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fa\mrra\World3_dynare\Estimation\"/>
    </mc:Choice>
  </mc:AlternateContent>
  <xr:revisionPtr revIDLastSave="0" documentId="13_ncr:1_{0C6B5709-1ED7-44D6-AE7F-AE020D70F4DE}" xr6:coauthVersionLast="47" xr6:coauthVersionMax="47" xr10:uidLastSave="{00000000-0000-0000-0000-000000000000}"/>
  <bookViews>
    <workbookView xWindow="45" yWindow="15" windowWidth="38340" windowHeight="21000" activeTab="9" xr2:uid="{00000000-000D-0000-FFFF-FFFF00000000}"/>
  </bookViews>
  <sheets>
    <sheet name="World3_data" sheetId="1" r:id="rId1"/>
    <sheet name="Arable Land" sheetId="31" r:id="rId2"/>
    <sheet name="GFCF2" sheetId="30" r:id="rId3"/>
    <sheet name="GFCF" sheetId="3" r:id="rId4"/>
    <sheet name="assorted raw data" sheetId="2" r:id="rId5"/>
    <sheet name="Edu index" sheetId="4" r:id="rId6"/>
    <sheet name="weighted edu index" sheetId="6" r:id="rId7"/>
    <sheet name="world pop by country" sheetId="5" r:id="rId8"/>
    <sheet name="NRR estimates" sheetId="7" r:id="rId9"/>
    <sheet name="energy estimates" sheetId="29" r:id="rId10"/>
    <sheet name="aluminum" sheetId="8" r:id="rId11"/>
    <sheet name="antimony" sheetId="9" r:id="rId12"/>
    <sheet name="bismuth" sheetId="10" r:id="rId13"/>
    <sheet name="chromium" sheetId="11" r:id="rId14"/>
    <sheet name="cobalt" sheetId="12" r:id="rId15"/>
    <sheet name="copper" sheetId="13" r:id="rId16"/>
    <sheet name="gold" sheetId="14" r:id="rId17"/>
    <sheet name="indium" sheetId="15" r:id="rId18"/>
    <sheet name="lead" sheetId="16" r:id="rId19"/>
    <sheet name="lithium" sheetId="17" r:id="rId20"/>
    <sheet name="manganese" sheetId="18" r:id="rId21"/>
    <sheet name="iron" sheetId="19" r:id="rId22"/>
    <sheet name="molybdenum" sheetId="20" r:id="rId23"/>
    <sheet name="nickel" sheetId="21" r:id="rId24"/>
    <sheet name="platinum" sheetId="22" r:id="rId25"/>
    <sheet name="silver" sheetId="23" r:id="rId26"/>
    <sheet name="tantalum" sheetId="24" r:id="rId27"/>
    <sheet name="tin" sheetId="25" r:id="rId28"/>
    <sheet name="vanadium" sheetId="26" r:id="rId29"/>
    <sheet name="zinc" sheetId="27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9" l="1"/>
  <c r="R30" i="7"/>
  <c r="Q21" i="7"/>
  <c r="BE21" i="7"/>
  <c r="R21" i="7"/>
  <c r="W2" i="1"/>
  <c r="W202" i="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2" i="30"/>
  <c r="F2" i="29" l="1"/>
  <c r="N2" i="29"/>
  <c r="V2" i="29"/>
  <c r="V10" i="29" s="1"/>
  <c r="AD2" i="29"/>
  <c r="AD10" i="29" s="1"/>
  <c r="AL2" i="29"/>
  <c r="AL10" i="29" s="1"/>
  <c r="AT2" i="29"/>
  <c r="AT10" i="29" s="1"/>
  <c r="BB2" i="29"/>
  <c r="BB10" i="29" s="1"/>
  <c r="G4" i="29"/>
  <c r="AE4" i="29"/>
  <c r="AE11" i="29" s="1"/>
  <c r="AM4" i="29"/>
  <c r="AM11" i="29" s="1"/>
  <c r="AU4" i="29"/>
  <c r="AU11" i="29" s="1"/>
  <c r="BC4" i="29"/>
  <c r="BC11" i="29" s="1"/>
  <c r="H6" i="29"/>
  <c r="P6" i="29"/>
  <c r="X6" i="29"/>
  <c r="X12" i="29" s="1"/>
  <c r="AF6" i="29"/>
  <c r="AF12" i="29" s="1"/>
  <c r="AN6" i="29"/>
  <c r="AN12" i="29" s="1"/>
  <c r="AV6" i="29"/>
  <c r="AV12" i="29" s="1"/>
  <c r="BD6" i="29"/>
  <c r="BD12" i="29" s="1"/>
  <c r="B11" i="29"/>
  <c r="W4" i="29" s="1"/>
  <c r="W11" i="29" s="1"/>
  <c r="B12" i="29"/>
  <c r="I6" i="29" s="1"/>
  <c r="G2" i="29"/>
  <c r="P1" i="29"/>
  <c r="O1" i="29" s="1"/>
  <c r="N1" i="29" s="1"/>
  <c r="M1" i="29" s="1"/>
  <c r="L1" i="29" s="1"/>
  <c r="K1" i="29" s="1"/>
  <c r="J1" i="29" s="1"/>
  <c r="I1" i="29" s="1"/>
  <c r="H1" i="29" s="1"/>
  <c r="G1" i="29" s="1"/>
  <c r="F1" i="29" s="1"/>
  <c r="E1" i="29" s="1"/>
  <c r="D1" i="29" s="1"/>
  <c r="C1" i="29" s="1"/>
  <c r="B1" i="29" s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17" i="2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B37" i="7"/>
  <c r="C37" i="7"/>
  <c r="D37" i="7"/>
  <c r="E37" i="7"/>
  <c r="AA65" i="7" s="1"/>
  <c r="AV65" i="7" s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AQ60" i="7" s="1"/>
  <c r="BL60" i="7" s="1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B110" i="7"/>
  <c r="C110" i="7"/>
  <c r="D110" i="7"/>
  <c r="E110" i="7"/>
  <c r="F110" i="7"/>
  <c r="G110" i="7"/>
  <c r="H110" i="7"/>
  <c r="I110" i="7"/>
  <c r="J110" i="7"/>
  <c r="K110" i="7"/>
  <c r="L110" i="7"/>
  <c r="AH114" i="7" s="1"/>
  <c r="BC114" i="7" s="1"/>
  <c r="M110" i="7"/>
  <c r="N110" i="7"/>
  <c r="O110" i="7"/>
  <c r="P110" i="7"/>
  <c r="Q110" i="7"/>
  <c r="R110" i="7"/>
  <c r="S110" i="7"/>
  <c r="T110" i="7"/>
  <c r="U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B122" i="7"/>
  <c r="C122" i="7"/>
  <c r="D122" i="7"/>
  <c r="E122" i="7"/>
  <c r="F122" i="7"/>
  <c r="G122" i="7"/>
  <c r="H122" i="7"/>
  <c r="I122" i="7"/>
  <c r="J122" i="7"/>
  <c r="K122" i="7"/>
  <c r="L122" i="7"/>
  <c r="AH137" i="7" s="1"/>
  <c r="BC137" i="7" s="1"/>
  <c r="M122" i="7"/>
  <c r="N122" i="7"/>
  <c r="O122" i="7"/>
  <c r="P122" i="7"/>
  <c r="Q122" i="7"/>
  <c r="R122" i="7"/>
  <c r="S122" i="7"/>
  <c r="T122" i="7"/>
  <c r="U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B126" i="7"/>
  <c r="C126" i="7"/>
  <c r="Y106" i="7" s="1"/>
  <c r="AT106" i="7" s="1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AO128" i="7" s="1"/>
  <c r="BJ128" i="7" s="1"/>
  <c r="T126" i="7"/>
  <c r="U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AK131" i="7" s="1"/>
  <c r="BF131" i="7" s="1"/>
  <c r="P127" i="7"/>
  <c r="Q127" i="7"/>
  <c r="R127" i="7"/>
  <c r="S127" i="7"/>
  <c r="T127" i="7"/>
  <c r="U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U35" i="7"/>
  <c r="AQ93" i="7" s="1"/>
  <c r="BL93" i="7" s="1"/>
  <c r="T35" i="7"/>
  <c r="AP107" i="7" s="1"/>
  <c r="BK107" i="7" s="1"/>
  <c r="S35" i="7"/>
  <c r="AO53" i="7" s="1"/>
  <c r="BJ53" i="7" s="1"/>
  <c r="R35" i="7"/>
  <c r="AN139" i="7" s="1"/>
  <c r="BI139" i="7" s="1"/>
  <c r="Q35" i="7"/>
  <c r="AM65" i="7" s="1"/>
  <c r="BH65" i="7" s="1"/>
  <c r="P35" i="7"/>
  <c r="AL110" i="7" s="1"/>
  <c r="BG110" i="7" s="1"/>
  <c r="K35" i="7"/>
  <c r="O35" i="7"/>
  <c r="AK107" i="7" s="1"/>
  <c r="BF107" i="7" s="1"/>
  <c r="N35" i="7"/>
  <c r="AJ57" i="7" s="1"/>
  <c r="BE57" i="7" s="1"/>
  <c r="M35" i="7"/>
  <c r="AI69" i="7" s="1"/>
  <c r="BD69" i="7" s="1"/>
  <c r="L35" i="7"/>
  <c r="AH101" i="7" s="1"/>
  <c r="BC101" i="7" s="1"/>
  <c r="J35" i="7"/>
  <c r="I35" i="7"/>
  <c r="AE60" i="7" s="1"/>
  <c r="AZ60" i="7" s="1"/>
  <c r="H35" i="7"/>
  <c r="AD110" i="7" s="1"/>
  <c r="AY110" i="7" s="1"/>
  <c r="G35" i="7"/>
  <c r="AC38" i="7" s="1"/>
  <c r="AX38" i="7" s="1"/>
  <c r="F35" i="7"/>
  <c r="AB154" i="7" s="1"/>
  <c r="AW154" i="7" s="1"/>
  <c r="E35" i="7"/>
  <c r="AA63" i="7" s="1"/>
  <c r="AV63" i="7" s="1"/>
  <c r="D35" i="7"/>
  <c r="Z61" i="7" s="1"/>
  <c r="AU61" i="7" s="1"/>
  <c r="C35" i="7"/>
  <c r="B35" i="7"/>
  <c r="X151" i="7" s="1"/>
  <c r="AS151" i="7" s="1"/>
  <c r="A36" i="7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E8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BE25" i="7"/>
  <c r="B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26" i="7"/>
  <c r="B25" i="7"/>
  <c r="B24" i="7"/>
  <c r="B21" i="7"/>
  <c r="B22" i="7"/>
  <c r="B23" i="7"/>
  <c r="AG108" i="7" l="1"/>
  <c r="BB108" i="7" s="1"/>
  <c r="AD133" i="7"/>
  <c r="AY133" i="7" s="1"/>
  <c r="AD132" i="7"/>
  <c r="AY132" i="7" s="1"/>
  <c r="AL122" i="7"/>
  <c r="BG122" i="7" s="1"/>
  <c r="AL135" i="7"/>
  <c r="BG135" i="7" s="1"/>
  <c r="AD116" i="7"/>
  <c r="AY116" i="7" s="1"/>
  <c r="AL106" i="7"/>
  <c r="BG106" i="7" s="1"/>
  <c r="AD112" i="7"/>
  <c r="AY112" i="7" s="1"/>
  <c r="AA35" i="7"/>
  <c r="AV35" i="7" s="1"/>
  <c r="AD135" i="7"/>
  <c r="AY135" i="7" s="1"/>
  <c r="AL132" i="7"/>
  <c r="BG132" i="7" s="1"/>
  <c r="AP129" i="7"/>
  <c r="BK129" i="7" s="1"/>
  <c r="AO126" i="7"/>
  <c r="BJ126" i="7" s="1"/>
  <c r="Z124" i="7"/>
  <c r="AU124" i="7" s="1"/>
  <c r="AD121" i="7"/>
  <c r="AY121" i="7" s="1"/>
  <c r="AD118" i="7"/>
  <c r="AY118" i="7" s="1"/>
  <c r="AK115" i="7"/>
  <c r="BF115" i="7" s="1"/>
  <c r="AO112" i="7"/>
  <c r="BJ112" i="7" s="1"/>
  <c r="AL109" i="7"/>
  <c r="BG109" i="7" s="1"/>
  <c r="Z107" i="7"/>
  <c r="AU107" i="7" s="1"/>
  <c r="AD104" i="7"/>
  <c r="AY104" i="7" s="1"/>
  <c r="AM101" i="7"/>
  <c r="BH101" i="7" s="1"/>
  <c r="AA97" i="7"/>
  <c r="AV97" i="7" s="1"/>
  <c r="Z93" i="7"/>
  <c r="AU93" i="7" s="1"/>
  <c r="AM89" i="7"/>
  <c r="BH89" i="7" s="1"/>
  <c r="AI85" i="7"/>
  <c r="BD85" i="7" s="1"/>
  <c r="AE81" i="7"/>
  <c r="AZ81" i="7" s="1"/>
  <c r="AA78" i="7"/>
  <c r="AV78" i="7" s="1"/>
  <c r="AE74" i="7"/>
  <c r="AZ74" i="7" s="1"/>
  <c r="Z69" i="7"/>
  <c r="AU69" i="7" s="1"/>
  <c r="AD66" i="7"/>
  <c r="AY66" i="7" s="1"/>
  <c r="Z63" i="7"/>
  <c r="AU63" i="7" s="1"/>
  <c r="AN36" i="7"/>
  <c r="BI36" i="7" s="1"/>
  <c r="Z35" i="7"/>
  <c r="AU35" i="7" s="1"/>
  <c r="AC135" i="7"/>
  <c r="AX135" i="7" s="1"/>
  <c r="Z132" i="7"/>
  <c r="AU132" i="7" s="1"/>
  <c r="AH129" i="7"/>
  <c r="BC129" i="7" s="1"/>
  <c r="AL126" i="7"/>
  <c r="BG126" i="7" s="1"/>
  <c r="AK123" i="7"/>
  <c r="BF123" i="7" s="1"/>
  <c r="AP120" i="7"/>
  <c r="BK120" i="7" s="1"/>
  <c r="Z118" i="7"/>
  <c r="AU118" i="7" s="1"/>
  <c r="Z115" i="7"/>
  <c r="AU115" i="7" s="1"/>
  <c r="AG112" i="7"/>
  <c r="BB112" i="7" s="1"/>
  <c r="AK109" i="7"/>
  <c r="BF109" i="7" s="1"/>
  <c r="AH106" i="7"/>
  <c r="BC106" i="7" s="1"/>
  <c r="AP103" i="7"/>
  <c r="BK103" i="7" s="1"/>
  <c r="AM96" i="7"/>
  <c r="BH96" i="7" s="1"/>
  <c r="AQ92" i="7"/>
  <c r="BL92" i="7" s="1"/>
  <c r="AE89" i="7"/>
  <c r="AZ89" i="7" s="1"/>
  <c r="AI84" i="7"/>
  <c r="BD84" i="7" s="1"/>
  <c r="AA81" i="7"/>
  <c r="AV81" i="7" s="1"/>
  <c r="AQ77" i="7"/>
  <c r="BL77" i="7" s="1"/>
  <c r="AM73" i="7"/>
  <c r="BH73" i="7" s="1"/>
  <c r="AI68" i="7"/>
  <c r="BD68" i="7" s="1"/>
  <c r="AP65" i="7"/>
  <c r="BK65" i="7" s="1"/>
  <c r="AA62" i="7"/>
  <c r="AV62" i="7" s="1"/>
  <c r="AJ49" i="7"/>
  <c r="BE49" i="7" s="1"/>
  <c r="AO134" i="7"/>
  <c r="BJ134" i="7" s="1"/>
  <c r="Y132" i="7"/>
  <c r="AT132" i="7" s="1"/>
  <c r="AP128" i="7"/>
  <c r="BK128" i="7" s="1"/>
  <c r="AD126" i="7"/>
  <c r="AY126" i="7" s="1"/>
  <c r="AH123" i="7"/>
  <c r="BC123" i="7" s="1"/>
  <c r="AG120" i="7"/>
  <c r="BB120" i="7" s="1"/>
  <c r="AL117" i="7"/>
  <c r="BG117" i="7" s="1"/>
  <c r="AP114" i="7"/>
  <c r="BK114" i="7" s="1"/>
  <c r="AP111" i="7"/>
  <c r="BK111" i="7" s="1"/>
  <c r="AC109" i="7"/>
  <c r="AX109" i="7" s="1"/>
  <c r="AG106" i="7"/>
  <c r="BB106" i="7" s="1"/>
  <c r="AD103" i="7"/>
  <c r="AY103" i="7" s="1"/>
  <c r="AE100" i="7"/>
  <c r="AZ100" i="7" s="1"/>
  <c r="AA96" i="7"/>
  <c r="AV96" i="7" s="1"/>
  <c r="AQ91" i="7"/>
  <c r="BL91" i="7" s="1"/>
  <c r="AM88" i="7"/>
  <c r="BH88" i="7" s="1"/>
  <c r="AE84" i="7"/>
  <c r="AZ84" i="7" s="1"/>
  <c r="AM80" i="7"/>
  <c r="BH80" i="7" s="1"/>
  <c r="AI77" i="7"/>
  <c r="BD77" i="7" s="1"/>
  <c r="AE73" i="7"/>
  <c r="AZ73" i="7" s="1"/>
  <c r="AE68" i="7"/>
  <c r="AZ68" i="7" s="1"/>
  <c r="AE65" i="7"/>
  <c r="AZ65" i="7" s="1"/>
  <c r="AQ61" i="7"/>
  <c r="BL61" i="7" s="1"/>
  <c r="X48" i="7"/>
  <c r="AS48" i="7" s="1"/>
  <c r="X153" i="7"/>
  <c r="AS153" i="7" s="1"/>
  <c r="AN103" i="7"/>
  <c r="BI103" i="7" s="1"/>
  <c r="AQ35" i="7"/>
  <c r="BL35" i="7" s="1"/>
  <c r="AL125" i="7"/>
  <c r="BG125" i="7" s="1"/>
  <c r="AL111" i="7"/>
  <c r="BG111" i="7" s="1"/>
  <c r="AC103" i="7"/>
  <c r="AX103" i="7" s="1"/>
  <c r="AQ99" i="7"/>
  <c r="BL99" i="7" s="1"/>
  <c r="AM95" i="7"/>
  <c r="BH95" i="7" s="1"/>
  <c r="AP91" i="7"/>
  <c r="BK91" i="7" s="1"/>
  <c r="AL88" i="7"/>
  <c r="BG88" i="7" s="1"/>
  <c r="AQ83" i="7"/>
  <c r="BL83" i="7" s="1"/>
  <c r="AD80" i="7"/>
  <c r="AY80" i="7" s="1"/>
  <c r="Z77" i="7"/>
  <c r="AU77" i="7" s="1"/>
  <c r="AM72" i="7"/>
  <c r="BH72" i="7" s="1"/>
  <c r="AQ67" i="7"/>
  <c r="BL67" i="7" s="1"/>
  <c r="AN46" i="7"/>
  <c r="BI46" i="7" s="1"/>
  <c r="X56" i="7"/>
  <c r="AS56" i="7" s="1"/>
  <c r="AF149" i="7"/>
  <c r="BA149" i="7" s="1"/>
  <c r="AD137" i="7"/>
  <c r="AY137" i="7" s="1"/>
  <c r="AD134" i="7"/>
  <c r="AY134" i="7" s="1"/>
  <c r="Z123" i="7"/>
  <c r="AU123" i="7" s="1"/>
  <c r="AD120" i="7"/>
  <c r="AY120" i="7" s="1"/>
  <c r="AC117" i="7"/>
  <c r="AX117" i="7" s="1"/>
  <c r="AL108" i="7"/>
  <c r="BG108" i="7" s="1"/>
  <c r="Y154" i="7"/>
  <c r="AT154" i="7" s="1"/>
  <c r="AH115" i="7"/>
  <c r="BC115" i="7" s="1"/>
  <c r="AO104" i="7"/>
  <c r="BJ104" i="7" s="1"/>
  <c r="AL72" i="7"/>
  <c r="BG72" i="7" s="1"/>
  <c r="AD72" i="7"/>
  <c r="AY72" i="7" s="1"/>
  <c r="AM35" i="7"/>
  <c r="BH35" i="7" s="1"/>
  <c r="AP136" i="7"/>
  <c r="BK136" i="7" s="1"/>
  <c r="Z134" i="7"/>
  <c r="AU134" i="7" s="1"/>
  <c r="Z131" i="7"/>
  <c r="AU131" i="7" s="1"/>
  <c r="AG128" i="7"/>
  <c r="BB128" i="7" s="1"/>
  <c r="AK125" i="7"/>
  <c r="BF125" i="7" s="1"/>
  <c r="AH122" i="7"/>
  <c r="BC122" i="7" s="1"/>
  <c r="AP119" i="7"/>
  <c r="BK119" i="7" s="1"/>
  <c r="Z117" i="7"/>
  <c r="AU117" i="7" s="1"/>
  <c r="Y114" i="7"/>
  <c r="AT114" i="7" s="1"/>
  <c r="AD111" i="7"/>
  <c r="AY111" i="7" s="1"/>
  <c r="AH108" i="7"/>
  <c r="BC108" i="7" s="1"/>
  <c r="AH105" i="7"/>
  <c r="BC105" i="7" s="1"/>
  <c r="AO102" i="7"/>
  <c r="BJ102" i="7" s="1"/>
  <c r="AE99" i="7"/>
  <c r="AZ99" i="7" s="1"/>
  <c r="AA95" i="7"/>
  <c r="AV95" i="7" s="1"/>
  <c r="AH91" i="7"/>
  <c r="BC91" i="7" s="1"/>
  <c r="AM87" i="7"/>
  <c r="BH87" i="7" s="1"/>
  <c r="AE83" i="7"/>
  <c r="AZ83" i="7" s="1"/>
  <c r="AA80" i="7"/>
  <c r="AV80" i="7" s="1"/>
  <c r="AQ76" i="7"/>
  <c r="BL76" i="7" s="1"/>
  <c r="AM71" i="7"/>
  <c r="BH71" i="7" s="1"/>
  <c r="AH67" i="7"/>
  <c r="BC67" i="7" s="1"/>
  <c r="AM64" i="7"/>
  <c r="BH64" i="7" s="1"/>
  <c r="AI60" i="7"/>
  <c r="BD60" i="7" s="1"/>
  <c r="AF46" i="7"/>
  <c r="BA46" i="7" s="1"/>
  <c r="AK148" i="7"/>
  <c r="BF148" i="7" s="1"/>
  <c r="AK103" i="7"/>
  <c r="BF103" i="7" s="1"/>
  <c r="AI35" i="7"/>
  <c r="BD35" i="7" s="1"/>
  <c r="AG136" i="7"/>
  <c r="BB136" i="7" s="1"/>
  <c r="AL133" i="7"/>
  <c r="BG133" i="7" s="1"/>
  <c r="AP130" i="7"/>
  <c r="BK130" i="7" s="1"/>
  <c r="AP127" i="7"/>
  <c r="BK127" i="7" s="1"/>
  <c r="AC125" i="7"/>
  <c r="AX125" i="7" s="1"/>
  <c r="AG122" i="7"/>
  <c r="BB122" i="7" s="1"/>
  <c r="AD119" i="7"/>
  <c r="AY119" i="7" s="1"/>
  <c r="AL116" i="7"/>
  <c r="BG116" i="7" s="1"/>
  <c r="AP113" i="7"/>
  <c r="BK113" i="7" s="1"/>
  <c r="AO110" i="7"/>
  <c r="BJ110" i="7" s="1"/>
  <c r="Z108" i="7"/>
  <c r="AU108" i="7" s="1"/>
  <c r="AD105" i="7"/>
  <c r="AY105" i="7" s="1"/>
  <c r="AD102" i="7"/>
  <c r="AY102" i="7" s="1"/>
  <c r="AQ98" i="7"/>
  <c r="BL98" i="7" s="1"/>
  <c r="AL94" i="7"/>
  <c r="BG94" i="7" s="1"/>
  <c r="AQ90" i="7"/>
  <c r="BL90" i="7" s="1"/>
  <c r="AI87" i="7"/>
  <c r="BD87" i="7" s="1"/>
  <c r="AQ82" i="7"/>
  <c r="BL82" i="7" s="1"/>
  <c r="AM79" i="7"/>
  <c r="BH79" i="7" s="1"/>
  <c r="AQ75" i="7"/>
  <c r="BL75" i="7" s="1"/>
  <c r="AI71" i="7"/>
  <c r="BD71" i="7" s="1"/>
  <c r="AE67" i="7"/>
  <c r="AZ67" i="7" s="1"/>
  <c r="AA64" i="7"/>
  <c r="AV64" i="7" s="1"/>
  <c r="AO59" i="7"/>
  <c r="BJ59" i="7" s="1"/>
  <c r="AJ43" i="7"/>
  <c r="BE43" i="7" s="1"/>
  <c r="X143" i="7"/>
  <c r="AS143" i="7" s="1"/>
  <c r="AH35" i="7"/>
  <c r="BC35" i="7" s="1"/>
  <c r="AD136" i="7"/>
  <c r="AY136" i="7" s="1"/>
  <c r="AC133" i="7"/>
  <c r="AX133" i="7" s="1"/>
  <c r="AH130" i="7"/>
  <c r="BC130" i="7" s="1"/>
  <c r="AL127" i="7"/>
  <c r="BG127" i="7" s="1"/>
  <c r="AL124" i="7"/>
  <c r="BG124" i="7" s="1"/>
  <c r="Y122" i="7"/>
  <c r="AT122" i="7" s="1"/>
  <c r="AC119" i="7"/>
  <c r="AX119" i="7" s="1"/>
  <c r="Z116" i="7"/>
  <c r="AU116" i="7" s="1"/>
  <c r="AH113" i="7"/>
  <c r="BC113" i="7" s="1"/>
  <c r="AP104" i="7"/>
  <c r="BK104" i="7" s="1"/>
  <c r="X102" i="7"/>
  <c r="AS102" i="7" s="1"/>
  <c r="AE98" i="7"/>
  <c r="AZ98" i="7" s="1"/>
  <c r="AA94" i="7"/>
  <c r="AV94" i="7" s="1"/>
  <c r="AM90" i="7"/>
  <c r="BH90" i="7" s="1"/>
  <c r="AA87" i="7"/>
  <c r="AV87" i="7" s="1"/>
  <c r="AE82" i="7"/>
  <c r="AZ82" i="7" s="1"/>
  <c r="AA79" i="7"/>
  <c r="AV79" i="7" s="1"/>
  <c r="AQ74" i="7"/>
  <c r="BL74" i="7" s="1"/>
  <c r="AA71" i="7"/>
  <c r="AV71" i="7" s="1"/>
  <c r="AQ66" i="7"/>
  <c r="BL66" i="7" s="1"/>
  <c r="AM63" i="7"/>
  <c r="BH63" i="7" s="1"/>
  <c r="AG39" i="7"/>
  <c r="BB39" i="7" s="1"/>
  <c r="AF141" i="7"/>
  <c r="BA141" i="7" s="1"/>
  <c r="AB43" i="7"/>
  <c r="AW43" i="7" s="1"/>
  <c r="AK153" i="7"/>
  <c r="BF153" i="7" s="1"/>
  <c r="AE35" i="7"/>
  <c r="AZ35" i="7" s="1"/>
  <c r="AP135" i="7"/>
  <c r="BK135" i="7" s="1"/>
  <c r="Z133" i="7"/>
  <c r="AU133" i="7" s="1"/>
  <c r="Y130" i="7"/>
  <c r="AT130" i="7" s="1"/>
  <c r="AD127" i="7"/>
  <c r="AY127" i="7" s="1"/>
  <c r="AH124" i="7"/>
  <c r="BC124" i="7" s="1"/>
  <c r="AH121" i="7"/>
  <c r="BC121" i="7" s="1"/>
  <c r="AO118" i="7"/>
  <c r="BJ118" i="7" s="1"/>
  <c r="Y116" i="7"/>
  <c r="AT116" i="7" s="1"/>
  <c r="AP112" i="7"/>
  <c r="BK112" i="7" s="1"/>
  <c r="AH107" i="7"/>
  <c r="BC107" i="7" s="1"/>
  <c r="AG104" i="7"/>
  <c r="BB104" i="7" s="1"/>
  <c r="AQ101" i="7"/>
  <c r="BL101" i="7" s="1"/>
  <c r="AE97" i="7"/>
  <c r="AZ97" i="7" s="1"/>
  <c r="AE90" i="7"/>
  <c r="AZ90" i="7" s="1"/>
  <c r="AA86" i="7"/>
  <c r="AV86" i="7" s="1"/>
  <c r="AP81" i="7"/>
  <c r="BK81" i="7" s="1"/>
  <c r="Z79" i="7"/>
  <c r="AU79" i="7" s="1"/>
  <c r="AM74" i="7"/>
  <c r="BH74" i="7" s="1"/>
  <c r="AA70" i="7"/>
  <c r="AV70" i="7" s="1"/>
  <c r="AE66" i="7"/>
  <c r="AZ66" i="7" s="1"/>
  <c r="AO54" i="7"/>
  <c r="BJ54" i="7" s="1"/>
  <c r="AB140" i="7"/>
  <c r="AW140" i="7" s="1"/>
  <c r="AC138" i="7"/>
  <c r="AX138" i="7" s="1"/>
  <c r="AC153" i="7"/>
  <c r="AX153" i="7" s="1"/>
  <c r="AC154" i="7"/>
  <c r="AX154" i="7" s="1"/>
  <c r="AC50" i="7"/>
  <c r="AX50" i="7" s="1"/>
  <c r="AC51" i="7"/>
  <c r="AX51" i="7" s="1"/>
  <c r="AC151" i="7"/>
  <c r="AX151" i="7" s="1"/>
  <c r="AC152" i="7"/>
  <c r="AX152" i="7" s="1"/>
  <c r="AC48" i="7"/>
  <c r="AX48" i="7" s="1"/>
  <c r="AC49" i="7"/>
  <c r="AX49" i="7" s="1"/>
  <c r="AC59" i="7"/>
  <c r="AX59" i="7" s="1"/>
  <c r="AC61" i="7"/>
  <c r="AX61" i="7" s="1"/>
  <c r="AC63" i="7"/>
  <c r="AX63" i="7" s="1"/>
  <c r="AC65" i="7"/>
  <c r="AX65" i="7" s="1"/>
  <c r="AC67" i="7"/>
  <c r="AX67" i="7" s="1"/>
  <c r="AC69" i="7"/>
  <c r="AX69" i="7" s="1"/>
  <c r="AC71" i="7"/>
  <c r="AX71" i="7" s="1"/>
  <c r="AC73" i="7"/>
  <c r="AX73" i="7" s="1"/>
  <c r="AC75" i="7"/>
  <c r="AX75" i="7" s="1"/>
  <c r="AC77" i="7"/>
  <c r="AX77" i="7" s="1"/>
  <c r="AC79" i="7"/>
  <c r="AX79" i="7" s="1"/>
  <c r="AC81" i="7"/>
  <c r="AX81" i="7" s="1"/>
  <c r="AC83" i="7"/>
  <c r="AX83" i="7" s="1"/>
  <c r="AC85" i="7"/>
  <c r="AX85" i="7" s="1"/>
  <c r="AC87" i="7"/>
  <c r="AX87" i="7" s="1"/>
  <c r="AC89" i="7"/>
  <c r="AX89" i="7" s="1"/>
  <c r="AC91" i="7"/>
  <c r="AX91" i="7" s="1"/>
  <c r="AC93" i="7"/>
  <c r="AX93" i="7" s="1"/>
  <c r="AC95" i="7"/>
  <c r="AX95" i="7" s="1"/>
  <c r="AC97" i="7"/>
  <c r="AX97" i="7" s="1"/>
  <c r="AC99" i="7"/>
  <c r="AX99" i="7" s="1"/>
  <c r="AC101" i="7"/>
  <c r="AX101" i="7" s="1"/>
  <c r="AC149" i="7"/>
  <c r="AX149" i="7" s="1"/>
  <c r="AC150" i="7"/>
  <c r="AX150" i="7" s="1"/>
  <c r="AC46" i="7"/>
  <c r="AX46" i="7" s="1"/>
  <c r="AC47" i="7"/>
  <c r="AX47" i="7" s="1"/>
  <c r="AC145" i="7"/>
  <c r="AX145" i="7" s="1"/>
  <c r="AC146" i="7"/>
  <c r="AX146" i="7" s="1"/>
  <c r="AC42" i="7"/>
  <c r="AX42" i="7" s="1"/>
  <c r="AC43" i="7"/>
  <c r="AX43" i="7" s="1"/>
  <c r="AC58" i="7"/>
  <c r="AX58" i="7" s="1"/>
  <c r="AC143" i="7"/>
  <c r="AX143" i="7" s="1"/>
  <c r="AC144" i="7"/>
  <c r="AX144" i="7" s="1"/>
  <c r="AC40" i="7"/>
  <c r="AX40" i="7" s="1"/>
  <c r="AC41" i="7"/>
  <c r="AX41" i="7" s="1"/>
  <c r="AC56" i="7"/>
  <c r="AX56" i="7" s="1"/>
  <c r="AC57" i="7"/>
  <c r="AX57" i="7" s="1"/>
  <c r="AC60" i="7"/>
  <c r="AX60" i="7" s="1"/>
  <c r="AC62" i="7"/>
  <c r="AX62" i="7" s="1"/>
  <c r="AC64" i="7"/>
  <c r="AX64" i="7" s="1"/>
  <c r="AC66" i="7"/>
  <c r="AX66" i="7" s="1"/>
  <c r="AC68" i="7"/>
  <c r="AX68" i="7" s="1"/>
  <c r="AC70" i="7"/>
  <c r="AX70" i="7" s="1"/>
  <c r="AC72" i="7"/>
  <c r="AX72" i="7" s="1"/>
  <c r="AC74" i="7"/>
  <c r="AX74" i="7" s="1"/>
  <c r="AC76" i="7"/>
  <c r="AX76" i="7" s="1"/>
  <c r="AC78" i="7"/>
  <c r="AX78" i="7" s="1"/>
  <c r="AC80" i="7"/>
  <c r="AX80" i="7" s="1"/>
  <c r="AC82" i="7"/>
  <c r="AX82" i="7" s="1"/>
  <c r="AC84" i="7"/>
  <c r="AX84" i="7" s="1"/>
  <c r="AC86" i="7"/>
  <c r="AX86" i="7" s="1"/>
  <c r="AC88" i="7"/>
  <c r="AX88" i="7" s="1"/>
  <c r="AC90" i="7"/>
  <c r="AX90" i="7" s="1"/>
  <c r="AC92" i="7"/>
  <c r="AX92" i="7" s="1"/>
  <c r="AC94" i="7"/>
  <c r="AX94" i="7" s="1"/>
  <c r="AC96" i="7"/>
  <c r="AX96" i="7" s="1"/>
  <c r="AC98" i="7"/>
  <c r="AX98" i="7" s="1"/>
  <c r="AC100" i="7"/>
  <c r="AX100" i="7" s="1"/>
  <c r="AC140" i="7"/>
  <c r="AX140" i="7" s="1"/>
  <c r="AC44" i="7"/>
  <c r="AX44" i="7" s="1"/>
  <c r="AC35" i="7"/>
  <c r="AX35" i="7" s="1"/>
  <c r="AC141" i="7"/>
  <c r="AX141" i="7" s="1"/>
  <c r="AC36" i="7"/>
  <c r="AX36" i="7" s="1"/>
  <c r="AC39" i="7"/>
  <c r="AX39" i="7" s="1"/>
  <c r="AC53" i="7"/>
  <c r="AX53" i="7" s="1"/>
  <c r="AC102" i="7"/>
  <c r="AX102" i="7" s="1"/>
  <c r="AC104" i="7"/>
  <c r="AX104" i="7" s="1"/>
  <c r="AC106" i="7"/>
  <c r="AX106" i="7" s="1"/>
  <c r="AC108" i="7"/>
  <c r="AX108" i="7" s="1"/>
  <c r="AC110" i="7"/>
  <c r="AX110" i="7" s="1"/>
  <c r="AC112" i="7"/>
  <c r="AX112" i="7" s="1"/>
  <c r="AC114" i="7"/>
  <c r="AX114" i="7" s="1"/>
  <c r="AC116" i="7"/>
  <c r="AX116" i="7" s="1"/>
  <c r="AC118" i="7"/>
  <c r="AX118" i="7" s="1"/>
  <c r="AC120" i="7"/>
  <c r="AX120" i="7" s="1"/>
  <c r="AC122" i="7"/>
  <c r="AX122" i="7" s="1"/>
  <c r="AC124" i="7"/>
  <c r="AX124" i="7" s="1"/>
  <c r="AC126" i="7"/>
  <c r="AX126" i="7" s="1"/>
  <c r="AC128" i="7"/>
  <c r="AX128" i="7" s="1"/>
  <c r="AC130" i="7"/>
  <c r="AX130" i="7" s="1"/>
  <c r="AC132" i="7"/>
  <c r="AX132" i="7" s="1"/>
  <c r="AC134" i="7"/>
  <c r="AX134" i="7" s="1"/>
  <c r="AC136" i="7"/>
  <c r="AX136" i="7" s="1"/>
  <c r="AC147" i="7"/>
  <c r="AX147" i="7" s="1"/>
  <c r="AC54" i="7"/>
  <c r="AX54" i="7" s="1"/>
  <c r="AC148" i="7"/>
  <c r="AX148" i="7" s="1"/>
  <c r="AC139" i="7"/>
  <c r="AX139" i="7" s="1"/>
  <c r="AC142" i="7"/>
  <c r="AX142" i="7" s="1"/>
  <c r="AC37" i="7"/>
  <c r="AX37" i="7" s="1"/>
  <c r="AC137" i="7"/>
  <c r="AX137" i="7" s="1"/>
  <c r="Z136" i="7"/>
  <c r="AU136" i="7" s="1"/>
  <c r="Z135" i="7"/>
  <c r="AU135" i="7" s="1"/>
  <c r="Y134" i="7"/>
  <c r="AT134" i="7" s="1"/>
  <c r="AP132" i="7"/>
  <c r="BK132" i="7" s="1"/>
  <c r="AP131" i="7"/>
  <c r="BK131" i="7" s="1"/>
  <c r="AO130" i="7"/>
  <c r="BJ130" i="7" s="1"/>
  <c r="AL129" i="7"/>
  <c r="BG129" i="7" s="1"/>
  <c r="AL128" i="7"/>
  <c r="BG128" i="7" s="1"/>
  <c r="AK127" i="7"/>
  <c r="BF127" i="7" s="1"/>
  <c r="AH126" i="7"/>
  <c r="BC126" i="7" s="1"/>
  <c r="AH125" i="7"/>
  <c r="BC125" i="7" s="1"/>
  <c r="AG124" i="7"/>
  <c r="BB124" i="7" s="1"/>
  <c r="AD123" i="7"/>
  <c r="AY123" i="7" s="1"/>
  <c r="AD122" i="7"/>
  <c r="AY122" i="7" s="1"/>
  <c r="AC121" i="7"/>
  <c r="AX121" i="7" s="1"/>
  <c r="Z120" i="7"/>
  <c r="AU120" i="7" s="1"/>
  <c r="Z119" i="7"/>
  <c r="AU119" i="7" s="1"/>
  <c r="Y118" i="7"/>
  <c r="AT118" i="7" s="1"/>
  <c r="AP116" i="7"/>
  <c r="BK116" i="7" s="1"/>
  <c r="AP115" i="7"/>
  <c r="BK115" i="7" s="1"/>
  <c r="AO114" i="7"/>
  <c r="BJ114" i="7" s="1"/>
  <c r="AL113" i="7"/>
  <c r="BG113" i="7" s="1"/>
  <c r="AL112" i="7"/>
  <c r="BG112" i="7" s="1"/>
  <c r="AK111" i="7"/>
  <c r="BF111" i="7" s="1"/>
  <c r="AH110" i="7"/>
  <c r="BC110" i="7" s="1"/>
  <c r="AH109" i="7"/>
  <c r="BC109" i="7" s="1"/>
  <c r="AD107" i="7"/>
  <c r="AY107" i="7" s="1"/>
  <c r="AD106" i="7"/>
  <c r="AY106" i="7" s="1"/>
  <c r="AC105" i="7"/>
  <c r="AX105" i="7" s="1"/>
  <c r="Z104" i="7"/>
  <c r="AU104" i="7" s="1"/>
  <c r="Z103" i="7"/>
  <c r="AU103" i="7" s="1"/>
  <c r="AH99" i="7"/>
  <c r="BC99" i="7" s="1"/>
  <c r="AD88" i="7"/>
  <c r="AY88" i="7" s="1"/>
  <c r="AH85" i="7"/>
  <c r="BC85" i="7" s="1"/>
  <c r="AP73" i="7"/>
  <c r="BK73" i="7" s="1"/>
  <c r="AL62" i="7"/>
  <c r="BG62" i="7" s="1"/>
  <c r="AK59" i="7"/>
  <c r="BF59" i="7" s="1"/>
  <c r="AC52" i="7"/>
  <c r="AX52" i="7" s="1"/>
  <c r="AC45" i="7"/>
  <c r="AX45" i="7" s="1"/>
  <c r="AO37" i="7"/>
  <c r="BJ37" i="7" s="1"/>
  <c r="AK145" i="7"/>
  <c r="BF145" i="7" s="1"/>
  <c r="AG140" i="7"/>
  <c r="BB140" i="7" s="1"/>
  <c r="AG141" i="7"/>
  <c r="BB141" i="7" s="1"/>
  <c r="AG37" i="7"/>
  <c r="BB37" i="7" s="1"/>
  <c r="AG38" i="7"/>
  <c r="BB38" i="7" s="1"/>
  <c r="AG53" i="7"/>
  <c r="BB53" i="7" s="1"/>
  <c r="AG54" i="7"/>
  <c r="BB54" i="7" s="1"/>
  <c r="AG138" i="7"/>
  <c r="BB138" i="7" s="1"/>
  <c r="AG139" i="7"/>
  <c r="BB139" i="7" s="1"/>
  <c r="AG154" i="7"/>
  <c r="BB154" i="7" s="1"/>
  <c r="AG36" i="7"/>
  <c r="BB36" i="7" s="1"/>
  <c r="AG51" i="7"/>
  <c r="BB51" i="7" s="1"/>
  <c r="AG52" i="7"/>
  <c r="BB52" i="7" s="1"/>
  <c r="AG60" i="7"/>
  <c r="BB60" i="7" s="1"/>
  <c r="AG62" i="7"/>
  <c r="BB62" i="7" s="1"/>
  <c r="AG64" i="7"/>
  <c r="BB64" i="7" s="1"/>
  <c r="AG66" i="7"/>
  <c r="BB66" i="7" s="1"/>
  <c r="AG68" i="7"/>
  <c r="BB68" i="7" s="1"/>
  <c r="AG70" i="7"/>
  <c r="BB70" i="7" s="1"/>
  <c r="AG72" i="7"/>
  <c r="BB72" i="7" s="1"/>
  <c r="AG74" i="7"/>
  <c r="BB74" i="7" s="1"/>
  <c r="AG76" i="7"/>
  <c r="BB76" i="7" s="1"/>
  <c r="AG78" i="7"/>
  <c r="BB78" i="7" s="1"/>
  <c r="AG80" i="7"/>
  <c r="BB80" i="7" s="1"/>
  <c r="AG82" i="7"/>
  <c r="BB82" i="7" s="1"/>
  <c r="AG84" i="7"/>
  <c r="BB84" i="7" s="1"/>
  <c r="AG86" i="7"/>
  <c r="BB86" i="7" s="1"/>
  <c r="AG88" i="7"/>
  <c r="BB88" i="7" s="1"/>
  <c r="AG90" i="7"/>
  <c r="BB90" i="7" s="1"/>
  <c r="AG92" i="7"/>
  <c r="BB92" i="7" s="1"/>
  <c r="AG94" i="7"/>
  <c r="BB94" i="7" s="1"/>
  <c r="AG96" i="7"/>
  <c r="BB96" i="7" s="1"/>
  <c r="AG98" i="7"/>
  <c r="BB98" i="7" s="1"/>
  <c r="AG100" i="7"/>
  <c r="BB100" i="7" s="1"/>
  <c r="AG152" i="7"/>
  <c r="BB152" i="7" s="1"/>
  <c r="AG153" i="7"/>
  <c r="BB153" i="7" s="1"/>
  <c r="AG49" i="7"/>
  <c r="BB49" i="7" s="1"/>
  <c r="AG50" i="7"/>
  <c r="BB50" i="7" s="1"/>
  <c r="AG59" i="7"/>
  <c r="BB59" i="7" s="1"/>
  <c r="AG148" i="7"/>
  <c r="BB148" i="7" s="1"/>
  <c r="AG149" i="7"/>
  <c r="BB149" i="7" s="1"/>
  <c r="AG45" i="7"/>
  <c r="BB45" i="7" s="1"/>
  <c r="AG46" i="7"/>
  <c r="BB46" i="7" s="1"/>
  <c r="AG146" i="7"/>
  <c r="BB146" i="7" s="1"/>
  <c r="AG147" i="7"/>
  <c r="BB147" i="7" s="1"/>
  <c r="AG43" i="7"/>
  <c r="BB43" i="7" s="1"/>
  <c r="AG44" i="7"/>
  <c r="BB44" i="7" s="1"/>
  <c r="AG61" i="7"/>
  <c r="BB61" i="7" s="1"/>
  <c r="AG63" i="7"/>
  <c r="BB63" i="7" s="1"/>
  <c r="AG65" i="7"/>
  <c r="BB65" i="7" s="1"/>
  <c r="AG67" i="7"/>
  <c r="BB67" i="7" s="1"/>
  <c r="AG69" i="7"/>
  <c r="BB69" i="7" s="1"/>
  <c r="AG71" i="7"/>
  <c r="BB71" i="7" s="1"/>
  <c r="AG73" i="7"/>
  <c r="BB73" i="7" s="1"/>
  <c r="AG75" i="7"/>
  <c r="BB75" i="7" s="1"/>
  <c r="AG77" i="7"/>
  <c r="BB77" i="7" s="1"/>
  <c r="AG79" i="7"/>
  <c r="BB79" i="7" s="1"/>
  <c r="AG81" i="7"/>
  <c r="BB81" i="7" s="1"/>
  <c r="AG83" i="7"/>
  <c r="BB83" i="7" s="1"/>
  <c r="AG85" i="7"/>
  <c r="BB85" i="7" s="1"/>
  <c r="AG87" i="7"/>
  <c r="BB87" i="7" s="1"/>
  <c r="AG89" i="7"/>
  <c r="BB89" i="7" s="1"/>
  <c r="AG91" i="7"/>
  <c r="BB91" i="7" s="1"/>
  <c r="AG93" i="7"/>
  <c r="BB93" i="7" s="1"/>
  <c r="AG95" i="7"/>
  <c r="BB95" i="7" s="1"/>
  <c r="AG97" i="7"/>
  <c r="BB97" i="7" s="1"/>
  <c r="AG99" i="7"/>
  <c r="BB99" i="7" s="1"/>
  <c r="AG41" i="7"/>
  <c r="BB41" i="7" s="1"/>
  <c r="AG55" i="7"/>
  <c r="BB55" i="7" s="1"/>
  <c r="AG143" i="7"/>
  <c r="BB143" i="7" s="1"/>
  <c r="AG47" i="7"/>
  <c r="BB47" i="7" s="1"/>
  <c r="AG58" i="7"/>
  <c r="BB58" i="7" s="1"/>
  <c r="AG103" i="7"/>
  <c r="BB103" i="7" s="1"/>
  <c r="AG105" i="7"/>
  <c r="BB105" i="7" s="1"/>
  <c r="AG107" i="7"/>
  <c r="BB107" i="7" s="1"/>
  <c r="AG109" i="7"/>
  <c r="BB109" i="7" s="1"/>
  <c r="AG111" i="7"/>
  <c r="BB111" i="7" s="1"/>
  <c r="AG113" i="7"/>
  <c r="BB113" i="7" s="1"/>
  <c r="AG115" i="7"/>
  <c r="BB115" i="7" s="1"/>
  <c r="AG117" i="7"/>
  <c r="BB117" i="7" s="1"/>
  <c r="AG119" i="7"/>
  <c r="BB119" i="7" s="1"/>
  <c r="AG121" i="7"/>
  <c r="BB121" i="7" s="1"/>
  <c r="AG123" i="7"/>
  <c r="BB123" i="7" s="1"/>
  <c r="AG125" i="7"/>
  <c r="BB125" i="7" s="1"/>
  <c r="AG127" i="7"/>
  <c r="BB127" i="7" s="1"/>
  <c r="AG129" i="7"/>
  <c r="BB129" i="7" s="1"/>
  <c r="AG131" i="7"/>
  <c r="BB131" i="7" s="1"/>
  <c r="AG133" i="7"/>
  <c r="BB133" i="7" s="1"/>
  <c r="AG135" i="7"/>
  <c r="BB135" i="7" s="1"/>
  <c r="AG137" i="7"/>
  <c r="BB137" i="7" s="1"/>
  <c r="AG144" i="7"/>
  <c r="BB144" i="7" s="1"/>
  <c r="AG150" i="7"/>
  <c r="BB150" i="7" s="1"/>
  <c r="AG48" i="7"/>
  <c r="BB48" i="7" s="1"/>
  <c r="AG142" i="7"/>
  <c r="BB142" i="7" s="1"/>
  <c r="AG145" i="7"/>
  <c r="BB145" i="7" s="1"/>
  <c r="AG57" i="7"/>
  <c r="BB57" i="7" s="1"/>
  <c r="AG35" i="7"/>
  <c r="BB35" i="7" s="1"/>
  <c r="AD70" i="7"/>
  <c r="AY70" i="7" s="1"/>
  <c r="AL60" i="7"/>
  <c r="BG60" i="7" s="1"/>
  <c r="Z137" i="7"/>
  <c r="AU137" i="7" s="1"/>
  <c r="Y136" i="7"/>
  <c r="AT136" i="7" s="1"/>
  <c r="AP134" i="7"/>
  <c r="BK134" i="7" s="1"/>
  <c r="AP133" i="7"/>
  <c r="BK133" i="7" s="1"/>
  <c r="AO132" i="7"/>
  <c r="BJ132" i="7" s="1"/>
  <c r="AL131" i="7"/>
  <c r="BG131" i="7" s="1"/>
  <c r="AL130" i="7"/>
  <c r="BG130" i="7" s="1"/>
  <c r="AK129" i="7"/>
  <c r="BF129" i="7" s="1"/>
  <c r="AH128" i="7"/>
  <c r="BC128" i="7" s="1"/>
  <c r="AH127" i="7"/>
  <c r="BC127" i="7" s="1"/>
  <c r="AG126" i="7"/>
  <c r="BB126" i="7" s="1"/>
  <c r="AD125" i="7"/>
  <c r="AY125" i="7" s="1"/>
  <c r="AD124" i="7"/>
  <c r="AY124" i="7" s="1"/>
  <c r="AC123" i="7"/>
  <c r="AX123" i="7" s="1"/>
  <c r="Z122" i="7"/>
  <c r="AU122" i="7" s="1"/>
  <c r="Z121" i="7"/>
  <c r="AU121" i="7" s="1"/>
  <c r="Y120" i="7"/>
  <c r="AT120" i="7" s="1"/>
  <c r="AP118" i="7"/>
  <c r="BK118" i="7" s="1"/>
  <c r="AP117" i="7"/>
  <c r="BK117" i="7" s="1"/>
  <c r="AO116" i="7"/>
  <c r="BJ116" i="7" s="1"/>
  <c r="AL115" i="7"/>
  <c r="BG115" i="7" s="1"/>
  <c r="AL114" i="7"/>
  <c r="BG114" i="7" s="1"/>
  <c r="AK113" i="7"/>
  <c r="BF113" i="7" s="1"/>
  <c r="AH112" i="7"/>
  <c r="BC112" i="7" s="1"/>
  <c r="AH111" i="7"/>
  <c r="BC111" i="7" s="1"/>
  <c r="AG110" i="7"/>
  <c r="BB110" i="7" s="1"/>
  <c r="AD109" i="7"/>
  <c r="AY109" i="7" s="1"/>
  <c r="AD108" i="7"/>
  <c r="AY108" i="7" s="1"/>
  <c r="AC107" i="7"/>
  <c r="AX107" i="7" s="1"/>
  <c r="Z106" i="7"/>
  <c r="AU106" i="7" s="1"/>
  <c r="Z105" i="7"/>
  <c r="AU105" i="7" s="1"/>
  <c r="Y104" i="7"/>
  <c r="AT104" i="7" s="1"/>
  <c r="AP102" i="7"/>
  <c r="BK102" i="7" s="1"/>
  <c r="AD96" i="7"/>
  <c r="AY96" i="7" s="1"/>
  <c r="AI93" i="7"/>
  <c r="BD93" i="7" s="1"/>
  <c r="Z85" i="7"/>
  <c r="AU85" i="7" s="1"/>
  <c r="AD82" i="7"/>
  <c r="AY82" i="7" s="1"/>
  <c r="AI76" i="7"/>
  <c r="BD76" i="7" s="1"/>
  <c r="AL70" i="7"/>
  <c r="BG70" i="7" s="1"/>
  <c r="Z59" i="7"/>
  <c r="AU59" i="7" s="1"/>
  <c r="Y52" i="7"/>
  <c r="AT52" i="7" s="1"/>
  <c r="AK43" i="7"/>
  <c r="BF43" i="7" s="1"/>
  <c r="AI70" i="7"/>
  <c r="BD70" i="7" s="1"/>
  <c r="Y58" i="7"/>
  <c r="AT58" i="7" s="1"/>
  <c r="Y51" i="7"/>
  <c r="AT51" i="7" s="1"/>
  <c r="AP137" i="7"/>
  <c r="BK137" i="7" s="1"/>
  <c r="AO136" i="7"/>
  <c r="BJ136" i="7" s="1"/>
  <c r="AL134" i="7"/>
  <c r="BG134" i="7" s="1"/>
  <c r="AK133" i="7"/>
  <c r="BF133" i="7" s="1"/>
  <c r="AH132" i="7"/>
  <c r="BC132" i="7" s="1"/>
  <c r="AH131" i="7"/>
  <c r="BC131" i="7" s="1"/>
  <c r="AG130" i="7"/>
  <c r="BB130" i="7" s="1"/>
  <c r="AD129" i="7"/>
  <c r="AY129" i="7" s="1"/>
  <c r="AD128" i="7"/>
  <c r="AY128" i="7" s="1"/>
  <c r="AC127" i="7"/>
  <c r="AX127" i="7" s="1"/>
  <c r="Z126" i="7"/>
  <c r="AU126" i="7" s="1"/>
  <c r="Z125" i="7"/>
  <c r="AU125" i="7" s="1"/>
  <c r="Y124" i="7"/>
  <c r="AT124" i="7" s="1"/>
  <c r="AP122" i="7"/>
  <c r="BK122" i="7" s="1"/>
  <c r="AP121" i="7"/>
  <c r="BK121" i="7" s="1"/>
  <c r="AO120" i="7"/>
  <c r="BJ120" i="7" s="1"/>
  <c r="AL119" i="7"/>
  <c r="BG119" i="7" s="1"/>
  <c r="AL118" i="7"/>
  <c r="BG118" i="7" s="1"/>
  <c r="AK117" i="7"/>
  <c r="BF117" i="7" s="1"/>
  <c r="AH116" i="7"/>
  <c r="BC116" i="7" s="1"/>
  <c r="AG114" i="7"/>
  <c r="BB114" i="7" s="1"/>
  <c r="AD113" i="7"/>
  <c r="AY113" i="7" s="1"/>
  <c r="AC111" i="7"/>
  <c r="AX111" i="7" s="1"/>
  <c r="Z110" i="7"/>
  <c r="AU110" i="7" s="1"/>
  <c r="Z109" i="7"/>
  <c r="AU109" i="7" s="1"/>
  <c r="Y108" i="7"/>
  <c r="AT108" i="7" s="1"/>
  <c r="AP106" i="7"/>
  <c r="BK106" i="7" s="1"/>
  <c r="AP105" i="7"/>
  <c r="BK105" i="7" s="1"/>
  <c r="AL103" i="7"/>
  <c r="BG103" i="7" s="1"/>
  <c r="AL102" i="7"/>
  <c r="BG102" i="7" s="1"/>
  <c r="AG101" i="7"/>
  <c r="BB101" i="7" s="1"/>
  <c r="AP89" i="7"/>
  <c r="BK89" i="7" s="1"/>
  <c r="AL78" i="7"/>
  <c r="BG78" i="7" s="1"/>
  <c r="AP75" i="7"/>
  <c r="BK75" i="7" s="1"/>
  <c r="AD64" i="7"/>
  <c r="AY64" i="7" s="1"/>
  <c r="AI61" i="7"/>
  <c r="BD61" i="7" s="1"/>
  <c r="AG42" i="7"/>
  <c r="BB42" i="7" s="1"/>
  <c r="Y150" i="7"/>
  <c r="AT150" i="7" s="1"/>
  <c r="Y151" i="7"/>
  <c r="AT151" i="7" s="1"/>
  <c r="Y47" i="7"/>
  <c r="AT47" i="7" s="1"/>
  <c r="Y48" i="7"/>
  <c r="AT48" i="7" s="1"/>
  <c r="Y148" i="7"/>
  <c r="AT148" i="7" s="1"/>
  <c r="Y149" i="7"/>
  <c r="AT149" i="7" s="1"/>
  <c r="Y45" i="7"/>
  <c r="AT45" i="7" s="1"/>
  <c r="Y46" i="7"/>
  <c r="AT46" i="7" s="1"/>
  <c r="Y62" i="7"/>
  <c r="AT62" i="7" s="1"/>
  <c r="Y64" i="7"/>
  <c r="AT64" i="7" s="1"/>
  <c r="Y66" i="7"/>
  <c r="AT66" i="7" s="1"/>
  <c r="Y68" i="7"/>
  <c r="AT68" i="7" s="1"/>
  <c r="Y70" i="7"/>
  <c r="AT70" i="7" s="1"/>
  <c r="Y72" i="7"/>
  <c r="AT72" i="7" s="1"/>
  <c r="Y74" i="7"/>
  <c r="AT74" i="7" s="1"/>
  <c r="Y76" i="7"/>
  <c r="AT76" i="7" s="1"/>
  <c r="Y78" i="7"/>
  <c r="AT78" i="7" s="1"/>
  <c r="Y80" i="7"/>
  <c r="AT80" i="7" s="1"/>
  <c r="Y82" i="7"/>
  <c r="AT82" i="7" s="1"/>
  <c r="Y84" i="7"/>
  <c r="AT84" i="7" s="1"/>
  <c r="Y86" i="7"/>
  <c r="AT86" i="7" s="1"/>
  <c r="Y88" i="7"/>
  <c r="AT88" i="7" s="1"/>
  <c r="Y90" i="7"/>
  <c r="AT90" i="7" s="1"/>
  <c r="Y92" i="7"/>
  <c r="AT92" i="7" s="1"/>
  <c r="Y94" i="7"/>
  <c r="AT94" i="7" s="1"/>
  <c r="Y96" i="7"/>
  <c r="AT96" i="7" s="1"/>
  <c r="Y98" i="7"/>
  <c r="AT98" i="7" s="1"/>
  <c r="Y100" i="7"/>
  <c r="AT100" i="7" s="1"/>
  <c r="Y102" i="7"/>
  <c r="AT102" i="7" s="1"/>
  <c r="Y146" i="7"/>
  <c r="AT146" i="7" s="1"/>
  <c r="Y147" i="7"/>
  <c r="AT147" i="7" s="1"/>
  <c r="Y43" i="7"/>
  <c r="AT43" i="7" s="1"/>
  <c r="Y44" i="7"/>
  <c r="AT44" i="7" s="1"/>
  <c r="Y142" i="7"/>
  <c r="AT142" i="7" s="1"/>
  <c r="Y143" i="7"/>
  <c r="AT143" i="7" s="1"/>
  <c r="Y39" i="7"/>
  <c r="AT39" i="7" s="1"/>
  <c r="Y40" i="7"/>
  <c r="AT40" i="7" s="1"/>
  <c r="Y55" i="7"/>
  <c r="AT55" i="7" s="1"/>
  <c r="Y56" i="7"/>
  <c r="AT56" i="7" s="1"/>
  <c r="Y140" i="7"/>
  <c r="AT140" i="7" s="1"/>
  <c r="Y141" i="7"/>
  <c r="AT141" i="7" s="1"/>
  <c r="Y37" i="7"/>
  <c r="AT37" i="7" s="1"/>
  <c r="Y38" i="7"/>
  <c r="AT38" i="7" s="1"/>
  <c r="Y53" i="7"/>
  <c r="AT53" i="7" s="1"/>
  <c r="Y54" i="7"/>
  <c r="AT54" i="7" s="1"/>
  <c r="Y59" i="7"/>
  <c r="AT59" i="7" s="1"/>
  <c r="Y61" i="7"/>
  <c r="AT61" i="7" s="1"/>
  <c r="Y63" i="7"/>
  <c r="AT63" i="7" s="1"/>
  <c r="Y65" i="7"/>
  <c r="AT65" i="7" s="1"/>
  <c r="Y67" i="7"/>
  <c r="AT67" i="7" s="1"/>
  <c r="Y69" i="7"/>
  <c r="AT69" i="7" s="1"/>
  <c r="Y71" i="7"/>
  <c r="AT71" i="7" s="1"/>
  <c r="Y73" i="7"/>
  <c r="AT73" i="7" s="1"/>
  <c r="Y75" i="7"/>
  <c r="AT75" i="7" s="1"/>
  <c r="Y77" i="7"/>
  <c r="AT77" i="7" s="1"/>
  <c r="Y79" i="7"/>
  <c r="AT79" i="7" s="1"/>
  <c r="Y81" i="7"/>
  <c r="AT81" i="7" s="1"/>
  <c r="Y83" i="7"/>
  <c r="AT83" i="7" s="1"/>
  <c r="Y85" i="7"/>
  <c r="AT85" i="7" s="1"/>
  <c r="Y87" i="7"/>
  <c r="AT87" i="7" s="1"/>
  <c r="Y89" i="7"/>
  <c r="AT89" i="7" s="1"/>
  <c r="Y91" i="7"/>
  <c r="AT91" i="7" s="1"/>
  <c r="Y93" i="7"/>
  <c r="AT93" i="7" s="1"/>
  <c r="Y95" i="7"/>
  <c r="AT95" i="7" s="1"/>
  <c r="Y97" i="7"/>
  <c r="AT97" i="7" s="1"/>
  <c r="Y99" i="7"/>
  <c r="AT99" i="7" s="1"/>
  <c r="Y101" i="7"/>
  <c r="AT101" i="7" s="1"/>
  <c r="Y60" i="7"/>
  <c r="AT60" i="7" s="1"/>
  <c r="Y138" i="7"/>
  <c r="AT138" i="7" s="1"/>
  <c r="Y152" i="7"/>
  <c r="AT152" i="7" s="1"/>
  <c r="Y36" i="7"/>
  <c r="AT36" i="7" s="1"/>
  <c r="Y50" i="7"/>
  <c r="AT50" i="7" s="1"/>
  <c r="Y144" i="7"/>
  <c r="AT144" i="7" s="1"/>
  <c r="Y42" i="7"/>
  <c r="AT42" i="7" s="1"/>
  <c r="Y103" i="7"/>
  <c r="AT103" i="7" s="1"/>
  <c r="Y105" i="7"/>
  <c r="AT105" i="7" s="1"/>
  <c r="Y107" i="7"/>
  <c r="AT107" i="7" s="1"/>
  <c r="Y109" i="7"/>
  <c r="AT109" i="7" s="1"/>
  <c r="Y111" i="7"/>
  <c r="AT111" i="7" s="1"/>
  <c r="Y113" i="7"/>
  <c r="AT113" i="7" s="1"/>
  <c r="Y115" i="7"/>
  <c r="AT115" i="7" s="1"/>
  <c r="Y117" i="7"/>
  <c r="AT117" i="7" s="1"/>
  <c r="Y119" i="7"/>
  <c r="AT119" i="7" s="1"/>
  <c r="Y121" i="7"/>
  <c r="AT121" i="7" s="1"/>
  <c r="Y123" i="7"/>
  <c r="AT123" i="7" s="1"/>
  <c r="Y125" i="7"/>
  <c r="AT125" i="7" s="1"/>
  <c r="Y127" i="7"/>
  <c r="AT127" i="7" s="1"/>
  <c r="Y129" i="7"/>
  <c r="AT129" i="7" s="1"/>
  <c r="Y131" i="7"/>
  <c r="AT131" i="7" s="1"/>
  <c r="Y133" i="7"/>
  <c r="AT133" i="7" s="1"/>
  <c r="Y135" i="7"/>
  <c r="AT135" i="7" s="1"/>
  <c r="Y137" i="7"/>
  <c r="AT137" i="7" s="1"/>
  <c r="Y139" i="7"/>
  <c r="AT139" i="7" s="1"/>
  <c r="Y153" i="7"/>
  <c r="AT153" i="7" s="1"/>
  <c r="Y57" i="7"/>
  <c r="AT57" i="7" s="1"/>
  <c r="Y145" i="7"/>
  <c r="AT145" i="7" s="1"/>
  <c r="Y35" i="7"/>
  <c r="AT35" i="7" s="1"/>
  <c r="AH139" i="7"/>
  <c r="BC139" i="7" s="1"/>
  <c r="AH141" i="7"/>
  <c r="BC141" i="7" s="1"/>
  <c r="AH143" i="7"/>
  <c r="BC143" i="7" s="1"/>
  <c r="AH145" i="7"/>
  <c r="BC145" i="7" s="1"/>
  <c r="AH147" i="7"/>
  <c r="BC147" i="7" s="1"/>
  <c r="AH149" i="7"/>
  <c r="BC149" i="7" s="1"/>
  <c r="AH151" i="7"/>
  <c r="BC151" i="7" s="1"/>
  <c r="AH153" i="7"/>
  <c r="BC153" i="7" s="1"/>
  <c r="AH36" i="7"/>
  <c r="BC36" i="7" s="1"/>
  <c r="AH38" i="7"/>
  <c r="BC38" i="7" s="1"/>
  <c r="AH40" i="7"/>
  <c r="BC40" i="7" s="1"/>
  <c r="AH42" i="7"/>
  <c r="BC42" i="7" s="1"/>
  <c r="AH44" i="7"/>
  <c r="BC44" i="7" s="1"/>
  <c r="AH46" i="7"/>
  <c r="BC46" i="7" s="1"/>
  <c r="AH48" i="7"/>
  <c r="BC48" i="7" s="1"/>
  <c r="AH50" i="7"/>
  <c r="BC50" i="7" s="1"/>
  <c r="AH52" i="7"/>
  <c r="BC52" i="7" s="1"/>
  <c r="AH54" i="7"/>
  <c r="BC54" i="7" s="1"/>
  <c r="AH56" i="7"/>
  <c r="BC56" i="7" s="1"/>
  <c r="AH58" i="7"/>
  <c r="BC58" i="7" s="1"/>
  <c r="AH138" i="7"/>
  <c r="BC138" i="7" s="1"/>
  <c r="AH140" i="7"/>
  <c r="BC140" i="7" s="1"/>
  <c r="AH142" i="7"/>
  <c r="BC142" i="7" s="1"/>
  <c r="AH144" i="7"/>
  <c r="BC144" i="7" s="1"/>
  <c r="AH146" i="7"/>
  <c r="BC146" i="7" s="1"/>
  <c r="AH148" i="7"/>
  <c r="BC148" i="7" s="1"/>
  <c r="AH150" i="7"/>
  <c r="BC150" i="7" s="1"/>
  <c r="AH152" i="7"/>
  <c r="BC152" i="7" s="1"/>
  <c r="AH154" i="7"/>
  <c r="BC154" i="7" s="1"/>
  <c r="AH37" i="7"/>
  <c r="BC37" i="7" s="1"/>
  <c r="AH39" i="7"/>
  <c r="BC39" i="7" s="1"/>
  <c r="AH41" i="7"/>
  <c r="BC41" i="7" s="1"/>
  <c r="AH43" i="7"/>
  <c r="BC43" i="7" s="1"/>
  <c r="AH45" i="7"/>
  <c r="BC45" i="7" s="1"/>
  <c r="AH47" i="7"/>
  <c r="BC47" i="7" s="1"/>
  <c r="AH49" i="7"/>
  <c r="BC49" i="7" s="1"/>
  <c r="AH51" i="7"/>
  <c r="BC51" i="7" s="1"/>
  <c r="AH53" i="7"/>
  <c r="BC53" i="7" s="1"/>
  <c r="AH55" i="7"/>
  <c r="BC55" i="7" s="1"/>
  <c r="AH57" i="7"/>
  <c r="BC57" i="7" s="1"/>
  <c r="AH60" i="7"/>
  <c r="BC60" i="7" s="1"/>
  <c r="AH62" i="7"/>
  <c r="BC62" i="7" s="1"/>
  <c r="AH64" i="7"/>
  <c r="BC64" i="7" s="1"/>
  <c r="AH66" i="7"/>
  <c r="BC66" i="7" s="1"/>
  <c r="AH68" i="7"/>
  <c r="BC68" i="7" s="1"/>
  <c r="AH70" i="7"/>
  <c r="BC70" i="7" s="1"/>
  <c r="AH72" i="7"/>
  <c r="BC72" i="7" s="1"/>
  <c r="AH74" i="7"/>
  <c r="BC74" i="7" s="1"/>
  <c r="AH76" i="7"/>
  <c r="BC76" i="7" s="1"/>
  <c r="AH78" i="7"/>
  <c r="BC78" i="7" s="1"/>
  <c r="AH80" i="7"/>
  <c r="BC80" i="7" s="1"/>
  <c r="AH82" i="7"/>
  <c r="BC82" i="7" s="1"/>
  <c r="AH84" i="7"/>
  <c r="BC84" i="7" s="1"/>
  <c r="AH86" i="7"/>
  <c r="BC86" i="7" s="1"/>
  <c r="AH88" i="7"/>
  <c r="BC88" i="7" s="1"/>
  <c r="AH90" i="7"/>
  <c r="BC90" i="7" s="1"/>
  <c r="AH92" i="7"/>
  <c r="BC92" i="7" s="1"/>
  <c r="AH94" i="7"/>
  <c r="BC94" i="7" s="1"/>
  <c r="AH96" i="7"/>
  <c r="BC96" i="7" s="1"/>
  <c r="AH98" i="7"/>
  <c r="BC98" i="7" s="1"/>
  <c r="AH100" i="7"/>
  <c r="BC100" i="7" s="1"/>
  <c r="AH65" i="7"/>
  <c r="BC65" i="7" s="1"/>
  <c r="AH81" i="7"/>
  <c r="BC81" i="7" s="1"/>
  <c r="AH97" i="7"/>
  <c r="BC97" i="7" s="1"/>
  <c r="AH63" i="7"/>
  <c r="BC63" i="7" s="1"/>
  <c r="AH79" i="7"/>
  <c r="BC79" i="7" s="1"/>
  <c r="AH95" i="7"/>
  <c r="BC95" i="7" s="1"/>
  <c r="AH61" i="7"/>
  <c r="BC61" i="7" s="1"/>
  <c r="AH77" i="7"/>
  <c r="BC77" i="7" s="1"/>
  <c r="AH93" i="7"/>
  <c r="BC93" i="7" s="1"/>
  <c r="AH73" i="7"/>
  <c r="BC73" i="7" s="1"/>
  <c r="AH89" i="7"/>
  <c r="BC89" i="7" s="1"/>
  <c r="AH59" i="7"/>
  <c r="BC59" i="7" s="1"/>
  <c r="AH71" i="7"/>
  <c r="BC71" i="7" s="1"/>
  <c r="AH87" i="7"/>
  <c r="BC87" i="7" s="1"/>
  <c r="AO146" i="7"/>
  <c r="BJ146" i="7" s="1"/>
  <c r="AO147" i="7"/>
  <c r="BJ147" i="7" s="1"/>
  <c r="AO43" i="7"/>
  <c r="BJ43" i="7" s="1"/>
  <c r="AO44" i="7"/>
  <c r="BJ44" i="7" s="1"/>
  <c r="AO144" i="7"/>
  <c r="BJ144" i="7" s="1"/>
  <c r="AO145" i="7"/>
  <c r="BJ145" i="7" s="1"/>
  <c r="AO41" i="7"/>
  <c r="BJ41" i="7" s="1"/>
  <c r="AO42" i="7"/>
  <c r="BJ42" i="7" s="1"/>
  <c r="AO57" i="7"/>
  <c r="BJ57" i="7" s="1"/>
  <c r="AO60" i="7"/>
  <c r="BJ60" i="7" s="1"/>
  <c r="AO62" i="7"/>
  <c r="BJ62" i="7" s="1"/>
  <c r="AO64" i="7"/>
  <c r="BJ64" i="7" s="1"/>
  <c r="AO66" i="7"/>
  <c r="BJ66" i="7" s="1"/>
  <c r="AO68" i="7"/>
  <c r="BJ68" i="7" s="1"/>
  <c r="AO70" i="7"/>
  <c r="BJ70" i="7" s="1"/>
  <c r="AO72" i="7"/>
  <c r="BJ72" i="7" s="1"/>
  <c r="AO74" i="7"/>
  <c r="BJ74" i="7" s="1"/>
  <c r="AO76" i="7"/>
  <c r="BJ76" i="7" s="1"/>
  <c r="AO78" i="7"/>
  <c r="BJ78" i="7" s="1"/>
  <c r="AO80" i="7"/>
  <c r="BJ80" i="7" s="1"/>
  <c r="AO82" i="7"/>
  <c r="BJ82" i="7" s="1"/>
  <c r="AO84" i="7"/>
  <c r="BJ84" i="7" s="1"/>
  <c r="AO86" i="7"/>
  <c r="BJ86" i="7" s="1"/>
  <c r="AO88" i="7"/>
  <c r="BJ88" i="7" s="1"/>
  <c r="AO90" i="7"/>
  <c r="BJ90" i="7" s="1"/>
  <c r="AO92" i="7"/>
  <c r="BJ92" i="7" s="1"/>
  <c r="AO94" i="7"/>
  <c r="BJ94" i="7" s="1"/>
  <c r="AO96" i="7"/>
  <c r="BJ96" i="7" s="1"/>
  <c r="AO98" i="7"/>
  <c r="BJ98" i="7" s="1"/>
  <c r="AO100" i="7"/>
  <c r="BJ100" i="7" s="1"/>
  <c r="AO142" i="7"/>
  <c r="BJ142" i="7" s="1"/>
  <c r="AO143" i="7"/>
  <c r="BJ143" i="7" s="1"/>
  <c r="AO39" i="7"/>
  <c r="BJ39" i="7" s="1"/>
  <c r="AO40" i="7"/>
  <c r="BJ40" i="7" s="1"/>
  <c r="AO55" i="7"/>
  <c r="BJ55" i="7" s="1"/>
  <c r="AO56" i="7"/>
  <c r="BJ56" i="7" s="1"/>
  <c r="AO138" i="7"/>
  <c r="BJ138" i="7" s="1"/>
  <c r="AO139" i="7"/>
  <c r="BJ139" i="7" s="1"/>
  <c r="AO154" i="7"/>
  <c r="BJ154" i="7" s="1"/>
  <c r="AO36" i="7"/>
  <c r="BJ36" i="7" s="1"/>
  <c r="AO51" i="7"/>
  <c r="BJ51" i="7" s="1"/>
  <c r="AO52" i="7"/>
  <c r="BJ52" i="7" s="1"/>
  <c r="AO58" i="7"/>
  <c r="BJ58" i="7" s="1"/>
  <c r="AO152" i="7"/>
  <c r="BJ152" i="7" s="1"/>
  <c r="AO153" i="7"/>
  <c r="BJ153" i="7" s="1"/>
  <c r="AO49" i="7"/>
  <c r="BJ49" i="7" s="1"/>
  <c r="AO50" i="7"/>
  <c r="BJ50" i="7" s="1"/>
  <c r="AO61" i="7"/>
  <c r="BJ61" i="7" s="1"/>
  <c r="AO63" i="7"/>
  <c r="BJ63" i="7" s="1"/>
  <c r="AO65" i="7"/>
  <c r="BJ65" i="7" s="1"/>
  <c r="AO67" i="7"/>
  <c r="BJ67" i="7" s="1"/>
  <c r="AO69" i="7"/>
  <c r="BJ69" i="7" s="1"/>
  <c r="AO71" i="7"/>
  <c r="BJ71" i="7" s="1"/>
  <c r="AO73" i="7"/>
  <c r="BJ73" i="7" s="1"/>
  <c r="AO75" i="7"/>
  <c r="BJ75" i="7" s="1"/>
  <c r="AO77" i="7"/>
  <c r="BJ77" i="7" s="1"/>
  <c r="AO79" i="7"/>
  <c r="BJ79" i="7" s="1"/>
  <c r="AO81" i="7"/>
  <c r="BJ81" i="7" s="1"/>
  <c r="AO83" i="7"/>
  <c r="BJ83" i="7" s="1"/>
  <c r="AO85" i="7"/>
  <c r="BJ85" i="7" s="1"/>
  <c r="AO87" i="7"/>
  <c r="BJ87" i="7" s="1"/>
  <c r="AO89" i="7"/>
  <c r="BJ89" i="7" s="1"/>
  <c r="AO91" i="7"/>
  <c r="BJ91" i="7" s="1"/>
  <c r="AO93" i="7"/>
  <c r="BJ93" i="7" s="1"/>
  <c r="AO95" i="7"/>
  <c r="BJ95" i="7" s="1"/>
  <c r="AO97" i="7"/>
  <c r="BJ97" i="7" s="1"/>
  <c r="AO99" i="7"/>
  <c r="BJ99" i="7" s="1"/>
  <c r="AO148" i="7"/>
  <c r="BJ148" i="7" s="1"/>
  <c r="AO151" i="7"/>
  <c r="BJ151" i="7" s="1"/>
  <c r="AO46" i="7"/>
  <c r="BJ46" i="7" s="1"/>
  <c r="AO140" i="7"/>
  <c r="BJ140" i="7" s="1"/>
  <c r="AO38" i="7"/>
  <c r="BJ38" i="7" s="1"/>
  <c r="AO47" i="7"/>
  <c r="BJ47" i="7" s="1"/>
  <c r="AO103" i="7"/>
  <c r="BJ103" i="7" s="1"/>
  <c r="AO105" i="7"/>
  <c r="BJ105" i="7" s="1"/>
  <c r="AO107" i="7"/>
  <c r="BJ107" i="7" s="1"/>
  <c r="AO109" i="7"/>
  <c r="BJ109" i="7" s="1"/>
  <c r="AO111" i="7"/>
  <c r="BJ111" i="7" s="1"/>
  <c r="AO113" i="7"/>
  <c r="BJ113" i="7" s="1"/>
  <c r="AO115" i="7"/>
  <c r="BJ115" i="7" s="1"/>
  <c r="AO117" i="7"/>
  <c r="BJ117" i="7" s="1"/>
  <c r="AO119" i="7"/>
  <c r="BJ119" i="7" s="1"/>
  <c r="AO121" i="7"/>
  <c r="BJ121" i="7" s="1"/>
  <c r="AO123" i="7"/>
  <c r="BJ123" i="7" s="1"/>
  <c r="AO125" i="7"/>
  <c r="BJ125" i="7" s="1"/>
  <c r="AO127" i="7"/>
  <c r="BJ127" i="7" s="1"/>
  <c r="AO129" i="7"/>
  <c r="BJ129" i="7" s="1"/>
  <c r="AO131" i="7"/>
  <c r="BJ131" i="7" s="1"/>
  <c r="AO133" i="7"/>
  <c r="BJ133" i="7" s="1"/>
  <c r="AO135" i="7"/>
  <c r="BJ135" i="7" s="1"/>
  <c r="AO137" i="7"/>
  <c r="BJ137" i="7" s="1"/>
  <c r="AO149" i="7"/>
  <c r="BJ149" i="7" s="1"/>
  <c r="AO141" i="7"/>
  <c r="BJ141" i="7" s="1"/>
  <c r="AO101" i="7"/>
  <c r="BJ101" i="7" s="1"/>
  <c r="AO150" i="7"/>
  <c r="BJ150" i="7" s="1"/>
  <c r="AO45" i="7"/>
  <c r="BJ45" i="7" s="1"/>
  <c r="AO48" i="7"/>
  <c r="BJ48" i="7" s="1"/>
  <c r="AO35" i="7"/>
  <c r="BJ35" i="7" s="1"/>
  <c r="AP35" i="7"/>
  <c r="BK35" i="7" s="1"/>
  <c r="AL137" i="7"/>
  <c r="BG137" i="7" s="1"/>
  <c r="AL136" i="7"/>
  <c r="BG136" i="7" s="1"/>
  <c r="AK135" i="7"/>
  <c r="BF135" i="7" s="1"/>
  <c r="AH134" i="7"/>
  <c r="BC134" i="7" s="1"/>
  <c r="AH133" i="7"/>
  <c r="BC133" i="7" s="1"/>
  <c r="AG132" i="7"/>
  <c r="BB132" i="7" s="1"/>
  <c r="AD131" i="7"/>
  <c r="AY131" i="7" s="1"/>
  <c r="AD130" i="7"/>
  <c r="AY130" i="7" s="1"/>
  <c r="AC129" i="7"/>
  <c r="AX129" i="7" s="1"/>
  <c r="Z128" i="7"/>
  <c r="AU128" i="7" s="1"/>
  <c r="Z127" i="7"/>
  <c r="AU127" i="7" s="1"/>
  <c r="Y126" i="7"/>
  <c r="AT126" i="7" s="1"/>
  <c r="AP124" i="7"/>
  <c r="BK124" i="7" s="1"/>
  <c r="AP123" i="7"/>
  <c r="BK123" i="7" s="1"/>
  <c r="AO122" i="7"/>
  <c r="BJ122" i="7" s="1"/>
  <c r="AL121" i="7"/>
  <c r="BG121" i="7" s="1"/>
  <c r="AL120" i="7"/>
  <c r="BG120" i="7" s="1"/>
  <c r="AK119" i="7"/>
  <c r="BF119" i="7" s="1"/>
  <c r="AH118" i="7"/>
  <c r="BC118" i="7" s="1"/>
  <c r="AH117" i="7"/>
  <c r="BC117" i="7" s="1"/>
  <c r="AG116" i="7"/>
  <c r="BB116" i="7" s="1"/>
  <c r="AD115" i="7"/>
  <c r="AY115" i="7" s="1"/>
  <c r="AD114" i="7"/>
  <c r="AY114" i="7" s="1"/>
  <c r="AC113" i="7"/>
  <c r="AX113" i="7" s="1"/>
  <c r="Z112" i="7"/>
  <c r="AU112" i="7" s="1"/>
  <c r="Z111" i="7"/>
  <c r="AU111" i="7" s="1"/>
  <c r="Y110" i="7"/>
  <c r="AT110" i="7" s="1"/>
  <c r="AP108" i="7"/>
  <c r="BK108" i="7" s="1"/>
  <c r="AO106" i="7"/>
  <c r="BJ106" i="7" s="1"/>
  <c r="AL105" i="7"/>
  <c r="BG105" i="7" s="1"/>
  <c r="AL104" i="7"/>
  <c r="BG104" i="7" s="1"/>
  <c r="AH102" i="7"/>
  <c r="BC102" i="7" s="1"/>
  <c r="Z101" i="7"/>
  <c r="AU101" i="7" s="1"/>
  <c r="AD98" i="7"/>
  <c r="AY98" i="7" s="1"/>
  <c r="AI92" i="7"/>
  <c r="BD92" i="7" s="1"/>
  <c r="AL86" i="7"/>
  <c r="BG86" i="7" s="1"/>
  <c r="AH75" i="7"/>
  <c r="BC75" i="7" s="1"/>
  <c r="AG56" i="7"/>
  <c r="BB56" i="7" s="1"/>
  <c r="Y49" i="7"/>
  <c r="AT49" i="7" s="1"/>
  <c r="Y41" i="7"/>
  <c r="AT41" i="7" s="1"/>
  <c r="Z139" i="7"/>
  <c r="AU139" i="7" s="1"/>
  <c r="Z141" i="7"/>
  <c r="AU141" i="7" s="1"/>
  <c r="Z143" i="7"/>
  <c r="AU143" i="7" s="1"/>
  <c r="Z145" i="7"/>
  <c r="AU145" i="7" s="1"/>
  <c r="Z147" i="7"/>
  <c r="AU147" i="7" s="1"/>
  <c r="Z149" i="7"/>
  <c r="AU149" i="7" s="1"/>
  <c r="Z151" i="7"/>
  <c r="AU151" i="7" s="1"/>
  <c r="Z153" i="7"/>
  <c r="AU153" i="7" s="1"/>
  <c r="Z36" i="7"/>
  <c r="AU36" i="7" s="1"/>
  <c r="Z38" i="7"/>
  <c r="AU38" i="7" s="1"/>
  <c r="Z40" i="7"/>
  <c r="AU40" i="7" s="1"/>
  <c r="Z42" i="7"/>
  <c r="AU42" i="7" s="1"/>
  <c r="Z44" i="7"/>
  <c r="AU44" i="7" s="1"/>
  <c r="Z46" i="7"/>
  <c r="AU46" i="7" s="1"/>
  <c r="Z48" i="7"/>
  <c r="AU48" i="7" s="1"/>
  <c r="Z50" i="7"/>
  <c r="AU50" i="7" s="1"/>
  <c r="Z52" i="7"/>
  <c r="AU52" i="7" s="1"/>
  <c r="Z54" i="7"/>
  <c r="AU54" i="7" s="1"/>
  <c r="Z56" i="7"/>
  <c r="AU56" i="7" s="1"/>
  <c r="Z58" i="7"/>
  <c r="AU58" i="7" s="1"/>
  <c r="Z60" i="7"/>
  <c r="AU60" i="7" s="1"/>
  <c r="Z138" i="7"/>
  <c r="AU138" i="7" s="1"/>
  <c r="Z140" i="7"/>
  <c r="AU140" i="7" s="1"/>
  <c r="Z142" i="7"/>
  <c r="AU142" i="7" s="1"/>
  <c r="Z144" i="7"/>
  <c r="AU144" i="7" s="1"/>
  <c r="Z146" i="7"/>
  <c r="AU146" i="7" s="1"/>
  <c r="Z148" i="7"/>
  <c r="AU148" i="7" s="1"/>
  <c r="Z150" i="7"/>
  <c r="AU150" i="7" s="1"/>
  <c r="Z152" i="7"/>
  <c r="AU152" i="7" s="1"/>
  <c r="Z154" i="7"/>
  <c r="AU154" i="7" s="1"/>
  <c r="Z37" i="7"/>
  <c r="AU37" i="7" s="1"/>
  <c r="Z39" i="7"/>
  <c r="AU39" i="7" s="1"/>
  <c r="Z41" i="7"/>
  <c r="AU41" i="7" s="1"/>
  <c r="Z43" i="7"/>
  <c r="AU43" i="7" s="1"/>
  <c r="Z45" i="7"/>
  <c r="AU45" i="7" s="1"/>
  <c r="Z47" i="7"/>
  <c r="AU47" i="7" s="1"/>
  <c r="Z49" i="7"/>
  <c r="AU49" i="7" s="1"/>
  <c r="Z51" i="7"/>
  <c r="AU51" i="7" s="1"/>
  <c r="Z53" i="7"/>
  <c r="AU53" i="7" s="1"/>
  <c r="Z55" i="7"/>
  <c r="AU55" i="7" s="1"/>
  <c r="Z57" i="7"/>
  <c r="AU57" i="7" s="1"/>
  <c r="Z62" i="7"/>
  <c r="AU62" i="7" s="1"/>
  <c r="Z64" i="7"/>
  <c r="AU64" i="7" s="1"/>
  <c r="Z66" i="7"/>
  <c r="AU66" i="7" s="1"/>
  <c r="Z68" i="7"/>
  <c r="AU68" i="7" s="1"/>
  <c r="Z70" i="7"/>
  <c r="AU70" i="7" s="1"/>
  <c r="Z72" i="7"/>
  <c r="AU72" i="7" s="1"/>
  <c r="Z74" i="7"/>
  <c r="AU74" i="7" s="1"/>
  <c r="Z76" i="7"/>
  <c r="AU76" i="7" s="1"/>
  <c r="Z78" i="7"/>
  <c r="AU78" i="7" s="1"/>
  <c r="Z80" i="7"/>
  <c r="AU80" i="7" s="1"/>
  <c r="Z82" i="7"/>
  <c r="AU82" i="7" s="1"/>
  <c r="Z84" i="7"/>
  <c r="AU84" i="7" s="1"/>
  <c r="Z86" i="7"/>
  <c r="AU86" i="7" s="1"/>
  <c r="Z88" i="7"/>
  <c r="AU88" i="7" s="1"/>
  <c r="Z90" i="7"/>
  <c r="AU90" i="7" s="1"/>
  <c r="Z92" i="7"/>
  <c r="AU92" i="7" s="1"/>
  <c r="Z94" i="7"/>
  <c r="AU94" i="7" s="1"/>
  <c r="Z96" i="7"/>
  <c r="AU96" i="7" s="1"/>
  <c r="Z98" i="7"/>
  <c r="AU98" i="7" s="1"/>
  <c r="Z100" i="7"/>
  <c r="AU100" i="7" s="1"/>
  <c r="Z75" i="7"/>
  <c r="AU75" i="7" s="1"/>
  <c r="Z91" i="7"/>
  <c r="AU91" i="7" s="1"/>
  <c r="Z102" i="7"/>
  <c r="AU102" i="7" s="1"/>
  <c r="Z73" i="7"/>
  <c r="AU73" i="7" s="1"/>
  <c r="Z89" i="7"/>
  <c r="AU89" i="7" s="1"/>
  <c r="Z71" i="7"/>
  <c r="AU71" i="7" s="1"/>
  <c r="Z87" i="7"/>
  <c r="AU87" i="7" s="1"/>
  <c r="Z67" i="7"/>
  <c r="AU67" i="7" s="1"/>
  <c r="Z83" i="7"/>
  <c r="AU83" i="7" s="1"/>
  <c r="Z99" i="7"/>
  <c r="AU99" i="7" s="1"/>
  <c r="Z65" i="7"/>
  <c r="AU65" i="7" s="1"/>
  <c r="Z81" i="7"/>
  <c r="AU81" i="7" s="1"/>
  <c r="Z97" i="7"/>
  <c r="AU97" i="7" s="1"/>
  <c r="AI139" i="7"/>
  <c r="BD139" i="7" s="1"/>
  <c r="AI141" i="7"/>
  <c r="BD141" i="7" s="1"/>
  <c r="AI143" i="7"/>
  <c r="BD143" i="7" s="1"/>
  <c r="AI145" i="7"/>
  <c r="BD145" i="7" s="1"/>
  <c r="AI147" i="7"/>
  <c r="BD147" i="7" s="1"/>
  <c r="AI149" i="7"/>
  <c r="BD149" i="7" s="1"/>
  <c r="AI151" i="7"/>
  <c r="BD151" i="7" s="1"/>
  <c r="AI153" i="7"/>
  <c r="BD153" i="7" s="1"/>
  <c r="AI36" i="7"/>
  <c r="BD36" i="7" s="1"/>
  <c r="AI38" i="7"/>
  <c r="BD38" i="7" s="1"/>
  <c r="AI40" i="7"/>
  <c r="BD40" i="7" s="1"/>
  <c r="AI42" i="7"/>
  <c r="BD42" i="7" s="1"/>
  <c r="AI44" i="7"/>
  <c r="BD44" i="7" s="1"/>
  <c r="AI46" i="7"/>
  <c r="BD46" i="7" s="1"/>
  <c r="AI48" i="7"/>
  <c r="BD48" i="7" s="1"/>
  <c r="AI50" i="7"/>
  <c r="BD50" i="7" s="1"/>
  <c r="AI52" i="7"/>
  <c r="BD52" i="7" s="1"/>
  <c r="AI54" i="7"/>
  <c r="BD54" i="7" s="1"/>
  <c r="AI56" i="7"/>
  <c r="BD56" i="7" s="1"/>
  <c r="AI58" i="7"/>
  <c r="BD58" i="7" s="1"/>
  <c r="AI138" i="7"/>
  <c r="BD138" i="7" s="1"/>
  <c r="AI140" i="7"/>
  <c r="BD140" i="7" s="1"/>
  <c r="AI142" i="7"/>
  <c r="BD142" i="7" s="1"/>
  <c r="AI144" i="7"/>
  <c r="BD144" i="7" s="1"/>
  <c r="AI146" i="7"/>
  <c r="BD146" i="7" s="1"/>
  <c r="AI148" i="7"/>
  <c r="BD148" i="7" s="1"/>
  <c r="AI150" i="7"/>
  <c r="BD150" i="7" s="1"/>
  <c r="AI152" i="7"/>
  <c r="BD152" i="7" s="1"/>
  <c r="AI154" i="7"/>
  <c r="BD154" i="7" s="1"/>
  <c r="AI37" i="7"/>
  <c r="BD37" i="7" s="1"/>
  <c r="AI39" i="7"/>
  <c r="BD39" i="7" s="1"/>
  <c r="AI41" i="7"/>
  <c r="BD41" i="7" s="1"/>
  <c r="AI43" i="7"/>
  <c r="BD43" i="7" s="1"/>
  <c r="AI45" i="7"/>
  <c r="BD45" i="7" s="1"/>
  <c r="AI47" i="7"/>
  <c r="BD47" i="7" s="1"/>
  <c r="AI49" i="7"/>
  <c r="BD49" i="7" s="1"/>
  <c r="AI51" i="7"/>
  <c r="BD51" i="7" s="1"/>
  <c r="AI53" i="7"/>
  <c r="BD53" i="7" s="1"/>
  <c r="AI55" i="7"/>
  <c r="BD55" i="7" s="1"/>
  <c r="AI57" i="7"/>
  <c r="BD57" i="7" s="1"/>
  <c r="AI59" i="7"/>
  <c r="BD59" i="7" s="1"/>
  <c r="AI66" i="7"/>
  <c r="BD66" i="7" s="1"/>
  <c r="AI67" i="7"/>
  <c r="BD67" i="7" s="1"/>
  <c r="AI82" i="7"/>
  <c r="BD82" i="7" s="1"/>
  <c r="AI83" i="7"/>
  <c r="BD83" i="7" s="1"/>
  <c r="AI98" i="7"/>
  <c r="BD98" i="7" s="1"/>
  <c r="AI99" i="7"/>
  <c r="BD99" i="7" s="1"/>
  <c r="AI101" i="7"/>
  <c r="BD101" i="7" s="1"/>
  <c r="AI102" i="7"/>
  <c r="BD102" i="7" s="1"/>
  <c r="AI104" i="7"/>
  <c r="BD104" i="7" s="1"/>
  <c r="AI106" i="7"/>
  <c r="BD106" i="7" s="1"/>
  <c r="AI108" i="7"/>
  <c r="BD108" i="7" s="1"/>
  <c r="AI110" i="7"/>
  <c r="BD110" i="7" s="1"/>
  <c r="AI112" i="7"/>
  <c r="BD112" i="7" s="1"/>
  <c r="AI114" i="7"/>
  <c r="BD114" i="7" s="1"/>
  <c r="AI116" i="7"/>
  <c r="BD116" i="7" s="1"/>
  <c r="AI118" i="7"/>
  <c r="BD118" i="7" s="1"/>
  <c r="AI120" i="7"/>
  <c r="BD120" i="7" s="1"/>
  <c r="AI122" i="7"/>
  <c r="BD122" i="7" s="1"/>
  <c r="AI124" i="7"/>
  <c r="BD124" i="7" s="1"/>
  <c r="AI126" i="7"/>
  <c r="BD126" i="7" s="1"/>
  <c r="AI128" i="7"/>
  <c r="BD128" i="7" s="1"/>
  <c r="AI130" i="7"/>
  <c r="BD130" i="7" s="1"/>
  <c r="AI132" i="7"/>
  <c r="BD132" i="7" s="1"/>
  <c r="AI134" i="7"/>
  <c r="BD134" i="7" s="1"/>
  <c r="AI136" i="7"/>
  <c r="BD136" i="7" s="1"/>
  <c r="AI64" i="7"/>
  <c r="BD64" i="7" s="1"/>
  <c r="AI65" i="7"/>
  <c r="BD65" i="7" s="1"/>
  <c r="AI80" i="7"/>
  <c r="BD80" i="7" s="1"/>
  <c r="AI81" i="7"/>
  <c r="BD81" i="7" s="1"/>
  <c r="AI96" i="7"/>
  <c r="BD96" i="7" s="1"/>
  <c r="AI97" i="7"/>
  <c r="BD97" i="7" s="1"/>
  <c r="AI62" i="7"/>
  <c r="BD62" i="7" s="1"/>
  <c r="AI63" i="7"/>
  <c r="BD63" i="7" s="1"/>
  <c r="AI78" i="7"/>
  <c r="BD78" i="7" s="1"/>
  <c r="AI79" i="7"/>
  <c r="BD79" i="7" s="1"/>
  <c r="AI94" i="7"/>
  <c r="BD94" i="7" s="1"/>
  <c r="AI95" i="7"/>
  <c r="BD95" i="7" s="1"/>
  <c r="AI74" i="7"/>
  <c r="BD74" i="7" s="1"/>
  <c r="AI75" i="7"/>
  <c r="BD75" i="7" s="1"/>
  <c r="AI90" i="7"/>
  <c r="BD90" i="7" s="1"/>
  <c r="AI91" i="7"/>
  <c r="BD91" i="7" s="1"/>
  <c r="AI103" i="7"/>
  <c r="BD103" i="7" s="1"/>
  <c r="AI105" i="7"/>
  <c r="BD105" i="7" s="1"/>
  <c r="AI107" i="7"/>
  <c r="BD107" i="7" s="1"/>
  <c r="AI109" i="7"/>
  <c r="BD109" i="7" s="1"/>
  <c r="AI111" i="7"/>
  <c r="BD111" i="7" s="1"/>
  <c r="AI113" i="7"/>
  <c r="BD113" i="7" s="1"/>
  <c r="AI115" i="7"/>
  <c r="BD115" i="7" s="1"/>
  <c r="AI117" i="7"/>
  <c r="BD117" i="7" s="1"/>
  <c r="AI119" i="7"/>
  <c r="BD119" i="7" s="1"/>
  <c r="AI121" i="7"/>
  <c r="BD121" i="7" s="1"/>
  <c r="AI123" i="7"/>
  <c r="BD123" i="7" s="1"/>
  <c r="AI125" i="7"/>
  <c r="BD125" i="7" s="1"/>
  <c r="AI127" i="7"/>
  <c r="BD127" i="7" s="1"/>
  <c r="AI129" i="7"/>
  <c r="BD129" i="7" s="1"/>
  <c r="AI131" i="7"/>
  <c r="BD131" i="7" s="1"/>
  <c r="AI133" i="7"/>
  <c r="BD133" i="7" s="1"/>
  <c r="AI135" i="7"/>
  <c r="BD135" i="7" s="1"/>
  <c r="AI137" i="7"/>
  <c r="BD137" i="7" s="1"/>
  <c r="AI72" i="7"/>
  <c r="BD72" i="7" s="1"/>
  <c r="AI73" i="7"/>
  <c r="BD73" i="7" s="1"/>
  <c r="AI88" i="7"/>
  <c r="BD88" i="7" s="1"/>
  <c r="AI89" i="7"/>
  <c r="BD89" i="7" s="1"/>
  <c r="AP139" i="7"/>
  <c r="BK139" i="7" s="1"/>
  <c r="AP141" i="7"/>
  <c r="BK141" i="7" s="1"/>
  <c r="AP143" i="7"/>
  <c r="BK143" i="7" s="1"/>
  <c r="AP145" i="7"/>
  <c r="BK145" i="7" s="1"/>
  <c r="AP147" i="7"/>
  <c r="BK147" i="7" s="1"/>
  <c r="AP149" i="7"/>
  <c r="BK149" i="7" s="1"/>
  <c r="AP151" i="7"/>
  <c r="BK151" i="7" s="1"/>
  <c r="AP153" i="7"/>
  <c r="BK153" i="7" s="1"/>
  <c r="AP36" i="7"/>
  <c r="BK36" i="7" s="1"/>
  <c r="AP38" i="7"/>
  <c r="BK38" i="7" s="1"/>
  <c r="AP40" i="7"/>
  <c r="BK40" i="7" s="1"/>
  <c r="AP42" i="7"/>
  <c r="BK42" i="7" s="1"/>
  <c r="AP44" i="7"/>
  <c r="BK44" i="7" s="1"/>
  <c r="AP46" i="7"/>
  <c r="BK46" i="7" s="1"/>
  <c r="AP48" i="7"/>
  <c r="BK48" i="7" s="1"/>
  <c r="AP50" i="7"/>
  <c r="BK50" i="7" s="1"/>
  <c r="AP52" i="7"/>
  <c r="BK52" i="7" s="1"/>
  <c r="AP54" i="7"/>
  <c r="BK54" i="7" s="1"/>
  <c r="AP56" i="7"/>
  <c r="BK56" i="7" s="1"/>
  <c r="AP58" i="7"/>
  <c r="BK58" i="7" s="1"/>
  <c r="AP138" i="7"/>
  <c r="BK138" i="7" s="1"/>
  <c r="AP140" i="7"/>
  <c r="BK140" i="7" s="1"/>
  <c r="AP142" i="7"/>
  <c r="BK142" i="7" s="1"/>
  <c r="AP144" i="7"/>
  <c r="BK144" i="7" s="1"/>
  <c r="AP146" i="7"/>
  <c r="BK146" i="7" s="1"/>
  <c r="AP148" i="7"/>
  <c r="BK148" i="7" s="1"/>
  <c r="AP150" i="7"/>
  <c r="BK150" i="7" s="1"/>
  <c r="AP152" i="7"/>
  <c r="BK152" i="7" s="1"/>
  <c r="AP154" i="7"/>
  <c r="BK154" i="7" s="1"/>
  <c r="AP37" i="7"/>
  <c r="BK37" i="7" s="1"/>
  <c r="AP39" i="7"/>
  <c r="BK39" i="7" s="1"/>
  <c r="AP41" i="7"/>
  <c r="BK41" i="7" s="1"/>
  <c r="AP43" i="7"/>
  <c r="BK43" i="7" s="1"/>
  <c r="AP45" i="7"/>
  <c r="BK45" i="7" s="1"/>
  <c r="AP47" i="7"/>
  <c r="BK47" i="7" s="1"/>
  <c r="AP49" i="7"/>
  <c r="BK49" i="7" s="1"/>
  <c r="AP51" i="7"/>
  <c r="BK51" i="7" s="1"/>
  <c r="AP53" i="7"/>
  <c r="BK53" i="7" s="1"/>
  <c r="AP55" i="7"/>
  <c r="BK55" i="7" s="1"/>
  <c r="AP57" i="7"/>
  <c r="BK57" i="7" s="1"/>
  <c r="AP59" i="7"/>
  <c r="BK59" i="7" s="1"/>
  <c r="AP60" i="7"/>
  <c r="BK60" i="7" s="1"/>
  <c r="AP62" i="7"/>
  <c r="BK62" i="7" s="1"/>
  <c r="AP64" i="7"/>
  <c r="BK64" i="7" s="1"/>
  <c r="AP66" i="7"/>
  <c r="BK66" i="7" s="1"/>
  <c r="AP68" i="7"/>
  <c r="BK68" i="7" s="1"/>
  <c r="AP70" i="7"/>
  <c r="BK70" i="7" s="1"/>
  <c r="AP72" i="7"/>
  <c r="BK72" i="7" s="1"/>
  <c r="AP74" i="7"/>
  <c r="BK74" i="7" s="1"/>
  <c r="AP76" i="7"/>
  <c r="BK76" i="7" s="1"/>
  <c r="AP78" i="7"/>
  <c r="BK78" i="7" s="1"/>
  <c r="AP80" i="7"/>
  <c r="BK80" i="7" s="1"/>
  <c r="AP82" i="7"/>
  <c r="BK82" i="7" s="1"/>
  <c r="AP84" i="7"/>
  <c r="BK84" i="7" s="1"/>
  <c r="AP86" i="7"/>
  <c r="BK86" i="7" s="1"/>
  <c r="AP88" i="7"/>
  <c r="BK88" i="7" s="1"/>
  <c r="AP90" i="7"/>
  <c r="BK90" i="7" s="1"/>
  <c r="AP92" i="7"/>
  <c r="BK92" i="7" s="1"/>
  <c r="AP94" i="7"/>
  <c r="BK94" i="7" s="1"/>
  <c r="AP96" i="7"/>
  <c r="BK96" i="7" s="1"/>
  <c r="AP98" i="7"/>
  <c r="BK98" i="7" s="1"/>
  <c r="AP100" i="7"/>
  <c r="BK100" i="7" s="1"/>
  <c r="AP71" i="7"/>
  <c r="BK71" i="7" s="1"/>
  <c r="AP87" i="7"/>
  <c r="BK87" i="7" s="1"/>
  <c r="AP69" i="7"/>
  <c r="BK69" i="7" s="1"/>
  <c r="AP85" i="7"/>
  <c r="BK85" i="7" s="1"/>
  <c r="AP67" i="7"/>
  <c r="BK67" i="7" s="1"/>
  <c r="AP83" i="7"/>
  <c r="BK83" i="7" s="1"/>
  <c r="AP99" i="7"/>
  <c r="BK99" i="7" s="1"/>
  <c r="AP63" i="7"/>
  <c r="BK63" i="7" s="1"/>
  <c r="AP79" i="7"/>
  <c r="BK79" i="7" s="1"/>
  <c r="AP95" i="7"/>
  <c r="BK95" i="7" s="1"/>
  <c r="AP61" i="7"/>
  <c r="BK61" i="7" s="1"/>
  <c r="AP77" i="7"/>
  <c r="BK77" i="7" s="1"/>
  <c r="AP93" i="7"/>
  <c r="BK93" i="7" s="1"/>
  <c r="AP101" i="7"/>
  <c r="BK101" i="7" s="1"/>
  <c r="AK138" i="7"/>
  <c r="BF138" i="7" s="1"/>
  <c r="AK137" i="7"/>
  <c r="BF137" i="7" s="1"/>
  <c r="AH136" i="7"/>
  <c r="BC136" i="7" s="1"/>
  <c r="AH135" i="7"/>
  <c r="BC135" i="7" s="1"/>
  <c r="AG134" i="7"/>
  <c r="BB134" i="7" s="1"/>
  <c r="AC131" i="7"/>
  <c r="AX131" i="7" s="1"/>
  <c r="Z130" i="7"/>
  <c r="AU130" i="7" s="1"/>
  <c r="Z129" i="7"/>
  <c r="AU129" i="7" s="1"/>
  <c r="Y128" i="7"/>
  <c r="AT128" i="7" s="1"/>
  <c r="AP126" i="7"/>
  <c r="BK126" i="7" s="1"/>
  <c r="AP125" i="7"/>
  <c r="BK125" i="7" s="1"/>
  <c r="AO124" i="7"/>
  <c r="BJ124" i="7" s="1"/>
  <c r="AL123" i="7"/>
  <c r="BG123" i="7" s="1"/>
  <c r="AK121" i="7"/>
  <c r="BF121" i="7" s="1"/>
  <c r="AH120" i="7"/>
  <c r="BC120" i="7" s="1"/>
  <c r="AH119" i="7"/>
  <c r="BC119" i="7" s="1"/>
  <c r="AG118" i="7"/>
  <c r="BB118" i="7" s="1"/>
  <c r="AD117" i="7"/>
  <c r="AY117" i="7" s="1"/>
  <c r="AC115" i="7"/>
  <c r="AX115" i="7" s="1"/>
  <c r="Z114" i="7"/>
  <c r="AU114" i="7" s="1"/>
  <c r="Z113" i="7"/>
  <c r="AU113" i="7" s="1"/>
  <c r="Y112" i="7"/>
  <c r="AT112" i="7" s="1"/>
  <c r="AP110" i="7"/>
  <c r="BK110" i="7" s="1"/>
  <c r="AP109" i="7"/>
  <c r="BK109" i="7" s="1"/>
  <c r="AO108" i="7"/>
  <c r="BJ108" i="7" s="1"/>
  <c r="AL107" i="7"/>
  <c r="BG107" i="7" s="1"/>
  <c r="AK105" i="7"/>
  <c r="BF105" i="7" s="1"/>
  <c r="AH104" i="7"/>
  <c r="BC104" i="7" s="1"/>
  <c r="AH103" i="7"/>
  <c r="BC103" i="7" s="1"/>
  <c r="AG102" i="7"/>
  <c r="BB102" i="7" s="1"/>
  <c r="AI100" i="7"/>
  <c r="BD100" i="7" s="1"/>
  <c r="AP97" i="7"/>
  <c r="BK97" i="7" s="1"/>
  <c r="Z95" i="7"/>
  <c r="AU95" i="7" s="1"/>
  <c r="AI86" i="7"/>
  <c r="BD86" i="7" s="1"/>
  <c r="AH83" i="7"/>
  <c r="BC83" i="7" s="1"/>
  <c r="AH69" i="7"/>
  <c r="BC69" i="7" s="1"/>
  <c r="AC55" i="7"/>
  <c r="AX55" i="7" s="1"/>
  <c r="AG40" i="7"/>
  <c r="BB40" i="7" s="1"/>
  <c r="AG151" i="7"/>
  <c r="BB151" i="7" s="1"/>
  <c r="AA139" i="7"/>
  <c r="AV139" i="7" s="1"/>
  <c r="AA141" i="7"/>
  <c r="AV141" i="7" s="1"/>
  <c r="AA143" i="7"/>
  <c r="AV143" i="7" s="1"/>
  <c r="AA145" i="7"/>
  <c r="AV145" i="7" s="1"/>
  <c r="AA147" i="7"/>
  <c r="AV147" i="7" s="1"/>
  <c r="AA149" i="7"/>
  <c r="AV149" i="7" s="1"/>
  <c r="AA151" i="7"/>
  <c r="AV151" i="7" s="1"/>
  <c r="AA153" i="7"/>
  <c r="AV153" i="7" s="1"/>
  <c r="AA36" i="7"/>
  <c r="AV36" i="7" s="1"/>
  <c r="AA38" i="7"/>
  <c r="AV38" i="7" s="1"/>
  <c r="AA40" i="7"/>
  <c r="AV40" i="7" s="1"/>
  <c r="AA42" i="7"/>
  <c r="AV42" i="7" s="1"/>
  <c r="AA44" i="7"/>
  <c r="AV44" i="7" s="1"/>
  <c r="AA46" i="7"/>
  <c r="AV46" i="7" s="1"/>
  <c r="AA48" i="7"/>
  <c r="AV48" i="7" s="1"/>
  <c r="AA50" i="7"/>
  <c r="AV50" i="7" s="1"/>
  <c r="AA52" i="7"/>
  <c r="AV52" i="7" s="1"/>
  <c r="AA54" i="7"/>
  <c r="AV54" i="7" s="1"/>
  <c r="AA56" i="7"/>
  <c r="AV56" i="7" s="1"/>
  <c r="AA58" i="7"/>
  <c r="AV58" i="7" s="1"/>
  <c r="AA60" i="7"/>
  <c r="AV60" i="7" s="1"/>
  <c r="AA138" i="7"/>
  <c r="AV138" i="7" s="1"/>
  <c r="AA140" i="7"/>
  <c r="AV140" i="7" s="1"/>
  <c r="AA142" i="7"/>
  <c r="AV142" i="7" s="1"/>
  <c r="AA144" i="7"/>
  <c r="AV144" i="7" s="1"/>
  <c r="AA146" i="7"/>
  <c r="AV146" i="7" s="1"/>
  <c r="AA148" i="7"/>
  <c r="AV148" i="7" s="1"/>
  <c r="AA150" i="7"/>
  <c r="AV150" i="7" s="1"/>
  <c r="AA152" i="7"/>
  <c r="AV152" i="7" s="1"/>
  <c r="AA154" i="7"/>
  <c r="AV154" i="7" s="1"/>
  <c r="AA37" i="7"/>
  <c r="AV37" i="7" s="1"/>
  <c r="AA39" i="7"/>
  <c r="AV39" i="7" s="1"/>
  <c r="AA41" i="7"/>
  <c r="AV41" i="7" s="1"/>
  <c r="AA43" i="7"/>
  <c r="AV43" i="7" s="1"/>
  <c r="AA45" i="7"/>
  <c r="AV45" i="7" s="1"/>
  <c r="AA47" i="7"/>
  <c r="AV47" i="7" s="1"/>
  <c r="AA49" i="7"/>
  <c r="AV49" i="7" s="1"/>
  <c r="AA51" i="7"/>
  <c r="AV51" i="7" s="1"/>
  <c r="AA53" i="7"/>
  <c r="AV53" i="7" s="1"/>
  <c r="AA55" i="7"/>
  <c r="AV55" i="7" s="1"/>
  <c r="AA57" i="7"/>
  <c r="AV57" i="7" s="1"/>
  <c r="AJ139" i="7"/>
  <c r="BE139" i="7" s="1"/>
  <c r="AJ141" i="7"/>
  <c r="BE141" i="7" s="1"/>
  <c r="AJ143" i="7"/>
  <c r="BE143" i="7" s="1"/>
  <c r="AJ145" i="7"/>
  <c r="BE145" i="7" s="1"/>
  <c r="AJ147" i="7"/>
  <c r="BE147" i="7" s="1"/>
  <c r="AJ149" i="7"/>
  <c r="BE149" i="7" s="1"/>
  <c r="AJ151" i="7"/>
  <c r="BE151" i="7" s="1"/>
  <c r="AJ153" i="7"/>
  <c r="BE153" i="7" s="1"/>
  <c r="AJ36" i="7"/>
  <c r="BE36" i="7" s="1"/>
  <c r="AJ38" i="7"/>
  <c r="BE38" i="7" s="1"/>
  <c r="AJ40" i="7"/>
  <c r="BE40" i="7" s="1"/>
  <c r="AJ42" i="7"/>
  <c r="BE42" i="7" s="1"/>
  <c r="AJ44" i="7"/>
  <c r="BE44" i="7" s="1"/>
  <c r="AJ46" i="7"/>
  <c r="BE46" i="7" s="1"/>
  <c r="AJ48" i="7"/>
  <c r="BE48" i="7" s="1"/>
  <c r="AJ50" i="7"/>
  <c r="BE50" i="7" s="1"/>
  <c r="AJ52" i="7"/>
  <c r="BE52" i="7" s="1"/>
  <c r="AJ54" i="7"/>
  <c r="BE54" i="7" s="1"/>
  <c r="AJ56" i="7"/>
  <c r="BE56" i="7" s="1"/>
  <c r="AJ58" i="7"/>
  <c r="BE58" i="7" s="1"/>
  <c r="AJ142" i="7"/>
  <c r="BE142" i="7" s="1"/>
  <c r="AJ39" i="7"/>
  <c r="BE39" i="7" s="1"/>
  <c r="AJ55" i="7"/>
  <c r="BE55" i="7" s="1"/>
  <c r="AJ61" i="7"/>
  <c r="BE61" i="7" s="1"/>
  <c r="AJ63" i="7"/>
  <c r="BE63" i="7" s="1"/>
  <c r="AJ65" i="7"/>
  <c r="BE65" i="7" s="1"/>
  <c r="AJ67" i="7"/>
  <c r="BE67" i="7" s="1"/>
  <c r="AJ69" i="7"/>
  <c r="BE69" i="7" s="1"/>
  <c r="AJ71" i="7"/>
  <c r="BE71" i="7" s="1"/>
  <c r="AJ73" i="7"/>
  <c r="BE73" i="7" s="1"/>
  <c r="AJ75" i="7"/>
  <c r="BE75" i="7" s="1"/>
  <c r="AJ77" i="7"/>
  <c r="BE77" i="7" s="1"/>
  <c r="AJ79" i="7"/>
  <c r="BE79" i="7" s="1"/>
  <c r="AJ81" i="7"/>
  <c r="BE81" i="7" s="1"/>
  <c r="AJ83" i="7"/>
  <c r="BE83" i="7" s="1"/>
  <c r="AJ85" i="7"/>
  <c r="BE85" i="7" s="1"/>
  <c r="AJ87" i="7"/>
  <c r="BE87" i="7" s="1"/>
  <c r="AJ89" i="7"/>
  <c r="BE89" i="7" s="1"/>
  <c r="AJ91" i="7"/>
  <c r="BE91" i="7" s="1"/>
  <c r="AJ93" i="7"/>
  <c r="BE93" i="7" s="1"/>
  <c r="AJ95" i="7"/>
  <c r="BE95" i="7" s="1"/>
  <c r="AJ97" i="7"/>
  <c r="BE97" i="7" s="1"/>
  <c r="AJ99" i="7"/>
  <c r="BE99" i="7" s="1"/>
  <c r="AJ140" i="7"/>
  <c r="BE140" i="7" s="1"/>
  <c r="AJ37" i="7"/>
  <c r="BE37" i="7" s="1"/>
  <c r="AJ53" i="7"/>
  <c r="BE53" i="7" s="1"/>
  <c r="AJ138" i="7"/>
  <c r="BE138" i="7" s="1"/>
  <c r="AJ154" i="7"/>
  <c r="BE154" i="7" s="1"/>
  <c r="AJ51" i="7"/>
  <c r="BE51" i="7" s="1"/>
  <c r="AJ150" i="7"/>
  <c r="BE150" i="7" s="1"/>
  <c r="AJ47" i="7"/>
  <c r="BE47" i="7" s="1"/>
  <c r="AJ60" i="7"/>
  <c r="BE60" i="7" s="1"/>
  <c r="AJ62" i="7"/>
  <c r="BE62" i="7" s="1"/>
  <c r="AJ64" i="7"/>
  <c r="BE64" i="7" s="1"/>
  <c r="AJ66" i="7"/>
  <c r="BE66" i="7" s="1"/>
  <c r="AJ68" i="7"/>
  <c r="BE68" i="7" s="1"/>
  <c r="AJ70" i="7"/>
  <c r="BE70" i="7" s="1"/>
  <c r="AJ72" i="7"/>
  <c r="BE72" i="7" s="1"/>
  <c r="AJ74" i="7"/>
  <c r="BE74" i="7" s="1"/>
  <c r="AJ76" i="7"/>
  <c r="BE76" i="7" s="1"/>
  <c r="AJ78" i="7"/>
  <c r="BE78" i="7" s="1"/>
  <c r="AJ80" i="7"/>
  <c r="BE80" i="7" s="1"/>
  <c r="AJ82" i="7"/>
  <c r="BE82" i="7" s="1"/>
  <c r="AJ84" i="7"/>
  <c r="BE84" i="7" s="1"/>
  <c r="AJ86" i="7"/>
  <c r="BE86" i="7" s="1"/>
  <c r="AJ88" i="7"/>
  <c r="BE88" i="7" s="1"/>
  <c r="AJ90" i="7"/>
  <c r="BE90" i="7" s="1"/>
  <c r="AJ92" i="7"/>
  <c r="BE92" i="7" s="1"/>
  <c r="AJ94" i="7"/>
  <c r="BE94" i="7" s="1"/>
  <c r="AJ96" i="7"/>
  <c r="BE96" i="7" s="1"/>
  <c r="AJ98" i="7"/>
  <c r="BE98" i="7" s="1"/>
  <c r="AJ100" i="7"/>
  <c r="BE100" i="7" s="1"/>
  <c r="AJ148" i="7"/>
  <c r="BE148" i="7" s="1"/>
  <c r="AJ45" i="7"/>
  <c r="BE45" i="7" s="1"/>
  <c r="AJ59" i="7"/>
  <c r="BE59" i="7" s="1"/>
  <c r="AQ139" i="7"/>
  <c r="BL139" i="7" s="1"/>
  <c r="AQ141" i="7"/>
  <c r="BL141" i="7" s="1"/>
  <c r="AQ143" i="7"/>
  <c r="BL143" i="7" s="1"/>
  <c r="AQ145" i="7"/>
  <c r="BL145" i="7" s="1"/>
  <c r="AQ147" i="7"/>
  <c r="BL147" i="7" s="1"/>
  <c r="AQ149" i="7"/>
  <c r="BL149" i="7" s="1"/>
  <c r="AQ151" i="7"/>
  <c r="BL151" i="7" s="1"/>
  <c r="AQ153" i="7"/>
  <c r="BL153" i="7" s="1"/>
  <c r="AQ36" i="7"/>
  <c r="BL36" i="7" s="1"/>
  <c r="AQ38" i="7"/>
  <c r="BL38" i="7" s="1"/>
  <c r="AQ40" i="7"/>
  <c r="BL40" i="7" s="1"/>
  <c r="AQ42" i="7"/>
  <c r="BL42" i="7" s="1"/>
  <c r="AQ44" i="7"/>
  <c r="BL44" i="7" s="1"/>
  <c r="AQ46" i="7"/>
  <c r="BL46" i="7" s="1"/>
  <c r="AQ48" i="7"/>
  <c r="BL48" i="7" s="1"/>
  <c r="AQ50" i="7"/>
  <c r="BL50" i="7" s="1"/>
  <c r="AQ52" i="7"/>
  <c r="BL52" i="7" s="1"/>
  <c r="AQ54" i="7"/>
  <c r="BL54" i="7" s="1"/>
  <c r="AQ56" i="7"/>
  <c r="BL56" i="7" s="1"/>
  <c r="AQ58" i="7"/>
  <c r="BL58" i="7" s="1"/>
  <c r="AQ138" i="7"/>
  <c r="BL138" i="7" s="1"/>
  <c r="AQ140" i="7"/>
  <c r="BL140" i="7" s="1"/>
  <c r="AQ142" i="7"/>
  <c r="BL142" i="7" s="1"/>
  <c r="AQ144" i="7"/>
  <c r="BL144" i="7" s="1"/>
  <c r="AQ146" i="7"/>
  <c r="BL146" i="7" s="1"/>
  <c r="AQ148" i="7"/>
  <c r="BL148" i="7" s="1"/>
  <c r="AQ150" i="7"/>
  <c r="BL150" i="7" s="1"/>
  <c r="AQ152" i="7"/>
  <c r="BL152" i="7" s="1"/>
  <c r="AQ154" i="7"/>
  <c r="BL154" i="7" s="1"/>
  <c r="AQ37" i="7"/>
  <c r="BL37" i="7" s="1"/>
  <c r="AQ39" i="7"/>
  <c r="BL39" i="7" s="1"/>
  <c r="AQ41" i="7"/>
  <c r="BL41" i="7" s="1"/>
  <c r="AQ43" i="7"/>
  <c r="BL43" i="7" s="1"/>
  <c r="AQ45" i="7"/>
  <c r="BL45" i="7" s="1"/>
  <c r="AQ47" i="7"/>
  <c r="BL47" i="7" s="1"/>
  <c r="AQ49" i="7"/>
  <c r="BL49" i="7" s="1"/>
  <c r="AQ51" i="7"/>
  <c r="BL51" i="7" s="1"/>
  <c r="AQ53" i="7"/>
  <c r="BL53" i="7" s="1"/>
  <c r="AQ55" i="7"/>
  <c r="BL55" i="7" s="1"/>
  <c r="AQ57" i="7"/>
  <c r="BL57" i="7" s="1"/>
  <c r="AQ59" i="7"/>
  <c r="BL59" i="7" s="1"/>
  <c r="AJ137" i="7"/>
  <c r="BE137" i="7" s="1"/>
  <c r="AB137" i="7"/>
  <c r="AW137" i="7" s="1"/>
  <c r="AN136" i="7"/>
  <c r="BI136" i="7" s="1"/>
  <c r="AF136" i="7"/>
  <c r="BA136" i="7" s="1"/>
  <c r="X136" i="7"/>
  <c r="AS136" i="7" s="1"/>
  <c r="AJ135" i="7"/>
  <c r="BE135" i="7" s="1"/>
  <c r="AB135" i="7"/>
  <c r="AW135" i="7" s="1"/>
  <c r="AN134" i="7"/>
  <c r="BI134" i="7" s="1"/>
  <c r="AF134" i="7"/>
  <c r="BA134" i="7" s="1"/>
  <c r="X134" i="7"/>
  <c r="AS134" i="7" s="1"/>
  <c r="AJ133" i="7"/>
  <c r="BE133" i="7" s="1"/>
  <c r="AB133" i="7"/>
  <c r="AW133" i="7" s="1"/>
  <c r="AN132" i="7"/>
  <c r="BI132" i="7" s="1"/>
  <c r="AF132" i="7"/>
  <c r="BA132" i="7" s="1"/>
  <c r="X132" i="7"/>
  <c r="AS132" i="7" s="1"/>
  <c r="AJ131" i="7"/>
  <c r="BE131" i="7" s="1"/>
  <c r="AB131" i="7"/>
  <c r="AW131" i="7" s="1"/>
  <c r="AN130" i="7"/>
  <c r="BI130" i="7" s="1"/>
  <c r="AF130" i="7"/>
  <c r="BA130" i="7" s="1"/>
  <c r="X130" i="7"/>
  <c r="AS130" i="7" s="1"/>
  <c r="AJ129" i="7"/>
  <c r="BE129" i="7" s="1"/>
  <c r="AB129" i="7"/>
  <c r="AW129" i="7" s="1"/>
  <c r="AN128" i="7"/>
  <c r="BI128" i="7" s="1"/>
  <c r="AF128" i="7"/>
  <c r="BA128" i="7" s="1"/>
  <c r="X128" i="7"/>
  <c r="AS128" i="7" s="1"/>
  <c r="AJ127" i="7"/>
  <c r="BE127" i="7" s="1"/>
  <c r="AB127" i="7"/>
  <c r="AW127" i="7" s="1"/>
  <c r="AN126" i="7"/>
  <c r="BI126" i="7" s="1"/>
  <c r="AF126" i="7"/>
  <c r="BA126" i="7" s="1"/>
  <c r="X126" i="7"/>
  <c r="AS126" i="7" s="1"/>
  <c r="AJ125" i="7"/>
  <c r="BE125" i="7" s="1"/>
  <c r="AB125" i="7"/>
  <c r="AW125" i="7" s="1"/>
  <c r="AN124" i="7"/>
  <c r="BI124" i="7" s="1"/>
  <c r="AF124" i="7"/>
  <c r="BA124" i="7" s="1"/>
  <c r="X124" i="7"/>
  <c r="AS124" i="7" s="1"/>
  <c r="AJ123" i="7"/>
  <c r="BE123" i="7" s="1"/>
  <c r="AB123" i="7"/>
  <c r="AW123" i="7" s="1"/>
  <c r="AN122" i="7"/>
  <c r="BI122" i="7" s="1"/>
  <c r="AF122" i="7"/>
  <c r="BA122" i="7" s="1"/>
  <c r="X122" i="7"/>
  <c r="AS122" i="7" s="1"/>
  <c r="AJ121" i="7"/>
  <c r="BE121" i="7" s="1"/>
  <c r="AB121" i="7"/>
  <c r="AW121" i="7" s="1"/>
  <c r="AN120" i="7"/>
  <c r="BI120" i="7" s="1"/>
  <c r="AF120" i="7"/>
  <c r="BA120" i="7" s="1"/>
  <c r="X120" i="7"/>
  <c r="AS120" i="7" s="1"/>
  <c r="AJ119" i="7"/>
  <c r="BE119" i="7" s="1"/>
  <c r="AB119" i="7"/>
  <c r="AW119" i="7" s="1"/>
  <c r="AN118" i="7"/>
  <c r="BI118" i="7" s="1"/>
  <c r="AF118" i="7"/>
  <c r="BA118" i="7" s="1"/>
  <c r="X118" i="7"/>
  <c r="AS118" i="7" s="1"/>
  <c r="AJ117" i="7"/>
  <c r="BE117" i="7" s="1"/>
  <c r="AB117" i="7"/>
  <c r="AW117" i="7" s="1"/>
  <c r="AN116" i="7"/>
  <c r="BI116" i="7" s="1"/>
  <c r="AF116" i="7"/>
  <c r="BA116" i="7" s="1"/>
  <c r="X116" i="7"/>
  <c r="AS116" i="7" s="1"/>
  <c r="AJ115" i="7"/>
  <c r="BE115" i="7" s="1"/>
  <c r="AB115" i="7"/>
  <c r="AW115" i="7" s="1"/>
  <c r="AN114" i="7"/>
  <c r="BI114" i="7" s="1"/>
  <c r="AF114" i="7"/>
  <c r="BA114" i="7" s="1"/>
  <c r="X114" i="7"/>
  <c r="AS114" i="7" s="1"/>
  <c r="AJ113" i="7"/>
  <c r="BE113" i="7" s="1"/>
  <c r="AB113" i="7"/>
  <c r="AW113" i="7" s="1"/>
  <c r="AN112" i="7"/>
  <c r="BI112" i="7" s="1"/>
  <c r="AF112" i="7"/>
  <c r="BA112" i="7" s="1"/>
  <c r="X112" i="7"/>
  <c r="AS112" i="7" s="1"/>
  <c r="AJ111" i="7"/>
  <c r="BE111" i="7" s="1"/>
  <c r="AB111" i="7"/>
  <c r="AW111" i="7" s="1"/>
  <c r="AN110" i="7"/>
  <c r="BI110" i="7" s="1"/>
  <c r="AF110" i="7"/>
  <c r="BA110" i="7" s="1"/>
  <c r="X110" i="7"/>
  <c r="AS110" i="7" s="1"/>
  <c r="AJ109" i="7"/>
  <c r="BE109" i="7" s="1"/>
  <c r="AB109" i="7"/>
  <c r="AW109" i="7" s="1"/>
  <c r="AN108" i="7"/>
  <c r="BI108" i="7" s="1"/>
  <c r="AF108" i="7"/>
  <c r="BA108" i="7" s="1"/>
  <c r="X108" i="7"/>
  <c r="AS108" i="7" s="1"/>
  <c r="AJ107" i="7"/>
  <c r="BE107" i="7" s="1"/>
  <c r="AB107" i="7"/>
  <c r="AW107" i="7" s="1"/>
  <c r="AN106" i="7"/>
  <c r="BI106" i="7" s="1"/>
  <c r="AF106" i="7"/>
  <c r="BA106" i="7" s="1"/>
  <c r="X106" i="7"/>
  <c r="AS106" i="7" s="1"/>
  <c r="AJ105" i="7"/>
  <c r="BE105" i="7" s="1"/>
  <c r="AB105" i="7"/>
  <c r="AW105" i="7" s="1"/>
  <c r="AN104" i="7"/>
  <c r="BI104" i="7" s="1"/>
  <c r="AF104" i="7"/>
  <c r="BA104" i="7" s="1"/>
  <c r="X104" i="7"/>
  <c r="AS104" i="7" s="1"/>
  <c r="AJ103" i="7"/>
  <c r="BE103" i="7" s="1"/>
  <c r="AB103" i="7"/>
  <c r="AW103" i="7" s="1"/>
  <c r="AN102" i="7"/>
  <c r="BI102" i="7" s="1"/>
  <c r="AF102" i="7"/>
  <c r="BA102" i="7" s="1"/>
  <c r="AE101" i="7"/>
  <c r="AZ101" i="7" s="1"/>
  <c r="AD100" i="7"/>
  <c r="AY100" i="7" s="1"/>
  <c r="AA99" i="7"/>
  <c r="AV99" i="7" s="1"/>
  <c r="AA98" i="7"/>
  <c r="AV98" i="7" s="1"/>
  <c r="AQ95" i="7"/>
  <c r="BL95" i="7" s="1"/>
  <c r="AQ94" i="7"/>
  <c r="BL94" i="7" s="1"/>
  <c r="AM92" i="7"/>
  <c r="BH92" i="7" s="1"/>
  <c r="AM91" i="7"/>
  <c r="BH91" i="7" s="1"/>
  <c r="AL90" i="7"/>
  <c r="BG90" i="7" s="1"/>
  <c r="AE86" i="7"/>
  <c r="AZ86" i="7" s="1"/>
  <c r="AE85" i="7"/>
  <c r="AZ85" i="7" s="1"/>
  <c r="AD84" i="7"/>
  <c r="AY84" i="7" s="1"/>
  <c r="AA83" i="7"/>
  <c r="AV83" i="7" s="1"/>
  <c r="AA82" i="7"/>
  <c r="AV82" i="7" s="1"/>
  <c r="AQ79" i="7"/>
  <c r="BL79" i="7" s="1"/>
  <c r="AQ78" i="7"/>
  <c r="BL78" i="7" s="1"/>
  <c r="AM76" i="7"/>
  <c r="BH76" i="7" s="1"/>
  <c r="AM75" i="7"/>
  <c r="BH75" i="7" s="1"/>
  <c r="AL74" i="7"/>
  <c r="BG74" i="7" s="1"/>
  <c r="AE70" i="7"/>
  <c r="AZ70" i="7" s="1"/>
  <c r="AE69" i="7"/>
  <c r="AZ69" i="7" s="1"/>
  <c r="AD68" i="7"/>
  <c r="AY68" i="7" s="1"/>
  <c r="AA67" i="7"/>
  <c r="AV67" i="7" s="1"/>
  <c r="AA66" i="7"/>
  <c r="AV66" i="7" s="1"/>
  <c r="AQ63" i="7"/>
  <c r="BL63" i="7" s="1"/>
  <c r="AQ62" i="7"/>
  <c r="BL62" i="7" s="1"/>
  <c r="AM60" i="7"/>
  <c r="BH60" i="7" s="1"/>
  <c r="AF54" i="7"/>
  <c r="BA54" i="7" s="1"/>
  <c r="AK51" i="7"/>
  <c r="BF51" i="7" s="1"/>
  <c r="AF40" i="7"/>
  <c r="BA40" i="7" s="1"/>
  <c r="AN147" i="7"/>
  <c r="BI147" i="7" s="1"/>
  <c r="AB139" i="7"/>
  <c r="AW139" i="7" s="1"/>
  <c r="AB141" i="7"/>
  <c r="AW141" i="7" s="1"/>
  <c r="AB143" i="7"/>
  <c r="AW143" i="7" s="1"/>
  <c r="AB145" i="7"/>
  <c r="AW145" i="7" s="1"/>
  <c r="AB147" i="7"/>
  <c r="AW147" i="7" s="1"/>
  <c r="AB149" i="7"/>
  <c r="AW149" i="7" s="1"/>
  <c r="AB151" i="7"/>
  <c r="AW151" i="7" s="1"/>
  <c r="AB153" i="7"/>
  <c r="AW153" i="7" s="1"/>
  <c r="AB36" i="7"/>
  <c r="AW36" i="7" s="1"/>
  <c r="AB38" i="7"/>
  <c r="AW38" i="7" s="1"/>
  <c r="AB40" i="7"/>
  <c r="AW40" i="7" s="1"/>
  <c r="AB42" i="7"/>
  <c r="AW42" i="7" s="1"/>
  <c r="AB44" i="7"/>
  <c r="AW44" i="7" s="1"/>
  <c r="AB46" i="7"/>
  <c r="AW46" i="7" s="1"/>
  <c r="AB48" i="7"/>
  <c r="AW48" i="7" s="1"/>
  <c r="AB50" i="7"/>
  <c r="AW50" i="7" s="1"/>
  <c r="AB52" i="7"/>
  <c r="AW52" i="7" s="1"/>
  <c r="AB54" i="7"/>
  <c r="AW54" i="7" s="1"/>
  <c r="AB56" i="7"/>
  <c r="AW56" i="7" s="1"/>
  <c r="AB58" i="7"/>
  <c r="AW58" i="7" s="1"/>
  <c r="AB152" i="7"/>
  <c r="AW152" i="7" s="1"/>
  <c r="AB49" i="7"/>
  <c r="AW49" i="7" s="1"/>
  <c r="AB59" i="7"/>
  <c r="AW59" i="7" s="1"/>
  <c r="AB61" i="7"/>
  <c r="AW61" i="7" s="1"/>
  <c r="AB63" i="7"/>
  <c r="AW63" i="7" s="1"/>
  <c r="AB65" i="7"/>
  <c r="AW65" i="7" s="1"/>
  <c r="AB67" i="7"/>
  <c r="AW67" i="7" s="1"/>
  <c r="AB69" i="7"/>
  <c r="AW69" i="7" s="1"/>
  <c r="AB71" i="7"/>
  <c r="AW71" i="7" s="1"/>
  <c r="AB73" i="7"/>
  <c r="AW73" i="7" s="1"/>
  <c r="AB75" i="7"/>
  <c r="AW75" i="7" s="1"/>
  <c r="AB77" i="7"/>
  <c r="AW77" i="7" s="1"/>
  <c r="AB79" i="7"/>
  <c r="AW79" i="7" s="1"/>
  <c r="AB81" i="7"/>
  <c r="AW81" i="7" s="1"/>
  <c r="AB83" i="7"/>
  <c r="AW83" i="7" s="1"/>
  <c r="AB85" i="7"/>
  <c r="AW85" i="7" s="1"/>
  <c r="AB87" i="7"/>
  <c r="AW87" i="7" s="1"/>
  <c r="AB89" i="7"/>
  <c r="AW89" i="7" s="1"/>
  <c r="AB91" i="7"/>
  <c r="AW91" i="7" s="1"/>
  <c r="AB93" i="7"/>
  <c r="AW93" i="7" s="1"/>
  <c r="AB95" i="7"/>
  <c r="AW95" i="7" s="1"/>
  <c r="AB97" i="7"/>
  <c r="AW97" i="7" s="1"/>
  <c r="AB99" i="7"/>
  <c r="AW99" i="7" s="1"/>
  <c r="AB101" i="7"/>
  <c r="AW101" i="7" s="1"/>
  <c r="AB150" i="7"/>
  <c r="AW150" i="7" s="1"/>
  <c r="AB47" i="7"/>
  <c r="AW47" i="7" s="1"/>
  <c r="AB148" i="7"/>
  <c r="AW148" i="7" s="1"/>
  <c r="AB45" i="7"/>
  <c r="AW45" i="7" s="1"/>
  <c r="AB144" i="7"/>
  <c r="AW144" i="7" s="1"/>
  <c r="AB41" i="7"/>
  <c r="AW41" i="7" s="1"/>
  <c r="AB57" i="7"/>
  <c r="AW57" i="7" s="1"/>
  <c r="AB60" i="7"/>
  <c r="AW60" i="7" s="1"/>
  <c r="AB62" i="7"/>
  <c r="AW62" i="7" s="1"/>
  <c r="AB64" i="7"/>
  <c r="AW64" i="7" s="1"/>
  <c r="AB66" i="7"/>
  <c r="AW66" i="7" s="1"/>
  <c r="AB68" i="7"/>
  <c r="AW68" i="7" s="1"/>
  <c r="AB70" i="7"/>
  <c r="AW70" i="7" s="1"/>
  <c r="AB72" i="7"/>
  <c r="AW72" i="7" s="1"/>
  <c r="AB74" i="7"/>
  <c r="AW74" i="7" s="1"/>
  <c r="AB76" i="7"/>
  <c r="AW76" i="7" s="1"/>
  <c r="AB78" i="7"/>
  <c r="AW78" i="7" s="1"/>
  <c r="AB80" i="7"/>
  <c r="AW80" i="7" s="1"/>
  <c r="AB82" i="7"/>
  <c r="AW82" i="7" s="1"/>
  <c r="AB84" i="7"/>
  <c r="AW84" i="7" s="1"/>
  <c r="AB86" i="7"/>
  <c r="AW86" i="7" s="1"/>
  <c r="AB88" i="7"/>
  <c r="AW88" i="7" s="1"/>
  <c r="AB90" i="7"/>
  <c r="AW90" i="7" s="1"/>
  <c r="AB92" i="7"/>
  <c r="AW92" i="7" s="1"/>
  <c r="AB94" i="7"/>
  <c r="AW94" i="7" s="1"/>
  <c r="AB96" i="7"/>
  <c r="AW96" i="7" s="1"/>
  <c r="AB98" i="7"/>
  <c r="AW98" i="7" s="1"/>
  <c r="AB100" i="7"/>
  <c r="AW100" i="7" s="1"/>
  <c r="AB102" i="7"/>
  <c r="AW102" i="7" s="1"/>
  <c r="AB142" i="7"/>
  <c r="AW142" i="7" s="1"/>
  <c r="AB39" i="7"/>
  <c r="AW39" i="7" s="1"/>
  <c r="AB55" i="7"/>
  <c r="AW55" i="7" s="1"/>
  <c r="AK143" i="7"/>
  <c r="BF143" i="7" s="1"/>
  <c r="AK144" i="7"/>
  <c r="BF144" i="7" s="1"/>
  <c r="AK40" i="7"/>
  <c r="BF40" i="7" s="1"/>
  <c r="AK41" i="7"/>
  <c r="BF41" i="7" s="1"/>
  <c r="AK56" i="7"/>
  <c r="BF56" i="7" s="1"/>
  <c r="AK57" i="7"/>
  <c r="BF57" i="7" s="1"/>
  <c r="AK58" i="7"/>
  <c r="BF58" i="7" s="1"/>
  <c r="AK141" i="7"/>
  <c r="BF141" i="7" s="1"/>
  <c r="AK142" i="7"/>
  <c r="BF142" i="7" s="1"/>
  <c r="AK38" i="7"/>
  <c r="BF38" i="7" s="1"/>
  <c r="AK39" i="7"/>
  <c r="BF39" i="7" s="1"/>
  <c r="AK54" i="7"/>
  <c r="BF54" i="7" s="1"/>
  <c r="AK55" i="7"/>
  <c r="BF55" i="7" s="1"/>
  <c r="AK61" i="7"/>
  <c r="BF61" i="7" s="1"/>
  <c r="AK63" i="7"/>
  <c r="BF63" i="7" s="1"/>
  <c r="AK65" i="7"/>
  <c r="BF65" i="7" s="1"/>
  <c r="AK67" i="7"/>
  <c r="BF67" i="7" s="1"/>
  <c r="AK69" i="7"/>
  <c r="BF69" i="7" s="1"/>
  <c r="AK71" i="7"/>
  <c r="BF71" i="7" s="1"/>
  <c r="AK73" i="7"/>
  <c r="BF73" i="7" s="1"/>
  <c r="AK75" i="7"/>
  <c r="BF75" i="7" s="1"/>
  <c r="AK77" i="7"/>
  <c r="BF77" i="7" s="1"/>
  <c r="AK79" i="7"/>
  <c r="BF79" i="7" s="1"/>
  <c r="AK81" i="7"/>
  <c r="BF81" i="7" s="1"/>
  <c r="AK83" i="7"/>
  <c r="BF83" i="7" s="1"/>
  <c r="AK85" i="7"/>
  <c r="BF85" i="7" s="1"/>
  <c r="AK87" i="7"/>
  <c r="BF87" i="7" s="1"/>
  <c r="AK89" i="7"/>
  <c r="BF89" i="7" s="1"/>
  <c r="AK91" i="7"/>
  <c r="BF91" i="7" s="1"/>
  <c r="AK93" i="7"/>
  <c r="BF93" i="7" s="1"/>
  <c r="AK95" i="7"/>
  <c r="BF95" i="7" s="1"/>
  <c r="AK97" i="7"/>
  <c r="BF97" i="7" s="1"/>
  <c r="AK99" i="7"/>
  <c r="BF99" i="7" s="1"/>
  <c r="AK101" i="7"/>
  <c r="BF101" i="7" s="1"/>
  <c r="AK139" i="7"/>
  <c r="BF139" i="7" s="1"/>
  <c r="AK140" i="7"/>
  <c r="BF140" i="7" s="1"/>
  <c r="AK36" i="7"/>
  <c r="BF36" i="7" s="1"/>
  <c r="AK37" i="7"/>
  <c r="BF37" i="7" s="1"/>
  <c r="AK52" i="7"/>
  <c r="BF52" i="7" s="1"/>
  <c r="AK53" i="7"/>
  <c r="BF53" i="7" s="1"/>
  <c r="AK151" i="7"/>
  <c r="BF151" i="7" s="1"/>
  <c r="AK152" i="7"/>
  <c r="BF152" i="7" s="1"/>
  <c r="AK48" i="7"/>
  <c r="BF48" i="7" s="1"/>
  <c r="AK49" i="7"/>
  <c r="BF49" i="7" s="1"/>
  <c r="AK149" i="7"/>
  <c r="BF149" i="7" s="1"/>
  <c r="AK150" i="7"/>
  <c r="BF150" i="7" s="1"/>
  <c r="AK46" i="7"/>
  <c r="BF46" i="7" s="1"/>
  <c r="AK47" i="7"/>
  <c r="BF47" i="7" s="1"/>
  <c r="AK60" i="7"/>
  <c r="BF60" i="7" s="1"/>
  <c r="AK62" i="7"/>
  <c r="BF62" i="7" s="1"/>
  <c r="AK64" i="7"/>
  <c r="BF64" i="7" s="1"/>
  <c r="AK66" i="7"/>
  <c r="BF66" i="7" s="1"/>
  <c r="AK68" i="7"/>
  <c r="BF68" i="7" s="1"/>
  <c r="AK70" i="7"/>
  <c r="BF70" i="7" s="1"/>
  <c r="AK72" i="7"/>
  <c r="BF72" i="7" s="1"/>
  <c r="AK74" i="7"/>
  <c r="BF74" i="7" s="1"/>
  <c r="AK76" i="7"/>
  <c r="BF76" i="7" s="1"/>
  <c r="AK78" i="7"/>
  <c r="BF78" i="7" s="1"/>
  <c r="AK80" i="7"/>
  <c r="BF80" i="7" s="1"/>
  <c r="AK82" i="7"/>
  <c r="BF82" i="7" s="1"/>
  <c r="AK84" i="7"/>
  <c r="BF84" i="7" s="1"/>
  <c r="AK86" i="7"/>
  <c r="BF86" i="7" s="1"/>
  <c r="AK88" i="7"/>
  <c r="BF88" i="7" s="1"/>
  <c r="AK90" i="7"/>
  <c r="BF90" i="7" s="1"/>
  <c r="AK92" i="7"/>
  <c r="BF92" i="7" s="1"/>
  <c r="AK94" i="7"/>
  <c r="BF94" i="7" s="1"/>
  <c r="AK96" i="7"/>
  <c r="BF96" i="7" s="1"/>
  <c r="AK98" i="7"/>
  <c r="BF98" i="7" s="1"/>
  <c r="AK100" i="7"/>
  <c r="BF100" i="7" s="1"/>
  <c r="AN35" i="7"/>
  <c r="BI35" i="7" s="1"/>
  <c r="AF35" i="7"/>
  <c r="BA35" i="7" s="1"/>
  <c r="AQ137" i="7"/>
  <c r="BL137" i="7" s="1"/>
  <c r="AA137" i="7"/>
  <c r="AV137" i="7" s="1"/>
  <c r="AM136" i="7"/>
  <c r="BH136" i="7" s="1"/>
  <c r="AE136" i="7"/>
  <c r="AZ136" i="7" s="1"/>
  <c r="AQ135" i="7"/>
  <c r="BL135" i="7" s="1"/>
  <c r="AA135" i="7"/>
  <c r="AV135" i="7" s="1"/>
  <c r="AM134" i="7"/>
  <c r="BH134" i="7" s="1"/>
  <c r="AE134" i="7"/>
  <c r="AZ134" i="7" s="1"/>
  <c r="AQ133" i="7"/>
  <c r="BL133" i="7" s="1"/>
  <c r="AA133" i="7"/>
  <c r="AV133" i="7" s="1"/>
  <c r="AM132" i="7"/>
  <c r="BH132" i="7" s="1"/>
  <c r="AE132" i="7"/>
  <c r="AZ132" i="7" s="1"/>
  <c r="AQ131" i="7"/>
  <c r="BL131" i="7" s="1"/>
  <c r="AA131" i="7"/>
  <c r="AV131" i="7" s="1"/>
  <c r="AM130" i="7"/>
  <c r="BH130" i="7" s="1"/>
  <c r="AE130" i="7"/>
  <c r="AZ130" i="7" s="1"/>
  <c r="AQ129" i="7"/>
  <c r="BL129" i="7" s="1"/>
  <c r="AA129" i="7"/>
  <c r="AV129" i="7" s="1"/>
  <c r="AM128" i="7"/>
  <c r="BH128" i="7" s="1"/>
  <c r="AE128" i="7"/>
  <c r="AZ128" i="7" s="1"/>
  <c r="AQ127" i="7"/>
  <c r="BL127" i="7" s="1"/>
  <c r="AA127" i="7"/>
  <c r="AV127" i="7" s="1"/>
  <c r="AM126" i="7"/>
  <c r="BH126" i="7" s="1"/>
  <c r="AE126" i="7"/>
  <c r="AZ126" i="7" s="1"/>
  <c r="AQ125" i="7"/>
  <c r="BL125" i="7" s="1"/>
  <c r="AA125" i="7"/>
  <c r="AV125" i="7" s="1"/>
  <c r="AM124" i="7"/>
  <c r="BH124" i="7" s="1"/>
  <c r="AE124" i="7"/>
  <c r="AZ124" i="7" s="1"/>
  <c r="AQ123" i="7"/>
  <c r="BL123" i="7" s="1"/>
  <c r="AA123" i="7"/>
  <c r="AV123" i="7" s="1"/>
  <c r="AM122" i="7"/>
  <c r="BH122" i="7" s="1"/>
  <c r="AE122" i="7"/>
  <c r="AZ122" i="7" s="1"/>
  <c r="AQ121" i="7"/>
  <c r="BL121" i="7" s="1"/>
  <c r="AA121" i="7"/>
  <c r="AV121" i="7" s="1"/>
  <c r="AM120" i="7"/>
  <c r="BH120" i="7" s="1"/>
  <c r="AE120" i="7"/>
  <c r="AZ120" i="7" s="1"/>
  <c r="AQ119" i="7"/>
  <c r="BL119" i="7" s="1"/>
  <c r="AA119" i="7"/>
  <c r="AV119" i="7" s="1"/>
  <c r="AM118" i="7"/>
  <c r="BH118" i="7" s="1"/>
  <c r="AE118" i="7"/>
  <c r="AZ118" i="7" s="1"/>
  <c r="AQ117" i="7"/>
  <c r="BL117" i="7" s="1"/>
  <c r="AA117" i="7"/>
  <c r="AV117" i="7" s="1"/>
  <c r="AM116" i="7"/>
  <c r="BH116" i="7" s="1"/>
  <c r="AE116" i="7"/>
  <c r="AZ116" i="7" s="1"/>
  <c r="AQ115" i="7"/>
  <c r="BL115" i="7" s="1"/>
  <c r="AA115" i="7"/>
  <c r="AV115" i="7" s="1"/>
  <c r="AM114" i="7"/>
  <c r="BH114" i="7" s="1"/>
  <c r="AE114" i="7"/>
  <c r="AZ114" i="7" s="1"/>
  <c r="AQ113" i="7"/>
  <c r="BL113" i="7" s="1"/>
  <c r="AA113" i="7"/>
  <c r="AV113" i="7" s="1"/>
  <c r="AM112" i="7"/>
  <c r="BH112" i="7" s="1"/>
  <c r="AE112" i="7"/>
  <c r="AZ112" i="7" s="1"/>
  <c r="AQ111" i="7"/>
  <c r="BL111" i="7" s="1"/>
  <c r="AA111" i="7"/>
  <c r="AV111" i="7" s="1"/>
  <c r="AM110" i="7"/>
  <c r="BH110" i="7" s="1"/>
  <c r="AE110" i="7"/>
  <c r="AZ110" i="7" s="1"/>
  <c r="AQ109" i="7"/>
  <c r="BL109" i="7" s="1"/>
  <c r="AA109" i="7"/>
  <c r="AV109" i="7" s="1"/>
  <c r="AM108" i="7"/>
  <c r="BH108" i="7" s="1"/>
  <c r="AE108" i="7"/>
  <c r="AZ108" i="7" s="1"/>
  <c r="AQ107" i="7"/>
  <c r="BL107" i="7" s="1"/>
  <c r="AA107" i="7"/>
  <c r="AV107" i="7" s="1"/>
  <c r="AM106" i="7"/>
  <c r="BH106" i="7" s="1"/>
  <c r="AE106" i="7"/>
  <c r="AZ106" i="7" s="1"/>
  <c r="AQ105" i="7"/>
  <c r="BL105" i="7" s="1"/>
  <c r="AA105" i="7"/>
  <c r="AV105" i="7" s="1"/>
  <c r="AM104" i="7"/>
  <c r="BH104" i="7" s="1"/>
  <c r="AE104" i="7"/>
  <c r="AZ104" i="7" s="1"/>
  <c r="AQ103" i="7"/>
  <c r="BL103" i="7" s="1"/>
  <c r="AA103" i="7"/>
  <c r="AV103" i="7" s="1"/>
  <c r="AM102" i="7"/>
  <c r="BH102" i="7" s="1"/>
  <c r="AE102" i="7"/>
  <c r="AZ102" i="7" s="1"/>
  <c r="AA101" i="7"/>
  <c r="AV101" i="7" s="1"/>
  <c r="AA100" i="7"/>
  <c r="AV100" i="7" s="1"/>
  <c r="AQ97" i="7"/>
  <c r="BL97" i="7" s="1"/>
  <c r="AQ96" i="7"/>
  <c r="BL96" i="7" s="1"/>
  <c r="AM94" i="7"/>
  <c r="BH94" i="7" s="1"/>
  <c r="AM93" i="7"/>
  <c r="BH93" i="7" s="1"/>
  <c r="AL92" i="7"/>
  <c r="BG92" i="7" s="1"/>
  <c r="AE88" i="7"/>
  <c r="AZ88" i="7" s="1"/>
  <c r="AE87" i="7"/>
  <c r="AZ87" i="7" s="1"/>
  <c r="AD86" i="7"/>
  <c r="AY86" i="7" s="1"/>
  <c r="AA85" i="7"/>
  <c r="AV85" i="7" s="1"/>
  <c r="AA84" i="7"/>
  <c r="AV84" i="7" s="1"/>
  <c r="AQ81" i="7"/>
  <c r="BL81" i="7" s="1"/>
  <c r="AQ80" i="7"/>
  <c r="BL80" i="7" s="1"/>
  <c r="AM78" i="7"/>
  <c r="BH78" i="7" s="1"/>
  <c r="AM77" i="7"/>
  <c r="BH77" i="7" s="1"/>
  <c r="AL76" i="7"/>
  <c r="BG76" i="7" s="1"/>
  <c r="AE72" i="7"/>
  <c r="AZ72" i="7" s="1"/>
  <c r="AE71" i="7"/>
  <c r="AZ71" i="7" s="1"/>
  <c r="AA69" i="7"/>
  <c r="AV69" i="7" s="1"/>
  <c r="AA68" i="7"/>
  <c r="AV68" i="7" s="1"/>
  <c r="AQ65" i="7"/>
  <c r="BL65" i="7" s="1"/>
  <c r="AQ64" i="7"/>
  <c r="BL64" i="7" s="1"/>
  <c r="AM62" i="7"/>
  <c r="BH62" i="7" s="1"/>
  <c r="AM61" i="7"/>
  <c r="BH61" i="7" s="1"/>
  <c r="AA59" i="7"/>
  <c r="AV59" i="7" s="1"/>
  <c r="AB51" i="7"/>
  <c r="AW51" i="7" s="1"/>
  <c r="AK45" i="7"/>
  <c r="BF45" i="7" s="1"/>
  <c r="AK42" i="7"/>
  <c r="BF42" i="7" s="1"/>
  <c r="X40" i="7"/>
  <c r="AS40" i="7" s="1"/>
  <c r="AB37" i="7"/>
  <c r="AW37" i="7" s="1"/>
  <c r="AK147" i="7"/>
  <c r="BF147" i="7" s="1"/>
  <c r="AJ144" i="7"/>
  <c r="BE144" i="7" s="1"/>
  <c r="BE29" i="7"/>
  <c r="BD29" i="7" s="1"/>
  <c r="AD138" i="7"/>
  <c r="AY138" i="7" s="1"/>
  <c r="AD140" i="7"/>
  <c r="AY140" i="7" s="1"/>
  <c r="AD142" i="7"/>
  <c r="AY142" i="7" s="1"/>
  <c r="AD144" i="7"/>
  <c r="AY144" i="7" s="1"/>
  <c r="AD146" i="7"/>
  <c r="AY146" i="7" s="1"/>
  <c r="AD148" i="7"/>
  <c r="AY148" i="7" s="1"/>
  <c r="AD150" i="7"/>
  <c r="AY150" i="7" s="1"/>
  <c r="AD152" i="7"/>
  <c r="AY152" i="7" s="1"/>
  <c r="AD154" i="7"/>
  <c r="AY154" i="7" s="1"/>
  <c r="AD37" i="7"/>
  <c r="AY37" i="7" s="1"/>
  <c r="AD39" i="7"/>
  <c r="AY39" i="7" s="1"/>
  <c r="AD41" i="7"/>
  <c r="AY41" i="7" s="1"/>
  <c r="AD43" i="7"/>
  <c r="AY43" i="7" s="1"/>
  <c r="AD45" i="7"/>
  <c r="AY45" i="7" s="1"/>
  <c r="AD47" i="7"/>
  <c r="AY47" i="7" s="1"/>
  <c r="AD49" i="7"/>
  <c r="AY49" i="7" s="1"/>
  <c r="AD51" i="7"/>
  <c r="AY51" i="7" s="1"/>
  <c r="AD53" i="7"/>
  <c r="AY53" i="7" s="1"/>
  <c r="AD55" i="7"/>
  <c r="AY55" i="7" s="1"/>
  <c r="AD57" i="7"/>
  <c r="AY57" i="7" s="1"/>
  <c r="AD59" i="7"/>
  <c r="AY59" i="7" s="1"/>
  <c r="AD139" i="7"/>
  <c r="AY139" i="7" s="1"/>
  <c r="AD141" i="7"/>
  <c r="AY141" i="7" s="1"/>
  <c r="AD143" i="7"/>
  <c r="AY143" i="7" s="1"/>
  <c r="AD145" i="7"/>
  <c r="AY145" i="7" s="1"/>
  <c r="AD147" i="7"/>
  <c r="AY147" i="7" s="1"/>
  <c r="AD149" i="7"/>
  <c r="AY149" i="7" s="1"/>
  <c r="AD151" i="7"/>
  <c r="AY151" i="7" s="1"/>
  <c r="AD153" i="7"/>
  <c r="AY153" i="7" s="1"/>
  <c r="AD36" i="7"/>
  <c r="AY36" i="7" s="1"/>
  <c r="AD38" i="7"/>
  <c r="AY38" i="7" s="1"/>
  <c r="AD40" i="7"/>
  <c r="AY40" i="7" s="1"/>
  <c r="AD42" i="7"/>
  <c r="AY42" i="7" s="1"/>
  <c r="AD44" i="7"/>
  <c r="AY44" i="7" s="1"/>
  <c r="AD46" i="7"/>
  <c r="AY46" i="7" s="1"/>
  <c r="AD48" i="7"/>
  <c r="AY48" i="7" s="1"/>
  <c r="AD50" i="7"/>
  <c r="AY50" i="7" s="1"/>
  <c r="AD52" i="7"/>
  <c r="AY52" i="7" s="1"/>
  <c r="AD54" i="7"/>
  <c r="AY54" i="7" s="1"/>
  <c r="AD56" i="7"/>
  <c r="AY56" i="7" s="1"/>
  <c r="AD58" i="7"/>
  <c r="AY58" i="7" s="1"/>
  <c r="AD61" i="7"/>
  <c r="AY61" i="7" s="1"/>
  <c r="AD63" i="7"/>
  <c r="AY63" i="7" s="1"/>
  <c r="AD65" i="7"/>
  <c r="AY65" i="7" s="1"/>
  <c r="AD67" i="7"/>
  <c r="AY67" i="7" s="1"/>
  <c r="AD69" i="7"/>
  <c r="AY69" i="7" s="1"/>
  <c r="AD71" i="7"/>
  <c r="AY71" i="7" s="1"/>
  <c r="AD73" i="7"/>
  <c r="AY73" i="7" s="1"/>
  <c r="AD75" i="7"/>
  <c r="AY75" i="7" s="1"/>
  <c r="AD77" i="7"/>
  <c r="AY77" i="7" s="1"/>
  <c r="AD79" i="7"/>
  <c r="AY79" i="7" s="1"/>
  <c r="AD81" i="7"/>
  <c r="AY81" i="7" s="1"/>
  <c r="AD83" i="7"/>
  <c r="AY83" i="7" s="1"/>
  <c r="AD85" i="7"/>
  <c r="AY85" i="7" s="1"/>
  <c r="AD87" i="7"/>
  <c r="AY87" i="7" s="1"/>
  <c r="AD89" i="7"/>
  <c r="AY89" i="7" s="1"/>
  <c r="AD91" i="7"/>
  <c r="AY91" i="7" s="1"/>
  <c r="AD93" i="7"/>
  <c r="AY93" i="7" s="1"/>
  <c r="AD95" i="7"/>
  <c r="AY95" i="7" s="1"/>
  <c r="AD97" i="7"/>
  <c r="AY97" i="7" s="1"/>
  <c r="AD99" i="7"/>
  <c r="AY99" i="7" s="1"/>
  <c r="AD101" i="7"/>
  <c r="AY101" i="7" s="1"/>
  <c r="AL138" i="7"/>
  <c r="BG138" i="7" s="1"/>
  <c r="AL140" i="7"/>
  <c r="BG140" i="7" s="1"/>
  <c r="AL142" i="7"/>
  <c r="BG142" i="7" s="1"/>
  <c r="AL144" i="7"/>
  <c r="BG144" i="7" s="1"/>
  <c r="AL146" i="7"/>
  <c r="BG146" i="7" s="1"/>
  <c r="AL148" i="7"/>
  <c r="BG148" i="7" s="1"/>
  <c r="AL150" i="7"/>
  <c r="BG150" i="7" s="1"/>
  <c r="AL152" i="7"/>
  <c r="BG152" i="7" s="1"/>
  <c r="AL154" i="7"/>
  <c r="BG154" i="7" s="1"/>
  <c r="AL37" i="7"/>
  <c r="BG37" i="7" s="1"/>
  <c r="AL39" i="7"/>
  <c r="BG39" i="7" s="1"/>
  <c r="AL41" i="7"/>
  <c r="BG41" i="7" s="1"/>
  <c r="AL43" i="7"/>
  <c r="BG43" i="7" s="1"/>
  <c r="AL45" i="7"/>
  <c r="BG45" i="7" s="1"/>
  <c r="AL47" i="7"/>
  <c r="BG47" i="7" s="1"/>
  <c r="AL49" i="7"/>
  <c r="BG49" i="7" s="1"/>
  <c r="AL51" i="7"/>
  <c r="BG51" i="7" s="1"/>
  <c r="AL53" i="7"/>
  <c r="BG53" i="7" s="1"/>
  <c r="AL55" i="7"/>
  <c r="BG55" i="7" s="1"/>
  <c r="AL57" i="7"/>
  <c r="BG57" i="7" s="1"/>
  <c r="AL59" i="7"/>
  <c r="BG59" i="7" s="1"/>
  <c r="AL139" i="7"/>
  <c r="BG139" i="7" s="1"/>
  <c r="AL141" i="7"/>
  <c r="BG141" i="7" s="1"/>
  <c r="AL143" i="7"/>
  <c r="BG143" i="7" s="1"/>
  <c r="AL145" i="7"/>
  <c r="BG145" i="7" s="1"/>
  <c r="AL147" i="7"/>
  <c r="BG147" i="7" s="1"/>
  <c r="AL149" i="7"/>
  <c r="BG149" i="7" s="1"/>
  <c r="AL151" i="7"/>
  <c r="BG151" i="7" s="1"/>
  <c r="AL153" i="7"/>
  <c r="BG153" i="7" s="1"/>
  <c r="AL36" i="7"/>
  <c r="BG36" i="7" s="1"/>
  <c r="AL38" i="7"/>
  <c r="BG38" i="7" s="1"/>
  <c r="AL40" i="7"/>
  <c r="BG40" i="7" s="1"/>
  <c r="AL42" i="7"/>
  <c r="BG42" i="7" s="1"/>
  <c r="AL44" i="7"/>
  <c r="BG44" i="7" s="1"/>
  <c r="AL46" i="7"/>
  <c r="BG46" i="7" s="1"/>
  <c r="AL48" i="7"/>
  <c r="BG48" i="7" s="1"/>
  <c r="AL50" i="7"/>
  <c r="BG50" i="7" s="1"/>
  <c r="AL52" i="7"/>
  <c r="BG52" i="7" s="1"/>
  <c r="AL54" i="7"/>
  <c r="BG54" i="7" s="1"/>
  <c r="AL56" i="7"/>
  <c r="BG56" i="7" s="1"/>
  <c r="AL58" i="7"/>
  <c r="BG58" i="7" s="1"/>
  <c r="AL61" i="7"/>
  <c r="BG61" i="7" s="1"/>
  <c r="AL63" i="7"/>
  <c r="BG63" i="7" s="1"/>
  <c r="AL65" i="7"/>
  <c r="BG65" i="7" s="1"/>
  <c r="AL67" i="7"/>
  <c r="BG67" i="7" s="1"/>
  <c r="AL69" i="7"/>
  <c r="BG69" i="7" s="1"/>
  <c r="AL71" i="7"/>
  <c r="BG71" i="7" s="1"/>
  <c r="AL73" i="7"/>
  <c r="BG73" i="7" s="1"/>
  <c r="AL75" i="7"/>
  <c r="BG75" i="7" s="1"/>
  <c r="AL77" i="7"/>
  <c r="BG77" i="7" s="1"/>
  <c r="AL79" i="7"/>
  <c r="BG79" i="7" s="1"/>
  <c r="AL81" i="7"/>
  <c r="BG81" i="7" s="1"/>
  <c r="AL83" i="7"/>
  <c r="BG83" i="7" s="1"/>
  <c r="AL85" i="7"/>
  <c r="BG85" i="7" s="1"/>
  <c r="AL87" i="7"/>
  <c r="BG87" i="7" s="1"/>
  <c r="AL89" i="7"/>
  <c r="BG89" i="7" s="1"/>
  <c r="AL91" i="7"/>
  <c r="BG91" i="7" s="1"/>
  <c r="AL93" i="7"/>
  <c r="BG93" i="7" s="1"/>
  <c r="AL95" i="7"/>
  <c r="BG95" i="7" s="1"/>
  <c r="AL97" i="7"/>
  <c r="BG97" i="7" s="1"/>
  <c r="AL99" i="7"/>
  <c r="BG99" i="7" s="1"/>
  <c r="AL35" i="7"/>
  <c r="BG35" i="7" s="1"/>
  <c r="AD35" i="7"/>
  <c r="AY35" i="7" s="1"/>
  <c r="AK136" i="7"/>
  <c r="BF136" i="7" s="1"/>
  <c r="AK134" i="7"/>
  <c r="BF134" i="7" s="1"/>
  <c r="AK132" i="7"/>
  <c r="BF132" i="7" s="1"/>
  <c r="AK130" i="7"/>
  <c r="BF130" i="7" s="1"/>
  <c r="AK128" i="7"/>
  <c r="BF128" i="7" s="1"/>
  <c r="AK126" i="7"/>
  <c r="BF126" i="7" s="1"/>
  <c r="AK124" i="7"/>
  <c r="BF124" i="7" s="1"/>
  <c r="AK122" i="7"/>
  <c r="BF122" i="7" s="1"/>
  <c r="AK120" i="7"/>
  <c r="BF120" i="7" s="1"/>
  <c r="AK118" i="7"/>
  <c r="BF118" i="7" s="1"/>
  <c r="AK116" i="7"/>
  <c r="BF116" i="7" s="1"/>
  <c r="AK114" i="7"/>
  <c r="BF114" i="7" s="1"/>
  <c r="AK112" i="7"/>
  <c r="BF112" i="7" s="1"/>
  <c r="AK110" i="7"/>
  <c r="BF110" i="7" s="1"/>
  <c r="AK108" i="7"/>
  <c r="BF108" i="7" s="1"/>
  <c r="AK106" i="7"/>
  <c r="BF106" i="7" s="1"/>
  <c r="AK104" i="7"/>
  <c r="BF104" i="7" s="1"/>
  <c r="AK102" i="7"/>
  <c r="BF102" i="7" s="1"/>
  <c r="AL101" i="7"/>
  <c r="BG101" i="7" s="1"/>
  <c r="AQ100" i="7"/>
  <c r="BL100" i="7" s="1"/>
  <c r="AM98" i="7"/>
  <c r="BH98" i="7" s="1"/>
  <c r="AM97" i="7"/>
  <c r="BH97" i="7" s="1"/>
  <c r="AL96" i="7"/>
  <c r="BG96" i="7" s="1"/>
  <c r="AE92" i="7"/>
  <c r="AZ92" i="7" s="1"/>
  <c r="AE91" i="7"/>
  <c r="AZ91" i="7" s="1"/>
  <c r="AD90" i="7"/>
  <c r="AY90" i="7" s="1"/>
  <c r="AA89" i="7"/>
  <c r="AV89" i="7" s="1"/>
  <c r="AA88" i="7"/>
  <c r="AV88" i="7" s="1"/>
  <c r="AQ85" i="7"/>
  <c r="BL85" i="7" s="1"/>
  <c r="AQ84" i="7"/>
  <c r="BL84" i="7" s="1"/>
  <c r="AM82" i="7"/>
  <c r="BH82" i="7" s="1"/>
  <c r="AM81" i="7"/>
  <c r="BH81" i="7" s="1"/>
  <c r="AL80" i="7"/>
  <c r="BG80" i="7" s="1"/>
  <c r="AE76" i="7"/>
  <c r="AZ76" i="7" s="1"/>
  <c r="AE75" i="7"/>
  <c r="AZ75" i="7" s="1"/>
  <c r="AD74" i="7"/>
  <c r="AY74" i="7" s="1"/>
  <c r="AA73" i="7"/>
  <c r="AV73" i="7" s="1"/>
  <c r="AA72" i="7"/>
  <c r="AV72" i="7" s="1"/>
  <c r="AQ69" i="7"/>
  <c r="BL69" i="7" s="1"/>
  <c r="AQ68" i="7"/>
  <c r="BL68" i="7" s="1"/>
  <c r="AM66" i="7"/>
  <c r="BH66" i="7" s="1"/>
  <c r="AL64" i="7"/>
  <c r="BG64" i="7" s="1"/>
  <c r="AN58" i="7"/>
  <c r="BI58" i="7" s="1"/>
  <c r="AF56" i="7"/>
  <c r="BA56" i="7" s="1"/>
  <c r="AK50" i="7"/>
  <c r="BF50" i="7" s="1"/>
  <c r="AN44" i="7"/>
  <c r="BI44" i="7" s="1"/>
  <c r="AJ152" i="7"/>
  <c r="BE152" i="7" s="1"/>
  <c r="AN149" i="7"/>
  <c r="BI149" i="7" s="1"/>
  <c r="AK146" i="7"/>
  <c r="BF146" i="7" s="1"/>
  <c r="AB138" i="7"/>
  <c r="AW138" i="7" s="1"/>
  <c r="AE138" i="7"/>
  <c r="AZ138" i="7" s="1"/>
  <c r="AE140" i="7"/>
  <c r="AZ140" i="7" s="1"/>
  <c r="AE142" i="7"/>
  <c r="AZ142" i="7" s="1"/>
  <c r="AE144" i="7"/>
  <c r="AZ144" i="7" s="1"/>
  <c r="AE146" i="7"/>
  <c r="AZ146" i="7" s="1"/>
  <c r="AE148" i="7"/>
  <c r="AZ148" i="7" s="1"/>
  <c r="AE150" i="7"/>
  <c r="AZ150" i="7" s="1"/>
  <c r="AE152" i="7"/>
  <c r="AZ152" i="7" s="1"/>
  <c r="AE154" i="7"/>
  <c r="AZ154" i="7" s="1"/>
  <c r="AE37" i="7"/>
  <c r="AZ37" i="7" s="1"/>
  <c r="AE39" i="7"/>
  <c r="AZ39" i="7" s="1"/>
  <c r="AE41" i="7"/>
  <c r="AZ41" i="7" s="1"/>
  <c r="AE43" i="7"/>
  <c r="AZ43" i="7" s="1"/>
  <c r="AE45" i="7"/>
  <c r="AZ45" i="7" s="1"/>
  <c r="AE47" i="7"/>
  <c r="AZ47" i="7" s="1"/>
  <c r="AE49" i="7"/>
  <c r="AZ49" i="7" s="1"/>
  <c r="AE51" i="7"/>
  <c r="AZ51" i="7" s="1"/>
  <c r="AE53" i="7"/>
  <c r="AZ53" i="7" s="1"/>
  <c r="AE55" i="7"/>
  <c r="AZ55" i="7" s="1"/>
  <c r="AE57" i="7"/>
  <c r="AZ57" i="7" s="1"/>
  <c r="AE59" i="7"/>
  <c r="AZ59" i="7" s="1"/>
  <c r="AE139" i="7"/>
  <c r="AZ139" i="7" s="1"/>
  <c r="AE141" i="7"/>
  <c r="AZ141" i="7" s="1"/>
  <c r="AE143" i="7"/>
  <c r="AZ143" i="7" s="1"/>
  <c r="AE145" i="7"/>
  <c r="AZ145" i="7" s="1"/>
  <c r="AE147" i="7"/>
  <c r="AZ147" i="7" s="1"/>
  <c r="AE149" i="7"/>
  <c r="AZ149" i="7" s="1"/>
  <c r="AE151" i="7"/>
  <c r="AZ151" i="7" s="1"/>
  <c r="AE153" i="7"/>
  <c r="AZ153" i="7" s="1"/>
  <c r="AE36" i="7"/>
  <c r="AZ36" i="7" s="1"/>
  <c r="AE38" i="7"/>
  <c r="AZ38" i="7" s="1"/>
  <c r="AE40" i="7"/>
  <c r="AZ40" i="7" s="1"/>
  <c r="AE42" i="7"/>
  <c r="AZ42" i="7" s="1"/>
  <c r="AE44" i="7"/>
  <c r="AZ44" i="7" s="1"/>
  <c r="AE46" i="7"/>
  <c r="AZ46" i="7" s="1"/>
  <c r="AE48" i="7"/>
  <c r="AZ48" i="7" s="1"/>
  <c r="AE50" i="7"/>
  <c r="AZ50" i="7" s="1"/>
  <c r="AE52" i="7"/>
  <c r="AZ52" i="7" s="1"/>
  <c r="AE54" i="7"/>
  <c r="AZ54" i="7" s="1"/>
  <c r="AE56" i="7"/>
  <c r="AZ56" i="7" s="1"/>
  <c r="AE58" i="7"/>
  <c r="AZ58" i="7" s="1"/>
  <c r="AM138" i="7"/>
  <c r="BH138" i="7" s="1"/>
  <c r="AM140" i="7"/>
  <c r="BH140" i="7" s="1"/>
  <c r="AM142" i="7"/>
  <c r="BH142" i="7" s="1"/>
  <c r="AM144" i="7"/>
  <c r="BH144" i="7" s="1"/>
  <c r="AM146" i="7"/>
  <c r="BH146" i="7" s="1"/>
  <c r="AM148" i="7"/>
  <c r="BH148" i="7" s="1"/>
  <c r="AM150" i="7"/>
  <c r="BH150" i="7" s="1"/>
  <c r="AM152" i="7"/>
  <c r="BH152" i="7" s="1"/>
  <c r="AM154" i="7"/>
  <c r="BH154" i="7" s="1"/>
  <c r="AM37" i="7"/>
  <c r="BH37" i="7" s="1"/>
  <c r="AM39" i="7"/>
  <c r="BH39" i="7" s="1"/>
  <c r="AM41" i="7"/>
  <c r="BH41" i="7" s="1"/>
  <c r="AM43" i="7"/>
  <c r="BH43" i="7" s="1"/>
  <c r="AM45" i="7"/>
  <c r="BH45" i="7" s="1"/>
  <c r="AM47" i="7"/>
  <c r="BH47" i="7" s="1"/>
  <c r="AM49" i="7"/>
  <c r="BH49" i="7" s="1"/>
  <c r="AM51" i="7"/>
  <c r="BH51" i="7" s="1"/>
  <c r="AM53" i="7"/>
  <c r="BH53" i="7" s="1"/>
  <c r="AM55" i="7"/>
  <c r="BH55" i="7" s="1"/>
  <c r="AM57" i="7"/>
  <c r="BH57" i="7" s="1"/>
  <c r="AM59" i="7"/>
  <c r="BH59" i="7" s="1"/>
  <c r="AM139" i="7"/>
  <c r="BH139" i="7" s="1"/>
  <c r="AM141" i="7"/>
  <c r="BH141" i="7" s="1"/>
  <c r="AM143" i="7"/>
  <c r="BH143" i="7" s="1"/>
  <c r="AM145" i="7"/>
  <c r="BH145" i="7" s="1"/>
  <c r="AM147" i="7"/>
  <c r="BH147" i="7" s="1"/>
  <c r="AM149" i="7"/>
  <c r="BH149" i="7" s="1"/>
  <c r="AM151" i="7"/>
  <c r="BH151" i="7" s="1"/>
  <c r="AM153" i="7"/>
  <c r="BH153" i="7" s="1"/>
  <c r="AM36" i="7"/>
  <c r="BH36" i="7" s="1"/>
  <c r="AM38" i="7"/>
  <c r="BH38" i="7" s="1"/>
  <c r="AM40" i="7"/>
  <c r="BH40" i="7" s="1"/>
  <c r="AM42" i="7"/>
  <c r="BH42" i="7" s="1"/>
  <c r="AM44" i="7"/>
  <c r="BH44" i="7" s="1"/>
  <c r="AM46" i="7"/>
  <c r="BH46" i="7" s="1"/>
  <c r="AM48" i="7"/>
  <c r="BH48" i="7" s="1"/>
  <c r="AM50" i="7"/>
  <c r="BH50" i="7" s="1"/>
  <c r="AM52" i="7"/>
  <c r="BH52" i="7" s="1"/>
  <c r="AM54" i="7"/>
  <c r="BH54" i="7" s="1"/>
  <c r="AM56" i="7"/>
  <c r="BH56" i="7" s="1"/>
  <c r="AM58" i="7"/>
  <c r="BH58" i="7" s="1"/>
  <c r="AK35" i="7"/>
  <c r="BF35" i="7" s="1"/>
  <c r="AN137" i="7"/>
  <c r="BI137" i="7" s="1"/>
  <c r="AF137" i="7"/>
  <c r="BA137" i="7" s="1"/>
  <c r="X137" i="7"/>
  <c r="AS137" i="7" s="1"/>
  <c r="AJ136" i="7"/>
  <c r="BE136" i="7" s="1"/>
  <c r="AB136" i="7"/>
  <c r="AW136" i="7" s="1"/>
  <c r="AN135" i="7"/>
  <c r="BI135" i="7" s="1"/>
  <c r="AF135" i="7"/>
  <c r="BA135" i="7" s="1"/>
  <c r="X135" i="7"/>
  <c r="AS135" i="7" s="1"/>
  <c r="AJ134" i="7"/>
  <c r="BE134" i="7" s="1"/>
  <c r="AB134" i="7"/>
  <c r="AW134" i="7" s="1"/>
  <c r="AN133" i="7"/>
  <c r="BI133" i="7" s="1"/>
  <c r="AF133" i="7"/>
  <c r="BA133" i="7" s="1"/>
  <c r="X133" i="7"/>
  <c r="AS133" i="7" s="1"/>
  <c r="AJ132" i="7"/>
  <c r="BE132" i="7" s="1"/>
  <c r="AB132" i="7"/>
  <c r="AW132" i="7" s="1"/>
  <c r="AN131" i="7"/>
  <c r="BI131" i="7" s="1"/>
  <c r="AF131" i="7"/>
  <c r="BA131" i="7" s="1"/>
  <c r="X131" i="7"/>
  <c r="AS131" i="7" s="1"/>
  <c r="AJ130" i="7"/>
  <c r="BE130" i="7" s="1"/>
  <c r="AB130" i="7"/>
  <c r="AW130" i="7" s="1"/>
  <c r="AN129" i="7"/>
  <c r="BI129" i="7" s="1"/>
  <c r="AF129" i="7"/>
  <c r="BA129" i="7" s="1"/>
  <c r="X129" i="7"/>
  <c r="AS129" i="7" s="1"/>
  <c r="AJ128" i="7"/>
  <c r="BE128" i="7" s="1"/>
  <c r="AB128" i="7"/>
  <c r="AW128" i="7" s="1"/>
  <c r="AN127" i="7"/>
  <c r="BI127" i="7" s="1"/>
  <c r="AF127" i="7"/>
  <c r="BA127" i="7" s="1"/>
  <c r="X127" i="7"/>
  <c r="AS127" i="7" s="1"/>
  <c r="AJ126" i="7"/>
  <c r="BE126" i="7" s="1"/>
  <c r="AB126" i="7"/>
  <c r="AW126" i="7" s="1"/>
  <c r="AN125" i="7"/>
  <c r="BI125" i="7" s="1"/>
  <c r="AF125" i="7"/>
  <c r="BA125" i="7" s="1"/>
  <c r="X125" i="7"/>
  <c r="AS125" i="7" s="1"/>
  <c r="AJ124" i="7"/>
  <c r="BE124" i="7" s="1"/>
  <c r="AB124" i="7"/>
  <c r="AW124" i="7" s="1"/>
  <c r="AN123" i="7"/>
  <c r="BI123" i="7" s="1"/>
  <c r="AF123" i="7"/>
  <c r="BA123" i="7" s="1"/>
  <c r="X123" i="7"/>
  <c r="AS123" i="7" s="1"/>
  <c r="AJ122" i="7"/>
  <c r="BE122" i="7" s="1"/>
  <c r="AB122" i="7"/>
  <c r="AW122" i="7" s="1"/>
  <c r="AN121" i="7"/>
  <c r="BI121" i="7" s="1"/>
  <c r="AF121" i="7"/>
  <c r="BA121" i="7" s="1"/>
  <c r="X121" i="7"/>
  <c r="AS121" i="7" s="1"/>
  <c r="AJ120" i="7"/>
  <c r="BE120" i="7" s="1"/>
  <c r="AB120" i="7"/>
  <c r="AW120" i="7" s="1"/>
  <c r="AN119" i="7"/>
  <c r="BI119" i="7" s="1"/>
  <c r="AF119" i="7"/>
  <c r="BA119" i="7" s="1"/>
  <c r="X119" i="7"/>
  <c r="AS119" i="7" s="1"/>
  <c r="AJ118" i="7"/>
  <c r="BE118" i="7" s="1"/>
  <c r="AB118" i="7"/>
  <c r="AW118" i="7" s="1"/>
  <c r="AN117" i="7"/>
  <c r="BI117" i="7" s="1"/>
  <c r="AF117" i="7"/>
  <c r="BA117" i="7" s="1"/>
  <c r="X117" i="7"/>
  <c r="AS117" i="7" s="1"/>
  <c r="AJ116" i="7"/>
  <c r="BE116" i="7" s="1"/>
  <c r="AB116" i="7"/>
  <c r="AW116" i="7" s="1"/>
  <c r="AN115" i="7"/>
  <c r="BI115" i="7" s="1"/>
  <c r="AF115" i="7"/>
  <c r="BA115" i="7" s="1"/>
  <c r="X115" i="7"/>
  <c r="AS115" i="7" s="1"/>
  <c r="AJ114" i="7"/>
  <c r="BE114" i="7" s="1"/>
  <c r="AB114" i="7"/>
  <c r="AW114" i="7" s="1"/>
  <c r="AN113" i="7"/>
  <c r="BI113" i="7" s="1"/>
  <c r="AF113" i="7"/>
  <c r="BA113" i="7" s="1"/>
  <c r="X113" i="7"/>
  <c r="AS113" i="7" s="1"/>
  <c r="AJ112" i="7"/>
  <c r="BE112" i="7" s="1"/>
  <c r="AB112" i="7"/>
  <c r="AW112" i="7" s="1"/>
  <c r="AN111" i="7"/>
  <c r="BI111" i="7" s="1"/>
  <c r="AF111" i="7"/>
  <c r="BA111" i="7" s="1"/>
  <c r="X111" i="7"/>
  <c r="AS111" i="7" s="1"/>
  <c r="AJ110" i="7"/>
  <c r="BE110" i="7" s="1"/>
  <c r="AB110" i="7"/>
  <c r="AW110" i="7" s="1"/>
  <c r="AN109" i="7"/>
  <c r="BI109" i="7" s="1"/>
  <c r="AF109" i="7"/>
  <c r="BA109" i="7" s="1"/>
  <c r="X109" i="7"/>
  <c r="AS109" i="7" s="1"/>
  <c r="AJ108" i="7"/>
  <c r="BE108" i="7" s="1"/>
  <c r="AB108" i="7"/>
  <c r="AW108" i="7" s="1"/>
  <c r="AN107" i="7"/>
  <c r="BI107" i="7" s="1"/>
  <c r="AF107" i="7"/>
  <c r="BA107" i="7" s="1"/>
  <c r="X107" i="7"/>
  <c r="AS107" i="7" s="1"/>
  <c r="AJ106" i="7"/>
  <c r="BE106" i="7" s="1"/>
  <c r="AB106" i="7"/>
  <c r="AW106" i="7" s="1"/>
  <c r="AN105" i="7"/>
  <c r="BI105" i="7" s="1"/>
  <c r="AF105" i="7"/>
  <c r="BA105" i="7" s="1"/>
  <c r="X105" i="7"/>
  <c r="AS105" i="7" s="1"/>
  <c r="AJ104" i="7"/>
  <c r="BE104" i="7" s="1"/>
  <c r="AB104" i="7"/>
  <c r="AW104" i="7" s="1"/>
  <c r="AF103" i="7"/>
  <c r="BA103" i="7" s="1"/>
  <c r="X103" i="7"/>
  <c r="AS103" i="7" s="1"/>
  <c r="AJ102" i="7"/>
  <c r="BE102" i="7" s="1"/>
  <c r="AA102" i="7"/>
  <c r="AV102" i="7" s="1"/>
  <c r="AJ101" i="7"/>
  <c r="BE101" i="7" s="1"/>
  <c r="AM100" i="7"/>
  <c r="BH100" i="7" s="1"/>
  <c r="AM99" i="7"/>
  <c r="BH99" i="7" s="1"/>
  <c r="AL98" i="7"/>
  <c r="BG98" i="7" s="1"/>
  <c r="AE94" i="7"/>
  <c r="AZ94" i="7" s="1"/>
  <c r="AE93" i="7"/>
  <c r="AZ93" i="7" s="1"/>
  <c r="AD92" i="7"/>
  <c r="AY92" i="7" s="1"/>
  <c r="AA91" i="7"/>
  <c r="AV91" i="7" s="1"/>
  <c r="AA90" i="7"/>
  <c r="AV90" i="7" s="1"/>
  <c r="AQ87" i="7"/>
  <c r="BL87" i="7" s="1"/>
  <c r="AQ86" i="7"/>
  <c r="BL86" i="7" s="1"/>
  <c r="AM84" i="7"/>
  <c r="BH84" i="7" s="1"/>
  <c r="AM83" i="7"/>
  <c r="BH83" i="7" s="1"/>
  <c r="AL82" i="7"/>
  <c r="BG82" i="7" s="1"/>
  <c r="AE78" i="7"/>
  <c r="AZ78" i="7" s="1"/>
  <c r="AE77" i="7"/>
  <c r="AZ77" i="7" s="1"/>
  <c r="AD76" i="7"/>
  <c r="AY76" i="7" s="1"/>
  <c r="AA75" i="7"/>
  <c r="AV75" i="7" s="1"/>
  <c r="AA74" i="7"/>
  <c r="AV74" i="7" s="1"/>
  <c r="AQ71" i="7"/>
  <c r="BL71" i="7" s="1"/>
  <c r="AQ70" i="7"/>
  <c r="BL70" i="7" s="1"/>
  <c r="AM68" i="7"/>
  <c r="BH68" i="7" s="1"/>
  <c r="AM67" i="7"/>
  <c r="BH67" i="7" s="1"/>
  <c r="AL66" i="7"/>
  <c r="BG66" i="7" s="1"/>
  <c r="AE62" i="7"/>
  <c r="AZ62" i="7" s="1"/>
  <c r="AE61" i="7"/>
  <c r="AZ61" i="7" s="1"/>
  <c r="AD60" i="7"/>
  <c r="AY60" i="7" s="1"/>
  <c r="AB53" i="7"/>
  <c r="AW53" i="7" s="1"/>
  <c r="AK44" i="7"/>
  <c r="BF44" i="7" s="1"/>
  <c r="AJ41" i="7"/>
  <c r="BE41" i="7" s="1"/>
  <c r="AJ146" i="7"/>
  <c r="BE146" i="7" s="1"/>
  <c r="W28" i="7"/>
  <c r="X138" i="7"/>
  <c r="AS138" i="7" s="1"/>
  <c r="X140" i="7"/>
  <c r="AS140" i="7" s="1"/>
  <c r="X142" i="7"/>
  <c r="AS142" i="7" s="1"/>
  <c r="X144" i="7"/>
  <c r="AS144" i="7" s="1"/>
  <c r="X146" i="7"/>
  <c r="AS146" i="7" s="1"/>
  <c r="X148" i="7"/>
  <c r="AS148" i="7" s="1"/>
  <c r="X150" i="7"/>
  <c r="AS150" i="7" s="1"/>
  <c r="X152" i="7"/>
  <c r="AS152" i="7" s="1"/>
  <c r="X154" i="7"/>
  <c r="AS154" i="7" s="1"/>
  <c r="X37" i="7"/>
  <c r="AS37" i="7" s="1"/>
  <c r="X39" i="7"/>
  <c r="AS39" i="7" s="1"/>
  <c r="X41" i="7"/>
  <c r="AS41" i="7" s="1"/>
  <c r="X43" i="7"/>
  <c r="AS43" i="7" s="1"/>
  <c r="X45" i="7"/>
  <c r="AS45" i="7" s="1"/>
  <c r="X47" i="7"/>
  <c r="AS47" i="7" s="1"/>
  <c r="X49" i="7"/>
  <c r="AS49" i="7" s="1"/>
  <c r="X51" i="7"/>
  <c r="AS51" i="7" s="1"/>
  <c r="X53" i="7"/>
  <c r="AS53" i="7" s="1"/>
  <c r="X55" i="7"/>
  <c r="AS55" i="7" s="1"/>
  <c r="X57" i="7"/>
  <c r="AS57" i="7" s="1"/>
  <c r="X59" i="7"/>
  <c r="AS59" i="7" s="1"/>
  <c r="X149" i="7"/>
  <c r="AS149" i="7" s="1"/>
  <c r="X46" i="7"/>
  <c r="AS46" i="7" s="1"/>
  <c r="X62" i="7"/>
  <c r="AS62" i="7" s="1"/>
  <c r="X64" i="7"/>
  <c r="AS64" i="7" s="1"/>
  <c r="X66" i="7"/>
  <c r="AS66" i="7" s="1"/>
  <c r="X68" i="7"/>
  <c r="AS68" i="7" s="1"/>
  <c r="X70" i="7"/>
  <c r="AS70" i="7" s="1"/>
  <c r="X72" i="7"/>
  <c r="AS72" i="7" s="1"/>
  <c r="X74" i="7"/>
  <c r="AS74" i="7" s="1"/>
  <c r="X76" i="7"/>
  <c r="AS76" i="7" s="1"/>
  <c r="X78" i="7"/>
  <c r="AS78" i="7" s="1"/>
  <c r="X80" i="7"/>
  <c r="AS80" i="7" s="1"/>
  <c r="X82" i="7"/>
  <c r="AS82" i="7" s="1"/>
  <c r="X84" i="7"/>
  <c r="AS84" i="7" s="1"/>
  <c r="X86" i="7"/>
  <c r="AS86" i="7" s="1"/>
  <c r="X88" i="7"/>
  <c r="AS88" i="7" s="1"/>
  <c r="X90" i="7"/>
  <c r="AS90" i="7" s="1"/>
  <c r="X92" i="7"/>
  <c r="AS92" i="7" s="1"/>
  <c r="X94" i="7"/>
  <c r="AS94" i="7" s="1"/>
  <c r="X96" i="7"/>
  <c r="AS96" i="7" s="1"/>
  <c r="X98" i="7"/>
  <c r="AS98" i="7" s="1"/>
  <c r="X100" i="7"/>
  <c r="AS100" i="7" s="1"/>
  <c r="X147" i="7"/>
  <c r="AS147" i="7" s="1"/>
  <c r="X44" i="7"/>
  <c r="AS44" i="7" s="1"/>
  <c r="X145" i="7"/>
  <c r="AS145" i="7" s="1"/>
  <c r="X42" i="7"/>
  <c r="AS42" i="7" s="1"/>
  <c r="X58" i="7"/>
  <c r="AS58" i="7" s="1"/>
  <c r="X60" i="7"/>
  <c r="AS60" i="7" s="1"/>
  <c r="X141" i="7"/>
  <c r="AS141" i="7" s="1"/>
  <c r="X38" i="7"/>
  <c r="AS38" i="7" s="1"/>
  <c r="X54" i="7"/>
  <c r="AS54" i="7" s="1"/>
  <c r="X61" i="7"/>
  <c r="AS61" i="7" s="1"/>
  <c r="X63" i="7"/>
  <c r="AS63" i="7" s="1"/>
  <c r="X65" i="7"/>
  <c r="AS65" i="7" s="1"/>
  <c r="X67" i="7"/>
  <c r="AS67" i="7" s="1"/>
  <c r="X69" i="7"/>
  <c r="AS69" i="7" s="1"/>
  <c r="X71" i="7"/>
  <c r="AS71" i="7" s="1"/>
  <c r="X73" i="7"/>
  <c r="AS73" i="7" s="1"/>
  <c r="X75" i="7"/>
  <c r="AS75" i="7" s="1"/>
  <c r="X77" i="7"/>
  <c r="AS77" i="7" s="1"/>
  <c r="X79" i="7"/>
  <c r="AS79" i="7" s="1"/>
  <c r="X81" i="7"/>
  <c r="AS81" i="7" s="1"/>
  <c r="X83" i="7"/>
  <c r="AS83" i="7" s="1"/>
  <c r="X85" i="7"/>
  <c r="AS85" i="7" s="1"/>
  <c r="X87" i="7"/>
  <c r="AS87" i="7" s="1"/>
  <c r="X89" i="7"/>
  <c r="AS89" i="7" s="1"/>
  <c r="X91" i="7"/>
  <c r="AS91" i="7" s="1"/>
  <c r="X93" i="7"/>
  <c r="AS93" i="7" s="1"/>
  <c r="X95" i="7"/>
  <c r="AS95" i="7" s="1"/>
  <c r="X97" i="7"/>
  <c r="AS97" i="7" s="1"/>
  <c r="X99" i="7"/>
  <c r="AS99" i="7" s="1"/>
  <c r="X101" i="7"/>
  <c r="AS101" i="7" s="1"/>
  <c r="X139" i="7"/>
  <c r="AS139" i="7" s="1"/>
  <c r="X36" i="7"/>
  <c r="AS36" i="7" s="1"/>
  <c r="X52" i="7"/>
  <c r="AS52" i="7" s="1"/>
  <c r="AF138" i="7"/>
  <c r="BA138" i="7" s="1"/>
  <c r="AF140" i="7"/>
  <c r="BA140" i="7" s="1"/>
  <c r="AF142" i="7"/>
  <c r="BA142" i="7" s="1"/>
  <c r="AF144" i="7"/>
  <c r="BA144" i="7" s="1"/>
  <c r="AF146" i="7"/>
  <c r="BA146" i="7" s="1"/>
  <c r="AF148" i="7"/>
  <c r="BA148" i="7" s="1"/>
  <c r="AF150" i="7"/>
  <c r="BA150" i="7" s="1"/>
  <c r="AF152" i="7"/>
  <c r="BA152" i="7" s="1"/>
  <c r="AF154" i="7"/>
  <c r="BA154" i="7" s="1"/>
  <c r="AF37" i="7"/>
  <c r="BA37" i="7" s="1"/>
  <c r="AF39" i="7"/>
  <c r="BA39" i="7" s="1"/>
  <c r="AF41" i="7"/>
  <c r="BA41" i="7" s="1"/>
  <c r="AF43" i="7"/>
  <c r="BA43" i="7" s="1"/>
  <c r="AF45" i="7"/>
  <c r="BA45" i="7" s="1"/>
  <c r="AF47" i="7"/>
  <c r="BA47" i="7" s="1"/>
  <c r="AF49" i="7"/>
  <c r="BA49" i="7" s="1"/>
  <c r="AF51" i="7"/>
  <c r="BA51" i="7" s="1"/>
  <c r="AF53" i="7"/>
  <c r="BA53" i="7" s="1"/>
  <c r="AF55" i="7"/>
  <c r="BA55" i="7" s="1"/>
  <c r="AF57" i="7"/>
  <c r="BA57" i="7" s="1"/>
  <c r="AF59" i="7"/>
  <c r="BA59" i="7" s="1"/>
  <c r="AF139" i="7"/>
  <c r="BA139" i="7" s="1"/>
  <c r="AF36" i="7"/>
  <c r="BA36" i="7" s="1"/>
  <c r="AF52" i="7"/>
  <c r="BA52" i="7" s="1"/>
  <c r="AF60" i="7"/>
  <c r="BA60" i="7" s="1"/>
  <c r="AF62" i="7"/>
  <c r="BA62" i="7" s="1"/>
  <c r="AF64" i="7"/>
  <c r="BA64" i="7" s="1"/>
  <c r="AF66" i="7"/>
  <c r="BA66" i="7" s="1"/>
  <c r="AF68" i="7"/>
  <c r="BA68" i="7" s="1"/>
  <c r="AF70" i="7"/>
  <c r="BA70" i="7" s="1"/>
  <c r="AF72" i="7"/>
  <c r="BA72" i="7" s="1"/>
  <c r="AF74" i="7"/>
  <c r="BA74" i="7" s="1"/>
  <c r="AF76" i="7"/>
  <c r="BA76" i="7" s="1"/>
  <c r="AF78" i="7"/>
  <c r="BA78" i="7" s="1"/>
  <c r="AF80" i="7"/>
  <c r="BA80" i="7" s="1"/>
  <c r="AF82" i="7"/>
  <c r="BA82" i="7" s="1"/>
  <c r="AF84" i="7"/>
  <c r="BA84" i="7" s="1"/>
  <c r="AF86" i="7"/>
  <c r="BA86" i="7" s="1"/>
  <c r="AF88" i="7"/>
  <c r="BA88" i="7" s="1"/>
  <c r="AF90" i="7"/>
  <c r="BA90" i="7" s="1"/>
  <c r="AF92" i="7"/>
  <c r="BA92" i="7" s="1"/>
  <c r="AF94" i="7"/>
  <c r="BA94" i="7" s="1"/>
  <c r="AF96" i="7"/>
  <c r="BA96" i="7" s="1"/>
  <c r="AF98" i="7"/>
  <c r="BA98" i="7" s="1"/>
  <c r="AF100" i="7"/>
  <c r="BA100" i="7" s="1"/>
  <c r="AF153" i="7"/>
  <c r="BA153" i="7" s="1"/>
  <c r="AF50" i="7"/>
  <c r="BA50" i="7" s="1"/>
  <c r="AF151" i="7"/>
  <c r="BA151" i="7" s="1"/>
  <c r="AF48" i="7"/>
  <c r="BA48" i="7" s="1"/>
  <c r="AF147" i="7"/>
  <c r="BA147" i="7" s="1"/>
  <c r="AF44" i="7"/>
  <c r="BA44" i="7" s="1"/>
  <c r="AF61" i="7"/>
  <c r="BA61" i="7" s="1"/>
  <c r="AF63" i="7"/>
  <c r="BA63" i="7" s="1"/>
  <c r="AF65" i="7"/>
  <c r="BA65" i="7" s="1"/>
  <c r="AF67" i="7"/>
  <c r="BA67" i="7" s="1"/>
  <c r="AF69" i="7"/>
  <c r="BA69" i="7" s="1"/>
  <c r="AF71" i="7"/>
  <c r="BA71" i="7" s="1"/>
  <c r="AF73" i="7"/>
  <c r="BA73" i="7" s="1"/>
  <c r="AF75" i="7"/>
  <c r="BA75" i="7" s="1"/>
  <c r="AF77" i="7"/>
  <c r="BA77" i="7" s="1"/>
  <c r="AF79" i="7"/>
  <c r="BA79" i="7" s="1"/>
  <c r="AF81" i="7"/>
  <c r="BA81" i="7" s="1"/>
  <c r="AF83" i="7"/>
  <c r="BA83" i="7" s="1"/>
  <c r="AF85" i="7"/>
  <c r="BA85" i="7" s="1"/>
  <c r="AF87" i="7"/>
  <c r="BA87" i="7" s="1"/>
  <c r="AF89" i="7"/>
  <c r="BA89" i="7" s="1"/>
  <c r="AF91" i="7"/>
  <c r="BA91" i="7" s="1"/>
  <c r="AF93" i="7"/>
  <c r="BA93" i="7" s="1"/>
  <c r="AF95" i="7"/>
  <c r="BA95" i="7" s="1"/>
  <c r="AF97" i="7"/>
  <c r="BA97" i="7" s="1"/>
  <c r="AF99" i="7"/>
  <c r="BA99" i="7" s="1"/>
  <c r="AF101" i="7"/>
  <c r="BA101" i="7" s="1"/>
  <c r="AF145" i="7"/>
  <c r="BA145" i="7" s="1"/>
  <c r="AF42" i="7"/>
  <c r="BA42" i="7" s="1"/>
  <c r="AN138" i="7"/>
  <c r="BI138" i="7" s="1"/>
  <c r="AN140" i="7"/>
  <c r="BI140" i="7" s="1"/>
  <c r="AN142" i="7"/>
  <c r="BI142" i="7" s="1"/>
  <c r="AN144" i="7"/>
  <c r="BI144" i="7" s="1"/>
  <c r="AN146" i="7"/>
  <c r="BI146" i="7" s="1"/>
  <c r="AN148" i="7"/>
  <c r="BI148" i="7" s="1"/>
  <c r="AN150" i="7"/>
  <c r="BI150" i="7" s="1"/>
  <c r="AN152" i="7"/>
  <c r="BI152" i="7" s="1"/>
  <c r="AN154" i="7"/>
  <c r="BI154" i="7" s="1"/>
  <c r="AN37" i="7"/>
  <c r="BI37" i="7" s="1"/>
  <c r="AN39" i="7"/>
  <c r="BI39" i="7" s="1"/>
  <c r="AN41" i="7"/>
  <c r="BI41" i="7" s="1"/>
  <c r="AN43" i="7"/>
  <c r="BI43" i="7" s="1"/>
  <c r="AN45" i="7"/>
  <c r="BI45" i="7" s="1"/>
  <c r="AN47" i="7"/>
  <c r="BI47" i="7" s="1"/>
  <c r="AN49" i="7"/>
  <c r="BI49" i="7" s="1"/>
  <c r="AN51" i="7"/>
  <c r="BI51" i="7" s="1"/>
  <c r="AN53" i="7"/>
  <c r="BI53" i="7" s="1"/>
  <c r="AN55" i="7"/>
  <c r="BI55" i="7" s="1"/>
  <c r="AN57" i="7"/>
  <c r="BI57" i="7" s="1"/>
  <c r="AN59" i="7"/>
  <c r="BI59" i="7" s="1"/>
  <c r="AN145" i="7"/>
  <c r="BI145" i="7" s="1"/>
  <c r="AN42" i="7"/>
  <c r="BI42" i="7" s="1"/>
  <c r="AN60" i="7"/>
  <c r="BI60" i="7" s="1"/>
  <c r="AN62" i="7"/>
  <c r="BI62" i="7" s="1"/>
  <c r="AN64" i="7"/>
  <c r="BI64" i="7" s="1"/>
  <c r="AN66" i="7"/>
  <c r="BI66" i="7" s="1"/>
  <c r="AN68" i="7"/>
  <c r="BI68" i="7" s="1"/>
  <c r="AN70" i="7"/>
  <c r="BI70" i="7" s="1"/>
  <c r="AN72" i="7"/>
  <c r="BI72" i="7" s="1"/>
  <c r="AN74" i="7"/>
  <c r="BI74" i="7" s="1"/>
  <c r="AN76" i="7"/>
  <c r="BI76" i="7" s="1"/>
  <c r="AN78" i="7"/>
  <c r="BI78" i="7" s="1"/>
  <c r="AN80" i="7"/>
  <c r="BI80" i="7" s="1"/>
  <c r="AN82" i="7"/>
  <c r="BI82" i="7" s="1"/>
  <c r="AN84" i="7"/>
  <c r="BI84" i="7" s="1"/>
  <c r="AN86" i="7"/>
  <c r="BI86" i="7" s="1"/>
  <c r="AN88" i="7"/>
  <c r="BI88" i="7" s="1"/>
  <c r="AN90" i="7"/>
  <c r="BI90" i="7" s="1"/>
  <c r="AN92" i="7"/>
  <c r="BI92" i="7" s="1"/>
  <c r="AN94" i="7"/>
  <c r="BI94" i="7" s="1"/>
  <c r="AN96" i="7"/>
  <c r="BI96" i="7" s="1"/>
  <c r="AN98" i="7"/>
  <c r="BI98" i="7" s="1"/>
  <c r="AN100" i="7"/>
  <c r="BI100" i="7" s="1"/>
  <c r="AN143" i="7"/>
  <c r="BI143" i="7" s="1"/>
  <c r="AN40" i="7"/>
  <c r="BI40" i="7" s="1"/>
  <c r="AN56" i="7"/>
  <c r="BI56" i="7" s="1"/>
  <c r="AN141" i="7"/>
  <c r="BI141" i="7" s="1"/>
  <c r="AN38" i="7"/>
  <c r="BI38" i="7" s="1"/>
  <c r="AN54" i="7"/>
  <c r="BI54" i="7" s="1"/>
  <c r="AN153" i="7"/>
  <c r="BI153" i="7" s="1"/>
  <c r="AN50" i="7"/>
  <c r="BI50" i="7" s="1"/>
  <c r="AN61" i="7"/>
  <c r="BI61" i="7" s="1"/>
  <c r="AN63" i="7"/>
  <c r="BI63" i="7" s="1"/>
  <c r="AN65" i="7"/>
  <c r="BI65" i="7" s="1"/>
  <c r="AN67" i="7"/>
  <c r="BI67" i="7" s="1"/>
  <c r="AN69" i="7"/>
  <c r="BI69" i="7" s="1"/>
  <c r="AN71" i="7"/>
  <c r="BI71" i="7" s="1"/>
  <c r="AN73" i="7"/>
  <c r="BI73" i="7" s="1"/>
  <c r="AN75" i="7"/>
  <c r="BI75" i="7" s="1"/>
  <c r="AN77" i="7"/>
  <c r="BI77" i="7" s="1"/>
  <c r="AN79" i="7"/>
  <c r="BI79" i="7" s="1"/>
  <c r="AN81" i="7"/>
  <c r="BI81" i="7" s="1"/>
  <c r="AN83" i="7"/>
  <c r="BI83" i="7" s="1"/>
  <c r="AN85" i="7"/>
  <c r="BI85" i="7" s="1"/>
  <c r="AN87" i="7"/>
  <c r="BI87" i="7" s="1"/>
  <c r="AN89" i="7"/>
  <c r="BI89" i="7" s="1"/>
  <c r="AN91" i="7"/>
  <c r="BI91" i="7" s="1"/>
  <c r="AN93" i="7"/>
  <c r="BI93" i="7" s="1"/>
  <c r="AN95" i="7"/>
  <c r="BI95" i="7" s="1"/>
  <c r="AN97" i="7"/>
  <c r="BI97" i="7" s="1"/>
  <c r="AN99" i="7"/>
  <c r="BI99" i="7" s="1"/>
  <c r="AN101" i="7"/>
  <c r="BI101" i="7" s="1"/>
  <c r="AN151" i="7"/>
  <c r="BI151" i="7" s="1"/>
  <c r="AN48" i="7"/>
  <c r="BI48" i="7" s="1"/>
  <c r="X35" i="7"/>
  <c r="AS35" i="7" s="1"/>
  <c r="AJ35" i="7"/>
  <c r="BE35" i="7" s="1"/>
  <c r="AB35" i="7"/>
  <c r="AW35" i="7" s="1"/>
  <c r="AM137" i="7"/>
  <c r="BH137" i="7" s="1"/>
  <c r="AE137" i="7"/>
  <c r="AZ137" i="7" s="1"/>
  <c r="AQ136" i="7"/>
  <c r="BL136" i="7" s="1"/>
  <c r="AA136" i="7"/>
  <c r="AV136" i="7" s="1"/>
  <c r="AM135" i="7"/>
  <c r="BH135" i="7" s="1"/>
  <c r="AE135" i="7"/>
  <c r="AZ135" i="7" s="1"/>
  <c r="AQ134" i="7"/>
  <c r="BL134" i="7" s="1"/>
  <c r="AA134" i="7"/>
  <c r="AV134" i="7" s="1"/>
  <c r="AM133" i="7"/>
  <c r="BH133" i="7" s="1"/>
  <c r="AE133" i="7"/>
  <c r="AZ133" i="7" s="1"/>
  <c r="AQ132" i="7"/>
  <c r="BL132" i="7" s="1"/>
  <c r="AA132" i="7"/>
  <c r="AV132" i="7" s="1"/>
  <c r="AM131" i="7"/>
  <c r="BH131" i="7" s="1"/>
  <c r="AE131" i="7"/>
  <c r="AZ131" i="7" s="1"/>
  <c r="AQ130" i="7"/>
  <c r="BL130" i="7" s="1"/>
  <c r="AA130" i="7"/>
  <c r="AV130" i="7" s="1"/>
  <c r="AM129" i="7"/>
  <c r="BH129" i="7" s="1"/>
  <c r="AE129" i="7"/>
  <c r="AZ129" i="7" s="1"/>
  <c r="AQ128" i="7"/>
  <c r="BL128" i="7" s="1"/>
  <c r="AA128" i="7"/>
  <c r="AV128" i="7" s="1"/>
  <c r="AM127" i="7"/>
  <c r="BH127" i="7" s="1"/>
  <c r="AE127" i="7"/>
  <c r="AZ127" i="7" s="1"/>
  <c r="AQ126" i="7"/>
  <c r="BL126" i="7" s="1"/>
  <c r="AA126" i="7"/>
  <c r="AV126" i="7" s="1"/>
  <c r="AM125" i="7"/>
  <c r="BH125" i="7" s="1"/>
  <c r="AE125" i="7"/>
  <c r="AZ125" i="7" s="1"/>
  <c r="AQ124" i="7"/>
  <c r="BL124" i="7" s="1"/>
  <c r="AA124" i="7"/>
  <c r="AV124" i="7" s="1"/>
  <c r="AM123" i="7"/>
  <c r="BH123" i="7" s="1"/>
  <c r="AE123" i="7"/>
  <c r="AZ123" i="7" s="1"/>
  <c r="AQ122" i="7"/>
  <c r="BL122" i="7" s="1"/>
  <c r="AA122" i="7"/>
  <c r="AV122" i="7" s="1"/>
  <c r="AM121" i="7"/>
  <c r="BH121" i="7" s="1"/>
  <c r="AE121" i="7"/>
  <c r="AZ121" i="7" s="1"/>
  <c r="AQ120" i="7"/>
  <c r="BL120" i="7" s="1"/>
  <c r="AA120" i="7"/>
  <c r="AV120" i="7" s="1"/>
  <c r="AM119" i="7"/>
  <c r="BH119" i="7" s="1"/>
  <c r="AE119" i="7"/>
  <c r="AZ119" i="7" s="1"/>
  <c r="AQ118" i="7"/>
  <c r="BL118" i="7" s="1"/>
  <c r="AA118" i="7"/>
  <c r="AV118" i="7" s="1"/>
  <c r="AM117" i="7"/>
  <c r="BH117" i="7" s="1"/>
  <c r="AE117" i="7"/>
  <c r="AZ117" i="7" s="1"/>
  <c r="AQ116" i="7"/>
  <c r="BL116" i="7" s="1"/>
  <c r="AA116" i="7"/>
  <c r="AV116" i="7" s="1"/>
  <c r="AM115" i="7"/>
  <c r="BH115" i="7" s="1"/>
  <c r="AE115" i="7"/>
  <c r="AZ115" i="7" s="1"/>
  <c r="AQ114" i="7"/>
  <c r="BL114" i="7" s="1"/>
  <c r="AA114" i="7"/>
  <c r="AV114" i="7" s="1"/>
  <c r="AM113" i="7"/>
  <c r="BH113" i="7" s="1"/>
  <c r="AE113" i="7"/>
  <c r="AZ113" i="7" s="1"/>
  <c r="AQ112" i="7"/>
  <c r="BL112" i="7" s="1"/>
  <c r="AA112" i="7"/>
  <c r="AV112" i="7" s="1"/>
  <c r="AM111" i="7"/>
  <c r="BH111" i="7" s="1"/>
  <c r="AE111" i="7"/>
  <c r="AZ111" i="7" s="1"/>
  <c r="AQ110" i="7"/>
  <c r="BL110" i="7" s="1"/>
  <c r="AA110" i="7"/>
  <c r="AV110" i="7" s="1"/>
  <c r="AM109" i="7"/>
  <c r="BH109" i="7" s="1"/>
  <c r="AE109" i="7"/>
  <c r="AZ109" i="7" s="1"/>
  <c r="AQ108" i="7"/>
  <c r="BL108" i="7" s="1"/>
  <c r="AA108" i="7"/>
  <c r="AV108" i="7" s="1"/>
  <c r="AM107" i="7"/>
  <c r="BH107" i="7" s="1"/>
  <c r="AE107" i="7"/>
  <c r="AZ107" i="7" s="1"/>
  <c r="AQ106" i="7"/>
  <c r="BL106" i="7" s="1"/>
  <c r="AA106" i="7"/>
  <c r="AV106" i="7" s="1"/>
  <c r="AM105" i="7"/>
  <c r="BH105" i="7" s="1"/>
  <c r="AE105" i="7"/>
  <c r="AZ105" i="7" s="1"/>
  <c r="AQ104" i="7"/>
  <c r="BL104" i="7" s="1"/>
  <c r="AA104" i="7"/>
  <c r="AV104" i="7" s="1"/>
  <c r="AM103" i="7"/>
  <c r="BH103" i="7" s="1"/>
  <c r="AE103" i="7"/>
  <c r="AZ103" i="7" s="1"/>
  <c r="AQ102" i="7"/>
  <c r="BL102" i="7" s="1"/>
  <c r="AL100" i="7"/>
  <c r="BG100" i="7" s="1"/>
  <c r="AE96" i="7"/>
  <c r="AZ96" i="7" s="1"/>
  <c r="AE95" i="7"/>
  <c r="AZ95" i="7" s="1"/>
  <c r="AD94" i="7"/>
  <c r="AY94" i="7" s="1"/>
  <c r="AA93" i="7"/>
  <c r="AV93" i="7" s="1"/>
  <c r="AA92" i="7"/>
  <c r="AV92" i="7" s="1"/>
  <c r="AQ89" i="7"/>
  <c r="BL89" i="7" s="1"/>
  <c r="AQ88" i="7"/>
  <c r="BL88" i="7" s="1"/>
  <c r="AM86" i="7"/>
  <c r="BH86" i="7" s="1"/>
  <c r="AM85" i="7"/>
  <c r="BH85" i="7" s="1"/>
  <c r="AL84" i="7"/>
  <c r="BG84" i="7" s="1"/>
  <c r="AE80" i="7"/>
  <c r="AZ80" i="7" s="1"/>
  <c r="AE79" i="7"/>
  <c r="AZ79" i="7" s="1"/>
  <c r="AD78" i="7"/>
  <c r="AY78" i="7" s="1"/>
  <c r="AA77" i="7"/>
  <c r="AV77" i="7" s="1"/>
  <c r="AA76" i="7"/>
  <c r="AV76" i="7" s="1"/>
  <c r="AQ73" i="7"/>
  <c r="BL73" i="7" s="1"/>
  <c r="AQ72" i="7"/>
  <c r="BL72" i="7" s="1"/>
  <c r="AM70" i="7"/>
  <c r="BH70" i="7" s="1"/>
  <c r="AM69" i="7"/>
  <c r="BH69" i="7" s="1"/>
  <c r="AL68" i="7"/>
  <c r="BG68" i="7" s="1"/>
  <c r="AE64" i="7"/>
  <c r="AZ64" i="7" s="1"/>
  <c r="AE63" i="7"/>
  <c r="AZ63" i="7" s="1"/>
  <c r="AD62" i="7"/>
  <c r="AY62" i="7" s="1"/>
  <c r="AA61" i="7"/>
  <c r="AV61" i="7" s="1"/>
  <c r="AF58" i="7"/>
  <c r="BA58" i="7" s="1"/>
  <c r="AN52" i="7"/>
  <c r="BI52" i="7" s="1"/>
  <c r="X50" i="7"/>
  <c r="AS50" i="7" s="1"/>
  <c r="AF38" i="7"/>
  <c r="BA38" i="7" s="1"/>
  <c r="AK154" i="7"/>
  <c r="BF154" i="7" s="1"/>
  <c r="AB146" i="7"/>
  <c r="AW146" i="7" s="1"/>
  <c r="AF143" i="7"/>
  <c r="BA143" i="7" s="1"/>
  <c r="H4" i="29"/>
  <c r="P4" i="29"/>
  <c r="X4" i="29"/>
  <c r="X11" i="29" s="1"/>
  <c r="AF4" i="29"/>
  <c r="AF11" i="29" s="1"/>
  <c r="AN4" i="29"/>
  <c r="AN11" i="29" s="1"/>
  <c r="AV4" i="29"/>
  <c r="AV11" i="29" s="1"/>
  <c r="BD4" i="29"/>
  <c r="BD11" i="29" s="1"/>
  <c r="I4" i="29"/>
  <c r="Q4" i="29"/>
  <c r="Y4" i="29"/>
  <c r="Y11" i="29" s="1"/>
  <c r="AG4" i="29"/>
  <c r="AG11" i="29" s="1"/>
  <c r="AO4" i="29"/>
  <c r="AO11" i="29" s="1"/>
  <c r="AW4" i="29"/>
  <c r="AW11" i="29" s="1"/>
  <c r="B4" i="29"/>
  <c r="J4" i="29"/>
  <c r="R4" i="29"/>
  <c r="Z4" i="29"/>
  <c r="Z11" i="29" s="1"/>
  <c r="AH4" i="29"/>
  <c r="AH11" i="29" s="1"/>
  <c r="AP4" i="29"/>
  <c r="AP11" i="29" s="1"/>
  <c r="AX4" i="29"/>
  <c r="AX11" i="29" s="1"/>
  <c r="C4" i="29"/>
  <c r="K4" i="29"/>
  <c r="S4" i="29"/>
  <c r="AA4" i="29"/>
  <c r="AA11" i="29" s="1"/>
  <c r="AI4" i="29"/>
  <c r="AI11" i="29" s="1"/>
  <c r="AQ4" i="29"/>
  <c r="AQ11" i="29" s="1"/>
  <c r="AY4" i="29"/>
  <c r="AY11" i="29" s="1"/>
  <c r="BE11" i="29"/>
  <c r="D4" i="29"/>
  <c r="L4" i="29"/>
  <c r="T4" i="29"/>
  <c r="T11" i="29" s="1"/>
  <c r="AB4" i="29"/>
  <c r="AB11" i="29" s="1"/>
  <c r="AJ4" i="29"/>
  <c r="AJ11" i="29" s="1"/>
  <c r="AR4" i="29"/>
  <c r="AR11" i="29" s="1"/>
  <c r="AZ4" i="29"/>
  <c r="AZ11" i="29" s="1"/>
  <c r="E4" i="29"/>
  <c r="M4" i="29"/>
  <c r="U4" i="29"/>
  <c r="U11" i="29" s="1"/>
  <c r="AC4" i="29"/>
  <c r="AC11" i="29" s="1"/>
  <c r="AK4" i="29"/>
  <c r="AK11" i="29" s="1"/>
  <c r="AS4" i="29"/>
  <c r="AS11" i="29" s="1"/>
  <c r="BA4" i="29"/>
  <c r="BA11" i="29" s="1"/>
  <c r="F4" i="29"/>
  <c r="N4" i="29"/>
  <c r="V4" i="29"/>
  <c r="V11" i="29" s="1"/>
  <c r="AD4" i="29"/>
  <c r="AD11" i="29" s="1"/>
  <c r="AL4" i="29"/>
  <c r="AL11" i="29" s="1"/>
  <c r="AT4" i="29"/>
  <c r="AT11" i="29" s="1"/>
  <c r="BB4" i="29"/>
  <c r="BB11" i="29" s="1"/>
  <c r="O4" i="29"/>
  <c r="BC6" i="29"/>
  <c r="BC12" i="29" s="1"/>
  <c r="AU6" i="29"/>
  <c r="AU12" i="29" s="1"/>
  <c r="AM6" i="29"/>
  <c r="AM12" i="29" s="1"/>
  <c r="AE6" i="29"/>
  <c r="AE12" i="29" s="1"/>
  <c r="W6" i="29"/>
  <c r="W12" i="29" s="1"/>
  <c r="O6" i="29"/>
  <c r="G6" i="29"/>
  <c r="BA2" i="29"/>
  <c r="BA10" i="29" s="1"/>
  <c r="AS2" i="29"/>
  <c r="AS10" i="29" s="1"/>
  <c r="AK2" i="29"/>
  <c r="AK10" i="29" s="1"/>
  <c r="AC2" i="29"/>
  <c r="AC10" i="29" s="1"/>
  <c r="U2" i="29"/>
  <c r="U10" i="29" s="1"/>
  <c r="M2" i="29"/>
  <c r="E2" i="29"/>
  <c r="BB6" i="29"/>
  <c r="BB12" i="29" s="1"/>
  <c r="AT6" i="29"/>
  <c r="AT12" i="29" s="1"/>
  <c r="AL6" i="29"/>
  <c r="AL12" i="29" s="1"/>
  <c r="AD6" i="29"/>
  <c r="AD12" i="29" s="1"/>
  <c r="V6" i="29"/>
  <c r="V12" i="29" s="1"/>
  <c r="N6" i="29"/>
  <c r="F6" i="29"/>
  <c r="AZ2" i="29"/>
  <c r="AZ10" i="29" s="1"/>
  <c r="AR2" i="29"/>
  <c r="AR10" i="29" s="1"/>
  <c r="AJ2" i="29"/>
  <c r="AJ10" i="29" s="1"/>
  <c r="AB2" i="29"/>
  <c r="AB10" i="29" s="1"/>
  <c r="T2" i="29"/>
  <c r="T10" i="29" s="1"/>
  <c r="L2" i="29"/>
  <c r="D2" i="29"/>
  <c r="BA6" i="29"/>
  <c r="BA12" i="29" s="1"/>
  <c r="AS6" i="29"/>
  <c r="AS12" i="29" s="1"/>
  <c r="AK6" i="29"/>
  <c r="AK12" i="29" s="1"/>
  <c r="AC6" i="29"/>
  <c r="AC12" i="29" s="1"/>
  <c r="U6" i="29"/>
  <c r="U12" i="29" s="1"/>
  <c r="M6" i="29"/>
  <c r="E6" i="29"/>
  <c r="AY2" i="29"/>
  <c r="AY10" i="29" s="1"/>
  <c r="AQ2" i="29"/>
  <c r="AQ10" i="29" s="1"/>
  <c r="AI2" i="29"/>
  <c r="AI10" i="29" s="1"/>
  <c r="AA2" i="29"/>
  <c r="AA10" i="29" s="1"/>
  <c r="S2" i="29"/>
  <c r="K2" i="29"/>
  <c r="C2" i="29"/>
  <c r="AZ6" i="29"/>
  <c r="AZ12" i="29" s="1"/>
  <c r="AR6" i="29"/>
  <c r="AR12" i="29" s="1"/>
  <c r="AJ6" i="29"/>
  <c r="AJ12" i="29" s="1"/>
  <c r="AB6" i="29"/>
  <c r="AB12" i="29" s="1"/>
  <c r="T6" i="29"/>
  <c r="T12" i="29" s="1"/>
  <c r="L6" i="29"/>
  <c r="D6" i="29"/>
  <c r="AX2" i="29"/>
  <c r="AX10" i="29" s="1"/>
  <c r="AP2" i="29"/>
  <c r="AP10" i="29" s="1"/>
  <c r="AH2" i="29"/>
  <c r="AH10" i="29" s="1"/>
  <c r="Z2" i="29"/>
  <c r="Z10" i="29" s="1"/>
  <c r="R2" i="29"/>
  <c r="J2" i="29"/>
  <c r="AY6" i="29"/>
  <c r="AY12" i="29" s="1"/>
  <c r="AQ6" i="29"/>
  <c r="AQ12" i="29" s="1"/>
  <c r="AI6" i="29"/>
  <c r="AI12" i="29" s="1"/>
  <c r="AA6" i="29"/>
  <c r="AA12" i="29" s="1"/>
  <c r="S6" i="29"/>
  <c r="K6" i="29"/>
  <c r="C6" i="29"/>
  <c r="B2" i="29"/>
  <c r="AW2" i="29"/>
  <c r="AW10" i="29" s="1"/>
  <c r="AO2" i="29"/>
  <c r="AO10" i="29" s="1"/>
  <c r="AG2" i="29"/>
  <c r="AG10" i="29" s="1"/>
  <c r="Y2" i="29"/>
  <c r="Y10" i="29" s="1"/>
  <c r="Q2" i="29"/>
  <c r="I2" i="29"/>
  <c r="BE10" i="29"/>
  <c r="AX6" i="29"/>
  <c r="AX12" i="29" s="1"/>
  <c r="AP6" i="29"/>
  <c r="AP12" i="29" s="1"/>
  <c r="AH6" i="29"/>
  <c r="AH12" i="29" s="1"/>
  <c r="Z6" i="29"/>
  <c r="Z12" i="29" s="1"/>
  <c r="R6" i="29"/>
  <c r="J6" i="29"/>
  <c r="BD2" i="29"/>
  <c r="BD10" i="29" s="1"/>
  <c r="AV2" i="29"/>
  <c r="AV10" i="29" s="1"/>
  <c r="AN2" i="29"/>
  <c r="AN10" i="29" s="1"/>
  <c r="AF2" i="29"/>
  <c r="AF10" i="29" s="1"/>
  <c r="X2" i="29"/>
  <c r="X10" i="29" s="1"/>
  <c r="P2" i="29"/>
  <c r="H2" i="29"/>
  <c r="BE12" i="29"/>
  <c r="B6" i="29"/>
  <c r="AW6" i="29"/>
  <c r="AW12" i="29" s="1"/>
  <c r="AO6" i="29"/>
  <c r="AO12" i="29" s="1"/>
  <c r="AG6" i="29"/>
  <c r="AG12" i="29" s="1"/>
  <c r="Y6" i="29"/>
  <c r="Y12" i="29" s="1"/>
  <c r="Q6" i="29"/>
  <c r="BC2" i="29"/>
  <c r="BC10" i="29" s="1"/>
  <c r="AU2" i="29"/>
  <c r="AU10" i="29" s="1"/>
  <c r="AM2" i="29"/>
  <c r="AM10" i="29" s="1"/>
  <c r="AE2" i="29"/>
  <c r="AE10" i="29" s="1"/>
  <c r="W2" i="29"/>
  <c r="W10" i="29" s="1"/>
  <c r="O2" i="29"/>
  <c r="BC28" i="7"/>
  <c r="AM28" i="7"/>
  <c r="AE28" i="7"/>
  <c r="AU28" i="7"/>
  <c r="BD28" i="7"/>
  <c r="AV28" i="7"/>
  <c r="AN28" i="7"/>
  <c r="AF28" i="7"/>
  <c r="X28" i="7"/>
  <c r="BA28" i="7"/>
  <c r="BB28" i="7"/>
  <c r="AT28" i="7"/>
  <c r="AL28" i="7"/>
  <c r="AD28" i="7"/>
  <c r="V28" i="7"/>
  <c r="AS28" i="7"/>
  <c r="AC28" i="7"/>
  <c r="AR28" i="7"/>
  <c r="AB28" i="7"/>
  <c r="AY28" i="7"/>
  <c r="AQ28" i="7"/>
  <c r="AI28" i="7"/>
  <c r="AA28" i="7"/>
  <c r="S28" i="7"/>
  <c r="AK28" i="7"/>
  <c r="U28" i="7"/>
  <c r="AZ28" i="7"/>
  <c r="AJ28" i="7"/>
  <c r="T28" i="7"/>
  <c r="BF28" i="7"/>
  <c r="AX28" i="7"/>
  <c r="AP28" i="7"/>
  <c r="AH28" i="7"/>
  <c r="Z28" i="7"/>
  <c r="R28" i="7"/>
  <c r="BE28" i="7"/>
  <c r="AW28" i="7"/>
  <c r="AO28" i="7"/>
  <c r="AG28" i="7"/>
  <c r="Y28" i="7"/>
  <c r="P12" i="7"/>
  <c r="O12" i="7" s="1"/>
  <c r="N12" i="7" s="1"/>
  <c r="M12" i="7" s="1"/>
  <c r="L12" i="7" s="1"/>
  <c r="K12" i="7" s="1"/>
  <c r="J12" i="7" s="1"/>
  <c r="I12" i="7" s="1"/>
  <c r="H12" i="7" s="1"/>
  <c r="G12" i="7" s="1"/>
  <c r="F12" i="7" s="1"/>
  <c r="E12" i="7" s="1"/>
  <c r="D12" i="7" s="1"/>
  <c r="C12" i="7" s="1"/>
  <c r="B12" i="7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F90" i="2" s="1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100" i="2"/>
  <c r="AF100" i="2" s="1"/>
  <c r="AE101" i="2"/>
  <c r="AF101" i="2" s="1"/>
  <c r="AE102" i="2"/>
  <c r="AF102" i="2" s="1"/>
  <c r="AE103" i="2"/>
  <c r="AF103" i="2" s="1"/>
  <c r="AE104" i="2"/>
  <c r="AF104" i="2" s="1"/>
  <c r="AE105" i="2"/>
  <c r="AF105" i="2" s="1"/>
  <c r="AE106" i="2"/>
  <c r="AF106" i="2" s="1"/>
  <c r="AE107" i="2"/>
  <c r="AF107" i="2" s="1"/>
  <c r="AE108" i="2"/>
  <c r="AF108" i="2" s="1"/>
  <c r="AE109" i="2"/>
  <c r="AF109" i="2" s="1"/>
  <c r="AE110" i="2"/>
  <c r="AF110" i="2" s="1"/>
  <c r="AE111" i="2"/>
  <c r="AF111" i="2" s="1"/>
  <c r="AE112" i="2"/>
  <c r="AF112" i="2" s="1"/>
  <c r="AE113" i="2"/>
  <c r="AF113" i="2" s="1"/>
  <c r="AE114" i="2"/>
  <c r="AF114" i="2" s="1"/>
  <c r="AE115" i="2"/>
  <c r="AF115" i="2" s="1"/>
  <c r="AE116" i="2"/>
  <c r="AF116" i="2" s="1"/>
  <c r="AE117" i="2"/>
  <c r="AF117" i="2" s="1"/>
  <c r="AE118" i="2"/>
  <c r="AF118" i="2" s="1"/>
  <c r="AE119" i="2"/>
  <c r="AF119" i="2" s="1"/>
  <c r="AE120" i="2"/>
  <c r="AF120" i="2" s="1"/>
  <c r="AE121" i="2"/>
  <c r="AF121" i="2" s="1"/>
  <c r="AE122" i="2"/>
  <c r="AF122" i="2" s="1"/>
  <c r="AE123" i="2"/>
  <c r="AF123" i="2" s="1"/>
  <c r="AE124" i="2"/>
  <c r="AF124" i="2" s="1"/>
  <c r="AE125" i="2"/>
  <c r="AF125" i="2" s="1"/>
  <c r="AE126" i="2"/>
  <c r="AF126" i="2" s="1"/>
  <c r="AE127" i="2"/>
  <c r="AF127" i="2" s="1"/>
  <c r="AE128" i="2"/>
  <c r="AF128" i="2" s="1"/>
  <c r="AE129" i="2"/>
  <c r="AF129" i="2" s="1"/>
  <c r="AE130" i="2"/>
  <c r="AF130" i="2" s="1"/>
  <c r="AE131" i="2"/>
  <c r="AF131" i="2" s="1"/>
  <c r="AE132" i="2"/>
  <c r="AF132" i="2" s="1"/>
  <c r="AE133" i="2"/>
  <c r="AF133" i="2" s="1"/>
  <c r="AE134" i="2"/>
  <c r="AF134" i="2" s="1"/>
  <c r="AE135" i="2"/>
  <c r="AF135" i="2" s="1"/>
  <c r="AE136" i="2"/>
  <c r="AF136" i="2" s="1"/>
  <c r="AE137" i="2"/>
  <c r="AF137" i="2" s="1"/>
  <c r="AE138" i="2"/>
  <c r="AF138" i="2" s="1"/>
  <c r="AE139" i="2"/>
  <c r="AF139" i="2" s="1"/>
  <c r="AE140" i="2"/>
  <c r="AF140" i="2" s="1"/>
  <c r="AE141" i="2"/>
  <c r="AF141" i="2" s="1"/>
  <c r="AE142" i="2"/>
  <c r="AF142" i="2" s="1"/>
  <c r="AE143" i="2"/>
  <c r="AF143" i="2" s="1"/>
  <c r="AE144" i="2"/>
  <c r="AF144" i="2" s="1"/>
  <c r="AE145" i="2"/>
  <c r="AF145" i="2" s="1"/>
  <c r="AE146" i="2"/>
  <c r="AF146" i="2" s="1"/>
  <c r="AE147" i="2"/>
  <c r="AF147" i="2" s="1"/>
  <c r="AE148" i="2"/>
  <c r="AF148" i="2" s="1"/>
  <c r="AE149" i="2"/>
  <c r="AF149" i="2" s="1"/>
  <c r="AE150" i="2"/>
  <c r="AF150" i="2" s="1"/>
  <c r="AE151" i="2"/>
  <c r="AF151" i="2" s="1"/>
  <c r="AE152" i="2"/>
  <c r="AF152" i="2" s="1"/>
  <c r="AE153" i="2"/>
  <c r="AF153" i="2" s="1"/>
  <c r="AE154" i="2"/>
  <c r="AF154" i="2" s="1"/>
  <c r="AE155" i="2"/>
  <c r="AF155" i="2" s="1"/>
  <c r="AE156" i="2"/>
  <c r="AF156" i="2" s="1"/>
  <c r="AE157" i="2"/>
  <c r="AF157" i="2" s="1"/>
  <c r="AE158" i="2"/>
  <c r="AF158" i="2" s="1"/>
  <c r="AE159" i="2"/>
  <c r="AF159" i="2" s="1"/>
  <c r="AE160" i="2"/>
  <c r="AF160" i="2" s="1"/>
  <c r="AE161" i="2"/>
  <c r="AF161" i="2" s="1"/>
  <c r="AE162" i="2"/>
  <c r="AF162" i="2" s="1"/>
  <c r="AE163" i="2"/>
  <c r="AF163" i="2" s="1"/>
  <c r="AE164" i="2"/>
  <c r="AF164" i="2" s="1"/>
  <c r="AE165" i="2"/>
  <c r="AF165" i="2" s="1"/>
  <c r="AE166" i="2"/>
  <c r="AF166" i="2" s="1"/>
  <c r="AE167" i="2"/>
  <c r="AF167" i="2" s="1"/>
  <c r="AE168" i="2"/>
  <c r="AF168" i="2" s="1"/>
  <c r="AE169" i="2"/>
  <c r="AF169" i="2" s="1"/>
  <c r="AE170" i="2"/>
  <c r="AF170" i="2" s="1"/>
  <c r="AE171" i="2"/>
  <c r="AF171" i="2" s="1"/>
  <c r="AE172" i="2"/>
  <c r="AF172" i="2" s="1"/>
  <c r="AE173" i="2"/>
  <c r="AF173" i="2" s="1"/>
  <c r="AE174" i="2"/>
  <c r="AF174" i="2" s="1"/>
  <c r="AE175" i="2"/>
  <c r="AF175" i="2" s="1"/>
  <c r="AE176" i="2"/>
  <c r="AF176" i="2" s="1"/>
  <c r="AE177" i="2"/>
  <c r="AF177" i="2" s="1"/>
  <c r="AE178" i="2"/>
  <c r="AF178" i="2" s="1"/>
  <c r="AE179" i="2"/>
  <c r="AF179" i="2" s="1"/>
  <c r="AE180" i="2"/>
  <c r="AF180" i="2" s="1"/>
  <c r="AE181" i="2"/>
  <c r="AF181" i="2" s="1"/>
  <c r="AE182" i="2"/>
  <c r="AF182" i="2" s="1"/>
  <c r="AE183" i="2"/>
  <c r="AF183" i="2" s="1"/>
  <c r="AE184" i="2"/>
  <c r="AF184" i="2" s="1"/>
  <c r="AE185" i="2"/>
  <c r="AF185" i="2" s="1"/>
  <c r="AE186" i="2"/>
  <c r="AF186" i="2" s="1"/>
  <c r="AE187" i="2"/>
  <c r="AF187" i="2" s="1"/>
  <c r="AE188" i="2"/>
  <c r="AF188" i="2" s="1"/>
  <c r="AE189" i="2"/>
  <c r="AF189" i="2" s="1"/>
  <c r="AE190" i="2"/>
  <c r="AF190" i="2" s="1"/>
  <c r="AE191" i="2"/>
  <c r="AF191" i="2" s="1"/>
  <c r="AE192" i="2"/>
  <c r="AF192" i="2" s="1"/>
  <c r="AE193" i="2"/>
  <c r="AF193" i="2" s="1"/>
  <c r="AE194" i="2"/>
  <c r="AF194" i="2" s="1"/>
  <c r="AE195" i="2"/>
  <c r="AF195" i="2" s="1"/>
  <c r="AE196" i="2"/>
  <c r="AF196" i="2" s="1"/>
  <c r="AE197" i="2"/>
  <c r="AF197" i="2" s="1"/>
  <c r="AE198" i="2"/>
  <c r="AF198" i="2" s="1"/>
  <c r="AE199" i="2"/>
  <c r="AF199" i="2" s="1"/>
  <c r="AE200" i="2"/>
  <c r="AF200" i="2" s="1"/>
  <c r="AE201" i="2"/>
  <c r="AF201" i="2" s="1"/>
  <c r="AE202" i="2"/>
  <c r="AF202" i="2" s="1"/>
  <c r="AE203" i="2"/>
  <c r="AF203" i="2" s="1"/>
  <c r="AE204" i="2"/>
  <c r="AF204" i="2" s="1"/>
  <c r="AE205" i="2"/>
  <c r="AF205" i="2" s="1"/>
  <c r="AE206" i="2"/>
  <c r="AF206" i="2" s="1"/>
  <c r="AE207" i="2"/>
  <c r="AF207" i="2" s="1"/>
  <c r="AE208" i="2"/>
  <c r="AF208" i="2" s="1"/>
  <c r="AE209" i="2"/>
  <c r="AF209" i="2" s="1"/>
  <c r="AE210" i="2"/>
  <c r="AF210" i="2" s="1"/>
  <c r="AE211" i="2"/>
  <c r="AF211" i="2" s="1"/>
  <c r="AE212" i="2"/>
  <c r="AF212" i="2" s="1"/>
  <c r="AE213" i="2"/>
  <c r="AF213" i="2" s="1"/>
  <c r="AE214" i="2"/>
  <c r="AF214" i="2" s="1"/>
  <c r="AE215" i="2"/>
  <c r="AF215" i="2" s="1"/>
  <c r="AE216" i="2"/>
  <c r="AF216" i="2" s="1"/>
  <c r="AE217" i="2"/>
  <c r="AF217" i="2" s="1"/>
  <c r="AE218" i="2"/>
  <c r="AF218" i="2" s="1"/>
  <c r="AE219" i="2"/>
  <c r="AF219" i="2" s="1"/>
  <c r="AE220" i="2"/>
  <c r="AF220" i="2" s="1"/>
  <c r="AE221" i="2"/>
  <c r="AF221" i="2" s="1"/>
  <c r="AE222" i="2"/>
  <c r="AF222" i="2" s="1"/>
  <c r="AE223" i="2"/>
  <c r="AF223" i="2" s="1"/>
  <c r="AE224" i="2"/>
  <c r="AF224" i="2" s="1"/>
  <c r="AE225" i="2"/>
  <c r="AF225" i="2" s="1"/>
  <c r="AE226" i="2"/>
  <c r="AF226" i="2" s="1"/>
  <c r="AE227" i="2"/>
  <c r="AF227" i="2" s="1"/>
  <c r="AE228" i="2"/>
  <c r="AF228" i="2" s="1"/>
  <c r="AE229" i="2"/>
  <c r="AF229" i="2" s="1"/>
  <c r="AE230" i="2"/>
  <c r="AF230" i="2" s="1"/>
  <c r="AE231" i="2"/>
  <c r="AF231" i="2" s="1"/>
  <c r="AE232" i="2"/>
  <c r="AF232" i="2" s="1"/>
  <c r="AE233" i="2"/>
  <c r="AF233" i="2" s="1"/>
  <c r="AE234" i="2"/>
  <c r="AF234" i="2" s="1"/>
  <c r="AE235" i="2"/>
  <c r="AF235" i="2" s="1"/>
  <c r="AE236" i="2"/>
  <c r="AF236" i="2" s="1"/>
  <c r="AE237" i="2"/>
  <c r="AF237" i="2" s="1"/>
  <c r="AE238" i="2"/>
  <c r="AF238" i="2" s="1"/>
  <c r="AE239" i="2"/>
  <c r="AF239" i="2" s="1"/>
  <c r="AE240" i="2"/>
  <c r="AF240" i="2" s="1"/>
  <c r="AE241" i="2"/>
  <c r="AF241" i="2" s="1"/>
  <c r="AE242" i="2"/>
  <c r="AF242" i="2" s="1"/>
  <c r="AE243" i="2"/>
  <c r="AF243" i="2" s="1"/>
  <c r="AE244" i="2"/>
  <c r="AF244" i="2" s="1"/>
  <c r="AE245" i="2"/>
  <c r="AF245" i="2" s="1"/>
  <c r="AE246" i="2"/>
  <c r="AF246" i="2" s="1"/>
  <c r="AE247" i="2"/>
  <c r="AF247" i="2" s="1"/>
  <c r="AE248" i="2"/>
  <c r="AF248" i="2" s="1"/>
  <c r="AE249" i="2"/>
  <c r="AF249" i="2" s="1"/>
  <c r="AE250" i="2"/>
  <c r="AF250" i="2" s="1"/>
  <c r="AE251" i="2"/>
  <c r="AF251" i="2" s="1"/>
  <c r="AE252" i="2"/>
  <c r="AF252" i="2" s="1"/>
  <c r="AE253" i="2"/>
  <c r="AF253" i="2" s="1"/>
  <c r="AE254" i="2"/>
  <c r="AF254" i="2" s="1"/>
  <c r="AE255" i="2"/>
  <c r="AF255" i="2" s="1"/>
  <c r="AE256" i="2"/>
  <c r="AF256" i="2" s="1"/>
  <c r="AE257" i="2"/>
  <c r="AF257" i="2" s="1"/>
  <c r="AE258" i="2"/>
  <c r="AF258" i="2" s="1"/>
  <c r="AE259" i="2"/>
  <c r="AF259" i="2" s="1"/>
  <c r="AE260" i="2"/>
  <c r="AF260" i="2" s="1"/>
  <c r="AE261" i="2"/>
  <c r="AF261" i="2" s="1"/>
  <c r="AE262" i="2"/>
  <c r="AF262" i="2" s="1"/>
  <c r="AE263" i="2"/>
  <c r="AF263" i="2" s="1"/>
  <c r="AE264" i="2"/>
  <c r="AF264" i="2" s="1"/>
  <c r="AE4" i="2"/>
  <c r="AF4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41" i="2"/>
  <c r="Z41" i="2" s="1"/>
  <c r="AA8" i="6"/>
  <c r="R9" i="6"/>
  <c r="E13" i="6"/>
  <c r="D18" i="6"/>
  <c r="Q19" i="6"/>
  <c r="U21" i="6"/>
  <c r="I27" i="6"/>
  <c r="C28" i="6"/>
  <c r="T28" i="6"/>
  <c r="K32" i="6"/>
  <c r="F37" i="6"/>
  <c r="J37" i="6"/>
  <c r="AC41" i="6"/>
  <c r="AD41" i="6"/>
  <c r="E46" i="6"/>
  <c r="M46" i="6"/>
  <c r="V48" i="6"/>
  <c r="C50" i="6"/>
  <c r="Z50" i="6"/>
  <c r="I51" i="6"/>
  <c r="K52" i="6"/>
  <c r="E53" i="6"/>
  <c r="F53" i="6"/>
  <c r="T54" i="6"/>
  <c r="Z54" i="6"/>
  <c r="Q55" i="6"/>
  <c r="AB55" i="6"/>
  <c r="S56" i="6"/>
  <c r="T56" i="6"/>
  <c r="R57" i="6"/>
  <c r="Y57" i="6"/>
  <c r="Z57" i="6"/>
  <c r="J58" i="6"/>
  <c r="J59" i="6"/>
  <c r="L59" i="6"/>
  <c r="Q59" i="6"/>
  <c r="C60" i="6"/>
  <c r="S60" i="6"/>
  <c r="C62" i="6"/>
  <c r="D62" i="6"/>
  <c r="K62" i="6"/>
  <c r="L63" i="6"/>
  <c r="Y63" i="6"/>
  <c r="AB63" i="6"/>
  <c r="AD63" i="6"/>
  <c r="AA64" i="6"/>
  <c r="AB64" i="6"/>
  <c r="E65" i="6"/>
  <c r="Q65" i="6"/>
  <c r="S66" i="6"/>
  <c r="Z66" i="6"/>
  <c r="Z67" i="6"/>
  <c r="K68" i="6"/>
  <c r="Q69" i="6"/>
  <c r="R69" i="6"/>
  <c r="S70" i="6"/>
  <c r="D71" i="6"/>
  <c r="I71" i="6"/>
  <c r="Q71" i="6"/>
  <c r="K72" i="6"/>
  <c r="L72" i="6"/>
  <c r="T73" i="6"/>
  <c r="V73" i="6"/>
  <c r="C74" i="6"/>
  <c r="I74" i="6"/>
  <c r="J74" i="6"/>
  <c r="L74" i="6"/>
  <c r="Z74" i="6"/>
  <c r="K75" i="6"/>
  <c r="Q75" i="6"/>
  <c r="T75" i="6"/>
  <c r="L76" i="6"/>
  <c r="Z76" i="6"/>
  <c r="T77" i="6"/>
  <c r="U77" i="6"/>
  <c r="AD77" i="6"/>
  <c r="I78" i="6"/>
  <c r="T78" i="6"/>
  <c r="Y78" i="6"/>
  <c r="Z78" i="6"/>
  <c r="I79" i="6"/>
  <c r="R79" i="6"/>
  <c r="S79" i="6"/>
  <c r="AB79" i="6"/>
  <c r="C80" i="6"/>
  <c r="AC80" i="6"/>
  <c r="I81" i="6"/>
  <c r="Q81" i="6"/>
  <c r="R81" i="6"/>
  <c r="AB81" i="6"/>
  <c r="S82" i="6"/>
  <c r="T82" i="6"/>
  <c r="Z82" i="6"/>
  <c r="E83" i="6"/>
  <c r="Q83" i="6"/>
  <c r="Z83" i="6"/>
  <c r="C84" i="6"/>
  <c r="D85" i="6"/>
  <c r="Y85" i="6"/>
  <c r="AA85" i="6"/>
  <c r="AB85" i="6"/>
  <c r="K86" i="6"/>
  <c r="R86" i="6"/>
  <c r="Z86" i="6"/>
  <c r="AA86" i="6"/>
  <c r="AD86" i="6"/>
  <c r="S87" i="6"/>
  <c r="T87" i="6"/>
  <c r="U87" i="6"/>
  <c r="I88" i="6"/>
  <c r="Q88" i="6"/>
  <c r="R88" i="6"/>
  <c r="V88" i="6"/>
  <c r="Y88" i="6"/>
  <c r="I89" i="6"/>
  <c r="K89" i="6"/>
  <c r="L89" i="6"/>
  <c r="AA89" i="6"/>
  <c r="I90" i="6"/>
  <c r="J90" i="6"/>
  <c r="M90" i="6"/>
  <c r="Q90" i="6"/>
  <c r="R90" i="6"/>
  <c r="C91" i="6"/>
  <c r="D91" i="6"/>
  <c r="M91" i="6"/>
  <c r="I92" i="6"/>
  <c r="Q92" i="6"/>
  <c r="Y92" i="6"/>
  <c r="D93" i="6"/>
  <c r="I93" i="6"/>
  <c r="Y93" i="6"/>
  <c r="AB93" i="6"/>
  <c r="I94" i="6"/>
  <c r="K94" i="6"/>
  <c r="Y94" i="6"/>
  <c r="Z94" i="6"/>
  <c r="AA94" i="6"/>
  <c r="AD94" i="6"/>
  <c r="U95" i="6"/>
  <c r="Y95" i="6"/>
  <c r="I96" i="6"/>
  <c r="J96" i="6"/>
  <c r="M96" i="6"/>
  <c r="S96" i="6"/>
  <c r="AA96" i="6"/>
  <c r="D97" i="6"/>
  <c r="I97" i="6"/>
  <c r="S97" i="6"/>
  <c r="Y97" i="6"/>
  <c r="C98" i="6"/>
  <c r="I98" i="6"/>
  <c r="Q98" i="6"/>
  <c r="S98" i="6"/>
  <c r="U98" i="6"/>
  <c r="V98" i="6"/>
  <c r="C99" i="6"/>
  <c r="S99" i="6"/>
  <c r="C100" i="6"/>
  <c r="E100" i="6"/>
  <c r="F100" i="6"/>
  <c r="N100" i="6"/>
  <c r="Q100" i="6"/>
  <c r="AA100" i="6"/>
  <c r="AB100" i="6"/>
  <c r="AD100" i="6"/>
  <c r="K101" i="6"/>
  <c r="L101" i="6"/>
  <c r="M101" i="6"/>
  <c r="S101" i="6"/>
  <c r="T101" i="6"/>
  <c r="D102" i="6"/>
  <c r="E102" i="6"/>
  <c r="U102" i="6"/>
  <c r="V102" i="6"/>
  <c r="D103" i="6"/>
  <c r="L103" i="6"/>
  <c r="Q103" i="6"/>
  <c r="Y103" i="6"/>
  <c r="Z103" i="6"/>
  <c r="C104" i="6"/>
  <c r="I104" i="6"/>
  <c r="N104" i="6"/>
  <c r="Y104" i="6"/>
  <c r="Z104" i="6"/>
  <c r="AA104" i="6"/>
  <c r="AB104" i="6"/>
  <c r="AD104" i="6"/>
  <c r="K105" i="6"/>
  <c r="R105" i="6"/>
  <c r="S105" i="6"/>
  <c r="R106" i="6"/>
  <c r="T106" i="6"/>
  <c r="U106" i="6"/>
  <c r="V106" i="6"/>
  <c r="D107" i="6"/>
  <c r="I107" i="6"/>
  <c r="J107" i="6"/>
  <c r="Y107" i="6"/>
  <c r="K108" i="6"/>
  <c r="L108" i="6"/>
  <c r="N108" i="6"/>
  <c r="Q108" i="6"/>
  <c r="Y108" i="6"/>
  <c r="Z108" i="6"/>
  <c r="AA108" i="6"/>
  <c r="C109" i="6"/>
  <c r="R109" i="6"/>
  <c r="AA109" i="6"/>
  <c r="AB109" i="6"/>
  <c r="AC109" i="6"/>
  <c r="E110" i="6"/>
  <c r="F110" i="6"/>
  <c r="R110" i="6"/>
  <c r="T110" i="6"/>
  <c r="U110" i="6"/>
  <c r="I111" i="6"/>
  <c r="T111" i="6"/>
  <c r="AB111" i="6"/>
  <c r="C112" i="6"/>
  <c r="I112" i="6"/>
  <c r="J112" i="6"/>
  <c r="K112" i="6"/>
  <c r="L112" i="6"/>
  <c r="S112" i="6"/>
  <c r="Y112" i="6"/>
  <c r="AD112" i="6"/>
  <c r="K113" i="6"/>
  <c r="L113" i="6"/>
  <c r="M113" i="6"/>
  <c r="N113" i="6"/>
  <c r="AA113" i="6"/>
  <c r="D114" i="6"/>
  <c r="E114" i="6"/>
  <c r="R114" i="6"/>
  <c r="D115" i="6"/>
  <c r="Q115" i="6"/>
  <c r="R115" i="6"/>
  <c r="T115" i="6"/>
  <c r="Y115" i="6"/>
  <c r="Z115" i="6"/>
  <c r="I116" i="6"/>
  <c r="J116" i="6"/>
  <c r="K116" i="6"/>
  <c r="AA116" i="6"/>
  <c r="AB116" i="6"/>
  <c r="AD116" i="6"/>
  <c r="C117" i="6"/>
  <c r="K117" i="6"/>
  <c r="L117" i="6"/>
  <c r="M117" i="6"/>
  <c r="S117" i="6"/>
  <c r="D118" i="6"/>
  <c r="U118" i="6"/>
  <c r="V118" i="6"/>
  <c r="D119" i="6"/>
  <c r="F119" i="6"/>
  <c r="Q119" i="6"/>
  <c r="Y119" i="6"/>
  <c r="I120" i="6"/>
  <c r="N120" i="6"/>
  <c r="Q120" i="6"/>
  <c r="S120" i="6"/>
  <c r="Y120" i="6"/>
  <c r="Z120" i="6"/>
  <c r="AA120" i="6"/>
  <c r="AB120" i="6"/>
  <c r="J121" i="6"/>
  <c r="K121" i="6"/>
  <c r="R121" i="6"/>
  <c r="AA121" i="6"/>
  <c r="AB121" i="6"/>
  <c r="AC121" i="6"/>
  <c r="AD121" i="6"/>
  <c r="R122" i="6"/>
  <c r="T122" i="6"/>
  <c r="U122" i="6"/>
  <c r="D123" i="6"/>
  <c r="I123" i="6"/>
  <c r="T123" i="6"/>
  <c r="C124" i="6"/>
  <c r="D124" i="6"/>
  <c r="K124" i="6"/>
  <c r="L124" i="6"/>
  <c r="Y124" i="6"/>
  <c r="Z124" i="6"/>
  <c r="AA124" i="6"/>
  <c r="M125" i="6"/>
  <c r="N125" i="6"/>
  <c r="S125" i="6"/>
  <c r="AA125" i="6"/>
  <c r="AB125" i="6"/>
  <c r="AC125" i="6"/>
  <c r="E126" i="6"/>
  <c r="R126" i="6"/>
  <c r="T126" i="6"/>
  <c r="Q127" i="6"/>
  <c r="R127" i="6"/>
  <c r="T127" i="6"/>
  <c r="V127" i="6"/>
  <c r="C128" i="6"/>
  <c r="I128" i="6"/>
  <c r="J128" i="6"/>
  <c r="K128" i="6"/>
  <c r="Y128" i="6"/>
  <c r="AD128" i="6"/>
  <c r="C129" i="6"/>
  <c r="K129" i="6"/>
  <c r="L129" i="6"/>
  <c r="M129" i="6"/>
  <c r="N129" i="6"/>
  <c r="Z129" i="6"/>
  <c r="AA129" i="6"/>
  <c r="D130" i="6"/>
  <c r="R130" i="6"/>
  <c r="D131" i="6"/>
  <c r="F131" i="6"/>
  <c r="I131" i="6"/>
  <c r="Q131" i="6"/>
  <c r="R131" i="6"/>
  <c r="T131" i="6"/>
  <c r="Y131" i="6"/>
  <c r="I132" i="6"/>
  <c r="J132" i="6"/>
  <c r="Q132" i="6"/>
  <c r="S132" i="6"/>
  <c r="T132" i="6"/>
  <c r="AA132" i="6"/>
  <c r="AB132" i="6"/>
  <c r="J133" i="6"/>
  <c r="K133" i="6"/>
  <c r="L133" i="6"/>
  <c r="M133" i="6"/>
  <c r="AC133" i="6"/>
  <c r="AD133" i="6"/>
  <c r="U134" i="6"/>
  <c r="D135" i="6"/>
  <c r="F135" i="6"/>
  <c r="Q135" i="6"/>
  <c r="C136" i="6"/>
  <c r="D136" i="6"/>
  <c r="I136" i="6"/>
  <c r="S136" i="6"/>
  <c r="Y136" i="6"/>
  <c r="Z136" i="6"/>
  <c r="AA136" i="6"/>
  <c r="J137" i="6"/>
  <c r="K137" i="6"/>
  <c r="S137" i="6"/>
  <c r="AA137" i="6"/>
  <c r="AB137" i="6"/>
  <c r="AC137" i="6"/>
  <c r="AD137" i="6"/>
  <c r="L138" i="6"/>
  <c r="M138" i="6"/>
  <c r="R138" i="6"/>
  <c r="T138" i="6"/>
  <c r="D139" i="6"/>
  <c r="T139" i="6"/>
  <c r="V139" i="6"/>
  <c r="Y139" i="6"/>
  <c r="C140" i="6"/>
  <c r="D140" i="6"/>
  <c r="F140" i="6"/>
  <c r="K140" i="6"/>
  <c r="Q140" i="6"/>
  <c r="Y140" i="6"/>
  <c r="Z140" i="6"/>
  <c r="C141" i="6"/>
  <c r="M141" i="6"/>
  <c r="N141" i="6"/>
  <c r="Z141" i="6"/>
  <c r="AA141" i="6"/>
  <c r="AB141" i="6"/>
  <c r="AC141" i="6"/>
  <c r="J142" i="6"/>
  <c r="R142" i="6"/>
  <c r="I143" i="6"/>
  <c r="Q143" i="6"/>
  <c r="R143" i="6"/>
  <c r="T143" i="6"/>
  <c r="V143" i="6"/>
  <c r="C144" i="6"/>
  <c r="I144" i="6"/>
  <c r="J144" i="6"/>
  <c r="S144" i="6"/>
  <c r="T144" i="6"/>
  <c r="Y144" i="6"/>
  <c r="K145" i="6"/>
  <c r="L145" i="6"/>
  <c r="M145" i="6"/>
  <c r="Z145" i="6"/>
  <c r="AA145" i="6"/>
  <c r="AB146" i="6"/>
  <c r="AC146" i="6"/>
  <c r="D147" i="6"/>
  <c r="F147" i="6"/>
  <c r="Q147" i="6"/>
  <c r="R147" i="6"/>
  <c r="T147" i="6"/>
  <c r="I148" i="6"/>
  <c r="K148" i="6"/>
  <c r="S148" i="6"/>
  <c r="T148" i="6"/>
  <c r="V148" i="6"/>
  <c r="AA148" i="6"/>
  <c r="C149" i="6"/>
  <c r="J149" i="6"/>
  <c r="K149" i="6"/>
  <c r="L149" i="6"/>
  <c r="S149" i="6"/>
  <c r="AC149" i="6"/>
  <c r="AD149" i="6"/>
  <c r="L150" i="6"/>
  <c r="M150" i="6"/>
  <c r="N150" i="6"/>
  <c r="Z150" i="6"/>
  <c r="D151" i="6"/>
  <c r="Q151" i="6"/>
  <c r="Y151" i="6"/>
  <c r="C152" i="6"/>
  <c r="D152" i="6"/>
  <c r="F152" i="6"/>
  <c r="Q152" i="6"/>
  <c r="R152" i="6"/>
  <c r="S152" i="6"/>
  <c r="Y152" i="6"/>
  <c r="Z152" i="6"/>
  <c r="J153" i="6"/>
  <c r="K153" i="6"/>
  <c r="AA153" i="6"/>
  <c r="AB153" i="6"/>
  <c r="AC153" i="6"/>
  <c r="J154" i="6"/>
  <c r="L154" i="6"/>
  <c r="M154" i="6"/>
  <c r="R154" i="6"/>
  <c r="I155" i="6"/>
  <c r="T155" i="6"/>
  <c r="V155" i="6"/>
  <c r="C156" i="6"/>
  <c r="D156" i="6"/>
  <c r="F156" i="6"/>
  <c r="Q156" i="6"/>
  <c r="Y156" i="6"/>
  <c r="AA156" i="6"/>
  <c r="M157" i="6"/>
  <c r="S157" i="6"/>
  <c r="Z157" i="6"/>
  <c r="AA157" i="6"/>
  <c r="AB157" i="6"/>
  <c r="J158" i="6"/>
  <c r="AB158" i="6"/>
  <c r="AC158" i="6"/>
  <c r="AD158" i="6"/>
  <c r="L159" i="6"/>
  <c r="Q159" i="6"/>
  <c r="R159" i="6"/>
  <c r="T159" i="6"/>
  <c r="C160" i="6"/>
  <c r="I160" i="6"/>
  <c r="K160" i="6"/>
  <c r="S160" i="6"/>
  <c r="T160" i="6"/>
  <c r="V160" i="6"/>
  <c r="C161" i="6"/>
  <c r="D161" i="6"/>
  <c r="E161" i="6"/>
  <c r="K161" i="6"/>
  <c r="L161" i="6"/>
  <c r="Y161" i="6"/>
  <c r="C162" i="6"/>
  <c r="I162" i="6"/>
  <c r="K162" i="6"/>
  <c r="Q162" i="6"/>
  <c r="R162" i="6"/>
  <c r="S162" i="6"/>
  <c r="Y162" i="6"/>
  <c r="AA162" i="6"/>
  <c r="C163" i="6"/>
  <c r="D163" i="6"/>
  <c r="I163" i="6"/>
  <c r="K163" i="6"/>
  <c r="L163" i="6"/>
  <c r="M163" i="6"/>
  <c r="Q163" i="6"/>
  <c r="R163" i="6"/>
  <c r="Y163" i="6"/>
  <c r="Z163" i="6"/>
  <c r="AA163" i="6"/>
  <c r="AB163" i="6"/>
  <c r="AC163" i="6"/>
  <c r="K164" i="6"/>
  <c r="L164" i="6"/>
  <c r="M164" i="6"/>
  <c r="AA164" i="6"/>
  <c r="Q165" i="6"/>
  <c r="U165" i="6"/>
  <c r="V165" i="6"/>
  <c r="C166" i="6"/>
  <c r="K166" i="6"/>
  <c r="Q166" i="6"/>
  <c r="S166" i="6"/>
  <c r="Y166" i="6"/>
  <c r="Z166" i="6"/>
  <c r="AA166" i="6"/>
  <c r="C167" i="6"/>
  <c r="I167" i="6"/>
  <c r="J167" i="6"/>
  <c r="K167" i="6"/>
  <c r="L167" i="6"/>
  <c r="Q167" i="6"/>
  <c r="S167" i="6"/>
  <c r="T167" i="6"/>
  <c r="U167" i="6"/>
  <c r="Y167" i="6"/>
  <c r="Z167" i="6"/>
  <c r="C168" i="6"/>
  <c r="D168" i="6"/>
  <c r="E168" i="6"/>
  <c r="F168" i="6"/>
  <c r="S168" i="6"/>
  <c r="T168" i="6"/>
  <c r="U168" i="6"/>
  <c r="E169" i="6"/>
  <c r="I169" i="6"/>
  <c r="Y169" i="6"/>
  <c r="AC169" i="6"/>
  <c r="AD169" i="6"/>
  <c r="I170" i="6"/>
  <c r="J170" i="6"/>
  <c r="K170" i="6"/>
  <c r="S170" i="6"/>
  <c r="Y170" i="6"/>
  <c r="AA170" i="6"/>
  <c r="C171" i="6"/>
  <c r="D171" i="6"/>
  <c r="E171" i="6"/>
  <c r="I171" i="6"/>
  <c r="K171" i="6"/>
  <c r="Q171" i="6"/>
  <c r="R171" i="6"/>
  <c r="S171" i="6"/>
  <c r="T171" i="6"/>
  <c r="Y171" i="6"/>
  <c r="AA171" i="6"/>
  <c r="AB171" i="6"/>
  <c r="AC171" i="6"/>
  <c r="C172" i="6"/>
  <c r="D172" i="6"/>
  <c r="K172" i="6"/>
  <c r="L172" i="6"/>
  <c r="M172" i="6"/>
  <c r="N172" i="6"/>
  <c r="S172" i="6"/>
  <c r="Y172" i="6"/>
  <c r="AA172" i="6"/>
  <c r="C173" i="6"/>
  <c r="E173" i="6"/>
  <c r="F173" i="6"/>
  <c r="I173" i="6"/>
  <c r="Q173" i="6"/>
  <c r="Y173" i="6"/>
  <c r="AA173" i="6"/>
  <c r="AC173" i="6"/>
  <c r="C174" i="6"/>
  <c r="I174" i="6"/>
  <c r="K174" i="6"/>
  <c r="Q174" i="6"/>
  <c r="R174" i="6"/>
  <c r="S174" i="6"/>
  <c r="Y174" i="6"/>
  <c r="Z174" i="6"/>
  <c r="AA174" i="6"/>
  <c r="AC174" i="6"/>
  <c r="C175" i="6"/>
  <c r="I175" i="6"/>
  <c r="J175" i="6"/>
  <c r="K175" i="6"/>
  <c r="Q175" i="6"/>
  <c r="R175" i="6"/>
  <c r="S175" i="6"/>
  <c r="T175" i="6"/>
  <c r="U175" i="6"/>
  <c r="Y175" i="6"/>
  <c r="AA175" i="6"/>
  <c r="AB175" i="6"/>
  <c r="AC175" i="6"/>
  <c r="C176" i="6"/>
  <c r="I176" i="6"/>
  <c r="K176" i="6"/>
  <c r="L176" i="6"/>
  <c r="M176" i="6"/>
  <c r="S176" i="6"/>
  <c r="T176" i="6"/>
  <c r="U176" i="6"/>
  <c r="V176" i="6"/>
  <c r="AA176" i="6"/>
  <c r="C177" i="6"/>
  <c r="E177" i="6"/>
  <c r="I177" i="6"/>
  <c r="K177" i="6"/>
  <c r="M177" i="6"/>
  <c r="N177" i="6"/>
  <c r="Q177" i="6"/>
  <c r="Y177" i="6"/>
  <c r="C178" i="6"/>
  <c r="E178" i="6"/>
  <c r="I178" i="6"/>
  <c r="K178" i="6"/>
  <c r="Q178" i="6"/>
  <c r="S178" i="6"/>
  <c r="Y178" i="6"/>
  <c r="Z178" i="6"/>
  <c r="AA178" i="6"/>
  <c r="C179" i="6"/>
  <c r="D179" i="6"/>
  <c r="E179" i="6"/>
  <c r="I179" i="6"/>
  <c r="K179" i="6"/>
  <c r="Q179" i="6"/>
  <c r="R179" i="6"/>
  <c r="S179" i="6"/>
  <c r="Y179" i="6"/>
  <c r="Z179" i="6"/>
  <c r="AA179" i="6"/>
  <c r="AB179" i="6"/>
  <c r="AC179" i="6"/>
  <c r="C180" i="6"/>
  <c r="I180" i="6"/>
  <c r="K180" i="6"/>
  <c r="Q180" i="6"/>
  <c r="S180" i="6"/>
  <c r="T180" i="6"/>
  <c r="U180" i="6"/>
  <c r="AA180" i="6"/>
  <c r="AB180" i="6"/>
  <c r="AC180" i="6"/>
  <c r="AD180" i="6"/>
  <c r="I181" i="6"/>
  <c r="K181" i="6"/>
  <c r="M181" i="6"/>
  <c r="Q181" i="6"/>
  <c r="S181" i="6"/>
  <c r="U181" i="6"/>
  <c r="V181" i="6"/>
  <c r="Y181" i="6"/>
  <c r="C182" i="6"/>
  <c r="I182" i="6"/>
  <c r="J182" i="6"/>
  <c r="K182" i="6"/>
  <c r="M182" i="6"/>
  <c r="Q182" i="6"/>
  <c r="S182" i="6"/>
  <c r="Y182" i="6"/>
  <c r="AA182" i="6"/>
  <c r="C183" i="6"/>
  <c r="D183" i="6"/>
  <c r="E183" i="6"/>
  <c r="I183" i="6"/>
  <c r="K183" i="6"/>
  <c r="L183" i="6"/>
  <c r="M183" i="6"/>
  <c r="Q183" i="6"/>
  <c r="S183" i="6"/>
  <c r="Y183" i="6"/>
  <c r="Z183" i="6"/>
  <c r="AA183" i="6"/>
  <c r="C184" i="6"/>
  <c r="D184" i="6"/>
  <c r="E184" i="6"/>
  <c r="F184" i="6"/>
  <c r="K184" i="6"/>
  <c r="Q184" i="6"/>
  <c r="R184" i="6"/>
  <c r="T184" i="6"/>
  <c r="Y184" i="6"/>
  <c r="Z184" i="6"/>
  <c r="AA184" i="6"/>
  <c r="C185" i="6"/>
  <c r="D185" i="6"/>
  <c r="E185" i="6"/>
  <c r="F185" i="6"/>
  <c r="K185" i="6"/>
  <c r="L185" i="6"/>
  <c r="M185" i="6"/>
  <c r="N185" i="6"/>
  <c r="Q185" i="6"/>
  <c r="AA185" i="6"/>
  <c r="C186" i="6"/>
  <c r="I186" i="6"/>
  <c r="J186" i="6"/>
  <c r="K186" i="6"/>
  <c r="M186" i="6"/>
  <c r="Q186" i="6"/>
  <c r="R186" i="6"/>
  <c r="S186" i="6"/>
  <c r="U186" i="6"/>
  <c r="V186" i="6"/>
  <c r="AA186" i="6"/>
  <c r="AC186" i="6"/>
  <c r="AD186" i="6"/>
  <c r="AE186" i="6"/>
  <c r="C187" i="6"/>
  <c r="I187" i="6"/>
  <c r="J187" i="6"/>
  <c r="L187" i="6"/>
  <c r="Q187" i="6"/>
  <c r="R187" i="6"/>
  <c r="S187" i="6"/>
  <c r="Y187" i="6"/>
  <c r="Z187" i="6"/>
  <c r="AA187" i="6"/>
  <c r="AB187" i="6"/>
  <c r="C188" i="6"/>
  <c r="D188" i="6"/>
  <c r="E188" i="6"/>
  <c r="F188" i="6"/>
  <c r="G188" i="6"/>
  <c r="Q188" i="6"/>
  <c r="S188" i="6"/>
  <c r="Y188" i="6"/>
  <c r="Z188" i="6"/>
  <c r="AB188" i="6"/>
  <c r="C189" i="6"/>
  <c r="D189" i="6"/>
  <c r="E189" i="6"/>
  <c r="I189" i="6"/>
  <c r="K189" i="6"/>
  <c r="L189" i="6"/>
  <c r="M189" i="6"/>
  <c r="N189" i="6"/>
  <c r="S189" i="6"/>
  <c r="T189" i="6"/>
  <c r="U189" i="6"/>
  <c r="V189" i="6"/>
  <c r="W189" i="6"/>
  <c r="Y189" i="6"/>
  <c r="I190" i="6"/>
  <c r="J190" i="6"/>
  <c r="K190" i="6"/>
  <c r="Q190" i="6"/>
  <c r="R190" i="6"/>
  <c r="S190" i="6"/>
  <c r="Y190" i="6"/>
  <c r="Z190" i="6"/>
  <c r="AA190" i="6"/>
  <c r="C3" i="6"/>
  <c r="D3" i="6"/>
  <c r="E3" i="6"/>
  <c r="F3" i="6"/>
  <c r="K3" i="6"/>
  <c r="L3" i="6"/>
  <c r="M3" i="6"/>
  <c r="N3" i="6"/>
  <c r="S3" i="6"/>
  <c r="T3" i="6"/>
  <c r="U3" i="6"/>
  <c r="V3" i="6"/>
  <c r="AA3" i="6"/>
  <c r="AB3" i="6"/>
  <c r="AC3" i="6"/>
  <c r="AD3" i="6"/>
  <c r="C2" i="5"/>
  <c r="D2" i="5"/>
  <c r="E2" i="5"/>
  <c r="E129" i="6" s="1"/>
  <c r="F2" i="5"/>
  <c r="F60" i="6" s="1"/>
  <c r="G2" i="5"/>
  <c r="H2" i="5"/>
  <c r="H81" i="6" s="1"/>
  <c r="I2" i="5"/>
  <c r="I147" i="6" s="1"/>
  <c r="J2" i="5"/>
  <c r="J17" i="6" s="1"/>
  <c r="K2" i="5"/>
  <c r="L2" i="5"/>
  <c r="L70" i="6" s="1"/>
  <c r="M2" i="5"/>
  <c r="N2" i="5"/>
  <c r="O2" i="5"/>
  <c r="O150" i="6" s="1"/>
  <c r="P2" i="5"/>
  <c r="P103" i="6" s="1"/>
  <c r="Q2" i="5"/>
  <c r="Q82" i="6" s="1"/>
  <c r="R2" i="5"/>
  <c r="R53" i="6" s="1"/>
  <c r="S2" i="5"/>
  <c r="T2" i="5"/>
  <c r="T67" i="6" s="1"/>
  <c r="U2" i="5"/>
  <c r="U55" i="6" s="1"/>
  <c r="V2" i="5"/>
  <c r="V112" i="6" s="1"/>
  <c r="W2" i="5"/>
  <c r="W64" i="6" s="1"/>
  <c r="X2" i="5"/>
  <c r="X150" i="6" s="1"/>
  <c r="Y2" i="5"/>
  <c r="Y49" i="6" s="1"/>
  <c r="Z2" i="5"/>
  <c r="Z96" i="6" s="1"/>
  <c r="AA2" i="5"/>
  <c r="AB2" i="5"/>
  <c r="AC2" i="5"/>
  <c r="AC61" i="6" s="1"/>
  <c r="AD2" i="5"/>
  <c r="AD65" i="6" s="1"/>
  <c r="AE2" i="5"/>
  <c r="AE72" i="6" s="1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2" i="5"/>
  <c r="B33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G218" i="3"/>
  <c r="AH218" i="3"/>
  <c r="AI218" i="3"/>
  <c r="AJ218" i="3"/>
  <c r="AK218" i="3"/>
  <c r="AL218" i="3"/>
  <c r="AE219" i="3"/>
  <c r="AD219" i="3" s="1"/>
  <c r="AC219" i="3" s="1"/>
  <c r="AB219" i="3" s="1"/>
  <c r="AA219" i="3" s="1"/>
  <c r="Z219" i="3" s="1"/>
  <c r="Y219" i="3" s="1"/>
  <c r="X219" i="3" s="1"/>
  <c r="W219" i="3" s="1"/>
  <c r="V219" i="3" s="1"/>
  <c r="U219" i="3" s="1"/>
  <c r="T219" i="3" s="1"/>
  <c r="S219" i="3" s="1"/>
  <c r="R219" i="3" s="1"/>
  <c r="Q219" i="3" s="1"/>
  <c r="P219" i="3" s="1"/>
  <c r="O219" i="3" s="1"/>
  <c r="N219" i="3" s="1"/>
  <c r="M219" i="3" s="1"/>
  <c r="L219" i="3" s="1"/>
  <c r="K219" i="3" s="1"/>
  <c r="J219" i="3" s="1"/>
  <c r="I219" i="3" s="1"/>
  <c r="H219" i="3" s="1"/>
  <c r="G219" i="3" s="1"/>
  <c r="F219" i="3" s="1"/>
  <c r="E219" i="3" s="1"/>
  <c r="AF218" i="3"/>
  <c r="S4" i="2"/>
  <c r="S5" i="2"/>
  <c r="S6" i="2"/>
  <c r="S7" i="2"/>
  <c r="S8" i="2"/>
  <c r="S9" i="2"/>
  <c r="S10" i="2"/>
  <c r="S11" i="2"/>
  <c r="S12" i="2"/>
  <c r="S13" i="2"/>
  <c r="S3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242" i="2"/>
  <c r="C2" i="2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05" i="1"/>
  <c r="BM101" i="7" l="1"/>
  <c r="BM85" i="7"/>
  <c r="BM69" i="7"/>
  <c r="BM60" i="7"/>
  <c r="BM51" i="7"/>
  <c r="BM138" i="7"/>
  <c r="BM40" i="7"/>
  <c r="BM99" i="7"/>
  <c r="BM83" i="7"/>
  <c r="BM67" i="7"/>
  <c r="BM58" i="7"/>
  <c r="BM94" i="7"/>
  <c r="BM62" i="7"/>
  <c r="BM49" i="7"/>
  <c r="BM152" i="7"/>
  <c r="BM109" i="7"/>
  <c r="BM125" i="7"/>
  <c r="BM106" i="7"/>
  <c r="BM122" i="7"/>
  <c r="BM88" i="7"/>
  <c r="G5" i="6"/>
  <c r="G9" i="6"/>
  <c r="G13" i="6"/>
  <c r="G17" i="6"/>
  <c r="G21" i="6"/>
  <c r="G25" i="6"/>
  <c r="G29" i="6"/>
  <c r="G33" i="6"/>
  <c r="G37" i="6"/>
  <c r="G4" i="6"/>
  <c r="G8" i="6"/>
  <c r="G12" i="6"/>
  <c r="G16" i="6"/>
  <c r="G20" i="6"/>
  <c r="G24" i="6"/>
  <c r="G28" i="6"/>
  <c r="G32" i="6"/>
  <c r="G36" i="6"/>
  <c r="G40" i="6"/>
  <c r="G44" i="6"/>
  <c r="G7" i="6"/>
  <c r="G11" i="6"/>
  <c r="G15" i="6"/>
  <c r="G19" i="6"/>
  <c r="G23" i="6"/>
  <c r="G27" i="6"/>
  <c r="G31" i="6"/>
  <c r="G35" i="6"/>
  <c r="G39" i="6"/>
  <c r="G43" i="6"/>
  <c r="G22" i="6"/>
  <c r="G49" i="6"/>
  <c r="G53" i="6"/>
  <c r="G57" i="6"/>
  <c r="G61" i="6"/>
  <c r="G65" i="6"/>
  <c r="G69" i="6"/>
  <c r="G18" i="6"/>
  <c r="G6" i="6"/>
  <c r="G38" i="6"/>
  <c r="G41" i="6"/>
  <c r="G46" i="6"/>
  <c r="G51" i="6"/>
  <c r="G55" i="6"/>
  <c r="G59" i="6"/>
  <c r="G63" i="6"/>
  <c r="G67" i="6"/>
  <c r="G71" i="6"/>
  <c r="G75" i="6"/>
  <c r="G79" i="6"/>
  <c r="G83" i="6"/>
  <c r="G26" i="6"/>
  <c r="G34" i="6"/>
  <c r="G68" i="6"/>
  <c r="G42" i="6"/>
  <c r="G47" i="6"/>
  <c r="G72" i="6"/>
  <c r="G77" i="6"/>
  <c r="G84" i="6"/>
  <c r="G86" i="6"/>
  <c r="G90" i="6"/>
  <c r="G94" i="6"/>
  <c r="G52" i="6"/>
  <c r="G58" i="6"/>
  <c r="G74" i="6"/>
  <c r="G81" i="6"/>
  <c r="G14" i="6"/>
  <c r="G50" i="6"/>
  <c r="G56" i="6"/>
  <c r="G30" i="6"/>
  <c r="G60" i="6"/>
  <c r="G88" i="6"/>
  <c r="G91" i="6"/>
  <c r="G99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45" i="6"/>
  <c r="G89" i="6"/>
  <c r="G98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0" i="6"/>
  <c r="G73" i="6"/>
  <c r="G87" i="6"/>
  <c r="G100" i="6"/>
  <c r="G66" i="6"/>
  <c r="G102" i="6"/>
  <c r="G107" i="6"/>
  <c r="G118" i="6"/>
  <c r="G123" i="6"/>
  <c r="G134" i="6"/>
  <c r="G139" i="6"/>
  <c r="G150" i="6"/>
  <c r="G155" i="6"/>
  <c r="G163" i="6"/>
  <c r="G167" i="6"/>
  <c r="G171" i="6"/>
  <c r="G179" i="6"/>
  <c r="AE175" i="6"/>
  <c r="P173" i="6"/>
  <c r="P166" i="6"/>
  <c r="X156" i="6"/>
  <c r="AE142" i="6"/>
  <c r="H136" i="6"/>
  <c r="O134" i="6"/>
  <c r="P130" i="6"/>
  <c r="B118" i="6"/>
  <c r="H111" i="6"/>
  <c r="B106" i="6"/>
  <c r="X95" i="6"/>
  <c r="H93" i="6"/>
  <c r="W89" i="6"/>
  <c r="AE81" i="6"/>
  <c r="W74" i="6"/>
  <c r="B13" i="6"/>
  <c r="N4" i="6"/>
  <c r="N8" i="6"/>
  <c r="N12" i="6"/>
  <c r="N16" i="6"/>
  <c r="N20" i="6"/>
  <c r="N24" i="6"/>
  <c r="N28" i="6"/>
  <c r="N32" i="6"/>
  <c r="N36" i="6"/>
  <c r="N6" i="6"/>
  <c r="N10" i="6"/>
  <c r="N14" i="6"/>
  <c r="N18" i="6"/>
  <c r="N22" i="6"/>
  <c r="N26" i="6"/>
  <c r="N30" i="6"/>
  <c r="N34" i="6"/>
  <c r="N38" i="6"/>
  <c r="N42" i="6"/>
  <c r="N21" i="6"/>
  <c r="N31" i="6"/>
  <c r="N41" i="6"/>
  <c r="N45" i="6"/>
  <c r="N17" i="6"/>
  <c r="N27" i="6"/>
  <c r="N39" i="6"/>
  <c r="N5" i="6"/>
  <c r="N15" i="6"/>
  <c r="N37" i="6"/>
  <c r="N47" i="6"/>
  <c r="N25" i="6"/>
  <c r="N35" i="6"/>
  <c r="N50" i="6"/>
  <c r="N54" i="6"/>
  <c r="N58" i="6"/>
  <c r="N62" i="6"/>
  <c r="N66" i="6"/>
  <c r="N70" i="6"/>
  <c r="N11" i="6"/>
  <c r="N52" i="6"/>
  <c r="N73" i="6"/>
  <c r="N80" i="6"/>
  <c r="N87" i="6"/>
  <c r="N91" i="6"/>
  <c r="N95" i="6"/>
  <c r="N99" i="6"/>
  <c r="N13" i="6"/>
  <c r="N23" i="6"/>
  <c r="N40" i="6"/>
  <c r="N53" i="6"/>
  <c r="N56" i="6"/>
  <c r="N78" i="6"/>
  <c r="N33" i="6"/>
  <c r="N49" i="6"/>
  <c r="N59" i="6"/>
  <c r="N65" i="6"/>
  <c r="N68" i="6"/>
  <c r="N82" i="6"/>
  <c r="N85" i="6"/>
  <c r="N89" i="6"/>
  <c r="N93" i="6"/>
  <c r="N97" i="6"/>
  <c r="N9" i="6"/>
  <c r="N2" i="6" s="1"/>
  <c r="N19" i="6"/>
  <c r="N43" i="6"/>
  <c r="N7" i="6"/>
  <c r="N46" i="6"/>
  <c r="N76" i="6"/>
  <c r="N77" i="6"/>
  <c r="N55" i="6"/>
  <c r="N60" i="6"/>
  <c r="N81" i="6"/>
  <c r="N90" i="6"/>
  <c r="N96" i="6"/>
  <c r="N51" i="6"/>
  <c r="N72" i="6"/>
  <c r="N74" i="6"/>
  <c r="N101" i="6"/>
  <c r="N106" i="6"/>
  <c r="N111" i="6"/>
  <c r="N117" i="6"/>
  <c r="N122" i="6"/>
  <c r="N127" i="6"/>
  <c r="N133" i="6"/>
  <c r="N138" i="6"/>
  <c r="N143" i="6"/>
  <c r="N149" i="6"/>
  <c r="N154" i="6"/>
  <c r="N159" i="6"/>
  <c r="N163" i="6"/>
  <c r="N167" i="6"/>
  <c r="N171" i="6"/>
  <c r="N175" i="6"/>
  <c r="N179" i="6"/>
  <c r="N183" i="6"/>
  <c r="N187" i="6"/>
  <c r="N63" i="6"/>
  <c r="N64" i="6"/>
  <c r="N88" i="6"/>
  <c r="N116" i="6"/>
  <c r="N132" i="6"/>
  <c r="N148" i="6"/>
  <c r="N84" i="6"/>
  <c r="N92" i="6"/>
  <c r="N98" i="6"/>
  <c r="N105" i="6"/>
  <c r="N110" i="6"/>
  <c r="N115" i="6"/>
  <c r="N121" i="6"/>
  <c r="N126" i="6"/>
  <c r="N131" i="6"/>
  <c r="N137" i="6"/>
  <c r="N142" i="6"/>
  <c r="N147" i="6"/>
  <c r="N153" i="6"/>
  <c r="N158" i="6"/>
  <c r="N162" i="6"/>
  <c r="N166" i="6"/>
  <c r="N170" i="6"/>
  <c r="N174" i="6"/>
  <c r="N178" i="6"/>
  <c r="N182" i="6"/>
  <c r="W188" i="6"/>
  <c r="V185" i="6"/>
  <c r="O184" i="6"/>
  <c r="W182" i="6"/>
  <c r="AE181" i="6"/>
  <c r="O178" i="6"/>
  <c r="W177" i="6"/>
  <c r="W170" i="6"/>
  <c r="AD168" i="6"/>
  <c r="O166" i="6"/>
  <c r="AE165" i="6"/>
  <c r="F165" i="6"/>
  <c r="V164" i="6"/>
  <c r="W161" i="6"/>
  <c r="F157" i="6"/>
  <c r="H153" i="6"/>
  <c r="N146" i="6"/>
  <c r="V144" i="6"/>
  <c r="O142" i="6"/>
  <c r="H141" i="6"/>
  <c r="X140" i="6"/>
  <c r="F136" i="6"/>
  <c r="B135" i="6"/>
  <c r="H132" i="6"/>
  <c r="O130" i="6"/>
  <c r="X128" i="6"/>
  <c r="V123" i="6"/>
  <c r="W119" i="6"/>
  <c r="O118" i="6"/>
  <c r="F115" i="6"/>
  <c r="B114" i="6"/>
  <c r="V111" i="6"/>
  <c r="N109" i="6"/>
  <c r="AD105" i="6"/>
  <c r="P105" i="6"/>
  <c r="F103" i="6"/>
  <c r="G97" i="6"/>
  <c r="AE93" i="6"/>
  <c r="G93" i="6"/>
  <c r="AD83" i="6"/>
  <c r="X82" i="6"/>
  <c r="V80" i="6"/>
  <c r="V78" i="6"/>
  <c r="V76" i="6"/>
  <c r="O73" i="6"/>
  <c r="B71" i="6"/>
  <c r="N69" i="6"/>
  <c r="O54" i="6"/>
  <c r="O48" i="6"/>
  <c r="P41" i="6"/>
  <c r="W18" i="6"/>
  <c r="M4" i="6"/>
  <c r="M2" i="6" s="1"/>
  <c r="M8" i="6"/>
  <c r="M12" i="6"/>
  <c r="M16" i="6"/>
  <c r="M20" i="6"/>
  <c r="M24" i="6"/>
  <c r="M28" i="6"/>
  <c r="M32" i="6"/>
  <c r="M36" i="6"/>
  <c r="M7" i="6"/>
  <c r="M11" i="6"/>
  <c r="M15" i="6"/>
  <c r="M19" i="6"/>
  <c r="M23" i="6"/>
  <c r="M27" i="6"/>
  <c r="M31" i="6"/>
  <c r="M35" i="6"/>
  <c r="M39" i="6"/>
  <c r="M43" i="6"/>
  <c r="M47" i="6"/>
  <c r="M6" i="6"/>
  <c r="M10" i="6"/>
  <c r="M14" i="6"/>
  <c r="M18" i="6"/>
  <c r="M22" i="6"/>
  <c r="M26" i="6"/>
  <c r="M30" i="6"/>
  <c r="M34" i="6"/>
  <c r="M38" i="6"/>
  <c r="M42" i="6"/>
  <c r="M9" i="6"/>
  <c r="M44" i="6"/>
  <c r="M48" i="6"/>
  <c r="M52" i="6"/>
  <c r="M56" i="6"/>
  <c r="M60" i="6"/>
  <c r="M64" i="6"/>
  <c r="M68" i="6"/>
  <c r="M72" i="6"/>
  <c r="M5" i="6"/>
  <c r="M37" i="6"/>
  <c r="M25" i="6"/>
  <c r="M50" i="6"/>
  <c r="M54" i="6"/>
  <c r="M58" i="6"/>
  <c r="M62" i="6"/>
  <c r="M66" i="6"/>
  <c r="M70" i="6"/>
  <c r="M74" i="6"/>
  <c r="M78" i="6"/>
  <c r="M82" i="6"/>
  <c r="M13" i="6"/>
  <c r="M40" i="6"/>
  <c r="M21" i="6"/>
  <c r="M55" i="6"/>
  <c r="M61" i="6"/>
  <c r="M77" i="6"/>
  <c r="M84" i="6"/>
  <c r="M33" i="6"/>
  <c r="M49" i="6"/>
  <c r="M59" i="6"/>
  <c r="M65" i="6"/>
  <c r="M85" i="6"/>
  <c r="M89" i="6"/>
  <c r="M93" i="6"/>
  <c r="M41" i="6"/>
  <c r="M45" i="6"/>
  <c r="M71" i="6"/>
  <c r="M75" i="6"/>
  <c r="M29" i="6"/>
  <c r="M79" i="6"/>
  <c r="M97" i="6"/>
  <c r="M104" i="6"/>
  <c r="M108" i="6"/>
  <c r="M112" i="6"/>
  <c r="M116" i="6"/>
  <c r="M120" i="6"/>
  <c r="M124" i="6"/>
  <c r="M128" i="6"/>
  <c r="M132" i="6"/>
  <c r="M136" i="6"/>
  <c r="M140" i="6"/>
  <c r="M144" i="6"/>
  <c r="M148" i="6"/>
  <c r="M152" i="6"/>
  <c r="M156" i="6"/>
  <c r="M160" i="6"/>
  <c r="M83" i="6"/>
  <c r="M103" i="6"/>
  <c r="M107" i="6"/>
  <c r="M111" i="6"/>
  <c r="M115" i="6"/>
  <c r="M119" i="6"/>
  <c r="M123" i="6"/>
  <c r="M127" i="6"/>
  <c r="M131" i="6"/>
  <c r="M135" i="6"/>
  <c r="M139" i="6"/>
  <c r="M143" i="6"/>
  <c r="M147" i="6"/>
  <c r="M151" i="6"/>
  <c r="M155" i="6"/>
  <c r="M159" i="6"/>
  <c r="M63" i="6"/>
  <c r="M76" i="6"/>
  <c r="M88" i="6"/>
  <c r="M80" i="6"/>
  <c r="M92" i="6"/>
  <c r="M98" i="6"/>
  <c r="M105" i="6"/>
  <c r="M110" i="6"/>
  <c r="M121" i="6"/>
  <c r="M126" i="6"/>
  <c r="M137" i="6"/>
  <c r="M142" i="6"/>
  <c r="M153" i="6"/>
  <c r="M158" i="6"/>
  <c r="M162" i="6"/>
  <c r="M166" i="6"/>
  <c r="M170" i="6"/>
  <c r="M99" i="6"/>
  <c r="M100" i="6"/>
  <c r="P190" i="6"/>
  <c r="V188" i="6"/>
  <c r="AD185" i="6"/>
  <c r="U185" i="6"/>
  <c r="W184" i="6"/>
  <c r="U182" i="6"/>
  <c r="AD181" i="6"/>
  <c r="F180" i="6"/>
  <c r="O179" i="6"/>
  <c r="M178" i="6"/>
  <c r="V177" i="6"/>
  <c r="AD176" i="6"/>
  <c r="G175" i="6"/>
  <c r="E174" i="6"/>
  <c r="M169" i="6"/>
  <c r="AD165" i="6"/>
  <c r="U164" i="6"/>
  <c r="AE162" i="6"/>
  <c r="X157" i="6"/>
  <c r="B156" i="6"/>
  <c r="N155" i="6"/>
  <c r="U153" i="6"/>
  <c r="O151" i="6"/>
  <c r="V149" i="6"/>
  <c r="AE147" i="6"/>
  <c r="M146" i="6"/>
  <c r="H137" i="6"/>
  <c r="P135" i="6"/>
  <c r="AD126" i="6"/>
  <c r="H125" i="6"/>
  <c r="X124" i="6"/>
  <c r="AE122" i="6"/>
  <c r="F120" i="6"/>
  <c r="N118" i="6"/>
  <c r="AC117" i="6"/>
  <c r="V116" i="6"/>
  <c r="O114" i="6"/>
  <c r="X112" i="6"/>
  <c r="P110" i="6"/>
  <c r="M109" i="6"/>
  <c r="F108" i="6"/>
  <c r="V107" i="6"/>
  <c r="B107" i="6"/>
  <c r="AC105" i="6"/>
  <c r="W103" i="6"/>
  <c r="O102" i="6"/>
  <c r="AD101" i="6"/>
  <c r="H99" i="6"/>
  <c r="W97" i="6"/>
  <c r="O77" i="6"/>
  <c r="N75" i="6"/>
  <c r="O60" i="6"/>
  <c r="N48" i="6"/>
  <c r="AB7" i="6"/>
  <c r="AB11" i="6"/>
  <c r="AB15" i="6"/>
  <c r="AB19" i="6"/>
  <c r="AB23" i="6"/>
  <c r="AB27" i="6"/>
  <c r="AB31" i="6"/>
  <c r="AB35" i="6"/>
  <c r="AB5" i="6"/>
  <c r="AB9" i="6"/>
  <c r="AB13" i="6"/>
  <c r="AB17" i="6"/>
  <c r="AB21" i="6"/>
  <c r="AB25" i="6"/>
  <c r="AB29" i="6"/>
  <c r="AB33" i="6"/>
  <c r="AB37" i="6"/>
  <c r="AB41" i="6"/>
  <c r="AB12" i="6"/>
  <c r="AB22" i="6"/>
  <c r="AB8" i="6"/>
  <c r="AB18" i="6"/>
  <c r="AB44" i="6"/>
  <c r="AB6" i="6"/>
  <c r="AB28" i="6"/>
  <c r="AB39" i="6"/>
  <c r="AB42" i="6"/>
  <c r="AB45" i="6"/>
  <c r="AB16" i="6"/>
  <c r="AB26" i="6"/>
  <c r="AB49" i="6"/>
  <c r="AB53" i="6"/>
  <c r="AB57" i="6"/>
  <c r="AB61" i="6"/>
  <c r="AB65" i="6"/>
  <c r="AB69" i="6"/>
  <c r="AB66" i="6"/>
  <c r="AB78" i="6"/>
  <c r="AB86" i="6"/>
  <c r="AB90" i="6"/>
  <c r="AB94" i="6"/>
  <c r="AB98" i="6"/>
  <c r="AB4" i="6"/>
  <c r="AB2" i="6" s="1"/>
  <c r="AB14" i="6"/>
  <c r="AB70" i="6"/>
  <c r="AB76" i="6"/>
  <c r="AB83" i="6"/>
  <c r="AB24" i="6"/>
  <c r="AB34" i="6"/>
  <c r="AB43" i="6"/>
  <c r="AB48" i="6"/>
  <c r="AB50" i="6"/>
  <c r="AB56" i="6"/>
  <c r="AB59" i="6"/>
  <c r="AB73" i="6"/>
  <c r="AB80" i="6"/>
  <c r="AB88" i="6"/>
  <c r="AB92" i="6"/>
  <c r="AB96" i="6"/>
  <c r="AB10" i="6"/>
  <c r="AB38" i="6"/>
  <c r="AB36" i="6"/>
  <c r="AB40" i="6"/>
  <c r="AB46" i="6"/>
  <c r="AB54" i="6"/>
  <c r="AB47" i="6"/>
  <c r="AB60" i="6"/>
  <c r="AB71" i="6"/>
  <c r="AB89" i="6"/>
  <c r="AB99" i="6"/>
  <c r="AB52" i="6"/>
  <c r="AB67" i="6"/>
  <c r="AB82" i="6"/>
  <c r="AB84" i="6"/>
  <c r="AB87" i="6"/>
  <c r="AB68" i="6"/>
  <c r="AB97" i="6"/>
  <c r="AB102" i="6"/>
  <c r="AB108" i="6"/>
  <c r="AB113" i="6"/>
  <c r="AB118" i="6"/>
  <c r="AB124" i="6"/>
  <c r="AB129" i="6"/>
  <c r="AB134" i="6"/>
  <c r="AB140" i="6"/>
  <c r="AB145" i="6"/>
  <c r="AB150" i="6"/>
  <c r="AB156" i="6"/>
  <c r="AB162" i="6"/>
  <c r="AB166" i="6"/>
  <c r="AB170" i="6"/>
  <c r="AB174" i="6"/>
  <c r="AB178" i="6"/>
  <c r="AB182" i="6"/>
  <c r="AB186" i="6"/>
  <c r="AB20" i="6"/>
  <c r="AB30" i="6"/>
  <c r="AB58" i="6"/>
  <c r="AB107" i="6"/>
  <c r="AB123" i="6"/>
  <c r="AB139" i="6"/>
  <c r="AB155" i="6"/>
  <c r="AB75" i="6"/>
  <c r="AB77" i="6"/>
  <c r="AB91" i="6"/>
  <c r="AB101" i="6"/>
  <c r="AB106" i="6"/>
  <c r="AB112" i="6"/>
  <c r="AB117" i="6"/>
  <c r="AB122" i="6"/>
  <c r="AB128" i="6"/>
  <c r="AB133" i="6"/>
  <c r="AB138" i="6"/>
  <c r="AB144" i="6"/>
  <c r="AB149" i="6"/>
  <c r="AB154" i="6"/>
  <c r="AB160" i="6"/>
  <c r="AB161" i="6"/>
  <c r="AB165" i="6"/>
  <c r="AB169" i="6"/>
  <c r="AB173" i="6"/>
  <c r="AB177" i="6"/>
  <c r="AB181" i="6"/>
  <c r="D7" i="6"/>
  <c r="D11" i="6"/>
  <c r="D15" i="6"/>
  <c r="D19" i="6"/>
  <c r="D23" i="6"/>
  <c r="D27" i="6"/>
  <c r="D31" i="6"/>
  <c r="D35" i="6"/>
  <c r="D5" i="6"/>
  <c r="D9" i="6"/>
  <c r="D13" i="6"/>
  <c r="D17" i="6"/>
  <c r="D21" i="6"/>
  <c r="D25" i="6"/>
  <c r="D29" i="6"/>
  <c r="D33" i="6"/>
  <c r="D37" i="6"/>
  <c r="D41" i="6"/>
  <c r="D10" i="6"/>
  <c r="D32" i="6"/>
  <c r="D43" i="6"/>
  <c r="D6" i="6"/>
  <c r="D28" i="6"/>
  <c r="D38" i="6"/>
  <c r="D50" i="6"/>
  <c r="D16" i="6"/>
  <c r="D26" i="6"/>
  <c r="D47" i="6"/>
  <c r="D4" i="6"/>
  <c r="D2" i="6" s="1"/>
  <c r="D14" i="6"/>
  <c r="D36" i="6"/>
  <c r="D39" i="6"/>
  <c r="D42" i="6"/>
  <c r="D49" i="6"/>
  <c r="D53" i="6"/>
  <c r="D57" i="6"/>
  <c r="D61" i="6"/>
  <c r="D65" i="6"/>
  <c r="D69" i="6"/>
  <c r="D40" i="6"/>
  <c r="D45" i="6"/>
  <c r="D48" i="6"/>
  <c r="D54" i="6"/>
  <c r="D60" i="6"/>
  <c r="D63" i="6"/>
  <c r="D77" i="6"/>
  <c r="D84" i="6"/>
  <c r="D86" i="6"/>
  <c r="D90" i="6"/>
  <c r="D94" i="6"/>
  <c r="D98" i="6"/>
  <c r="D58" i="6"/>
  <c r="D64" i="6"/>
  <c r="D67" i="6"/>
  <c r="D78" i="6"/>
  <c r="D12" i="6"/>
  <c r="D22" i="6"/>
  <c r="D70" i="6"/>
  <c r="D75" i="6"/>
  <c r="D82" i="6"/>
  <c r="D88" i="6"/>
  <c r="D92" i="6"/>
  <c r="D96" i="6"/>
  <c r="D100" i="6"/>
  <c r="D46" i="6"/>
  <c r="D24" i="6"/>
  <c r="D34" i="6"/>
  <c r="D51" i="6"/>
  <c r="D56" i="6"/>
  <c r="D20" i="6"/>
  <c r="D59" i="6"/>
  <c r="D74" i="6"/>
  <c r="D76" i="6"/>
  <c r="D30" i="6"/>
  <c r="D66" i="6"/>
  <c r="D79" i="6"/>
  <c r="D101" i="6"/>
  <c r="D106" i="6"/>
  <c r="D112" i="6"/>
  <c r="D117" i="6"/>
  <c r="D122" i="6"/>
  <c r="D128" i="6"/>
  <c r="D133" i="6"/>
  <c r="D138" i="6"/>
  <c r="D144" i="6"/>
  <c r="D149" i="6"/>
  <c r="D154" i="6"/>
  <c r="D160" i="6"/>
  <c r="D162" i="6"/>
  <c r="D166" i="6"/>
  <c r="D170" i="6"/>
  <c r="D174" i="6"/>
  <c r="D178" i="6"/>
  <c r="D182" i="6"/>
  <c r="D186" i="6"/>
  <c r="D190" i="6"/>
  <c r="D68" i="6"/>
  <c r="D81" i="6"/>
  <c r="D95" i="6"/>
  <c r="D111" i="6"/>
  <c r="D127" i="6"/>
  <c r="D143" i="6"/>
  <c r="D159" i="6"/>
  <c r="D55" i="6"/>
  <c r="D83" i="6"/>
  <c r="D105" i="6"/>
  <c r="D110" i="6"/>
  <c r="D116" i="6"/>
  <c r="D121" i="6"/>
  <c r="D126" i="6"/>
  <c r="D132" i="6"/>
  <c r="D137" i="6"/>
  <c r="D142" i="6"/>
  <c r="D148" i="6"/>
  <c r="D153" i="6"/>
  <c r="D158" i="6"/>
  <c r="D165" i="6"/>
  <c r="D169" i="6"/>
  <c r="D173" i="6"/>
  <c r="D177" i="6"/>
  <c r="D181" i="6"/>
  <c r="J3" i="6"/>
  <c r="W190" i="6"/>
  <c r="G190" i="6"/>
  <c r="AD188" i="6"/>
  <c r="L188" i="6"/>
  <c r="X187" i="6"/>
  <c r="O187" i="6"/>
  <c r="Z186" i="6"/>
  <c r="H186" i="6"/>
  <c r="AE184" i="6"/>
  <c r="V184" i="6"/>
  <c r="M184" i="6"/>
  <c r="U183" i="6"/>
  <c r="AE182" i="6"/>
  <c r="G181" i="6"/>
  <c r="O180" i="6"/>
  <c r="E180" i="6"/>
  <c r="M179" i="6"/>
  <c r="AC176" i="6"/>
  <c r="G176" i="6"/>
  <c r="E175" i="6"/>
  <c r="M173" i="6"/>
  <c r="U172" i="6"/>
  <c r="B171" i="6"/>
  <c r="G170" i="6"/>
  <c r="W169" i="6"/>
  <c r="AB168" i="6"/>
  <c r="E167" i="6"/>
  <c r="AC165" i="6"/>
  <c r="AE164" i="6"/>
  <c r="P162" i="6"/>
  <c r="U161" i="6"/>
  <c r="N160" i="6"/>
  <c r="Z158" i="6"/>
  <c r="AE155" i="6"/>
  <c r="W154" i="6"/>
  <c r="T153" i="6"/>
  <c r="N151" i="6"/>
  <c r="U149" i="6"/>
  <c r="R148" i="6"/>
  <c r="O147" i="6"/>
  <c r="G146" i="6"/>
  <c r="L143" i="6"/>
  <c r="H142" i="6"/>
  <c r="N139" i="6"/>
  <c r="J138" i="6"/>
  <c r="F137" i="6"/>
  <c r="L134" i="6"/>
  <c r="P131" i="6"/>
  <c r="M130" i="6"/>
  <c r="J126" i="6"/>
  <c r="F125" i="6"/>
  <c r="AD122" i="6"/>
  <c r="L122" i="6"/>
  <c r="H121" i="6"/>
  <c r="D120" i="6"/>
  <c r="M118" i="6"/>
  <c r="J117" i="6"/>
  <c r="N114" i="6"/>
  <c r="AD110" i="6"/>
  <c r="H109" i="6"/>
  <c r="AE106" i="6"/>
  <c r="AB105" i="6"/>
  <c r="J105" i="6"/>
  <c r="F104" i="6"/>
  <c r="B103" i="6"/>
  <c r="AC101" i="6"/>
  <c r="U100" i="6"/>
  <c r="M95" i="6"/>
  <c r="AE91" i="6"/>
  <c r="N86" i="6"/>
  <c r="H76" i="6"/>
  <c r="N57" i="6"/>
  <c r="P44" i="6"/>
  <c r="M17" i="6"/>
  <c r="BM93" i="7"/>
  <c r="BM77" i="7"/>
  <c r="BM61" i="7"/>
  <c r="BM44" i="7"/>
  <c r="BM72" i="7"/>
  <c r="BM59" i="7"/>
  <c r="BM43" i="7"/>
  <c r="BM146" i="7"/>
  <c r="BM107" i="7"/>
  <c r="B6" i="6"/>
  <c r="B10" i="6"/>
  <c r="B14" i="6"/>
  <c r="B18" i="6"/>
  <c r="B22" i="6"/>
  <c r="B26" i="6"/>
  <c r="B30" i="6"/>
  <c r="B34" i="6"/>
  <c r="B38" i="6"/>
  <c r="B4" i="6"/>
  <c r="B8" i="6"/>
  <c r="B12" i="6"/>
  <c r="B16" i="6"/>
  <c r="B20" i="6"/>
  <c r="B24" i="6"/>
  <c r="B28" i="6"/>
  <c r="B32" i="6"/>
  <c r="B36" i="6"/>
  <c r="B40" i="6"/>
  <c r="B44" i="6"/>
  <c r="B15" i="6"/>
  <c r="B25" i="6"/>
  <c r="B46" i="6"/>
  <c r="B11" i="6"/>
  <c r="B21" i="6"/>
  <c r="B39" i="6"/>
  <c r="B49" i="6"/>
  <c r="B9" i="6"/>
  <c r="B31" i="6"/>
  <c r="B42" i="6"/>
  <c r="B19" i="6"/>
  <c r="B29" i="6"/>
  <c r="B48" i="6"/>
  <c r="B52" i="6"/>
  <c r="B56" i="6"/>
  <c r="B60" i="6"/>
  <c r="B64" i="6"/>
  <c r="B68" i="6"/>
  <c r="B72" i="6"/>
  <c r="B27" i="6"/>
  <c r="B37" i="6"/>
  <c r="B69" i="6"/>
  <c r="B74" i="6"/>
  <c r="B81" i="6"/>
  <c r="B89" i="6"/>
  <c r="B93" i="6"/>
  <c r="B97" i="6"/>
  <c r="B43" i="6"/>
  <c r="B79" i="6"/>
  <c r="B5" i="6"/>
  <c r="B53" i="6"/>
  <c r="B59" i="6"/>
  <c r="B62" i="6"/>
  <c r="B76" i="6"/>
  <c r="B83" i="6"/>
  <c r="B87" i="6"/>
  <c r="B91" i="6"/>
  <c r="B95" i="6"/>
  <c r="B99" i="6"/>
  <c r="B35" i="6"/>
  <c r="B7" i="6"/>
  <c r="B17" i="6"/>
  <c r="B45" i="6"/>
  <c r="B50" i="6"/>
  <c r="B65" i="6"/>
  <c r="B67" i="6"/>
  <c r="B73" i="6"/>
  <c r="B92" i="6"/>
  <c r="B41" i="6"/>
  <c r="B61" i="6"/>
  <c r="B77" i="6"/>
  <c r="B78" i="6"/>
  <c r="B80" i="6"/>
  <c r="B90" i="6"/>
  <c r="B57" i="6"/>
  <c r="B86" i="6"/>
  <c r="B94" i="6"/>
  <c r="B105" i="6"/>
  <c r="B111" i="6"/>
  <c r="B116" i="6"/>
  <c r="B121" i="6"/>
  <c r="B127" i="6"/>
  <c r="B132" i="6"/>
  <c r="B137" i="6"/>
  <c r="B143" i="6"/>
  <c r="B148" i="6"/>
  <c r="B153" i="6"/>
  <c r="B159" i="6"/>
  <c r="B165" i="6"/>
  <c r="B169" i="6"/>
  <c r="B173" i="6"/>
  <c r="B177" i="6"/>
  <c r="B181" i="6"/>
  <c r="B185" i="6"/>
  <c r="B189" i="6"/>
  <c r="B55" i="6"/>
  <c r="B58" i="6"/>
  <c r="B96" i="6"/>
  <c r="B110" i="6"/>
  <c r="B126" i="6"/>
  <c r="B142" i="6"/>
  <c r="B158" i="6"/>
  <c r="B54" i="6"/>
  <c r="B70" i="6"/>
  <c r="B85" i="6"/>
  <c r="B104" i="6"/>
  <c r="B109" i="6"/>
  <c r="B115" i="6"/>
  <c r="B120" i="6"/>
  <c r="B125" i="6"/>
  <c r="B131" i="6"/>
  <c r="B136" i="6"/>
  <c r="B141" i="6"/>
  <c r="B147" i="6"/>
  <c r="B152" i="6"/>
  <c r="B157" i="6"/>
  <c r="B164" i="6"/>
  <c r="B168" i="6"/>
  <c r="B172" i="6"/>
  <c r="B176" i="6"/>
  <c r="B180" i="6"/>
  <c r="B184" i="6"/>
  <c r="X5" i="6"/>
  <c r="X9" i="6"/>
  <c r="X13" i="6"/>
  <c r="X17" i="6"/>
  <c r="X21" i="6"/>
  <c r="X25" i="6"/>
  <c r="X29" i="6"/>
  <c r="X33" i="6"/>
  <c r="X37" i="6"/>
  <c r="X7" i="6"/>
  <c r="X11" i="6"/>
  <c r="X15" i="6"/>
  <c r="X19" i="6"/>
  <c r="X23" i="6"/>
  <c r="X27" i="6"/>
  <c r="X31" i="6"/>
  <c r="X35" i="6"/>
  <c r="X39" i="6"/>
  <c r="X43" i="6"/>
  <c r="X10" i="6"/>
  <c r="X20" i="6"/>
  <c r="X44" i="6"/>
  <c r="X6" i="6"/>
  <c r="X16" i="6"/>
  <c r="X46" i="6"/>
  <c r="X48" i="6"/>
  <c r="X4" i="6"/>
  <c r="X26" i="6"/>
  <c r="X36" i="6"/>
  <c r="X40" i="6"/>
  <c r="X14" i="6"/>
  <c r="X24" i="6"/>
  <c r="X47" i="6"/>
  <c r="X51" i="6"/>
  <c r="X55" i="6"/>
  <c r="X59" i="6"/>
  <c r="X63" i="6"/>
  <c r="X67" i="6"/>
  <c r="X71" i="6"/>
  <c r="X22" i="6"/>
  <c r="X32" i="6"/>
  <c r="X41" i="6"/>
  <c r="X64" i="6"/>
  <c r="X70" i="6"/>
  <c r="X76" i="6"/>
  <c r="X88" i="6"/>
  <c r="X92" i="6"/>
  <c r="X96" i="6"/>
  <c r="X100" i="6"/>
  <c r="X34" i="6"/>
  <c r="X38" i="6"/>
  <c r="X68" i="6"/>
  <c r="X74" i="6"/>
  <c r="X81" i="6"/>
  <c r="X54" i="6"/>
  <c r="X57" i="6"/>
  <c r="X78" i="6"/>
  <c r="X86" i="6"/>
  <c r="X90" i="6"/>
  <c r="X94" i="6"/>
  <c r="X98" i="6"/>
  <c r="X30" i="6"/>
  <c r="X12" i="6"/>
  <c r="X52" i="6"/>
  <c r="X18" i="6"/>
  <c r="X42" i="6"/>
  <c r="X56" i="6"/>
  <c r="X83" i="6"/>
  <c r="X87" i="6"/>
  <c r="X93" i="6"/>
  <c r="X97" i="6"/>
  <c r="X8" i="6"/>
  <c r="X53" i="6"/>
  <c r="X61" i="6"/>
  <c r="X85" i="6"/>
  <c r="X58" i="6"/>
  <c r="X69" i="6"/>
  <c r="X91" i="6"/>
  <c r="X99" i="6"/>
  <c r="X106" i="6"/>
  <c r="X111" i="6"/>
  <c r="X116" i="6"/>
  <c r="X122" i="6"/>
  <c r="X127" i="6"/>
  <c r="X132" i="6"/>
  <c r="X138" i="6"/>
  <c r="X143" i="6"/>
  <c r="X148" i="6"/>
  <c r="X154" i="6"/>
  <c r="X159" i="6"/>
  <c r="X164" i="6"/>
  <c r="X168" i="6"/>
  <c r="X172" i="6"/>
  <c r="X176" i="6"/>
  <c r="X180" i="6"/>
  <c r="X184" i="6"/>
  <c r="X188" i="6"/>
  <c r="X45" i="6"/>
  <c r="X60" i="6"/>
  <c r="X77" i="6"/>
  <c r="X79" i="6"/>
  <c r="X105" i="6"/>
  <c r="X121" i="6"/>
  <c r="X137" i="6"/>
  <c r="X153" i="6"/>
  <c r="X104" i="6"/>
  <c r="X110" i="6"/>
  <c r="X115" i="6"/>
  <c r="X120" i="6"/>
  <c r="X126" i="6"/>
  <c r="X131" i="6"/>
  <c r="X136" i="6"/>
  <c r="X142" i="6"/>
  <c r="X147" i="6"/>
  <c r="X152" i="6"/>
  <c r="X158" i="6"/>
  <c r="X163" i="6"/>
  <c r="X167" i="6"/>
  <c r="X171" i="6"/>
  <c r="X175" i="6"/>
  <c r="X179" i="6"/>
  <c r="X183" i="6"/>
  <c r="W5" i="6"/>
  <c r="W9" i="6"/>
  <c r="W13" i="6"/>
  <c r="W17" i="6"/>
  <c r="W21" i="6"/>
  <c r="W25" i="6"/>
  <c r="W29" i="6"/>
  <c r="W33" i="6"/>
  <c r="W37" i="6"/>
  <c r="W4" i="6"/>
  <c r="W8" i="6"/>
  <c r="W12" i="6"/>
  <c r="W16" i="6"/>
  <c r="W20" i="6"/>
  <c r="W24" i="6"/>
  <c r="W28" i="6"/>
  <c r="W32" i="6"/>
  <c r="W36" i="6"/>
  <c r="W40" i="6"/>
  <c r="W44" i="6"/>
  <c r="W7" i="6"/>
  <c r="W11" i="6"/>
  <c r="W15" i="6"/>
  <c r="W19" i="6"/>
  <c r="W23" i="6"/>
  <c r="W27" i="6"/>
  <c r="W31" i="6"/>
  <c r="W35" i="6"/>
  <c r="W39" i="6"/>
  <c r="W43" i="6"/>
  <c r="W30" i="6"/>
  <c r="W42" i="6"/>
  <c r="W45" i="6"/>
  <c r="W49" i="6"/>
  <c r="W53" i="6"/>
  <c r="W57" i="6"/>
  <c r="W61" i="6"/>
  <c r="W65" i="6"/>
  <c r="W69" i="6"/>
  <c r="W26" i="6"/>
  <c r="W14" i="6"/>
  <c r="W47" i="6"/>
  <c r="W51" i="6"/>
  <c r="W55" i="6"/>
  <c r="W59" i="6"/>
  <c r="W63" i="6"/>
  <c r="W67" i="6"/>
  <c r="W71" i="6"/>
  <c r="W75" i="6"/>
  <c r="W79" i="6"/>
  <c r="W83" i="6"/>
  <c r="W34" i="6"/>
  <c r="W38" i="6"/>
  <c r="W50" i="6"/>
  <c r="W73" i="6"/>
  <c r="W80" i="6"/>
  <c r="W54" i="6"/>
  <c r="W78" i="6"/>
  <c r="W86" i="6"/>
  <c r="W90" i="6"/>
  <c r="W10" i="6"/>
  <c r="W60" i="6"/>
  <c r="W66" i="6"/>
  <c r="W82" i="6"/>
  <c r="W22" i="6"/>
  <c r="W41" i="6"/>
  <c r="W84" i="6"/>
  <c r="W101" i="6"/>
  <c r="W105" i="6"/>
  <c r="W109" i="6"/>
  <c r="W113" i="6"/>
  <c r="W117" i="6"/>
  <c r="W121" i="6"/>
  <c r="W125" i="6"/>
  <c r="W129" i="6"/>
  <c r="W133" i="6"/>
  <c r="W137" i="6"/>
  <c r="W141" i="6"/>
  <c r="W145" i="6"/>
  <c r="W149" i="6"/>
  <c r="W153" i="6"/>
  <c r="W157" i="6"/>
  <c r="W88" i="6"/>
  <c r="W91" i="6"/>
  <c r="W95" i="6"/>
  <c r="W104" i="6"/>
  <c r="W108" i="6"/>
  <c r="W112" i="6"/>
  <c r="W116" i="6"/>
  <c r="W120" i="6"/>
  <c r="W124" i="6"/>
  <c r="W128" i="6"/>
  <c r="W132" i="6"/>
  <c r="W136" i="6"/>
  <c r="W140" i="6"/>
  <c r="W144" i="6"/>
  <c r="W148" i="6"/>
  <c r="W152" i="6"/>
  <c r="W156" i="6"/>
  <c r="W160" i="6"/>
  <c r="W48" i="6"/>
  <c r="W70" i="6"/>
  <c r="W77" i="6"/>
  <c r="W87" i="6"/>
  <c r="W100" i="6"/>
  <c r="W52" i="6"/>
  <c r="W110" i="6"/>
  <c r="W115" i="6"/>
  <c r="W126" i="6"/>
  <c r="W131" i="6"/>
  <c r="W142" i="6"/>
  <c r="W147" i="6"/>
  <c r="W158" i="6"/>
  <c r="W163" i="6"/>
  <c r="W167" i="6"/>
  <c r="W171" i="6"/>
  <c r="W62" i="6"/>
  <c r="W72" i="6"/>
  <c r="W81" i="6"/>
  <c r="AE189" i="6"/>
  <c r="X182" i="6"/>
  <c r="P178" i="6"/>
  <c r="X170" i="6"/>
  <c r="AE168" i="6"/>
  <c r="B166" i="6"/>
  <c r="W164" i="6"/>
  <c r="O158" i="6"/>
  <c r="H148" i="6"/>
  <c r="B130" i="6"/>
  <c r="P121" i="6"/>
  <c r="P99" i="6"/>
  <c r="AE60" i="6"/>
  <c r="V4" i="6"/>
  <c r="V8" i="6"/>
  <c r="V12" i="6"/>
  <c r="V16" i="6"/>
  <c r="V20" i="6"/>
  <c r="V24" i="6"/>
  <c r="V28" i="6"/>
  <c r="V32" i="6"/>
  <c r="V36" i="6"/>
  <c r="V6" i="6"/>
  <c r="V10" i="6"/>
  <c r="V14" i="6"/>
  <c r="V18" i="6"/>
  <c r="V22" i="6"/>
  <c r="V26" i="6"/>
  <c r="V30" i="6"/>
  <c r="V34" i="6"/>
  <c r="V38" i="6"/>
  <c r="V42" i="6"/>
  <c r="V25" i="6"/>
  <c r="V35" i="6"/>
  <c r="V39" i="6"/>
  <c r="V21" i="6"/>
  <c r="V31" i="6"/>
  <c r="V40" i="6"/>
  <c r="V43" i="6"/>
  <c r="V47" i="6"/>
  <c r="V9" i="6"/>
  <c r="V19" i="6"/>
  <c r="V7" i="6"/>
  <c r="V29" i="6"/>
  <c r="V41" i="6"/>
  <c r="V50" i="6"/>
  <c r="V54" i="6"/>
  <c r="V58" i="6"/>
  <c r="V62" i="6"/>
  <c r="V66" i="6"/>
  <c r="V70" i="6"/>
  <c r="V5" i="6"/>
  <c r="V2" i="6" s="1"/>
  <c r="V15" i="6"/>
  <c r="V45" i="6"/>
  <c r="V49" i="6"/>
  <c r="V53" i="6"/>
  <c r="V56" i="6"/>
  <c r="V77" i="6"/>
  <c r="V84" i="6"/>
  <c r="V87" i="6"/>
  <c r="V91" i="6"/>
  <c r="V95" i="6"/>
  <c r="V99" i="6"/>
  <c r="V17" i="6"/>
  <c r="V27" i="6"/>
  <c r="V51" i="6"/>
  <c r="V57" i="6"/>
  <c r="V60" i="6"/>
  <c r="V82" i="6"/>
  <c r="V37" i="6"/>
  <c r="V44" i="6"/>
  <c r="V63" i="6"/>
  <c r="V69" i="6"/>
  <c r="V75" i="6"/>
  <c r="V85" i="6"/>
  <c r="V89" i="6"/>
  <c r="V93" i="6"/>
  <c r="V97" i="6"/>
  <c r="V13" i="6"/>
  <c r="V23" i="6"/>
  <c r="V46" i="6"/>
  <c r="V52" i="6"/>
  <c r="V65" i="6"/>
  <c r="V67" i="6"/>
  <c r="V96" i="6"/>
  <c r="V59" i="6"/>
  <c r="V72" i="6"/>
  <c r="V100" i="6"/>
  <c r="V79" i="6"/>
  <c r="V105" i="6"/>
  <c r="V110" i="6"/>
  <c r="V115" i="6"/>
  <c r="V121" i="6"/>
  <c r="V126" i="6"/>
  <c r="V131" i="6"/>
  <c r="V137" i="6"/>
  <c r="V142" i="6"/>
  <c r="V147" i="6"/>
  <c r="V153" i="6"/>
  <c r="V158" i="6"/>
  <c r="V163" i="6"/>
  <c r="V167" i="6"/>
  <c r="V171" i="6"/>
  <c r="V175" i="6"/>
  <c r="V179" i="6"/>
  <c r="V183" i="6"/>
  <c r="V187" i="6"/>
  <c r="V61" i="6"/>
  <c r="V81" i="6"/>
  <c r="V86" i="6"/>
  <c r="V104" i="6"/>
  <c r="V120" i="6"/>
  <c r="V136" i="6"/>
  <c r="V152" i="6"/>
  <c r="V71" i="6"/>
  <c r="V74" i="6"/>
  <c r="V83" i="6"/>
  <c r="V90" i="6"/>
  <c r="V94" i="6"/>
  <c r="V103" i="6"/>
  <c r="V109" i="6"/>
  <c r="V114" i="6"/>
  <c r="V119" i="6"/>
  <c r="V125" i="6"/>
  <c r="V130" i="6"/>
  <c r="V135" i="6"/>
  <c r="V141" i="6"/>
  <c r="V146" i="6"/>
  <c r="V151" i="6"/>
  <c r="V157" i="6"/>
  <c r="V162" i="6"/>
  <c r="V166" i="6"/>
  <c r="V170" i="6"/>
  <c r="V174" i="6"/>
  <c r="V178" i="6"/>
  <c r="V182" i="6"/>
  <c r="N188" i="6"/>
  <c r="H187" i="6"/>
  <c r="AE185" i="6"/>
  <c r="AE176" i="6"/>
  <c r="G174" i="6"/>
  <c r="W172" i="6"/>
  <c r="O34" i="6"/>
  <c r="AC4" i="6"/>
  <c r="AC8" i="6"/>
  <c r="AC12" i="6"/>
  <c r="AC16" i="6"/>
  <c r="AC20" i="6"/>
  <c r="AC24" i="6"/>
  <c r="AC28" i="6"/>
  <c r="AC32" i="6"/>
  <c r="AC36" i="6"/>
  <c r="AC7" i="6"/>
  <c r="AC11" i="6"/>
  <c r="AC15" i="6"/>
  <c r="AC19" i="6"/>
  <c r="AC23" i="6"/>
  <c r="AC27" i="6"/>
  <c r="AC31" i="6"/>
  <c r="AC35" i="6"/>
  <c r="AC39" i="6"/>
  <c r="AC43" i="6"/>
  <c r="AC6" i="6"/>
  <c r="AC2" i="6" s="1"/>
  <c r="AC10" i="6"/>
  <c r="AC14" i="6"/>
  <c r="AC18" i="6"/>
  <c r="AC22" i="6"/>
  <c r="AC26" i="6"/>
  <c r="AC30" i="6"/>
  <c r="AC34" i="6"/>
  <c r="AC38" i="6"/>
  <c r="AC42" i="6"/>
  <c r="AC17" i="6"/>
  <c r="AC48" i="6"/>
  <c r="AC52" i="6"/>
  <c r="AC56" i="6"/>
  <c r="AC60" i="6"/>
  <c r="AC64" i="6"/>
  <c r="AC68" i="6"/>
  <c r="AC13" i="6"/>
  <c r="AC33" i="6"/>
  <c r="AC44" i="6"/>
  <c r="AC50" i="6"/>
  <c r="AC54" i="6"/>
  <c r="AC58" i="6"/>
  <c r="AC62" i="6"/>
  <c r="AC66" i="6"/>
  <c r="AC70" i="6"/>
  <c r="AC74" i="6"/>
  <c r="AC78" i="6"/>
  <c r="AC82" i="6"/>
  <c r="AC21" i="6"/>
  <c r="AC45" i="6"/>
  <c r="AC29" i="6"/>
  <c r="AC40" i="6"/>
  <c r="AC46" i="6"/>
  <c r="AC63" i="6"/>
  <c r="AC69" i="6"/>
  <c r="AC49" i="6"/>
  <c r="AC67" i="6"/>
  <c r="AC72" i="6"/>
  <c r="AC79" i="6"/>
  <c r="AC85" i="6"/>
  <c r="AC89" i="6"/>
  <c r="AC93" i="6"/>
  <c r="AC53" i="6"/>
  <c r="AC76" i="6"/>
  <c r="AC83" i="6"/>
  <c r="AC37" i="6"/>
  <c r="AC9" i="6"/>
  <c r="AC51" i="6"/>
  <c r="AC75" i="6"/>
  <c r="AC77" i="6"/>
  <c r="AC86" i="6"/>
  <c r="AC92" i="6"/>
  <c r="AC94" i="6"/>
  <c r="AC100" i="6"/>
  <c r="AC104" i="6"/>
  <c r="AC108" i="6"/>
  <c r="AC112" i="6"/>
  <c r="AC116" i="6"/>
  <c r="AC120" i="6"/>
  <c r="AC124" i="6"/>
  <c r="AC128" i="6"/>
  <c r="AC132" i="6"/>
  <c r="AC136" i="6"/>
  <c r="AC140" i="6"/>
  <c r="AC144" i="6"/>
  <c r="AC148" i="6"/>
  <c r="AC152" i="6"/>
  <c r="AC156" i="6"/>
  <c r="AC160" i="6"/>
  <c r="AC65" i="6"/>
  <c r="AC81" i="6"/>
  <c r="AC98" i="6"/>
  <c r="AC103" i="6"/>
  <c r="AC107" i="6"/>
  <c r="AC111" i="6"/>
  <c r="AC115" i="6"/>
  <c r="AC119" i="6"/>
  <c r="AC123" i="6"/>
  <c r="AC127" i="6"/>
  <c r="AC131" i="6"/>
  <c r="AC135" i="6"/>
  <c r="AC139" i="6"/>
  <c r="AC143" i="6"/>
  <c r="AC147" i="6"/>
  <c r="AC151" i="6"/>
  <c r="AC155" i="6"/>
  <c r="AC159" i="6"/>
  <c r="AC55" i="6"/>
  <c r="AC57" i="6"/>
  <c r="AC84" i="6"/>
  <c r="AC88" i="6"/>
  <c r="AC95" i="6"/>
  <c r="AC96" i="6"/>
  <c r="AC5" i="6"/>
  <c r="AC59" i="6"/>
  <c r="AC73" i="6"/>
  <c r="AC97" i="6"/>
  <c r="AC102" i="6"/>
  <c r="AC113" i="6"/>
  <c r="AC118" i="6"/>
  <c r="AC129" i="6"/>
  <c r="AC134" i="6"/>
  <c r="AC145" i="6"/>
  <c r="AC150" i="6"/>
  <c r="AC162" i="6"/>
  <c r="AC166" i="6"/>
  <c r="AC170" i="6"/>
  <c r="AC25" i="6"/>
  <c r="AC87" i="6"/>
  <c r="E4" i="6"/>
  <c r="E8" i="6"/>
  <c r="E12" i="6"/>
  <c r="E16" i="6"/>
  <c r="E20" i="6"/>
  <c r="E24" i="6"/>
  <c r="E28" i="6"/>
  <c r="E32" i="6"/>
  <c r="E36" i="6"/>
  <c r="E7" i="6"/>
  <c r="E11" i="6"/>
  <c r="E2" i="6" s="1"/>
  <c r="E15" i="6"/>
  <c r="E19" i="6"/>
  <c r="E23" i="6"/>
  <c r="E27" i="6"/>
  <c r="E31" i="6"/>
  <c r="E35" i="6"/>
  <c r="E39" i="6"/>
  <c r="E43" i="6"/>
  <c r="E47" i="6"/>
  <c r="E6" i="6"/>
  <c r="E10" i="6"/>
  <c r="E14" i="6"/>
  <c r="E18" i="6"/>
  <c r="E22" i="6"/>
  <c r="E26" i="6"/>
  <c r="E30" i="6"/>
  <c r="E34" i="6"/>
  <c r="E38" i="6"/>
  <c r="E42" i="6"/>
  <c r="E5" i="6"/>
  <c r="E37" i="6"/>
  <c r="E40" i="6"/>
  <c r="E45" i="6"/>
  <c r="E48" i="6"/>
  <c r="E52" i="6"/>
  <c r="E56" i="6"/>
  <c r="E60" i="6"/>
  <c r="E64" i="6"/>
  <c r="E68" i="6"/>
  <c r="E72" i="6"/>
  <c r="E33" i="6"/>
  <c r="E44" i="6"/>
  <c r="E21" i="6"/>
  <c r="E50" i="6"/>
  <c r="E54" i="6"/>
  <c r="E58" i="6"/>
  <c r="E62" i="6"/>
  <c r="E66" i="6"/>
  <c r="E70" i="6"/>
  <c r="E74" i="6"/>
  <c r="E78" i="6"/>
  <c r="E82" i="6"/>
  <c r="E9" i="6"/>
  <c r="E17" i="6"/>
  <c r="E51" i="6"/>
  <c r="E57" i="6"/>
  <c r="E73" i="6"/>
  <c r="E80" i="6"/>
  <c r="E29" i="6"/>
  <c r="E55" i="6"/>
  <c r="E61" i="6"/>
  <c r="E85" i="6"/>
  <c r="E89" i="6"/>
  <c r="E93" i="6"/>
  <c r="E67" i="6"/>
  <c r="E25" i="6"/>
  <c r="E49" i="6"/>
  <c r="E69" i="6"/>
  <c r="E71" i="6"/>
  <c r="E98" i="6"/>
  <c r="E104" i="6"/>
  <c r="E108" i="6"/>
  <c r="E112" i="6"/>
  <c r="E116" i="6"/>
  <c r="E120" i="6"/>
  <c r="E124" i="6"/>
  <c r="E128" i="6"/>
  <c r="E132" i="6"/>
  <c r="E136" i="6"/>
  <c r="E140" i="6"/>
  <c r="E144" i="6"/>
  <c r="E148" i="6"/>
  <c r="E152" i="6"/>
  <c r="E156" i="6"/>
  <c r="E160" i="6"/>
  <c r="E63" i="6"/>
  <c r="E75" i="6"/>
  <c r="E97" i="6"/>
  <c r="E103" i="6"/>
  <c r="E107" i="6"/>
  <c r="E111" i="6"/>
  <c r="E115" i="6"/>
  <c r="E119" i="6"/>
  <c r="E123" i="6"/>
  <c r="E127" i="6"/>
  <c r="E131" i="6"/>
  <c r="E135" i="6"/>
  <c r="E139" i="6"/>
  <c r="E143" i="6"/>
  <c r="E147" i="6"/>
  <c r="E151" i="6"/>
  <c r="E155" i="6"/>
  <c r="E159" i="6"/>
  <c r="E77" i="6"/>
  <c r="E91" i="6"/>
  <c r="E79" i="6"/>
  <c r="E86" i="6"/>
  <c r="E90" i="6"/>
  <c r="E101" i="6"/>
  <c r="E106" i="6"/>
  <c r="E117" i="6"/>
  <c r="E122" i="6"/>
  <c r="E133" i="6"/>
  <c r="E138" i="6"/>
  <c r="E149" i="6"/>
  <c r="E154" i="6"/>
  <c r="E162" i="6"/>
  <c r="E166" i="6"/>
  <c r="E170" i="6"/>
  <c r="E59" i="6"/>
  <c r="E81" i="6"/>
  <c r="E94" i="6"/>
  <c r="E95" i="6"/>
  <c r="E96" i="6"/>
  <c r="X190" i="6"/>
  <c r="AC189" i="6"/>
  <c r="AE188" i="6"/>
  <c r="G187" i="6"/>
  <c r="N184" i="6"/>
  <c r="W183" i="6"/>
  <c r="H181" i="6"/>
  <c r="X178" i="6"/>
  <c r="X173" i="6"/>
  <c r="X169" i="6"/>
  <c r="O168" i="6"/>
  <c r="P165" i="6"/>
  <c r="V161" i="6"/>
  <c r="AE159" i="6"/>
  <c r="H158" i="6"/>
  <c r="E157" i="6"/>
  <c r="F153" i="6"/>
  <c r="H149" i="6"/>
  <c r="P147" i="6"/>
  <c r="X145" i="6"/>
  <c r="B144" i="6"/>
  <c r="O139" i="6"/>
  <c r="M134" i="6"/>
  <c r="AC130" i="6"/>
  <c r="V128" i="6"/>
  <c r="AE110" i="6"/>
  <c r="H104" i="6"/>
  <c r="O95" i="6"/>
  <c r="E92" i="6"/>
  <c r="U84" i="6"/>
  <c r="U80" i="6"/>
  <c r="M73" i="6"/>
  <c r="F72" i="6"/>
  <c r="M69" i="6"/>
  <c r="U67" i="6"/>
  <c r="O66" i="6"/>
  <c r="F59" i="6"/>
  <c r="H54" i="6"/>
  <c r="X50" i="6"/>
  <c r="F45" i="6"/>
  <c r="E41" i="6"/>
  <c r="V33" i="6"/>
  <c r="T7" i="6"/>
  <c r="T11" i="6"/>
  <c r="T15" i="6"/>
  <c r="T19" i="6"/>
  <c r="T23" i="6"/>
  <c r="T27" i="6"/>
  <c r="T31" i="6"/>
  <c r="T35" i="6"/>
  <c r="T5" i="6"/>
  <c r="T9" i="6"/>
  <c r="T13" i="6"/>
  <c r="T17" i="6"/>
  <c r="T21" i="6"/>
  <c r="T25" i="6"/>
  <c r="T29" i="6"/>
  <c r="T33" i="6"/>
  <c r="T37" i="6"/>
  <c r="T41" i="6"/>
  <c r="T8" i="6"/>
  <c r="T18" i="6"/>
  <c r="T4" i="6"/>
  <c r="T2" i="6" s="1"/>
  <c r="T14" i="6"/>
  <c r="T36" i="6"/>
  <c r="T24" i="6"/>
  <c r="T34" i="6"/>
  <c r="T38" i="6"/>
  <c r="T12" i="6"/>
  <c r="T22" i="6"/>
  <c r="T44" i="6"/>
  <c r="T45" i="6"/>
  <c r="T49" i="6"/>
  <c r="T53" i="6"/>
  <c r="T57" i="6"/>
  <c r="T61" i="6"/>
  <c r="T65" i="6"/>
  <c r="T69" i="6"/>
  <c r="T42" i="6"/>
  <c r="T48" i="6"/>
  <c r="T62" i="6"/>
  <c r="T68" i="6"/>
  <c r="T71" i="6"/>
  <c r="T74" i="6"/>
  <c r="T86" i="6"/>
  <c r="T90" i="6"/>
  <c r="T94" i="6"/>
  <c r="T98" i="6"/>
  <c r="T10" i="6"/>
  <c r="T66" i="6"/>
  <c r="T79" i="6"/>
  <c r="T20" i="6"/>
  <c r="T30" i="6"/>
  <c r="T39" i="6"/>
  <c r="T46" i="6"/>
  <c r="T52" i="6"/>
  <c r="T55" i="6"/>
  <c r="T72" i="6"/>
  <c r="T76" i="6"/>
  <c r="T83" i="6"/>
  <c r="T88" i="6"/>
  <c r="T92" i="6"/>
  <c r="T96" i="6"/>
  <c r="T100" i="6"/>
  <c r="T6" i="6"/>
  <c r="T40" i="6"/>
  <c r="T32" i="6"/>
  <c r="T50" i="6"/>
  <c r="T26" i="6"/>
  <c r="T63" i="6"/>
  <c r="T85" i="6"/>
  <c r="T91" i="6"/>
  <c r="T95" i="6"/>
  <c r="T70" i="6"/>
  <c r="T99" i="6"/>
  <c r="T60" i="6"/>
  <c r="T81" i="6"/>
  <c r="T104" i="6"/>
  <c r="T109" i="6"/>
  <c r="T114" i="6"/>
  <c r="T120" i="6"/>
  <c r="T125" i="6"/>
  <c r="T130" i="6"/>
  <c r="T136" i="6"/>
  <c r="T141" i="6"/>
  <c r="T146" i="6"/>
  <c r="T152" i="6"/>
  <c r="T157" i="6"/>
  <c r="T162" i="6"/>
  <c r="T166" i="6"/>
  <c r="T170" i="6"/>
  <c r="T174" i="6"/>
  <c r="T178" i="6"/>
  <c r="T182" i="6"/>
  <c r="T186" i="6"/>
  <c r="T51" i="6"/>
  <c r="T103" i="6"/>
  <c r="T119" i="6"/>
  <c r="T135" i="6"/>
  <c r="T151" i="6"/>
  <c r="T16" i="6"/>
  <c r="T47" i="6"/>
  <c r="T64" i="6"/>
  <c r="T89" i="6"/>
  <c r="T102" i="6"/>
  <c r="T108" i="6"/>
  <c r="T113" i="6"/>
  <c r="T118" i="6"/>
  <c r="T124" i="6"/>
  <c r="T129" i="6"/>
  <c r="T134" i="6"/>
  <c r="T140" i="6"/>
  <c r="T145" i="6"/>
  <c r="T150" i="6"/>
  <c r="T156" i="6"/>
  <c r="T161" i="6"/>
  <c r="T165" i="6"/>
  <c r="T169" i="6"/>
  <c r="T173" i="6"/>
  <c r="T177" i="6"/>
  <c r="T181" i="6"/>
  <c r="L7" i="6"/>
  <c r="L11" i="6"/>
  <c r="L15" i="6"/>
  <c r="L19" i="6"/>
  <c r="L23" i="6"/>
  <c r="L27" i="6"/>
  <c r="L31" i="6"/>
  <c r="L35" i="6"/>
  <c r="L5" i="6"/>
  <c r="L9" i="6"/>
  <c r="L13" i="6"/>
  <c r="L17" i="6"/>
  <c r="L21" i="6"/>
  <c r="L25" i="6"/>
  <c r="L29" i="6"/>
  <c r="L33" i="6"/>
  <c r="L37" i="6"/>
  <c r="L41" i="6"/>
  <c r="L4" i="6"/>
  <c r="L2" i="6" s="1"/>
  <c r="L14" i="6"/>
  <c r="L36" i="6"/>
  <c r="L46" i="6"/>
  <c r="L10" i="6"/>
  <c r="L32" i="6"/>
  <c r="L47" i="6"/>
  <c r="L50" i="6"/>
  <c r="L20" i="6"/>
  <c r="L30" i="6"/>
  <c r="L40" i="6"/>
  <c r="L8" i="6"/>
  <c r="L18" i="6"/>
  <c r="L43" i="6"/>
  <c r="L49" i="6"/>
  <c r="L53" i="6"/>
  <c r="L57" i="6"/>
  <c r="L61" i="6"/>
  <c r="L65" i="6"/>
  <c r="L69" i="6"/>
  <c r="L38" i="6"/>
  <c r="L44" i="6"/>
  <c r="L58" i="6"/>
  <c r="L64" i="6"/>
  <c r="L67" i="6"/>
  <c r="L81" i="6"/>
  <c r="L86" i="6"/>
  <c r="L90" i="6"/>
  <c r="L94" i="6"/>
  <c r="L98" i="6"/>
  <c r="L6" i="6"/>
  <c r="L45" i="6"/>
  <c r="L62" i="6"/>
  <c r="L68" i="6"/>
  <c r="L71" i="6"/>
  <c r="L75" i="6"/>
  <c r="L82" i="6"/>
  <c r="L16" i="6"/>
  <c r="L26" i="6"/>
  <c r="L48" i="6"/>
  <c r="L51" i="6"/>
  <c r="L79" i="6"/>
  <c r="L88" i="6"/>
  <c r="L92" i="6"/>
  <c r="L96" i="6"/>
  <c r="L100" i="6"/>
  <c r="L28" i="6"/>
  <c r="L52" i="6"/>
  <c r="L55" i="6"/>
  <c r="L34" i="6"/>
  <c r="L54" i="6"/>
  <c r="L66" i="6"/>
  <c r="L78" i="6"/>
  <c r="L80" i="6"/>
  <c r="L87" i="6"/>
  <c r="L12" i="6"/>
  <c r="L84" i="6"/>
  <c r="L95" i="6"/>
  <c r="L39" i="6"/>
  <c r="L42" i="6"/>
  <c r="L97" i="6"/>
  <c r="L105" i="6"/>
  <c r="L110" i="6"/>
  <c r="L116" i="6"/>
  <c r="L121" i="6"/>
  <c r="L126" i="6"/>
  <c r="L132" i="6"/>
  <c r="L137" i="6"/>
  <c r="L142" i="6"/>
  <c r="L148" i="6"/>
  <c r="L153" i="6"/>
  <c r="L158" i="6"/>
  <c r="L162" i="6"/>
  <c r="L166" i="6"/>
  <c r="L170" i="6"/>
  <c r="L174" i="6"/>
  <c r="L178" i="6"/>
  <c r="L182" i="6"/>
  <c r="L186" i="6"/>
  <c r="L99" i="6"/>
  <c r="L115" i="6"/>
  <c r="L131" i="6"/>
  <c r="L147" i="6"/>
  <c r="L56" i="6"/>
  <c r="L73" i="6"/>
  <c r="L91" i="6"/>
  <c r="L104" i="6"/>
  <c r="L109" i="6"/>
  <c r="L114" i="6"/>
  <c r="L120" i="6"/>
  <c r="L125" i="6"/>
  <c r="L130" i="6"/>
  <c r="L136" i="6"/>
  <c r="L141" i="6"/>
  <c r="L146" i="6"/>
  <c r="L152" i="6"/>
  <c r="L157" i="6"/>
  <c r="L165" i="6"/>
  <c r="L169" i="6"/>
  <c r="L173" i="6"/>
  <c r="L177" i="6"/>
  <c r="L181" i="6"/>
  <c r="Z3" i="6"/>
  <c r="R3" i="6"/>
  <c r="AE190" i="6"/>
  <c r="O190" i="6"/>
  <c r="AB189" i="6"/>
  <c r="U188" i="6"/>
  <c r="E187" i="6"/>
  <c r="AC185" i="6"/>
  <c r="T185" i="6"/>
  <c r="AC181" i="6"/>
  <c r="W178" i="6"/>
  <c r="AE177" i="6"/>
  <c r="U177" i="6"/>
  <c r="O174" i="6"/>
  <c r="W173" i="6"/>
  <c r="AE172" i="6"/>
  <c r="M171" i="6"/>
  <c r="R170" i="6"/>
  <c r="N168" i="6"/>
  <c r="X166" i="6"/>
  <c r="J166" i="6"/>
  <c r="O165" i="6"/>
  <c r="T164" i="6"/>
  <c r="F164" i="6"/>
  <c r="B162" i="6"/>
  <c r="AD159" i="6"/>
  <c r="J159" i="6"/>
  <c r="G158" i="6"/>
  <c r="D157" i="6"/>
  <c r="P156" i="6"/>
  <c r="L155" i="6"/>
  <c r="H154" i="6"/>
  <c r="E153" i="6"/>
  <c r="AB151" i="6"/>
  <c r="J150" i="6"/>
  <c r="AD147" i="6"/>
  <c r="Z146" i="6"/>
  <c r="V145" i="6"/>
  <c r="D145" i="6"/>
  <c r="AE143" i="6"/>
  <c r="AB142" i="6"/>
  <c r="X141" i="6"/>
  <c r="E141" i="6"/>
  <c r="B140" i="6"/>
  <c r="AC138" i="6"/>
  <c r="U137" i="6"/>
  <c r="R136" i="6"/>
  <c r="O135" i="6"/>
  <c r="Z134" i="6"/>
  <c r="V133" i="6"/>
  <c r="H133" i="6"/>
  <c r="AE131" i="6"/>
  <c r="AB130" i="6"/>
  <c r="X129" i="6"/>
  <c r="T128" i="6"/>
  <c r="B128" i="6"/>
  <c r="AC126" i="6"/>
  <c r="Z125" i="6"/>
  <c r="V124" i="6"/>
  <c r="O123" i="6"/>
  <c r="P119" i="6"/>
  <c r="AE118" i="6"/>
  <c r="X117" i="6"/>
  <c r="T116" i="6"/>
  <c r="F116" i="6"/>
  <c r="AC114" i="6"/>
  <c r="Z113" i="6"/>
  <c r="R111" i="6"/>
  <c r="O110" i="6"/>
  <c r="X108" i="6"/>
  <c r="D108" i="6"/>
  <c r="T107" i="6"/>
  <c r="M106" i="6"/>
  <c r="N102" i="6"/>
  <c r="B100" i="6"/>
  <c r="E99" i="6"/>
  <c r="U97" i="6"/>
  <c r="G96" i="6"/>
  <c r="W94" i="6"/>
  <c r="P87" i="6"/>
  <c r="W85" i="6"/>
  <c r="T84" i="6"/>
  <c r="T80" i="6"/>
  <c r="N79" i="6"/>
  <c r="L77" i="6"/>
  <c r="D73" i="6"/>
  <c r="D72" i="6"/>
  <c r="F69" i="6"/>
  <c r="B66" i="6"/>
  <c r="F63" i="6"/>
  <c r="L60" i="6"/>
  <c r="W58" i="6"/>
  <c r="V55" i="6"/>
  <c r="G54" i="6"/>
  <c r="H52" i="6"/>
  <c r="G48" i="6"/>
  <c r="U40" i="6"/>
  <c r="P24" i="6"/>
  <c r="AA7" i="6"/>
  <c r="AA11" i="6"/>
  <c r="AA15" i="6"/>
  <c r="AA19" i="6"/>
  <c r="AA23" i="6"/>
  <c r="AA27" i="6"/>
  <c r="AA31" i="6"/>
  <c r="AA35" i="6"/>
  <c r="AA6" i="6"/>
  <c r="AA10" i="6"/>
  <c r="AA14" i="6"/>
  <c r="AA18" i="6"/>
  <c r="AA22" i="6"/>
  <c r="AA26" i="6"/>
  <c r="AA30" i="6"/>
  <c r="AA34" i="6"/>
  <c r="AA38" i="6"/>
  <c r="AA42" i="6"/>
  <c r="AA46" i="6"/>
  <c r="AA5" i="6"/>
  <c r="AA9" i="6"/>
  <c r="AA13" i="6"/>
  <c r="AA17" i="6"/>
  <c r="AA21" i="6"/>
  <c r="AA25" i="6"/>
  <c r="AA29" i="6"/>
  <c r="AA33" i="6"/>
  <c r="AA37" i="6"/>
  <c r="AA41" i="6"/>
  <c r="AA32" i="6"/>
  <c r="AA47" i="6"/>
  <c r="AA51" i="6"/>
  <c r="AA55" i="6"/>
  <c r="AA59" i="6"/>
  <c r="AA63" i="6"/>
  <c r="AA67" i="6"/>
  <c r="AA71" i="6"/>
  <c r="AA28" i="6"/>
  <c r="AA39" i="6"/>
  <c r="AA45" i="6"/>
  <c r="AA16" i="6"/>
  <c r="AA49" i="6"/>
  <c r="AA53" i="6"/>
  <c r="AA57" i="6"/>
  <c r="AA61" i="6"/>
  <c r="AA65" i="6"/>
  <c r="AA69" i="6"/>
  <c r="AA73" i="6"/>
  <c r="AA77" i="6"/>
  <c r="AA81" i="6"/>
  <c r="AA4" i="6"/>
  <c r="AA36" i="6"/>
  <c r="AA40" i="6"/>
  <c r="AA12" i="6"/>
  <c r="AA52" i="6"/>
  <c r="AA75" i="6"/>
  <c r="AA82" i="6"/>
  <c r="AA24" i="6"/>
  <c r="AA43" i="6"/>
  <c r="AA48" i="6"/>
  <c r="AA50" i="6"/>
  <c r="AA56" i="6"/>
  <c r="AA80" i="6"/>
  <c r="AA88" i="6"/>
  <c r="AA92" i="6"/>
  <c r="AA62" i="6"/>
  <c r="AA68" i="6"/>
  <c r="AA84" i="6"/>
  <c r="AA20" i="6"/>
  <c r="AA44" i="6"/>
  <c r="AA58" i="6"/>
  <c r="AA78" i="6"/>
  <c r="AA79" i="6"/>
  <c r="AA103" i="6"/>
  <c r="AA107" i="6"/>
  <c r="AA111" i="6"/>
  <c r="AA115" i="6"/>
  <c r="AA119" i="6"/>
  <c r="AA123" i="6"/>
  <c r="AA127" i="6"/>
  <c r="AA131" i="6"/>
  <c r="AA135" i="6"/>
  <c r="AA139" i="6"/>
  <c r="AA143" i="6"/>
  <c r="AA147" i="6"/>
  <c r="AA151" i="6"/>
  <c r="AA155" i="6"/>
  <c r="AA159" i="6"/>
  <c r="AA83" i="6"/>
  <c r="AA90" i="6"/>
  <c r="AA93" i="6"/>
  <c r="AA97" i="6"/>
  <c r="AA102" i="6"/>
  <c r="AA106" i="6"/>
  <c r="AA110" i="6"/>
  <c r="AA114" i="6"/>
  <c r="AA118" i="6"/>
  <c r="AA122" i="6"/>
  <c r="AA126" i="6"/>
  <c r="AA130" i="6"/>
  <c r="AA134" i="6"/>
  <c r="AA138" i="6"/>
  <c r="AA142" i="6"/>
  <c r="AA146" i="6"/>
  <c r="AA150" i="6"/>
  <c r="AA154" i="6"/>
  <c r="AA158" i="6"/>
  <c r="AA54" i="6"/>
  <c r="AA87" i="6"/>
  <c r="AA91" i="6"/>
  <c r="AA98" i="6"/>
  <c r="AA101" i="6"/>
  <c r="AA112" i="6"/>
  <c r="AA117" i="6"/>
  <c r="AA128" i="6"/>
  <c r="AA133" i="6"/>
  <c r="AA144" i="6"/>
  <c r="AA149" i="6"/>
  <c r="AA160" i="6"/>
  <c r="AA161" i="6"/>
  <c r="AA165" i="6"/>
  <c r="AA169" i="6"/>
  <c r="AA60" i="6"/>
  <c r="AA70" i="6"/>
  <c r="AA99" i="6"/>
  <c r="S7" i="6"/>
  <c r="S11" i="6"/>
  <c r="S15" i="6"/>
  <c r="S19" i="6"/>
  <c r="S23" i="6"/>
  <c r="S27" i="6"/>
  <c r="S31" i="6"/>
  <c r="S35" i="6"/>
  <c r="S6" i="6"/>
  <c r="S10" i="6"/>
  <c r="S14" i="6"/>
  <c r="S18" i="6"/>
  <c r="S22" i="6"/>
  <c r="S26" i="6"/>
  <c r="S30" i="6"/>
  <c r="S34" i="6"/>
  <c r="S38" i="6"/>
  <c r="S42" i="6"/>
  <c r="S46" i="6"/>
  <c r="S5" i="6"/>
  <c r="S9" i="6"/>
  <c r="S13" i="6"/>
  <c r="S17" i="6"/>
  <c r="S21" i="6"/>
  <c r="S25" i="6"/>
  <c r="S29" i="6"/>
  <c r="S33" i="6"/>
  <c r="S37" i="6"/>
  <c r="S41" i="6"/>
  <c r="S28" i="6"/>
  <c r="S40" i="6"/>
  <c r="S51" i="6"/>
  <c r="S55" i="6"/>
  <c r="S59" i="6"/>
  <c r="S63" i="6"/>
  <c r="S67" i="6"/>
  <c r="S71" i="6"/>
  <c r="S24" i="6"/>
  <c r="S12" i="6"/>
  <c r="S44" i="6"/>
  <c r="S45" i="6"/>
  <c r="S49" i="6"/>
  <c r="S53" i="6"/>
  <c r="S57" i="6"/>
  <c r="S61" i="6"/>
  <c r="S65" i="6"/>
  <c r="S69" i="6"/>
  <c r="S73" i="6"/>
  <c r="S77" i="6"/>
  <c r="S81" i="6"/>
  <c r="S32" i="6"/>
  <c r="S8" i="6"/>
  <c r="S78" i="6"/>
  <c r="S20" i="6"/>
  <c r="S39" i="6"/>
  <c r="S52" i="6"/>
  <c r="S72" i="6"/>
  <c r="S76" i="6"/>
  <c r="S83" i="6"/>
  <c r="S88" i="6"/>
  <c r="S92" i="6"/>
  <c r="S58" i="6"/>
  <c r="S64" i="6"/>
  <c r="S80" i="6"/>
  <c r="S16" i="6"/>
  <c r="S48" i="6"/>
  <c r="S100" i="6"/>
  <c r="S103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4" i="6"/>
  <c r="S2" i="6" s="1"/>
  <c r="S54" i="6"/>
  <c r="S68" i="6"/>
  <c r="S74" i="6"/>
  <c r="S75" i="6"/>
  <c r="S86" i="6"/>
  <c r="S89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90" i="6"/>
  <c r="S47" i="6"/>
  <c r="S62" i="6"/>
  <c r="S94" i="6"/>
  <c r="S108" i="6"/>
  <c r="S113" i="6"/>
  <c r="S124" i="6"/>
  <c r="S129" i="6"/>
  <c r="S140" i="6"/>
  <c r="S145" i="6"/>
  <c r="S156" i="6"/>
  <c r="S161" i="6"/>
  <c r="S165" i="6"/>
  <c r="S169" i="6"/>
  <c r="S36" i="6"/>
  <c r="S43" i="6"/>
  <c r="S50" i="6"/>
  <c r="S85" i="6"/>
  <c r="S93" i="6"/>
  <c r="S95" i="6"/>
  <c r="K7" i="6"/>
  <c r="K11" i="6"/>
  <c r="K15" i="6"/>
  <c r="K19" i="6"/>
  <c r="K23" i="6"/>
  <c r="K27" i="6"/>
  <c r="K31" i="6"/>
  <c r="K35" i="6"/>
  <c r="K6" i="6"/>
  <c r="K10" i="6"/>
  <c r="K14" i="6"/>
  <c r="K18" i="6"/>
  <c r="K22" i="6"/>
  <c r="K26" i="6"/>
  <c r="K30" i="6"/>
  <c r="K34" i="6"/>
  <c r="K38" i="6"/>
  <c r="K42" i="6"/>
  <c r="K46" i="6"/>
  <c r="K5" i="6"/>
  <c r="K9" i="6"/>
  <c r="K13" i="6"/>
  <c r="K17" i="6"/>
  <c r="K21" i="6"/>
  <c r="K25" i="6"/>
  <c r="K29" i="6"/>
  <c r="K33" i="6"/>
  <c r="K37" i="6"/>
  <c r="K41" i="6"/>
  <c r="K24" i="6"/>
  <c r="K51" i="6"/>
  <c r="K55" i="6"/>
  <c r="K59" i="6"/>
  <c r="K63" i="6"/>
  <c r="K67" i="6"/>
  <c r="K71" i="6"/>
  <c r="K20" i="6"/>
  <c r="K40" i="6"/>
  <c r="K8" i="6"/>
  <c r="K43" i="6"/>
  <c r="K49" i="6"/>
  <c r="K53" i="6"/>
  <c r="K57" i="6"/>
  <c r="K61" i="6"/>
  <c r="K65" i="6"/>
  <c r="K69" i="6"/>
  <c r="K73" i="6"/>
  <c r="K77" i="6"/>
  <c r="K81" i="6"/>
  <c r="K28" i="6"/>
  <c r="K45" i="6"/>
  <c r="K4" i="6"/>
  <c r="K2" i="6" s="1"/>
  <c r="K70" i="6"/>
  <c r="K74" i="6"/>
  <c r="K16" i="6"/>
  <c r="K48" i="6"/>
  <c r="K79" i="6"/>
  <c r="K88" i="6"/>
  <c r="K92" i="6"/>
  <c r="K36" i="6"/>
  <c r="K54" i="6"/>
  <c r="K60" i="6"/>
  <c r="K76" i="6"/>
  <c r="K83" i="6"/>
  <c r="K12" i="6"/>
  <c r="K44" i="6"/>
  <c r="K64" i="6"/>
  <c r="K90" i="6"/>
  <c r="K93" i="6"/>
  <c r="K96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56" i="6"/>
  <c r="K58" i="6"/>
  <c r="K85" i="6"/>
  <c r="K91" i="6"/>
  <c r="K100" i="6"/>
  <c r="K102" i="6"/>
  <c r="K106" i="6"/>
  <c r="K110" i="6"/>
  <c r="K114" i="6"/>
  <c r="K118" i="6"/>
  <c r="K122" i="6"/>
  <c r="K126" i="6"/>
  <c r="K130" i="6"/>
  <c r="K134" i="6"/>
  <c r="K138" i="6"/>
  <c r="K142" i="6"/>
  <c r="K146" i="6"/>
  <c r="K150" i="6"/>
  <c r="K154" i="6"/>
  <c r="K158" i="6"/>
  <c r="K47" i="6"/>
  <c r="K50" i="6"/>
  <c r="K78" i="6"/>
  <c r="K80" i="6"/>
  <c r="K98" i="6"/>
  <c r="K99" i="6"/>
  <c r="K82" i="6"/>
  <c r="K84" i="6"/>
  <c r="K104" i="6"/>
  <c r="K109" i="6"/>
  <c r="K120" i="6"/>
  <c r="K125" i="6"/>
  <c r="K136" i="6"/>
  <c r="K141" i="6"/>
  <c r="K152" i="6"/>
  <c r="K157" i="6"/>
  <c r="K165" i="6"/>
  <c r="K169" i="6"/>
  <c r="K66" i="6"/>
  <c r="K87" i="6"/>
  <c r="C7" i="6"/>
  <c r="C11" i="6"/>
  <c r="C15" i="6"/>
  <c r="C19" i="6"/>
  <c r="C23" i="6"/>
  <c r="C27" i="6"/>
  <c r="C31" i="6"/>
  <c r="C35" i="6"/>
  <c r="C6" i="6"/>
  <c r="C10" i="6"/>
  <c r="C14" i="6"/>
  <c r="C18" i="6"/>
  <c r="C22" i="6"/>
  <c r="C26" i="6"/>
  <c r="C30" i="6"/>
  <c r="C34" i="6"/>
  <c r="C38" i="6"/>
  <c r="C42" i="6"/>
  <c r="C46" i="6"/>
  <c r="C5" i="6"/>
  <c r="C2" i="6" s="1"/>
  <c r="C9" i="6"/>
  <c r="C13" i="6"/>
  <c r="C17" i="6"/>
  <c r="C21" i="6"/>
  <c r="C25" i="6"/>
  <c r="C29" i="6"/>
  <c r="C33" i="6"/>
  <c r="C37" i="6"/>
  <c r="C41" i="6"/>
  <c r="C45" i="6"/>
  <c r="C20" i="6"/>
  <c r="C51" i="6"/>
  <c r="C55" i="6"/>
  <c r="C59" i="6"/>
  <c r="C63" i="6"/>
  <c r="C67" i="6"/>
  <c r="C71" i="6"/>
  <c r="C16" i="6"/>
  <c r="C47" i="6"/>
  <c r="C4" i="6"/>
  <c r="C36" i="6"/>
  <c r="C39" i="6"/>
  <c r="C49" i="6"/>
  <c r="C53" i="6"/>
  <c r="C57" i="6"/>
  <c r="C61" i="6"/>
  <c r="C65" i="6"/>
  <c r="C69" i="6"/>
  <c r="C73" i="6"/>
  <c r="C77" i="6"/>
  <c r="C81" i="6"/>
  <c r="C85" i="6"/>
  <c r="C24" i="6"/>
  <c r="C66" i="6"/>
  <c r="C72" i="6"/>
  <c r="C12" i="6"/>
  <c r="C70" i="6"/>
  <c r="C75" i="6"/>
  <c r="C82" i="6"/>
  <c r="C88" i="6"/>
  <c r="C92" i="6"/>
  <c r="C32" i="6"/>
  <c r="C43" i="6"/>
  <c r="C56" i="6"/>
  <c r="C79" i="6"/>
  <c r="C8" i="6"/>
  <c r="C44" i="6"/>
  <c r="C40" i="6"/>
  <c r="C48" i="6"/>
  <c r="C54" i="6"/>
  <c r="C86" i="6"/>
  <c r="C89" i="6"/>
  <c r="C97" i="6"/>
  <c r="C103" i="6"/>
  <c r="C107" i="6"/>
  <c r="C111" i="6"/>
  <c r="C115" i="6"/>
  <c r="C119" i="6"/>
  <c r="C123" i="6"/>
  <c r="C127" i="6"/>
  <c r="C131" i="6"/>
  <c r="C135" i="6"/>
  <c r="C139" i="6"/>
  <c r="C143" i="6"/>
  <c r="C147" i="6"/>
  <c r="C151" i="6"/>
  <c r="C155" i="6"/>
  <c r="C159" i="6"/>
  <c r="C52" i="6"/>
  <c r="C87" i="6"/>
  <c r="C96" i="6"/>
  <c r="C102" i="6"/>
  <c r="C106" i="6"/>
  <c r="C110" i="6"/>
  <c r="C114" i="6"/>
  <c r="C118" i="6"/>
  <c r="C122" i="6"/>
  <c r="C126" i="6"/>
  <c r="C130" i="6"/>
  <c r="C134" i="6"/>
  <c r="C138" i="6"/>
  <c r="C142" i="6"/>
  <c r="C146" i="6"/>
  <c r="C150" i="6"/>
  <c r="C154" i="6"/>
  <c r="C158" i="6"/>
  <c r="C68" i="6"/>
  <c r="C90" i="6"/>
  <c r="C95" i="6"/>
  <c r="C83" i="6"/>
  <c r="C94" i="6"/>
  <c r="C105" i="6"/>
  <c r="C116" i="6"/>
  <c r="C121" i="6"/>
  <c r="C132" i="6"/>
  <c r="C137" i="6"/>
  <c r="C148" i="6"/>
  <c r="C153" i="6"/>
  <c r="C165" i="6"/>
  <c r="C169" i="6"/>
  <c r="C58" i="6"/>
  <c r="C93" i="6"/>
  <c r="Y3" i="6"/>
  <c r="Q3" i="6"/>
  <c r="I3" i="6"/>
  <c r="AD190" i="6"/>
  <c r="V190" i="6"/>
  <c r="N190" i="6"/>
  <c r="F190" i="6"/>
  <c r="AA189" i="6"/>
  <c r="Q189" i="6"/>
  <c r="H189" i="6"/>
  <c r="AC188" i="6"/>
  <c r="T188" i="6"/>
  <c r="K188" i="6"/>
  <c r="B188" i="6"/>
  <c r="W187" i="6"/>
  <c r="M187" i="6"/>
  <c r="D187" i="6"/>
  <c r="Y186" i="6"/>
  <c r="P186" i="6"/>
  <c r="G186" i="6"/>
  <c r="AB185" i="6"/>
  <c r="S185" i="6"/>
  <c r="I185" i="6"/>
  <c r="AD184" i="6"/>
  <c r="U184" i="6"/>
  <c r="L184" i="6"/>
  <c r="AE183" i="6"/>
  <c r="T183" i="6"/>
  <c r="J183" i="6"/>
  <c r="AC182" i="6"/>
  <c r="R182" i="6"/>
  <c r="H182" i="6"/>
  <c r="AA181" i="6"/>
  <c r="P181" i="6"/>
  <c r="F181" i="6"/>
  <c r="Y180" i="6"/>
  <c r="N180" i="6"/>
  <c r="D180" i="6"/>
  <c r="W179" i="6"/>
  <c r="L179" i="6"/>
  <c r="B179" i="6"/>
  <c r="U178" i="6"/>
  <c r="J178" i="6"/>
  <c r="AD177" i="6"/>
  <c r="S177" i="6"/>
  <c r="H177" i="6"/>
  <c r="AB176" i="6"/>
  <c r="Q176" i="6"/>
  <c r="F176" i="6"/>
  <c r="Z175" i="6"/>
  <c r="O175" i="6"/>
  <c r="D175" i="6"/>
  <c r="X174" i="6"/>
  <c r="M174" i="6"/>
  <c r="B174" i="6"/>
  <c r="V173" i="6"/>
  <c r="K173" i="6"/>
  <c r="AD172" i="6"/>
  <c r="T172" i="6"/>
  <c r="G172" i="6"/>
  <c r="Z171" i="6"/>
  <c r="L171" i="6"/>
  <c r="AE170" i="6"/>
  <c r="Q170" i="6"/>
  <c r="C170" i="6"/>
  <c r="V169" i="6"/>
  <c r="H169" i="6"/>
  <c r="AA168" i="6"/>
  <c r="M168" i="6"/>
  <c r="AC167" i="6"/>
  <c r="R167" i="6"/>
  <c r="D167" i="6"/>
  <c r="W166" i="6"/>
  <c r="I166" i="6"/>
  <c r="Y165" i="6"/>
  <c r="N165" i="6"/>
  <c r="AD164" i="6"/>
  <c r="S164" i="6"/>
  <c r="E164" i="6"/>
  <c r="U163" i="6"/>
  <c r="J163" i="6"/>
  <c r="Z162" i="6"/>
  <c r="O162" i="6"/>
  <c r="AE161" i="6"/>
  <c r="P161" i="6"/>
  <c r="B161" i="6"/>
  <c r="L160" i="6"/>
  <c r="AB159" i="6"/>
  <c r="I159" i="6"/>
  <c r="U158" i="6"/>
  <c r="F158" i="6"/>
  <c r="R157" i="6"/>
  <c r="C157" i="6"/>
  <c r="N156" i="6"/>
  <c r="Y155" i="6"/>
  <c r="J155" i="6"/>
  <c r="V154" i="6"/>
  <c r="G154" i="6"/>
  <c r="S153" i="6"/>
  <c r="AD152" i="6"/>
  <c r="P152" i="6"/>
  <c r="Z151" i="6"/>
  <c r="L151" i="6"/>
  <c r="W150" i="6"/>
  <c r="E150" i="6"/>
  <c r="T149" i="6"/>
  <c r="B149" i="6"/>
  <c r="Q148" i="6"/>
  <c r="AB147" i="6"/>
  <c r="X146" i="6"/>
  <c r="F146" i="6"/>
  <c r="U145" i="6"/>
  <c r="C145" i="6"/>
  <c r="N144" i="6"/>
  <c r="AD143" i="6"/>
  <c r="J143" i="6"/>
  <c r="Z142" i="6"/>
  <c r="G142" i="6"/>
  <c r="S141" i="6"/>
  <c r="D141" i="6"/>
  <c r="P140" i="6"/>
  <c r="AE139" i="6"/>
  <c r="L139" i="6"/>
  <c r="W138" i="6"/>
  <c r="H138" i="6"/>
  <c r="T137" i="6"/>
  <c r="E137" i="6"/>
  <c r="Q136" i="6"/>
  <c r="AB135" i="6"/>
  <c r="N135" i="6"/>
  <c r="X134" i="6"/>
  <c r="J134" i="6"/>
  <c r="U133" i="6"/>
  <c r="C133" i="6"/>
  <c r="R132" i="6"/>
  <c r="AD131" i="6"/>
  <c r="O131" i="6"/>
  <c r="Z130" i="6"/>
  <c r="G130" i="6"/>
  <c r="V129" i="6"/>
  <c r="D129" i="6"/>
  <c r="S128" i="6"/>
  <c r="AE127" i="6"/>
  <c r="L127" i="6"/>
  <c r="AB126" i="6"/>
  <c r="H126" i="6"/>
  <c r="X125" i="6"/>
  <c r="E125" i="6"/>
  <c r="Q124" i="6"/>
  <c r="B124" i="6"/>
  <c r="N123" i="6"/>
  <c r="AC122" i="6"/>
  <c r="J122" i="6"/>
  <c r="U121" i="6"/>
  <c r="F121" i="6"/>
  <c r="R120" i="6"/>
  <c r="C120" i="6"/>
  <c r="O119" i="6"/>
  <c r="Z118" i="6"/>
  <c r="L118" i="6"/>
  <c r="V117" i="6"/>
  <c r="H117" i="6"/>
  <c r="S116" i="6"/>
  <c r="AE115" i="6"/>
  <c r="P115" i="6"/>
  <c r="AB114" i="6"/>
  <c r="M114" i="6"/>
  <c r="X113" i="6"/>
  <c r="E113" i="6"/>
  <c r="T112" i="6"/>
  <c r="B112" i="6"/>
  <c r="Q111" i="6"/>
  <c r="AC110" i="6"/>
  <c r="J110" i="6"/>
  <c r="Z109" i="6"/>
  <c r="F109" i="6"/>
  <c r="V108" i="6"/>
  <c r="C108" i="6"/>
  <c r="O107" i="6"/>
  <c r="AD106" i="6"/>
  <c r="L106" i="6"/>
  <c r="AA105" i="6"/>
  <c r="H105" i="6"/>
  <c r="S104" i="6"/>
  <c r="D104" i="6"/>
  <c r="AE102" i="6"/>
  <c r="M102" i="6"/>
  <c r="X101" i="6"/>
  <c r="J101" i="6"/>
  <c r="R100" i="6"/>
  <c r="AC99" i="6"/>
  <c r="D99" i="6"/>
  <c r="J98" i="6"/>
  <c r="T97" i="6"/>
  <c r="F96" i="6"/>
  <c r="K95" i="6"/>
  <c r="O94" i="6"/>
  <c r="W93" i="6"/>
  <c r="W92" i="6"/>
  <c r="AC91" i="6"/>
  <c r="AD90" i="6"/>
  <c r="AE89" i="6"/>
  <c r="H89" i="6"/>
  <c r="F88" i="6"/>
  <c r="M87" i="6"/>
  <c r="M86" i="6"/>
  <c r="O85" i="6"/>
  <c r="S84" i="6"/>
  <c r="N83" i="6"/>
  <c r="M81" i="6"/>
  <c r="G80" i="6"/>
  <c r="J79" i="6"/>
  <c r="H78" i="6"/>
  <c r="J77" i="6"/>
  <c r="G76" i="6"/>
  <c r="B75" i="6"/>
  <c r="H74" i="6"/>
  <c r="AC71" i="6"/>
  <c r="J70" i="6"/>
  <c r="W68" i="6"/>
  <c r="N67" i="6"/>
  <c r="V64" i="6"/>
  <c r="B63" i="6"/>
  <c r="N61" i="6"/>
  <c r="T58" i="6"/>
  <c r="M57" i="6"/>
  <c r="D52" i="6"/>
  <c r="AC47" i="6"/>
  <c r="N44" i="6"/>
  <c r="K39" i="6"/>
  <c r="AB32" i="6"/>
  <c r="L24" i="6"/>
  <c r="D8" i="6"/>
  <c r="P5" i="6"/>
  <c r="P9" i="6"/>
  <c r="P13" i="6"/>
  <c r="P17" i="6"/>
  <c r="P21" i="6"/>
  <c r="P25" i="6"/>
  <c r="P29" i="6"/>
  <c r="P33" i="6"/>
  <c r="P37" i="6"/>
  <c r="P7" i="6"/>
  <c r="P11" i="6"/>
  <c r="P15" i="6"/>
  <c r="P19" i="6"/>
  <c r="P23" i="6"/>
  <c r="P27" i="6"/>
  <c r="P31" i="6"/>
  <c r="P35" i="6"/>
  <c r="P39" i="6"/>
  <c r="P43" i="6"/>
  <c r="P6" i="6"/>
  <c r="P16" i="6"/>
  <c r="P12" i="6"/>
  <c r="P34" i="6"/>
  <c r="P48" i="6"/>
  <c r="P22" i="6"/>
  <c r="P32" i="6"/>
  <c r="P42" i="6"/>
  <c r="P46" i="6"/>
  <c r="P10" i="6"/>
  <c r="P20" i="6"/>
  <c r="P51" i="6"/>
  <c r="P55" i="6"/>
  <c r="P59" i="6"/>
  <c r="P63" i="6"/>
  <c r="P67" i="6"/>
  <c r="P71" i="6"/>
  <c r="P18" i="6"/>
  <c r="P28" i="6"/>
  <c r="P60" i="6"/>
  <c r="P66" i="6"/>
  <c r="P69" i="6"/>
  <c r="P83" i="6"/>
  <c r="P88" i="6"/>
  <c r="P92" i="6"/>
  <c r="P96" i="6"/>
  <c r="P100" i="6"/>
  <c r="P30" i="6"/>
  <c r="P64" i="6"/>
  <c r="P70" i="6"/>
  <c r="P77" i="6"/>
  <c r="P84" i="6"/>
  <c r="P40" i="6"/>
  <c r="P50" i="6"/>
  <c r="P53" i="6"/>
  <c r="P74" i="6"/>
  <c r="P81" i="6"/>
  <c r="P86" i="6"/>
  <c r="P90" i="6"/>
  <c r="P94" i="6"/>
  <c r="P98" i="6"/>
  <c r="P26" i="6"/>
  <c r="P36" i="6"/>
  <c r="P8" i="6"/>
  <c r="P47" i="6"/>
  <c r="P54" i="6"/>
  <c r="P57" i="6"/>
  <c r="P72" i="6"/>
  <c r="P73" i="6"/>
  <c r="P75" i="6"/>
  <c r="P89" i="6"/>
  <c r="P4" i="6"/>
  <c r="P62" i="6"/>
  <c r="P79" i="6"/>
  <c r="P97" i="6"/>
  <c r="P14" i="6"/>
  <c r="P45" i="6"/>
  <c r="P52" i="6"/>
  <c r="P61" i="6"/>
  <c r="P85" i="6"/>
  <c r="P93" i="6"/>
  <c r="P95" i="6"/>
  <c r="P102" i="6"/>
  <c r="P107" i="6"/>
  <c r="P112" i="6"/>
  <c r="P118" i="6"/>
  <c r="P123" i="6"/>
  <c r="P128" i="6"/>
  <c r="P134" i="6"/>
  <c r="P139" i="6"/>
  <c r="P144" i="6"/>
  <c r="P150" i="6"/>
  <c r="P155" i="6"/>
  <c r="P160" i="6"/>
  <c r="P164" i="6"/>
  <c r="P168" i="6"/>
  <c r="P172" i="6"/>
  <c r="P176" i="6"/>
  <c r="P180" i="6"/>
  <c r="P184" i="6"/>
  <c r="P188" i="6"/>
  <c r="P76" i="6"/>
  <c r="P78" i="6"/>
  <c r="P101" i="6"/>
  <c r="P117" i="6"/>
  <c r="P133" i="6"/>
  <c r="P149" i="6"/>
  <c r="P65" i="6"/>
  <c r="P80" i="6"/>
  <c r="P82" i="6"/>
  <c r="P106" i="6"/>
  <c r="P111" i="6"/>
  <c r="P116" i="6"/>
  <c r="P122" i="6"/>
  <c r="P127" i="6"/>
  <c r="P132" i="6"/>
  <c r="P138" i="6"/>
  <c r="P143" i="6"/>
  <c r="P148" i="6"/>
  <c r="P154" i="6"/>
  <c r="P159" i="6"/>
  <c r="P163" i="6"/>
  <c r="P167" i="6"/>
  <c r="P171" i="6"/>
  <c r="P175" i="6"/>
  <c r="P179" i="6"/>
  <c r="P183" i="6"/>
  <c r="AE5" i="6"/>
  <c r="AE9" i="6"/>
  <c r="AE13" i="6"/>
  <c r="AE17" i="6"/>
  <c r="AE21" i="6"/>
  <c r="AE25" i="6"/>
  <c r="AE29" i="6"/>
  <c r="AE33" i="6"/>
  <c r="AE37" i="6"/>
  <c r="AE4" i="6"/>
  <c r="AE8" i="6"/>
  <c r="AE12" i="6"/>
  <c r="AE16" i="6"/>
  <c r="AE20" i="6"/>
  <c r="AE24" i="6"/>
  <c r="AE28" i="6"/>
  <c r="AE32" i="6"/>
  <c r="AE36" i="6"/>
  <c r="AE40" i="6"/>
  <c r="AE44" i="6"/>
  <c r="AE7" i="6"/>
  <c r="AE11" i="6"/>
  <c r="AE15" i="6"/>
  <c r="AE19" i="6"/>
  <c r="AE23" i="6"/>
  <c r="AE27" i="6"/>
  <c r="AE31" i="6"/>
  <c r="AE35" i="6"/>
  <c r="AE39" i="6"/>
  <c r="AE43" i="6"/>
  <c r="AE34" i="6"/>
  <c r="AE49" i="6"/>
  <c r="AE53" i="6"/>
  <c r="AE57" i="6"/>
  <c r="AE61" i="6"/>
  <c r="AE65" i="6"/>
  <c r="AE69" i="6"/>
  <c r="AE30" i="6"/>
  <c r="AE41" i="6"/>
  <c r="AE18" i="6"/>
  <c r="AE47" i="6"/>
  <c r="AE51" i="6"/>
  <c r="AE55" i="6"/>
  <c r="AE59" i="6"/>
  <c r="AE63" i="6"/>
  <c r="AE67" i="6"/>
  <c r="AE71" i="6"/>
  <c r="AE75" i="6"/>
  <c r="AE79" i="6"/>
  <c r="AE83" i="6"/>
  <c r="AE6" i="6"/>
  <c r="AE42" i="6"/>
  <c r="AE54" i="6"/>
  <c r="AE77" i="6"/>
  <c r="AE84" i="6"/>
  <c r="AE52" i="6"/>
  <c r="AE58" i="6"/>
  <c r="AE82" i="6"/>
  <c r="AE86" i="6"/>
  <c r="AE90" i="6"/>
  <c r="AE14" i="6"/>
  <c r="AE45" i="6"/>
  <c r="AE64" i="6"/>
  <c r="AE70" i="6"/>
  <c r="AE26" i="6"/>
  <c r="AE22" i="6"/>
  <c r="AE50" i="6"/>
  <c r="AE62" i="6"/>
  <c r="AE73" i="6"/>
  <c r="AE74" i="6"/>
  <c r="AE95" i="6"/>
  <c r="AE101" i="6"/>
  <c r="AE105" i="6"/>
  <c r="AE109" i="6"/>
  <c r="AE113" i="6"/>
  <c r="AE117" i="6"/>
  <c r="AE121" i="6"/>
  <c r="AE125" i="6"/>
  <c r="AE129" i="6"/>
  <c r="AE133" i="6"/>
  <c r="AE137" i="6"/>
  <c r="AE141" i="6"/>
  <c r="AE145" i="6"/>
  <c r="AE149" i="6"/>
  <c r="AE153" i="6"/>
  <c r="AE157" i="6"/>
  <c r="AE46" i="6"/>
  <c r="AE56" i="6"/>
  <c r="AE78" i="6"/>
  <c r="AE92" i="6"/>
  <c r="AE94" i="6"/>
  <c r="AE99" i="6"/>
  <c r="AE100" i="6"/>
  <c r="AE104" i="6"/>
  <c r="AE108" i="6"/>
  <c r="AE112" i="6"/>
  <c r="AE116" i="6"/>
  <c r="AE120" i="6"/>
  <c r="AE124" i="6"/>
  <c r="AE128" i="6"/>
  <c r="AE132" i="6"/>
  <c r="AE136" i="6"/>
  <c r="AE140" i="6"/>
  <c r="AE144" i="6"/>
  <c r="AE148" i="6"/>
  <c r="AE152" i="6"/>
  <c r="AE156" i="6"/>
  <c r="AE160" i="6"/>
  <c r="AE66" i="6"/>
  <c r="AE80" i="6"/>
  <c r="AE48" i="6"/>
  <c r="AE103" i="6"/>
  <c r="AE114" i="6"/>
  <c r="AE119" i="6"/>
  <c r="AE130" i="6"/>
  <c r="AE135" i="6"/>
  <c r="AE146" i="6"/>
  <c r="AE151" i="6"/>
  <c r="AE163" i="6"/>
  <c r="AE167" i="6"/>
  <c r="AE171" i="6"/>
  <c r="AE10" i="6"/>
  <c r="AE68" i="6"/>
  <c r="AE88" i="6"/>
  <c r="AE96" i="6"/>
  <c r="AE97" i="6"/>
  <c r="B186" i="6"/>
  <c r="B182" i="6"/>
  <c r="X177" i="6"/>
  <c r="H174" i="6"/>
  <c r="O169" i="6"/>
  <c r="H162" i="6"/>
  <c r="X161" i="6"/>
  <c r="H157" i="6"/>
  <c r="AE154" i="6"/>
  <c r="B151" i="6"/>
  <c r="O146" i="6"/>
  <c r="X144" i="6"/>
  <c r="P142" i="6"/>
  <c r="W135" i="6"/>
  <c r="W123" i="6"/>
  <c r="H97" i="6"/>
  <c r="B84" i="6"/>
  <c r="X80" i="6"/>
  <c r="W76" i="6"/>
  <c r="H68" i="6"/>
  <c r="G62" i="6"/>
  <c r="B51" i="6"/>
  <c r="AD4" i="6"/>
  <c r="AD8" i="6"/>
  <c r="AD12" i="6"/>
  <c r="AD16" i="6"/>
  <c r="AD20" i="6"/>
  <c r="AD24" i="6"/>
  <c r="AD28" i="6"/>
  <c r="AD32" i="6"/>
  <c r="AD36" i="6"/>
  <c r="AD6" i="6"/>
  <c r="AD10" i="6"/>
  <c r="AD14" i="6"/>
  <c r="AD18" i="6"/>
  <c r="AD22" i="6"/>
  <c r="AD26" i="6"/>
  <c r="AD30" i="6"/>
  <c r="AD34" i="6"/>
  <c r="AD38" i="6"/>
  <c r="AD42" i="6"/>
  <c r="AD7" i="6"/>
  <c r="AD29" i="6"/>
  <c r="AD40" i="6"/>
  <c r="AD43" i="6"/>
  <c r="AD46" i="6"/>
  <c r="AD25" i="6"/>
  <c r="AD35" i="6"/>
  <c r="AD47" i="6"/>
  <c r="AD13" i="6"/>
  <c r="AD23" i="6"/>
  <c r="AD11" i="6"/>
  <c r="AD2" i="6" s="1"/>
  <c r="AD33" i="6"/>
  <c r="AD39" i="6"/>
  <c r="AD44" i="6"/>
  <c r="AD50" i="6"/>
  <c r="AD54" i="6"/>
  <c r="AD58" i="6"/>
  <c r="AD62" i="6"/>
  <c r="AD66" i="6"/>
  <c r="AD70" i="6"/>
  <c r="AD9" i="6"/>
  <c r="AD19" i="6"/>
  <c r="AD51" i="6"/>
  <c r="AD57" i="6"/>
  <c r="AD60" i="6"/>
  <c r="AD74" i="6"/>
  <c r="AD81" i="6"/>
  <c r="AD87" i="6"/>
  <c r="AD91" i="6"/>
  <c r="AD95" i="6"/>
  <c r="AD99" i="6"/>
  <c r="AD21" i="6"/>
  <c r="AD31" i="6"/>
  <c r="AD45" i="6"/>
  <c r="AD55" i="6"/>
  <c r="AD61" i="6"/>
  <c r="AD64" i="6"/>
  <c r="AD75" i="6"/>
  <c r="AD49" i="6"/>
  <c r="AD67" i="6"/>
  <c r="AD72" i="6"/>
  <c r="AD79" i="6"/>
  <c r="AD85" i="6"/>
  <c r="AD89" i="6"/>
  <c r="AD93" i="6"/>
  <c r="AD97" i="6"/>
  <c r="AD17" i="6"/>
  <c r="AD27" i="6"/>
  <c r="AD37" i="6"/>
  <c r="AD48" i="6"/>
  <c r="AD76" i="6"/>
  <c r="AD15" i="6"/>
  <c r="AD69" i="6"/>
  <c r="AD71" i="6"/>
  <c r="AD80" i="6"/>
  <c r="AD82" i="6"/>
  <c r="AD103" i="6"/>
  <c r="AD109" i="6"/>
  <c r="AD114" i="6"/>
  <c r="AD119" i="6"/>
  <c r="AD125" i="6"/>
  <c r="AD130" i="6"/>
  <c r="AD135" i="6"/>
  <c r="AD141" i="6"/>
  <c r="AD146" i="6"/>
  <c r="AD151" i="6"/>
  <c r="AD157" i="6"/>
  <c r="AD163" i="6"/>
  <c r="AD167" i="6"/>
  <c r="AD171" i="6"/>
  <c r="AD175" i="6"/>
  <c r="AD179" i="6"/>
  <c r="AD183" i="6"/>
  <c r="AD187" i="6"/>
  <c r="AD53" i="6"/>
  <c r="AD68" i="6"/>
  <c r="AD84" i="6"/>
  <c r="AD88" i="6"/>
  <c r="AD92" i="6"/>
  <c r="AD96" i="6"/>
  <c r="AD108" i="6"/>
  <c r="AD124" i="6"/>
  <c r="AD140" i="6"/>
  <c r="AD156" i="6"/>
  <c r="AD5" i="6"/>
  <c r="AD52" i="6"/>
  <c r="AD59" i="6"/>
  <c r="AD73" i="6"/>
  <c r="AD98" i="6"/>
  <c r="AD102" i="6"/>
  <c r="AD107" i="6"/>
  <c r="AD113" i="6"/>
  <c r="AD118" i="6"/>
  <c r="AD123" i="6"/>
  <c r="AD129" i="6"/>
  <c r="AD134" i="6"/>
  <c r="AD139" i="6"/>
  <c r="AD145" i="6"/>
  <c r="AD150" i="6"/>
  <c r="AD155" i="6"/>
  <c r="AD162" i="6"/>
  <c r="AD166" i="6"/>
  <c r="AD170" i="6"/>
  <c r="AD174" i="6"/>
  <c r="AD178" i="6"/>
  <c r="AD182" i="6"/>
  <c r="F4" i="6"/>
  <c r="F2" i="6" s="1"/>
  <c r="F8" i="6"/>
  <c r="F12" i="6"/>
  <c r="F16" i="6"/>
  <c r="F20" i="6"/>
  <c r="F24" i="6"/>
  <c r="F28" i="6"/>
  <c r="F32" i="6"/>
  <c r="F36" i="6"/>
  <c r="F6" i="6"/>
  <c r="F10" i="6"/>
  <c r="F14" i="6"/>
  <c r="F18" i="6"/>
  <c r="F22" i="6"/>
  <c r="F26" i="6"/>
  <c r="F30" i="6"/>
  <c r="F34" i="6"/>
  <c r="F38" i="6"/>
  <c r="F42" i="6"/>
  <c r="F17" i="6"/>
  <c r="F27" i="6"/>
  <c r="F13" i="6"/>
  <c r="F23" i="6"/>
  <c r="F41" i="6"/>
  <c r="F46" i="6"/>
  <c r="F11" i="6"/>
  <c r="F33" i="6"/>
  <c r="F44" i="6"/>
  <c r="F21" i="6"/>
  <c r="F31" i="6"/>
  <c r="F47" i="6"/>
  <c r="F50" i="6"/>
  <c r="F54" i="6"/>
  <c r="F58" i="6"/>
  <c r="F62" i="6"/>
  <c r="F66" i="6"/>
  <c r="F70" i="6"/>
  <c r="F7" i="6"/>
  <c r="F49" i="6"/>
  <c r="F71" i="6"/>
  <c r="F76" i="6"/>
  <c r="F83" i="6"/>
  <c r="F87" i="6"/>
  <c r="F91" i="6"/>
  <c r="F95" i="6"/>
  <c r="F99" i="6"/>
  <c r="F9" i="6"/>
  <c r="F19" i="6"/>
  <c r="F52" i="6"/>
  <c r="F74" i="6"/>
  <c r="F81" i="6"/>
  <c r="F29" i="6"/>
  <c r="F55" i="6"/>
  <c r="F61" i="6"/>
  <c r="F64" i="6"/>
  <c r="F78" i="6"/>
  <c r="F85" i="6"/>
  <c r="F89" i="6"/>
  <c r="F93" i="6"/>
  <c r="F97" i="6"/>
  <c r="F5" i="6"/>
  <c r="F15" i="6"/>
  <c r="F43" i="6"/>
  <c r="F39" i="6"/>
  <c r="F94" i="6"/>
  <c r="F35" i="6"/>
  <c r="F48" i="6"/>
  <c r="F51" i="6"/>
  <c r="F65" i="6"/>
  <c r="F73" i="6"/>
  <c r="F86" i="6"/>
  <c r="F92" i="6"/>
  <c r="F25" i="6"/>
  <c r="F75" i="6"/>
  <c r="F84" i="6"/>
  <c r="F102" i="6"/>
  <c r="F107" i="6"/>
  <c r="F113" i="6"/>
  <c r="F118" i="6"/>
  <c r="F123" i="6"/>
  <c r="F129" i="6"/>
  <c r="F134" i="6"/>
  <c r="F139" i="6"/>
  <c r="F145" i="6"/>
  <c r="F150" i="6"/>
  <c r="F155" i="6"/>
  <c r="F161" i="6"/>
  <c r="F163" i="6"/>
  <c r="F167" i="6"/>
  <c r="F171" i="6"/>
  <c r="F175" i="6"/>
  <c r="F179" i="6"/>
  <c r="F183" i="6"/>
  <c r="F187" i="6"/>
  <c r="F56" i="6"/>
  <c r="F57" i="6"/>
  <c r="F67" i="6"/>
  <c r="F77" i="6"/>
  <c r="F112" i="6"/>
  <c r="F128" i="6"/>
  <c r="F144" i="6"/>
  <c r="F160" i="6"/>
  <c r="F40" i="6"/>
  <c r="F68" i="6"/>
  <c r="F79" i="6"/>
  <c r="F90" i="6"/>
  <c r="F101" i="6"/>
  <c r="F106" i="6"/>
  <c r="F111" i="6"/>
  <c r="F117" i="6"/>
  <c r="F122" i="6"/>
  <c r="F127" i="6"/>
  <c r="F133" i="6"/>
  <c r="F138" i="6"/>
  <c r="F143" i="6"/>
  <c r="F149" i="6"/>
  <c r="F154" i="6"/>
  <c r="F159" i="6"/>
  <c r="F162" i="6"/>
  <c r="F166" i="6"/>
  <c r="F170" i="6"/>
  <c r="F174" i="6"/>
  <c r="F178" i="6"/>
  <c r="F182" i="6"/>
  <c r="AD189" i="6"/>
  <c r="G180" i="6"/>
  <c r="O173" i="6"/>
  <c r="N169" i="6"/>
  <c r="B163" i="6"/>
  <c r="G162" i="6"/>
  <c r="B160" i="6"/>
  <c r="V156" i="6"/>
  <c r="O155" i="6"/>
  <c r="AD154" i="6"/>
  <c r="P151" i="6"/>
  <c r="AE150" i="6"/>
  <c r="X149" i="6"/>
  <c r="F148" i="6"/>
  <c r="AD142" i="6"/>
  <c r="AE138" i="6"/>
  <c r="N134" i="6"/>
  <c r="V132" i="6"/>
  <c r="AE126" i="6"/>
  <c r="P126" i="6"/>
  <c r="F124" i="6"/>
  <c r="B123" i="6"/>
  <c r="H120" i="6"/>
  <c r="AD117" i="6"/>
  <c r="P114" i="6"/>
  <c r="G111" i="6"/>
  <c r="W107" i="6"/>
  <c r="X103" i="6"/>
  <c r="B102" i="6"/>
  <c r="O99" i="6"/>
  <c r="G92" i="6"/>
  <c r="X84" i="6"/>
  <c r="P56" i="6"/>
  <c r="O52" i="6"/>
  <c r="V11" i="6"/>
  <c r="U4" i="6"/>
  <c r="U2" i="6" s="1"/>
  <c r="U8" i="6"/>
  <c r="U12" i="6"/>
  <c r="U16" i="6"/>
  <c r="U20" i="6"/>
  <c r="U24" i="6"/>
  <c r="U28" i="6"/>
  <c r="U32" i="6"/>
  <c r="U36" i="6"/>
  <c r="U7" i="6"/>
  <c r="U11" i="6"/>
  <c r="U15" i="6"/>
  <c r="U19" i="6"/>
  <c r="U23" i="6"/>
  <c r="U27" i="6"/>
  <c r="U31" i="6"/>
  <c r="U35" i="6"/>
  <c r="U39" i="6"/>
  <c r="U43" i="6"/>
  <c r="U47" i="6"/>
  <c r="U6" i="6"/>
  <c r="U10" i="6"/>
  <c r="U14" i="6"/>
  <c r="U18" i="6"/>
  <c r="U22" i="6"/>
  <c r="U26" i="6"/>
  <c r="U30" i="6"/>
  <c r="U34" i="6"/>
  <c r="U38" i="6"/>
  <c r="U42" i="6"/>
  <c r="U13" i="6"/>
  <c r="U46" i="6"/>
  <c r="U48" i="6"/>
  <c r="U52" i="6"/>
  <c r="U56" i="6"/>
  <c r="U60" i="6"/>
  <c r="U64" i="6"/>
  <c r="U68" i="6"/>
  <c r="U72" i="6"/>
  <c r="U9" i="6"/>
  <c r="U29" i="6"/>
  <c r="U41" i="6"/>
  <c r="U50" i="6"/>
  <c r="U54" i="6"/>
  <c r="U58" i="6"/>
  <c r="U62" i="6"/>
  <c r="U66" i="6"/>
  <c r="U70" i="6"/>
  <c r="U74" i="6"/>
  <c r="U78" i="6"/>
  <c r="U82" i="6"/>
  <c r="U17" i="6"/>
  <c r="U25" i="6"/>
  <c r="U59" i="6"/>
  <c r="U65" i="6"/>
  <c r="U81" i="6"/>
  <c r="U37" i="6"/>
  <c r="U44" i="6"/>
  <c r="U63" i="6"/>
  <c r="U69" i="6"/>
  <c r="U75" i="6"/>
  <c r="U85" i="6"/>
  <c r="U89" i="6"/>
  <c r="U93" i="6"/>
  <c r="U79" i="6"/>
  <c r="U33" i="6"/>
  <c r="U5" i="6"/>
  <c r="U45" i="6"/>
  <c r="U49" i="6"/>
  <c r="U53" i="6"/>
  <c r="U61" i="6"/>
  <c r="U88" i="6"/>
  <c r="U104" i="6"/>
  <c r="U108" i="6"/>
  <c r="U112" i="6"/>
  <c r="U116" i="6"/>
  <c r="U120" i="6"/>
  <c r="U124" i="6"/>
  <c r="U128" i="6"/>
  <c r="U132" i="6"/>
  <c r="U136" i="6"/>
  <c r="U140" i="6"/>
  <c r="U144" i="6"/>
  <c r="U148" i="6"/>
  <c r="U152" i="6"/>
  <c r="U156" i="6"/>
  <c r="U160" i="6"/>
  <c r="U57" i="6"/>
  <c r="U73" i="6"/>
  <c r="U94" i="6"/>
  <c r="U103" i="6"/>
  <c r="U107" i="6"/>
  <c r="U111" i="6"/>
  <c r="U115" i="6"/>
  <c r="U119" i="6"/>
  <c r="U123" i="6"/>
  <c r="U127" i="6"/>
  <c r="U131" i="6"/>
  <c r="U135" i="6"/>
  <c r="U139" i="6"/>
  <c r="U143" i="6"/>
  <c r="U147" i="6"/>
  <c r="U151" i="6"/>
  <c r="U155" i="6"/>
  <c r="U159" i="6"/>
  <c r="U86" i="6"/>
  <c r="U71" i="6"/>
  <c r="U83" i="6"/>
  <c r="U90" i="6"/>
  <c r="U109" i="6"/>
  <c r="U114" i="6"/>
  <c r="U125" i="6"/>
  <c r="U130" i="6"/>
  <c r="U141" i="6"/>
  <c r="U146" i="6"/>
  <c r="U157" i="6"/>
  <c r="U162" i="6"/>
  <c r="U166" i="6"/>
  <c r="U170" i="6"/>
  <c r="U51" i="6"/>
  <c r="U76" i="6"/>
  <c r="H190" i="6"/>
  <c r="M188" i="6"/>
  <c r="P187" i="6"/>
  <c r="B183" i="6"/>
  <c r="B178" i="6"/>
  <c r="P174" i="6"/>
  <c r="N173" i="6"/>
  <c r="V172" i="6"/>
  <c r="H170" i="6"/>
  <c r="AC168" i="6"/>
  <c r="E165" i="6"/>
  <c r="G164" i="6"/>
  <c r="AC154" i="6"/>
  <c r="E145" i="6"/>
  <c r="AC142" i="6"/>
  <c r="F141" i="6"/>
  <c r="V140" i="6"/>
  <c r="AD138" i="6"/>
  <c r="AE134" i="6"/>
  <c r="X133" i="6"/>
  <c r="F132" i="6"/>
  <c r="N130" i="6"/>
  <c r="O126" i="6"/>
  <c r="M122" i="6"/>
  <c r="B119" i="6"/>
  <c r="H116" i="6"/>
  <c r="Z6" i="6"/>
  <c r="Z10" i="6"/>
  <c r="Z14" i="6"/>
  <c r="Z18" i="6"/>
  <c r="Z22" i="6"/>
  <c r="Z26" i="6"/>
  <c r="Z30" i="6"/>
  <c r="Z34" i="6"/>
  <c r="Z4" i="6"/>
  <c r="Z8" i="6"/>
  <c r="Z12" i="6"/>
  <c r="Z16" i="6"/>
  <c r="Z20" i="6"/>
  <c r="Z24" i="6"/>
  <c r="Z28" i="6"/>
  <c r="Z32" i="6"/>
  <c r="Z36" i="6"/>
  <c r="Z40" i="6"/>
  <c r="Z5" i="6"/>
  <c r="Z27" i="6"/>
  <c r="Z37" i="6"/>
  <c r="Z38" i="6"/>
  <c r="Z41" i="6"/>
  <c r="Z23" i="6"/>
  <c r="Z33" i="6"/>
  <c r="Z42" i="6"/>
  <c r="Z49" i="6"/>
  <c r="Z11" i="6"/>
  <c r="Z21" i="6"/>
  <c r="Z9" i="6"/>
  <c r="Z31" i="6"/>
  <c r="Z43" i="6"/>
  <c r="Z46" i="6"/>
  <c r="Z48" i="6"/>
  <c r="Z52" i="6"/>
  <c r="Z56" i="6"/>
  <c r="Z60" i="6"/>
  <c r="Z64" i="6"/>
  <c r="Z68" i="6"/>
  <c r="Z55" i="6"/>
  <c r="Z58" i="6"/>
  <c r="Z72" i="6"/>
  <c r="Z79" i="6"/>
  <c r="Z85" i="6"/>
  <c r="Z89" i="6"/>
  <c r="Z93" i="6"/>
  <c r="Z97" i="6"/>
  <c r="Z53" i="6"/>
  <c r="Z59" i="6"/>
  <c r="Z62" i="6"/>
  <c r="Z73" i="6"/>
  <c r="Z84" i="6"/>
  <c r="Z7" i="6"/>
  <c r="Z17" i="6"/>
  <c r="Z47" i="6"/>
  <c r="Z65" i="6"/>
  <c r="Z71" i="6"/>
  <c r="Z77" i="6"/>
  <c r="Z87" i="6"/>
  <c r="Z91" i="6"/>
  <c r="Z95" i="6"/>
  <c r="Z99" i="6"/>
  <c r="Z44" i="6"/>
  <c r="Z19" i="6"/>
  <c r="Z29" i="6"/>
  <c r="Z51" i="6"/>
  <c r="Z80" i="6"/>
  <c r="Z81" i="6"/>
  <c r="Z98" i="6"/>
  <c r="Z63" i="6"/>
  <c r="Z92" i="6"/>
  <c r="Z101" i="6"/>
  <c r="Z107" i="6"/>
  <c r="Z112" i="6"/>
  <c r="Z117" i="6"/>
  <c r="Z123" i="6"/>
  <c r="Z128" i="6"/>
  <c r="Z133" i="6"/>
  <c r="Z139" i="6"/>
  <c r="Z144" i="6"/>
  <c r="Z149" i="6"/>
  <c r="Z155" i="6"/>
  <c r="Z160" i="6"/>
  <c r="Z161" i="6"/>
  <c r="Z165" i="6"/>
  <c r="Z169" i="6"/>
  <c r="Z173" i="6"/>
  <c r="Z177" i="6"/>
  <c r="Z181" i="6"/>
  <c r="Z185" i="6"/>
  <c r="Z189" i="6"/>
  <c r="Z15" i="6"/>
  <c r="Z25" i="6"/>
  <c r="Z35" i="6"/>
  <c r="Z39" i="6"/>
  <c r="Z69" i="6"/>
  <c r="Z70" i="6"/>
  <c r="Z75" i="6"/>
  <c r="Z106" i="6"/>
  <c r="Z122" i="6"/>
  <c r="Z138" i="6"/>
  <c r="Z154" i="6"/>
  <c r="Z45" i="6"/>
  <c r="Z61" i="6"/>
  <c r="Z100" i="6"/>
  <c r="Z105" i="6"/>
  <c r="Z111" i="6"/>
  <c r="Z116" i="6"/>
  <c r="Z121" i="6"/>
  <c r="Z127" i="6"/>
  <c r="Z132" i="6"/>
  <c r="Z137" i="6"/>
  <c r="Z143" i="6"/>
  <c r="Z148" i="6"/>
  <c r="Z153" i="6"/>
  <c r="Z159" i="6"/>
  <c r="Z164" i="6"/>
  <c r="Z168" i="6"/>
  <c r="Z172" i="6"/>
  <c r="Z176" i="6"/>
  <c r="Z180" i="6"/>
  <c r="R6" i="6"/>
  <c r="R10" i="6"/>
  <c r="R14" i="6"/>
  <c r="R18" i="6"/>
  <c r="R22" i="6"/>
  <c r="R26" i="6"/>
  <c r="R30" i="6"/>
  <c r="R34" i="6"/>
  <c r="R4" i="6"/>
  <c r="R8" i="6"/>
  <c r="R12" i="6"/>
  <c r="R16" i="6"/>
  <c r="R20" i="6"/>
  <c r="R24" i="6"/>
  <c r="R28" i="6"/>
  <c r="R32" i="6"/>
  <c r="R36" i="6"/>
  <c r="R40" i="6"/>
  <c r="R23" i="6"/>
  <c r="R33" i="6"/>
  <c r="R43" i="6"/>
  <c r="R47" i="6"/>
  <c r="R19" i="6"/>
  <c r="R29" i="6"/>
  <c r="R38" i="6"/>
  <c r="R41" i="6"/>
  <c r="R44" i="6"/>
  <c r="R45" i="6"/>
  <c r="R49" i="6"/>
  <c r="R7" i="6"/>
  <c r="R17" i="6"/>
  <c r="R5" i="6"/>
  <c r="R27" i="6"/>
  <c r="R37" i="6"/>
  <c r="R39" i="6"/>
  <c r="R48" i="6"/>
  <c r="R52" i="6"/>
  <c r="R56" i="6"/>
  <c r="R60" i="6"/>
  <c r="R64" i="6"/>
  <c r="R68" i="6"/>
  <c r="R35" i="6"/>
  <c r="R51" i="6"/>
  <c r="R54" i="6"/>
  <c r="R75" i="6"/>
  <c r="R82" i="6"/>
  <c r="R85" i="6"/>
  <c r="R89" i="6"/>
  <c r="R93" i="6"/>
  <c r="R97" i="6"/>
  <c r="R46" i="6"/>
  <c r="R55" i="6"/>
  <c r="R58" i="6"/>
  <c r="R80" i="6"/>
  <c r="R13" i="6"/>
  <c r="R61" i="6"/>
  <c r="R67" i="6"/>
  <c r="R70" i="6"/>
  <c r="R73" i="6"/>
  <c r="R84" i="6"/>
  <c r="R87" i="6"/>
  <c r="R91" i="6"/>
  <c r="R95" i="6"/>
  <c r="R99" i="6"/>
  <c r="R15" i="6"/>
  <c r="R25" i="6"/>
  <c r="R42" i="6"/>
  <c r="R11" i="6"/>
  <c r="R59" i="6"/>
  <c r="R94" i="6"/>
  <c r="R66" i="6"/>
  <c r="R76" i="6"/>
  <c r="R77" i="6"/>
  <c r="R92" i="6"/>
  <c r="R98" i="6"/>
  <c r="R62" i="6"/>
  <c r="R71" i="6"/>
  <c r="R83" i="6"/>
  <c r="R103" i="6"/>
  <c r="R108" i="6"/>
  <c r="R113" i="6"/>
  <c r="R119" i="6"/>
  <c r="R124" i="6"/>
  <c r="R129" i="6"/>
  <c r="R135" i="6"/>
  <c r="R140" i="6"/>
  <c r="R145" i="6"/>
  <c r="R151" i="6"/>
  <c r="R156" i="6"/>
  <c r="R161" i="6"/>
  <c r="R165" i="6"/>
  <c r="R169" i="6"/>
  <c r="R173" i="6"/>
  <c r="R177" i="6"/>
  <c r="R181" i="6"/>
  <c r="R185" i="6"/>
  <c r="R189" i="6"/>
  <c r="R50" i="6"/>
  <c r="R72" i="6"/>
  <c r="R74" i="6"/>
  <c r="R102" i="6"/>
  <c r="R118" i="6"/>
  <c r="R134" i="6"/>
  <c r="R150" i="6"/>
  <c r="R21" i="6"/>
  <c r="R31" i="6"/>
  <c r="R63" i="6"/>
  <c r="R78" i="6"/>
  <c r="R96" i="6"/>
  <c r="R101" i="6"/>
  <c r="R107" i="6"/>
  <c r="R112" i="6"/>
  <c r="R117" i="6"/>
  <c r="R123" i="6"/>
  <c r="R128" i="6"/>
  <c r="R133" i="6"/>
  <c r="R139" i="6"/>
  <c r="R144" i="6"/>
  <c r="R149" i="6"/>
  <c r="R155" i="6"/>
  <c r="R160" i="6"/>
  <c r="R164" i="6"/>
  <c r="R168" i="6"/>
  <c r="R172" i="6"/>
  <c r="R176" i="6"/>
  <c r="R180" i="6"/>
  <c r="J6" i="6"/>
  <c r="J10" i="6"/>
  <c r="J14" i="6"/>
  <c r="J18" i="6"/>
  <c r="J22" i="6"/>
  <c r="J26" i="6"/>
  <c r="J30" i="6"/>
  <c r="J34" i="6"/>
  <c r="J4" i="6"/>
  <c r="J8" i="6"/>
  <c r="J12" i="6"/>
  <c r="J16" i="6"/>
  <c r="J20" i="6"/>
  <c r="J24" i="6"/>
  <c r="J28" i="6"/>
  <c r="J32" i="6"/>
  <c r="J36" i="6"/>
  <c r="J40" i="6"/>
  <c r="J44" i="6"/>
  <c r="J19" i="6"/>
  <c r="J29" i="6"/>
  <c r="J39" i="6"/>
  <c r="J15" i="6"/>
  <c r="J25" i="6"/>
  <c r="J43" i="6"/>
  <c r="J49" i="6"/>
  <c r="J13" i="6"/>
  <c r="J35" i="6"/>
  <c r="J45" i="6"/>
  <c r="J23" i="6"/>
  <c r="J33" i="6"/>
  <c r="J48" i="6"/>
  <c r="J52" i="6"/>
  <c r="J56" i="6"/>
  <c r="J60" i="6"/>
  <c r="J64" i="6"/>
  <c r="J68" i="6"/>
  <c r="J72" i="6"/>
  <c r="J31" i="6"/>
  <c r="J46" i="6"/>
  <c r="J78" i="6"/>
  <c r="J85" i="6"/>
  <c r="J89" i="6"/>
  <c r="J93" i="6"/>
  <c r="J97" i="6"/>
  <c r="J41" i="6"/>
  <c r="J51" i="6"/>
  <c r="J54" i="6"/>
  <c r="J76" i="6"/>
  <c r="J83" i="6"/>
  <c r="J9" i="6"/>
  <c r="J57" i="6"/>
  <c r="J63" i="6"/>
  <c r="J66" i="6"/>
  <c r="J80" i="6"/>
  <c r="J87" i="6"/>
  <c r="J91" i="6"/>
  <c r="J95" i="6"/>
  <c r="J99" i="6"/>
  <c r="J42" i="6"/>
  <c r="J11" i="6"/>
  <c r="J21" i="6"/>
  <c r="J38" i="6"/>
  <c r="J62" i="6"/>
  <c r="J81" i="6"/>
  <c r="J82" i="6"/>
  <c r="J84" i="6"/>
  <c r="J27" i="6"/>
  <c r="J50" i="6"/>
  <c r="J69" i="6"/>
  <c r="J71" i="6"/>
  <c r="J88" i="6"/>
  <c r="J94" i="6"/>
  <c r="J5" i="6"/>
  <c r="J92" i="6"/>
  <c r="J104" i="6"/>
  <c r="J109" i="6"/>
  <c r="J115" i="6"/>
  <c r="J120" i="6"/>
  <c r="J125" i="6"/>
  <c r="J131" i="6"/>
  <c r="J136" i="6"/>
  <c r="J141" i="6"/>
  <c r="J147" i="6"/>
  <c r="J152" i="6"/>
  <c r="J157" i="6"/>
  <c r="J165" i="6"/>
  <c r="J169" i="6"/>
  <c r="J173" i="6"/>
  <c r="J177" i="6"/>
  <c r="J181" i="6"/>
  <c r="J185" i="6"/>
  <c r="J189" i="6"/>
  <c r="J65" i="6"/>
  <c r="J73" i="6"/>
  <c r="J100" i="6"/>
  <c r="J114" i="6"/>
  <c r="J130" i="6"/>
  <c r="J146" i="6"/>
  <c r="J67" i="6"/>
  <c r="J75" i="6"/>
  <c r="J103" i="6"/>
  <c r="J108" i="6"/>
  <c r="J113" i="6"/>
  <c r="J119" i="6"/>
  <c r="J124" i="6"/>
  <c r="J129" i="6"/>
  <c r="J135" i="6"/>
  <c r="J140" i="6"/>
  <c r="J145" i="6"/>
  <c r="J151" i="6"/>
  <c r="J156" i="6"/>
  <c r="J161" i="6"/>
  <c r="J164" i="6"/>
  <c r="J168" i="6"/>
  <c r="J172" i="6"/>
  <c r="J176" i="6"/>
  <c r="J180" i="6"/>
  <c r="J184" i="6"/>
  <c r="B3" i="6"/>
  <c r="X3" i="6"/>
  <c r="P3" i="6"/>
  <c r="H3" i="6"/>
  <c r="AC190" i="6"/>
  <c r="U190" i="6"/>
  <c r="M190" i="6"/>
  <c r="E190" i="6"/>
  <c r="P189" i="6"/>
  <c r="G189" i="6"/>
  <c r="J188" i="6"/>
  <c r="AE187" i="6"/>
  <c r="U187" i="6"/>
  <c r="X186" i="6"/>
  <c r="O186" i="6"/>
  <c r="F186" i="6"/>
  <c r="H185" i="6"/>
  <c r="AC184" i="6"/>
  <c r="AC183" i="6"/>
  <c r="G182" i="6"/>
  <c r="O181" i="6"/>
  <c r="E181" i="6"/>
  <c r="W180" i="6"/>
  <c r="M180" i="6"/>
  <c r="U179" i="6"/>
  <c r="AE178" i="6"/>
  <c r="AC177" i="6"/>
  <c r="G177" i="6"/>
  <c r="O176" i="6"/>
  <c r="E176" i="6"/>
  <c r="M175" i="6"/>
  <c r="W174" i="6"/>
  <c r="AE173" i="6"/>
  <c r="U173" i="6"/>
  <c r="AC172" i="6"/>
  <c r="F172" i="6"/>
  <c r="P170" i="6"/>
  <c r="B170" i="6"/>
  <c r="U169" i="6"/>
  <c r="G169" i="6"/>
  <c r="W168" i="6"/>
  <c r="L168" i="6"/>
  <c r="AB167" i="6"/>
  <c r="H166" i="6"/>
  <c r="X165" i="6"/>
  <c r="M165" i="6"/>
  <c r="AC164" i="6"/>
  <c r="O164" i="6"/>
  <c r="D164" i="6"/>
  <c r="T163" i="6"/>
  <c r="AD161" i="6"/>
  <c r="N161" i="6"/>
  <c r="AD160" i="6"/>
  <c r="W159" i="6"/>
  <c r="H159" i="6"/>
  <c r="T158" i="6"/>
  <c r="E158" i="6"/>
  <c r="P157" i="6"/>
  <c r="L156" i="6"/>
  <c r="X155" i="6"/>
  <c r="U154" i="6"/>
  <c r="B154" i="6"/>
  <c r="R153" i="6"/>
  <c r="AB152" i="6"/>
  <c r="N152" i="6"/>
  <c r="G151" i="6"/>
  <c r="V150" i="6"/>
  <c r="D150" i="6"/>
  <c r="AD148" i="6"/>
  <c r="Z147" i="6"/>
  <c r="H147" i="6"/>
  <c r="W146" i="6"/>
  <c r="E146" i="6"/>
  <c r="P145" i="6"/>
  <c r="B145" i="6"/>
  <c r="L144" i="6"/>
  <c r="AB143" i="6"/>
  <c r="U142" i="6"/>
  <c r="F142" i="6"/>
  <c r="R141" i="6"/>
  <c r="N140" i="6"/>
  <c r="J139" i="6"/>
  <c r="V138" i="6"/>
  <c r="G138" i="6"/>
  <c r="AD136" i="6"/>
  <c r="P136" i="6"/>
  <c r="Z135" i="6"/>
  <c r="L135" i="6"/>
  <c r="W134" i="6"/>
  <c r="E134" i="6"/>
  <c r="T133" i="6"/>
  <c r="B133" i="6"/>
  <c r="AB131" i="6"/>
  <c r="X130" i="6"/>
  <c r="F130" i="6"/>
  <c r="U129" i="6"/>
  <c r="N128" i="6"/>
  <c r="AD127" i="6"/>
  <c r="J127" i="6"/>
  <c r="Z126" i="6"/>
  <c r="G126" i="6"/>
  <c r="D125" i="6"/>
  <c r="P124" i="6"/>
  <c r="AE123" i="6"/>
  <c r="L123" i="6"/>
  <c r="W122" i="6"/>
  <c r="H122" i="6"/>
  <c r="T121" i="6"/>
  <c r="E121" i="6"/>
  <c r="AB119" i="6"/>
  <c r="N119" i="6"/>
  <c r="X118" i="6"/>
  <c r="J118" i="6"/>
  <c r="U117" i="6"/>
  <c r="R116" i="6"/>
  <c r="AD115" i="6"/>
  <c r="O115" i="6"/>
  <c r="Z114" i="6"/>
  <c r="G114" i="6"/>
  <c r="V113" i="6"/>
  <c r="D113" i="6"/>
  <c r="AE111" i="6"/>
  <c r="L111" i="6"/>
  <c r="AB110" i="6"/>
  <c r="H110" i="6"/>
  <c r="X109" i="6"/>
  <c r="E109" i="6"/>
  <c r="B108" i="6"/>
  <c r="N107" i="6"/>
  <c r="AC106" i="6"/>
  <c r="J106" i="6"/>
  <c r="U105" i="6"/>
  <c r="F105" i="6"/>
  <c r="R104" i="6"/>
  <c r="O103" i="6"/>
  <c r="Z102" i="6"/>
  <c r="L102" i="6"/>
  <c r="V101" i="6"/>
  <c r="H101" i="6"/>
  <c r="W99" i="6"/>
  <c r="W96" i="6"/>
  <c r="AB95" i="6"/>
  <c r="H95" i="6"/>
  <c r="N94" i="6"/>
  <c r="T93" i="6"/>
  <c r="V92" i="6"/>
  <c r="U91" i="6"/>
  <c r="AC90" i="6"/>
  <c r="D89" i="6"/>
  <c r="E88" i="6"/>
  <c r="E87" i="6"/>
  <c r="L85" i="6"/>
  <c r="O84" i="6"/>
  <c r="L83" i="6"/>
  <c r="G82" i="6"/>
  <c r="F80" i="6"/>
  <c r="G78" i="6"/>
  <c r="AE76" i="6"/>
  <c r="E76" i="6"/>
  <c r="AB74" i="6"/>
  <c r="AB72" i="6"/>
  <c r="H70" i="6"/>
  <c r="V68" i="6"/>
  <c r="M67" i="6"/>
  <c r="X65" i="6"/>
  <c r="G64" i="6"/>
  <c r="AB62" i="6"/>
  <c r="J61" i="6"/>
  <c r="P58" i="6"/>
  <c r="AD56" i="6"/>
  <c r="M53" i="6"/>
  <c r="AB51" i="6"/>
  <c r="X49" i="6"/>
  <c r="J47" i="6"/>
  <c r="D44" i="6"/>
  <c r="AE38" i="6"/>
  <c r="B23" i="6"/>
  <c r="O14" i="6"/>
  <c r="J7" i="6"/>
  <c r="Y6" i="6"/>
  <c r="Y10" i="6"/>
  <c r="Y14" i="6"/>
  <c r="Y18" i="6"/>
  <c r="Y22" i="6"/>
  <c r="Y26" i="6"/>
  <c r="Y30" i="6"/>
  <c r="Y34" i="6"/>
  <c r="Y5" i="6"/>
  <c r="Y9" i="6"/>
  <c r="Y13" i="6"/>
  <c r="Y17" i="6"/>
  <c r="Y21" i="6"/>
  <c r="Y25" i="6"/>
  <c r="Y29" i="6"/>
  <c r="Y33" i="6"/>
  <c r="Y37" i="6"/>
  <c r="Y41" i="6"/>
  <c r="Y45" i="6"/>
  <c r="Y4" i="6"/>
  <c r="Y8" i="6"/>
  <c r="Y12" i="6"/>
  <c r="Y16" i="6"/>
  <c r="Y20" i="6"/>
  <c r="Y24" i="6"/>
  <c r="Y28" i="6"/>
  <c r="Y32" i="6"/>
  <c r="Y36" i="6"/>
  <c r="Y40" i="6"/>
  <c r="Y44" i="6"/>
  <c r="Y15" i="6"/>
  <c r="Y50" i="6"/>
  <c r="Y54" i="6"/>
  <c r="Y58" i="6"/>
  <c r="Y62" i="6"/>
  <c r="Y66" i="6"/>
  <c r="Y70" i="6"/>
  <c r="Y11" i="6"/>
  <c r="Y31" i="6"/>
  <c r="Y43" i="6"/>
  <c r="Y46" i="6"/>
  <c r="Y48" i="6"/>
  <c r="Y52" i="6"/>
  <c r="Y56" i="6"/>
  <c r="Y60" i="6"/>
  <c r="Y64" i="6"/>
  <c r="Y68" i="6"/>
  <c r="Y72" i="6"/>
  <c r="Y76" i="6"/>
  <c r="Y80" i="6"/>
  <c r="Y84" i="6"/>
  <c r="Y19" i="6"/>
  <c r="Y61" i="6"/>
  <c r="Y67" i="6"/>
  <c r="Y83" i="6"/>
  <c r="Y7" i="6"/>
  <c r="Y47" i="6"/>
  <c r="Y65" i="6"/>
  <c r="Y71" i="6"/>
  <c r="Y77" i="6"/>
  <c r="Y87" i="6"/>
  <c r="Y91" i="6"/>
  <c r="Y27" i="6"/>
  <c r="Y38" i="6"/>
  <c r="Y51" i="6"/>
  <c r="Y74" i="6"/>
  <c r="Y81" i="6"/>
  <c r="Y39" i="6"/>
  <c r="Y55" i="6"/>
  <c r="Y69" i="6"/>
  <c r="Y82" i="6"/>
  <c r="Y90" i="6"/>
  <c r="Y102" i="6"/>
  <c r="Y106" i="6"/>
  <c r="Y110" i="6"/>
  <c r="Y114" i="6"/>
  <c r="Y118" i="6"/>
  <c r="Y122" i="6"/>
  <c r="Y126" i="6"/>
  <c r="Y130" i="6"/>
  <c r="Y134" i="6"/>
  <c r="Y138" i="6"/>
  <c r="Y142" i="6"/>
  <c r="Y146" i="6"/>
  <c r="Y150" i="6"/>
  <c r="Y154" i="6"/>
  <c r="Y158" i="6"/>
  <c r="Y23" i="6"/>
  <c r="Y96" i="6"/>
  <c r="Y101" i="6"/>
  <c r="Y105" i="6"/>
  <c r="Y109" i="6"/>
  <c r="Y113" i="6"/>
  <c r="Y117" i="6"/>
  <c r="Y121" i="6"/>
  <c r="Y125" i="6"/>
  <c r="Y129" i="6"/>
  <c r="Y133" i="6"/>
  <c r="Y137" i="6"/>
  <c r="Y141" i="6"/>
  <c r="Y145" i="6"/>
  <c r="Y149" i="6"/>
  <c r="Y153" i="6"/>
  <c r="Y157" i="6"/>
  <c r="Y35" i="6"/>
  <c r="Y53" i="6"/>
  <c r="Y59" i="6"/>
  <c r="Y73" i="6"/>
  <c r="Y75" i="6"/>
  <c r="Y98" i="6"/>
  <c r="Y42" i="6"/>
  <c r="Y99" i="6"/>
  <c r="Y100" i="6"/>
  <c r="Y111" i="6"/>
  <c r="Y116" i="6"/>
  <c r="Y127" i="6"/>
  <c r="Y132" i="6"/>
  <c r="Y143" i="6"/>
  <c r="Y148" i="6"/>
  <c r="Y159" i="6"/>
  <c r="Y164" i="6"/>
  <c r="Y168" i="6"/>
  <c r="Y79" i="6"/>
  <c r="Y86" i="6"/>
  <c r="Q6" i="6"/>
  <c r="Q10" i="6"/>
  <c r="Q14" i="6"/>
  <c r="Q18" i="6"/>
  <c r="Q22" i="6"/>
  <c r="Q26" i="6"/>
  <c r="Q30" i="6"/>
  <c r="Q34" i="6"/>
  <c r="Q5" i="6"/>
  <c r="Q9" i="6"/>
  <c r="Q13" i="6"/>
  <c r="Q17" i="6"/>
  <c r="Q21" i="6"/>
  <c r="Q25" i="6"/>
  <c r="Q29" i="6"/>
  <c r="Q33" i="6"/>
  <c r="Q37" i="6"/>
  <c r="Q41" i="6"/>
  <c r="Q45" i="6"/>
  <c r="Q4" i="6"/>
  <c r="Q8" i="6"/>
  <c r="Q12" i="6"/>
  <c r="Q16" i="6"/>
  <c r="Q20" i="6"/>
  <c r="Q24" i="6"/>
  <c r="Q28" i="6"/>
  <c r="Q32" i="6"/>
  <c r="Q36" i="6"/>
  <c r="Q40" i="6"/>
  <c r="Q44" i="6"/>
  <c r="Q11" i="6"/>
  <c r="Q50" i="6"/>
  <c r="Q54" i="6"/>
  <c r="Q58" i="6"/>
  <c r="Q62" i="6"/>
  <c r="Q66" i="6"/>
  <c r="Q70" i="6"/>
  <c r="Q7" i="6"/>
  <c r="Q27" i="6"/>
  <c r="Q39" i="6"/>
  <c r="Q48" i="6"/>
  <c r="Q52" i="6"/>
  <c r="Q56" i="6"/>
  <c r="Q60" i="6"/>
  <c r="Q64" i="6"/>
  <c r="Q68" i="6"/>
  <c r="Q72" i="6"/>
  <c r="Q76" i="6"/>
  <c r="Q80" i="6"/>
  <c r="Q84" i="6"/>
  <c r="Q15" i="6"/>
  <c r="Q42" i="6"/>
  <c r="Q46" i="6"/>
  <c r="Q43" i="6"/>
  <c r="Q47" i="6"/>
  <c r="Q57" i="6"/>
  <c r="Q63" i="6"/>
  <c r="Q79" i="6"/>
  <c r="Q61" i="6"/>
  <c r="Q67" i="6"/>
  <c r="Q73" i="6"/>
  <c r="Q87" i="6"/>
  <c r="Q91" i="6"/>
  <c r="Q23" i="6"/>
  <c r="Q77" i="6"/>
  <c r="Q35" i="6"/>
  <c r="Q51" i="6"/>
  <c r="Q53" i="6"/>
  <c r="Q74" i="6"/>
  <c r="Q86" i="6"/>
  <c r="Q99" i="6"/>
  <c r="Q102" i="6"/>
  <c r="Q106" i="6"/>
  <c r="Q110" i="6"/>
  <c r="Q114" i="6"/>
  <c r="Q118" i="6"/>
  <c r="Q122" i="6"/>
  <c r="Q126" i="6"/>
  <c r="Q130" i="6"/>
  <c r="Q134" i="6"/>
  <c r="Q138" i="6"/>
  <c r="Q142" i="6"/>
  <c r="Q146" i="6"/>
  <c r="Q150" i="6"/>
  <c r="Q154" i="6"/>
  <c r="Q158" i="6"/>
  <c r="Q31" i="6"/>
  <c r="Q38" i="6"/>
  <c r="Q78" i="6"/>
  <c r="Q101" i="6"/>
  <c r="Q105" i="6"/>
  <c r="Q109" i="6"/>
  <c r="Q113" i="6"/>
  <c r="Q117" i="6"/>
  <c r="Q121" i="6"/>
  <c r="Q125" i="6"/>
  <c r="Q129" i="6"/>
  <c r="Q133" i="6"/>
  <c r="Q137" i="6"/>
  <c r="Q141" i="6"/>
  <c r="Q145" i="6"/>
  <c r="Q149" i="6"/>
  <c r="Q153" i="6"/>
  <c r="Q157" i="6"/>
  <c r="Q161" i="6"/>
  <c r="Q94" i="6"/>
  <c r="Q85" i="6"/>
  <c r="Q89" i="6"/>
  <c r="Q93" i="6"/>
  <c r="Q95" i="6"/>
  <c r="Q96" i="6"/>
  <c r="Q107" i="6"/>
  <c r="Q112" i="6"/>
  <c r="Q123" i="6"/>
  <c r="Q128" i="6"/>
  <c r="Q139" i="6"/>
  <c r="Q144" i="6"/>
  <c r="Q155" i="6"/>
  <c r="Q160" i="6"/>
  <c r="Q164" i="6"/>
  <c r="Q168" i="6"/>
  <c r="Q97" i="6"/>
  <c r="I6" i="6"/>
  <c r="I10" i="6"/>
  <c r="I14" i="6"/>
  <c r="I18" i="6"/>
  <c r="I22" i="6"/>
  <c r="I26" i="6"/>
  <c r="I30" i="6"/>
  <c r="I34" i="6"/>
  <c r="I38" i="6"/>
  <c r="I5" i="6"/>
  <c r="I9" i="6"/>
  <c r="I13" i="6"/>
  <c r="I17" i="6"/>
  <c r="I21" i="6"/>
  <c r="I25" i="6"/>
  <c r="I29" i="6"/>
  <c r="I33" i="6"/>
  <c r="I37" i="6"/>
  <c r="I41" i="6"/>
  <c r="I45" i="6"/>
  <c r="I4" i="6"/>
  <c r="I8" i="6"/>
  <c r="I12" i="6"/>
  <c r="I16" i="6"/>
  <c r="I20" i="6"/>
  <c r="I24" i="6"/>
  <c r="I28" i="6"/>
  <c r="I32" i="6"/>
  <c r="I36" i="6"/>
  <c r="I40" i="6"/>
  <c r="I44" i="6"/>
  <c r="I7" i="6"/>
  <c r="I42" i="6"/>
  <c r="I47" i="6"/>
  <c r="I50" i="6"/>
  <c r="I54" i="6"/>
  <c r="I58" i="6"/>
  <c r="I62" i="6"/>
  <c r="I66" i="6"/>
  <c r="I70" i="6"/>
  <c r="I35" i="6"/>
  <c r="I23" i="6"/>
  <c r="I48" i="6"/>
  <c r="I52" i="6"/>
  <c r="I56" i="6"/>
  <c r="I60" i="6"/>
  <c r="I64" i="6"/>
  <c r="I68" i="6"/>
  <c r="I72" i="6"/>
  <c r="I76" i="6"/>
  <c r="I80" i="6"/>
  <c r="I84" i="6"/>
  <c r="I11" i="6"/>
  <c r="I39" i="6"/>
  <c r="I53" i="6"/>
  <c r="I59" i="6"/>
  <c r="I75" i="6"/>
  <c r="I82" i="6"/>
  <c r="I57" i="6"/>
  <c r="I63" i="6"/>
  <c r="I87" i="6"/>
  <c r="I91" i="6"/>
  <c r="I19" i="6"/>
  <c r="I69" i="6"/>
  <c r="I73" i="6"/>
  <c r="I31" i="6"/>
  <c r="I46" i="6"/>
  <c r="I15" i="6"/>
  <c r="I55" i="6"/>
  <c r="I83" i="6"/>
  <c r="I95" i="6"/>
  <c r="I100" i="6"/>
  <c r="I102" i="6"/>
  <c r="I106" i="6"/>
  <c r="I110" i="6"/>
  <c r="I114" i="6"/>
  <c r="I118" i="6"/>
  <c r="I122" i="6"/>
  <c r="I126" i="6"/>
  <c r="I130" i="6"/>
  <c r="I134" i="6"/>
  <c r="I138" i="6"/>
  <c r="I142" i="6"/>
  <c r="I146" i="6"/>
  <c r="I150" i="6"/>
  <c r="I154" i="6"/>
  <c r="I158" i="6"/>
  <c r="I43" i="6"/>
  <c r="I67" i="6"/>
  <c r="I99" i="6"/>
  <c r="I101" i="6"/>
  <c r="I105" i="6"/>
  <c r="I109" i="6"/>
  <c r="I113" i="6"/>
  <c r="I117" i="6"/>
  <c r="I121" i="6"/>
  <c r="I125" i="6"/>
  <c r="I129" i="6"/>
  <c r="I133" i="6"/>
  <c r="I137" i="6"/>
  <c r="I141" i="6"/>
  <c r="I145" i="6"/>
  <c r="I149" i="6"/>
  <c r="I153" i="6"/>
  <c r="I157" i="6"/>
  <c r="I161" i="6"/>
  <c r="I65" i="6"/>
  <c r="I103" i="6"/>
  <c r="I108" i="6"/>
  <c r="I119" i="6"/>
  <c r="I124" i="6"/>
  <c r="I135" i="6"/>
  <c r="I140" i="6"/>
  <c r="I151" i="6"/>
  <c r="I156" i="6"/>
  <c r="I164" i="6"/>
  <c r="I168" i="6"/>
  <c r="I172" i="6"/>
  <c r="I49" i="6"/>
  <c r="I77" i="6"/>
  <c r="I86" i="6"/>
  <c r="AE3" i="6"/>
  <c r="W3" i="6"/>
  <c r="O3" i="6"/>
  <c r="G3" i="6"/>
  <c r="AB190" i="6"/>
  <c r="T190" i="6"/>
  <c r="L190" i="6"/>
  <c r="C190" i="6"/>
  <c r="X189" i="6"/>
  <c r="O189" i="6"/>
  <c r="F189" i="6"/>
  <c r="AA188" i="6"/>
  <c r="R188" i="6"/>
  <c r="I188" i="6"/>
  <c r="AC187" i="6"/>
  <c r="T187" i="6"/>
  <c r="K187" i="6"/>
  <c r="B187" i="6"/>
  <c r="W186" i="6"/>
  <c r="N186" i="6"/>
  <c r="E186" i="6"/>
  <c r="Y185" i="6"/>
  <c r="P185" i="6"/>
  <c r="G185" i="6"/>
  <c r="AB184" i="6"/>
  <c r="S184" i="6"/>
  <c r="I184" i="6"/>
  <c r="AB183" i="6"/>
  <c r="R183" i="6"/>
  <c r="G183" i="6"/>
  <c r="Z182" i="6"/>
  <c r="P182" i="6"/>
  <c r="E182" i="6"/>
  <c r="X181" i="6"/>
  <c r="N181" i="6"/>
  <c r="C181" i="6"/>
  <c r="V180" i="6"/>
  <c r="L180" i="6"/>
  <c r="AE179" i="6"/>
  <c r="T179" i="6"/>
  <c r="J179" i="6"/>
  <c r="AC178" i="6"/>
  <c r="R178" i="6"/>
  <c r="H178" i="6"/>
  <c r="AA177" i="6"/>
  <c r="P177" i="6"/>
  <c r="F177" i="6"/>
  <c r="Y176" i="6"/>
  <c r="N176" i="6"/>
  <c r="D176" i="6"/>
  <c r="W175" i="6"/>
  <c r="L175" i="6"/>
  <c r="B175" i="6"/>
  <c r="U174" i="6"/>
  <c r="J174" i="6"/>
  <c r="AD173" i="6"/>
  <c r="S173" i="6"/>
  <c r="H173" i="6"/>
  <c r="AB172" i="6"/>
  <c r="Q172" i="6"/>
  <c r="E172" i="6"/>
  <c r="U171" i="6"/>
  <c r="J171" i="6"/>
  <c r="Z170" i="6"/>
  <c r="O170" i="6"/>
  <c r="AE169" i="6"/>
  <c r="Q169" i="6"/>
  <c r="F169" i="6"/>
  <c r="V168" i="6"/>
  <c r="K168" i="6"/>
  <c r="AA167" i="6"/>
  <c r="M167" i="6"/>
  <c r="B167" i="6"/>
  <c r="R166" i="6"/>
  <c r="G166" i="6"/>
  <c r="W165" i="6"/>
  <c r="I165" i="6"/>
  <c r="AB164" i="6"/>
  <c r="N164" i="6"/>
  <c r="C164" i="6"/>
  <c r="S163" i="6"/>
  <c r="E163" i="6"/>
  <c r="X162" i="6"/>
  <c r="J162" i="6"/>
  <c r="AC161" i="6"/>
  <c r="M161" i="6"/>
  <c r="Y160" i="6"/>
  <c r="J160" i="6"/>
  <c r="V159" i="6"/>
  <c r="G159" i="6"/>
  <c r="R158" i="6"/>
  <c r="AC157" i="6"/>
  <c r="N157" i="6"/>
  <c r="Z156" i="6"/>
  <c r="K156" i="6"/>
  <c r="W155" i="6"/>
  <c r="D155" i="6"/>
  <c r="T154" i="6"/>
  <c r="AD153" i="6"/>
  <c r="P153" i="6"/>
  <c r="AA152" i="6"/>
  <c r="AA2" i="6" s="1"/>
  <c r="I152" i="6"/>
  <c r="X151" i="6"/>
  <c r="F151" i="6"/>
  <c r="U150" i="6"/>
  <c r="B150" i="6"/>
  <c r="M149" i="6"/>
  <c r="AB148" i="6"/>
  <c r="J148" i="6"/>
  <c r="Y147" i="6"/>
  <c r="G147" i="6"/>
  <c r="R146" i="6"/>
  <c r="D146" i="6"/>
  <c r="N145" i="6"/>
  <c r="AD144" i="6"/>
  <c r="K144" i="6"/>
  <c r="W143" i="6"/>
  <c r="H143" i="6"/>
  <c r="T142" i="6"/>
  <c r="E142" i="6"/>
  <c r="P141" i="6"/>
  <c r="AA140" i="6"/>
  <c r="L140" i="6"/>
  <c r="X139" i="6"/>
  <c r="I139" i="6"/>
  <c r="U138" i="6"/>
  <c r="B138" i="6"/>
  <c r="R137" i="6"/>
  <c r="AB136" i="6"/>
  <c r="N136" i="6"/>
  <c r="Y135" i="6"/>
  <c r="G135" i="6"/>
  <c r="V134" i="6"/>
  <c r="D134" i="6"/>
  <c r="S133" i="6"/>
  <c r="AD132" i="6"/>
  <c r="K132" i="6"/>
  <c r="Z131" i="6"/>
  <c r="H131" i="6"/>
  <c r="W130" i="6"/>
  <c r="E130" i="6"/>
  <c r="P129" i="6"/>
  <c r="B129" i="6"/>
  <c r="L128" i="6"/>
  <c r="AB127" i="6"/>
  <c r="I127" i="6"/>
  <c r="U126" i="6"/>
  <c r="F126" i="6"/>
  <c r="R125" i="6"/>
  <c r="C125" i="6"/>
  <c r="N124" i="6"/>
  <c r="Y123" i="6"/>
  <c r="J123" i="6"/>
  <c r="V122" i="6"/>
  <c r="G122" i="6"/>
  <c r="S121" i="6"/>
  <c r="AD120" i="6"/>
  <c r="P120" i="6"/>
  <c r="Z119" i="6"/>
  <c r="L119" i="6"/>
  <c r="W118" i="6"/>
  <c r="E118" i="6"/>
  <c r="T117" i="6"/>
  <c r="B117" i="6"/>
  <c r="Q116" i="6"/>
  <c r="AB115" i="6"/>
  <c r="I115" i="6"/>
  <c r="X114" i="6"/>
  <c r="F114" i="6"/>
  <c r="U113" i="6"/>
  <c r="C113" i="6"/>
  <c r="N112" i="6"/>
  <c r="AD111" i="6"/>
  <c r="J111" i="6"/>
  <c r="Z110" i="6"/>
  <c r="G110" i="6"/>
  <c r="S109" i="6"/>
  <c r="D109" i="6"/>
  <c r="P108" i="6"/>
  <c r="AE107" i="6"/>
  <c r="L107" i="6"/>
  <c r="W106" i="6"/>
  <c r="H106" i="6"/>
  <c r="T105" i="6"/>
  <c r="E105" i="6"/>
  <c r="Q104" i="6"/>
  <c r="AB103" i="6"/>
  <c r="N103" i="6"/>
  <c r="X102" i="6"/>
  <c r="J102" i="6"/>
  <c r="U101" i="6"/>
  <c r="C101" i="6"/>
  <c r="O100" i="6"/>
  <c r="U99" i="6"/>
  <c r="AE98" i="6"/>
  <c r="F98" i="6"/>
  <c r="K97" i="6"/>
  <c r="U96" i="6"/>
  <c r="AA95" i="6"/>
  <c r="G95" i="6"/>
  <c r="M94" i="6"/>
  <c r="L93" i="6"/>
  <c r="U92" i="6"/>
  <c r="S91" i="6"/>
  <c r="Z90" i="6"/>
  <c r="Y89" i="6"/>
  <c r="Z88" i="6"/>
  <c r="B88" i="6"/>
  <c r="D87" i="6"/>
  <c r="J86" i="6"/>
  <c r="I85" i="6"/>
  <c r="E84" i="6"/>
  <c r="H83" i="6"/>
  <c r="F82" i="6"/>
  <c r="D80" i="6"/>
  <c r="AD78" i="6"/>
  <c r="C78" i="6"/>
  <c r="AA76" i="6"/>
  <c r="C76" i="6"/>
  <c r="AA74" i="6"/>
  <c r="X73" i="6"/>
  <c r="AA72" i="6"/>
  <c r="N71" i="6"/>
  <c r="G70" i="6"/>
  <c r="P68" i="6"/>
  <c r="AA66" i="6"/>
  <c r="R65" i="6"/>
  <c r="C64" i="6"/>
  <c r="X62" i="6"/>
  <c r="I61" i="6"/>
  <c r="T59" i="6"/>
  <c r="O58" i="6"/>
  <c r="W56" i="6"/>
  <c r="J55" i="6"/>
  <c r="J53" i="6"/>
  <c r="M51" i="6"/>
  <c r="Q49" i="6"/>
  <c r="B47" i="6"/>
  <c r="T43" i="6"/>
  <c r="P38" i="6"/>
  <c r="N29" i="6"/>
  <c r="L22" i="6"/>
  <c r="Z13" i="6"/>
  <c r="W6" i="6"/>
  <c r="H5" i="6"/>
  <c r="H9" i="6"/>
  <c r="H13" i="6"/>
  <c r="H17" i="6"/>
  <c r="H21" i="6"/>
  <c r="H25" i="6"/>
  <c r="H29" i="6"/>
  <c r="H33" i="6"/>
  <c r="H37" i="6"/>
  <c r="H7" i="6"/>
  <c r="H11" i="6"/>
  <c r="H15" i="6"/>
  <c r="H19" i="6"/>
  <c r="H23" i="6"/>
  <c r="H27" i="6"/>
  <c r="H31" i="6"/>
  <c r="H35" i="6"/>
  <c r="H39" i="6"/>
  <c r="H43" i="6"/>
  <c r="H12" i="6"/>
  <c r="H34" i="6"/>
  <c r="H8" i="6"/>
  <c r="H30" i="6"/>
  <c r="H45" i="6"/>
  <c r="H48" i="6"/>
  <c r="H18" i="6"/>
  <c r="H28" i="6"/>
  <c r="H6" i="6"/>
  <c r="H16" i="6"/>
  <c r="H38" i="6"/>
  <c r="H41" i="6"/>
  <c r="H44" i="6"/>
  <c r="H46" i="6"/>
  <c r="H51" i="6"/>
  <c r="H55" i="6"/>
  <c r="H59" i="6"/>
  <c r="H63" i="6"/>
  <c r="H67" i="6"/>
  <c r="H71" i="6"/>
  <c r="H14" i="6"/>
  <c r="H24" i="6"/>
  <c r="H50" i="6"/>
  <c r="H56" i="6"/>
  <c r="H62" i="6"/>
  <c r="H65" i="6"/>
  <c r="H79" i="6"/>
  <c r="H88" i="6"/>
  <c r="H92" i="6"/>
  <c r="H96" i="6"/>
  <c r="H100" i="6"/>
  <c r="H26" i="6"/>
  <c r="H36" i="6"/>
  <c r="H60" i="6"/>
  <c r="H66" i="6"/>
  <c r="H69" i="6"/>
  <c r="H73" i="6"/>
  <c r="H80" i="6"/>
  <c r="H42" i="6"/>
  <c r="H47" i="6"/>
  <c r="H72" i="6"/>
  <c r="H77" i="6"/>
  <c r="H84" i="6"/>
  <c r="H86" i="6"/>
  <c r="H90" i="6"/>
  <c r="H94" i="6"/>
  <c r="H98" i="6"/>
  <c r="H22" i="6"/>
  <c r="H32" i="6"/>
  <c r="H4" i="6"/>
  <c r="H53" i="6"/>
  <c r="H40" i="6"/>
  <c r="H58" i="6"/>
  <c r="H85" i="6"/>
  <c r="H49" i="6"/>
  <c r="H20" i="6"/>
  <c r="H64" i="6"/>
  <c r="H82" i="6"/>
  <c r="H103" i="6"/>
  <c r="H108" i="6"/>
  <c r="H114" i="6"/>
  <c r="H119" i="6"/>
  <c r="H124" i="6"/>
  <c r="H130" i="6"/>
  <c r="H135" i="6"/>
  <c r="H140" i="6"/>
  <c r="H146" i="6"/>
  <c r="H151" i="6"/>
  <c r="H156" i="6"/>
  <c r="H164" i="6"/>
  <c r="H168" i="6"/>
  <c r="H172" i="6"/>
  <c r="H176" i="6"/>
  <c r="H180" i="6"/>
  <c r="H184" i="6"/>
  <c r="H188" i="6"/>
  <c r="H10" i="6"/>
  <c r="H75" i="6"/>
  <c r="H87" i="6"/>
  <c r="H91" i="6"/>
  <c r="H113" i="6"/>
  <c r="H129" i="6"/>
  <c r="H145" i="6"/>
  <c r="H161" i="6"/>
  <c r="H57" i="6"/>
  <c r="H102" i="6"/>
  <c r="H107" i="6"/>
  <c r="H112" i="6"/>
  <c r="H118" i="6"/>
  <c r="H123" i="6"/>
  <c r="H128" i="6"/>
  <c r="H134" i="6"/>
  <c r="H139" i="6"/>
  <c r="H144" i="6"/>
  <c r="H150" i="6"/>
  <c r="H155" i="6"/>
  <c r="H160" i="6"/>
  <c r="H163" i="6"/>
  <c r="H167" i="6"/>
  <c r="H171" i="6"/>
  <c r="H175" i="6"/>
  <c r="H179" i="6"/>
  <c r="H183" i="6"/>
  <c r="B190" i="6"/>
  <c r="X185" i="6"/>
  <c r="O185" i="6"/>
  <c r="G184" i="6"/>
  <c r="O182" i="6"/>
  <c r="W181" i="6"/>
  <c r="AE180" i="6"/>
  <c r="G178" i="6"/>
  <c r="O177" i="6"/>
  <c r="W176" i="6"/>
  <c r="AE174" i="6"/>
  <c r="G173" i="6"/>
  <c r="O172" i="6"/>
  <c r="P169" i="6"/>
  <c r="G168" i="6"/>
  <c r="AE166" i="6"/>
  <c r="H165" i="6"/>
  <c r="W162" i="6"/>
  <c r="X160" i="6"/>
  <c r="AE158" i="6"/>
  <c r="P158" i="6"/>
  <c r="B155" i="6"/>
  <c r="H152" i="6"/>
  <c r="W151" i="6"/>
  <c r="P146" i="6"/>
  <c r="B146" i="6"/>
  <c r="G143" i="6"/>
  <c r="W139" i="6"/>
  <c r="P137" i="6"/>
  <c r="X135" i="6"/>
  <c r="B134" i="6"/>
  <c r="G131" i="6"/>
  <c r="W127" i="6"/>
  <c r="H127" i="6"/>
  <c r="P125" i="6"/>
  <c r="X123" i="6"/>
  <c r="B122" i="6"/>
  <c r="G119" i="6"/>
  <c r="H115" i="6"/>
  <c r="W114" i="6"/>
  <c r="P113" i="6"/>
  <c r="B113" i="6"/>
  <c r="G106" i="6"/>
  <c r="P104" i="6"/>
  <c r="W102" i="6"/>
  <c r="B101" i="6"/>
  <c r="W98" i="6"/>
  <c r="P91" i="6"/>
  <c r="X89" i="6"/>
  <c r="AE87" i="6"/>
  <c r="AE85" i="6"/>
  <c r="G85" i="6"/>
  <c r="B82" i="6"/>
  <c r="X75" i="6"/>
  <c r="X72" i="6"/>
  <c r="H61" i="6"/>
  <c r="P49" i="6"/>
  <c r="W46" i="6"/>
  <c r="X28" i="6"/>
  <c r="BM96" i="7"/>
  <c r="BM80" i="7"/>
  <c r="BM64" i="7"/>
  <c r="BM154" i="7"/>
  <c r="BM115" i="7"/>
  <c r="BM131" i="7"/>
  <c r="BM48" i="7"/>
  <c r="BM151" i="7"/>
  <c r="O5" i="6"/>
  <c r="O9" i="6"/>
  <c r="O13" i="6"/>
  <c r="O17" i="6"/>
  <c r="O21" i="6"/>
  <c r="O25" i="6"/>
  <c r="O29" i="6"/>
  <c r="O33" i="6"/>
  <c r="O37" i="6"/>
  <c r="O4" i="6"/>
  <c r="O8" i="6"/>
  <c r="O12" i="6"/>
  <c r="O16" i="6"/>
  <c r="O20" i="6"/>
  <c r="O24" i="6"/>
  <c r="O28" i="6"/>
  <c r="O32" i="6"/>
  <c r="O36" i="6"/>
  <c r="O40" i="6"/>
  <c r="O44" i="6"/>
  <c r="O7" i="6"/>
  <c r="O11" i="6"/>
  <c r="O15" i="6"/>
  <c r="O19" i="6"/>
  <c r="O23" i="6"/>
  <c r="O27" i="6"/>
  <c r="O31" i="6"/>
  <c r="O35" i="6"/>
  <c r="O39" i="6"/>
  <c r="O43" i="6"/>
  <c r="O26" i="6"/>
  <c r="O38" i="6"/>
  <c r="O49" i="6"/>
  <c r="O53" i="6"/>
  <c r="O57" i="6"/>
  <c r="O61" i="6"/>
  <c r="O65" i="6"/>
  <c r="O69" i="6"/>
  <c r="O22" i="6"/>
  <c r="O42" i="6"/>
  <c r="O46" i="6"/>
  <c r="O10" i="6"/>
  <c r="O51" i="6"/>
  <c r="O55" i="6"/>
  <c r="O59" i="6"/>
  <c r="O63" i="6"/>
  <c r="O67" i="6"/>
  <c r="O71" i="6"/>
  <c r="O75" i="6"/>
  <c r="O79" i="6"/>
  <c r="O83" i="6"/>
  <c r="O30" i="6"/>
  <c r="O47" i="6"/>
  <c r="O72" i="6"/>
  <c r="O76" i="6"/>
  <c r="O50" i="6"/>
  <c r="O74" i="6"/>
  <c r="O81" i="6"/>
  <c r="O86" i="6"/>
  <c r="O90" i="6"/>
  <c r="O6" i="6"/>
  <c r="O56" i="6"/>
  <c r="O62" i="6"/>
  <c r="O78" i="6"/>
  <c r="O41" i="6"/>
  <c r="O45" i="6"/>
  <c r="O18" i="6"/>
  <c r="O68" i="6"/>
  <c r="O70" i="6"/>
  <c r="O92" i="6"/>
  <c r="O98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64" i="6"/>
  <c r="O80" i="6"/>
  <c r="O82" i="6"/>
  <c r="O87" i="6"/>
  <c r="O93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89" i="6"/>
  <c r="O96" i="6"/>
  <c r="O97" i="6"/>
  <c r="O106" i="6"/>
  <c r="O111" i="6"/>
  <c r="O122" i="6"/>
  <c r="O127" i="6"/>
  <c r="O138" i="6"/>
  <c r="O143" i="6"/>
  <c r="O154" i="6"/>
  <c r="O159" i="6"/>
  <c r="O163" i="6"/>
  <c r="O167" i="6"/>
  <c r="O171" i="6"/>
  <c r="O88" i="6"/>
  <c r="O188" i="6"/>
  <c r="W185" i="6"/>
  <c r="O183" i="6"/>
  <c r="G165" i="6"/>
  <c r="B139" i="6"/>
  <c r="G127" i="6"/>
  <c r="X119" i="6"/>
  <c r="G115" i="6"/>
  <c r="W111" i="6"/>
  <c r="P109" i="6"/>
  <c r="X107" i="6"/>
  <c r="G103" i="6"/>
  <c r="B98" i="6"/>
  <c r="O91" i="6"/>
  <c r="X66" i="6"/>
  <c r="BM78" i="7"/>
  <c r="BM123" i="7"/>
  <c r="BM112" i="7"/>
  <c r="BM128" i="7"/>
  <c r="BM153" i="7"/>
  <c r="BM56" i="7"/>
  <c r="BM102" i="7"/>
  <c r="BM143" i="7"/>
  <c r="BM50" i="7"/>
  <c r="BM97" i="7"/>
  <c r="BM81" i="7"/>
  <c r="BM65" i="7"/>
  <c r="BM42" i="7"/>
  <c r="BM92" i="7"/>
  <c r="BM76" i="7"/>
  <c r="BM46" i="7"/>
  <c r="BM47" i="7"/>
  <c r="BM150" i="7"/>
  <c r="BM119" i="7"/>
  <c r="BM135" i="7"/>
  <c r="BM116" i="7"/>
  <c r="BM132" i="7"/>
  <c r="BM95" i="7"/>
  <c r="BM79" i="7"/>
  <c r="BM63" i="7"/>
  <c r="BM145" i="7"/>
  <c r="BM90" i="7"/>
  <c r="BM74" i="7"/>
  <c r="BM149" i="7"/>
  <c r="BM45" i="7"/>
  <c r="BM148" i="7"/>
  <c r="BM103" i="7"/>
  <c r="BM113" i="7"/>
  <c r="BM129" i="7"/>
  <c r="BM110" i="7"/>
  <c r="BM126" i="7"/>
  <c r="BM104" i="7"/>
  <c r="BM120" i="7"/>
  <c r="BM136" i="7"/>
  <c r="BM52" i="7"/>
  <c r="BM91" i="7"/>
  <c r="BM75" i="7"/>
  <c r="BM54" i="7"/>
  <c r="BM147" i="7"/>
  <c r="BM86" i="7"/>
  <c r="BM70" i="7"/>
  <c r="BM57" i="7"/>
  <c r="BM41" i="7"/>
  <c r="BM144" i="7"/>
  <c r="BM117" i="7"/>
  <c r="BM133" i="7"/>
  <c r="BM114" i="7"/>
  <c r="BM130" i="7"/>
  <c r="BM36" i="7"/>
  <c r="BM89" i="7"/>
  <c r="BM73" i="7"/>
  <c r="BM38" i="7"/>
  <c r="BM100" i="7"/>
  <c r="BM84" i="7"/>
  <c r="BM68" i="7"/>
  <c r="BM55" i="7"/>
  <c r="BM39" i="7"/>
  <c r="BM142" i="7"/>
  <c r="BM111" i="7"/>
  <c r="BM127" i="7"/>
  <c r="BM108" i="7"/>
  <c r="BM124" i="7"/>
  <c r="BM35" i="7"/>
  <c r="BM139" i="7"/>
  <c r="BM87" i="7"/>
  <c r="BM71" i="7"/>
  <c r="BM141" i="7"/>
  <c r="BM98" i="7"/>
  <c r="BM82" i="7"/>
  <c r="BM66" i="7"/>
  <c r="BM53" i="7"/>
  <c r="BM37" i="7"/>
  <c r="BM140" i="7"/>
  <c r="BM105" i="7"/>
  <c r="BM121" i="7"/>
  <c r="BM137" i="7"/>
  <c r="BM118" i="7"/>
  <c r="BM134" i="7"/>
  <c r="BC29" i="7"/>
  <c r="O2" i="6" l="1"/>
  <c r="G2" i="6"/>
  <c r="Y2" i="6"/>
  <c r="W2" i="6"/>
  <c r="H2" i="6"/>
  <c r="R2" i="6"/>
  <c r="AE2" i="6"/>
  <c r="P2" i="6"/>
  <c r="Z2" i="6"/>
  <c r="J2" i="6"/>
  <c r="I2" i="6"/>
  <c r="X2" i="6"/>
  <c r="Q2" i="6"/>
  <c r="B2" i="6"/>
  <c r="BB29" i="7"/>
  <c r="BA29" i="7" l="1"/>
  <c r="AZ29" i="7" l="1"/>
  <c r="AY29" i="7" l="1"/>
  <c r="AX29" i="7" l="1"/>
  <c r="AW29" i="7" l="1"/>
  <c r="AV29" i="7" l="1"/>
  <c r="AU29" i="7" l="1"/>
  <c r="AT29" i="7" l="1"/>
  <c r="AS29" i="7" l="1"/>
  <c r="AR29" i="7" l="1"/>
  <c r="AQ29" i="7" l="1"/>
  <c r="AP29" i="7" l="1"/>
  <c r="AO29" i="7" l="1"/>
  <c r="AN29" i="7" l="1"/>
  <c r="AM29" i="7" l="1"/>
  <c r="AL29" i="7" l="1"/>
  <c r="AK29" i="7" l="1"/>
  <c r="AJ29" i="7" l="1"/>
  <c r="AI29" i="7" l="1"/>
  <c r="AH29" i="7" l="1"/>
  <c r="AG29" i="7" l="1"/>
  <c r="AF29" i="7" l="1"/>
  <c r="AE29" i="7" l="1"/>
  <c r="AD29" i="7" l="1"/>
  <c r="AC29" i="7" l="1"/>
  <c r="AB29" i="7" l="1"/>
  <c r="AA29" i="7" l="1"/>
  <c r="Z29" i="7" l="1"/>
  <c r="Y29" i="7" l="1"/>
  <c r="X29" i="7" l="1"/>
  <c r="W29" i="7" l="1"/>
  <c r="V29" i="7" l="1"/>
  <c r="U29" i="7" l="1"/>
  <c r="T29" i="7" l="1"/>
  <c r="S29" i="7" l="1"/>
  <c r="R29" i="7" s="1"/>
  <c r="S30" i="7" l="1"/>
  <c r="BE30" i="7" l="1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</calcChain>
</file>

<file path=xl/sharedStrings.xml><?xml version="1.0" encoding="utf-8"?>
<sst xmlns="http://schemas.openxmlformats.org/spreadsheetml/2006/main" count="8182" uniqueCount="1477">
  <si>
    <t>Year</t>
  </si>
  <si>
    <t>Quarter</t>
  </si>
  <si>
    <t>Date</t>
  </si>
  <si>
    <t>fertility_control_facilities_per_capita</t>
  </si>
  <si>
    <t>Food supply (kcal/capita/year)</t>
  </si>
  <si>
    <t>perceived_life_expectancy</t>
  </si>
  <si>
    <t>delayed_industrial_output_per_capita</t>
  </si>
  <si>
    <t>desired_completed_family_size</t>
  </si>
  <si>
    <t>maximum_total_fertility</t>
  </si>
  <si>
    <t>fecundity_multiplier</t>
  </si>
  <si>
    <t>1900Q1</t>
  </si>
  <si>
    <t>1900Q2</t>
  </si>
  <si>
    <t>1900Q3</t>
  </si>
  <si>
    <t>1900Q4</t>
  </si>
  <si>
    <t>1901Q1</t>
  </si>
  <si>
    <t>1901Q2</t>
  </si>
  <si>
    <t>1901Q3</t>
  </si>
  <si>
    <t>1901Q4</t>
  </si>
  <si>
    <t>1902Q1</t>
  </si>
  <si>
    <t>1902Q2</t>
  </si>
  <si>
    <t>1902Q3</t>
  </si>
  <si>
    <t>1902Q4</t>
  </si>
  <si>
    <t>1903Q1</t>
  </si>
  <si>
    <t>1903Q2</t>
  </si>
  <si>
    <t>1903Q3</t>
  </si>
  <si>
    <t>1903Q4</t>
  </si>
  <si>
    <t>1904Q1</t>
  </si>
  <si>
    <t>1904Q2</t>
  </si>
  <si>
    <t>1904Q3</t>
  </si>
  <si>
    <t>1904Q4</t>
  </si>
  <si>
    <t>1905Q1</t>
  </si>
  <si>
    <t>1905Q2</t>
  </si>
  <si>
    <t>1905Q3</t>
  </si>
  <si>
    <t>1905Q4</t>
  </si>
  <si>
    <t>1906Q1</t>
  </si>
  <si>
    <t>1906Q2</t>
  </si>
  <si>
    <t>1906Q3</t>
  </si>
  <si>
    <t>1906Q4</t>
  </si>
  <si>
    <t>1907Q1</t>
  </si>
  <si>
    <t>1907Q2</t>
  </si>
  <si>
    <t>1907Q3</t>
  </si>
  <si>
    <t>1907Q4</t>
  </si>
  <si>
    <t>1908Q1</t>
  </si>
  <si>
    <t>1908Q2</t>
  </si>
  <si>
    <t>1908Q3</t>
  </si>
  <si>
    <t>1908Q4</t>
  </si>
  <si>
    <t>1909Q1</t>
  </si>
  <si>
    <t>1909Q2</t>
  </si>
  <si>
    <t>1909Q3</t>
  </si>
  <si>
    <t>1909Q4</t>
  </si>
  <si>
    <t>1910Q1</t>
  </si>
  <si>
    <t>1910Q2</t>
  </si>
  <si>
    <t>1910Q3</t>
  </si>
  <si>
    <t>1910Q4</t>
  </si>
  <si>
    <t>1911Q1</t>
  </si>
  <si>
    <t>1911Q2</t>
  </si>
  <si>
    <t>1911Q3</t>
  </si>
  <si>
    <t>1911Q4</t>
  </si>
  <si>
    <t>1912Q1</t>
  </si>
  <si>
    <t>1912Q2</t>
  </si>
  <si>
    <t>1912Q3</t>
  </si>
  <si>
    <t>1912Q4</t>
  </si>
  <si>
    <t>1913Q1</t>
  </si>
  <si>
    <t>1913Q2</t>
  </si>
  <si>
    <t>1913Q3</t>
  </si>
  <si>
    <t>1913Q4</t>
  </si>
  <si>
    <t>1914Q1</t>
  </si>
  <si>
    <t>1914Q2</t>
  </si>
  <si>
    <t>1914Q3</t>
  </si>
  <si>
    <t>1914Q4</t>
  </si>
  <si>
    <t>1915Q1</t>
  </si>
  <si>
    <t>1915Q2</t>
  </si>
  <si>
    <t>1915Q3</t>
  </si>
  <si>
    <t>1915Q4</t>
  </si>
  <si>
    <t>1916Q1</t>
  </si>
  <si>
    <t>1916Q2</t>
  </si>
  <si>
    <t>1916Q3</t>
  </si>
  <si>
    <t>1916Q4</t>
  </si>
  <si>
    <t>1917Q1</t>
  </si>
  <si>
    <t>1917Q2</t>
  </si>
  <si>
    <t>1917Q3</t>
  </si>
  <si>
    <t>1917Q4</t>
  </si>
  <si>
    <t>1918Q1</t>
  </si>
  <si>
    <t>1918Q2</t>
  </si>
  <si>
    <t>1918Q3</t>
  </si>
  <si>
    <t>1918Q4</t>
  </si>
  <si>
    <t>1919Q1</t>
  </si>
  <si>
    <t>1919Q2</t>
  </si>
  <si>
    <t>1919Q3</t>
  </si>
  <si>
    <t>1919Q4</t>
  </si>
  <si>
    <t>1920Q1</t>
  </si>
  <si>
    <t>1920Q2</t>
  </si>
  <si>
    <t>1920Q3</t>
  </si>
  <si>
    <t>1920Q4</t>
  </si>
  <si>
    <t>1921Q1</t>
  </si>
  <si>
    <t>1921Q2</t>
  </si>
  <si>
    <t>1921Q3</t>
  </si>
  <si>
    <t>1921Q4</t>
  </si>
  <si>
    <t>1922Q1</t>
  </si>
  <si>
    <t>1922Q2</t>
  </si>
  <si>
    <t>1922Q3</t>
  </si>
  <si>
    <t>1922Q4</t>
  </si>
  <si>
    <t>1923Q1</t>
  </si>
  <si>
    <t>1923Q2</t>
  </si>
  <si>
    <t>1923Q3</t>
  </si>
  <si>
    <t>1923Q4</t>
  </si>
  <si>
    <t>1924Q1</t>
  </si>
  <si>
    <t>1924Q2</t>
  </si>
  <si>
    <t>1924Q3</t>
  </si>
  <si>
    <t>1924Q4</t>
  </si>
  <si>
    <t>1925Q1</t>
  </si>
  <si>
    <t>1925Q2</t>
  </si>
  <si>
    <t>1925Q3</t>
  </si>
  <si>
    <t>1925Q4</t>
  </si>
  <si>
    <t>1926Q1</t>
  </si>
  <si>
    <t>1926Q2</t>
  </si>
  <si>
    <t>1926Q3</t>
  </si>
  <si>
    <t>1926Q4</t>
  </si>
  <si>
    <t>1927Q1</t>
  </si>
  <si>
    <t>1927Q2</t>
  </si>
  <si>
    <t>1927Q3</t>
  </si>
  <si>
    <t>1927Q4</t>
  </si>
  <si>
    <t>1928Q1</t>
  </si>
  <si>
    <t>1928Q2</t>
  </si>
  <si>
    <t>1928Q3</t>
  </si>
  <si>
    <t>1928Q4</t>
  </si>
  <si>
    <t>1929Q1</t>
  </si>
  <si>
    <t>1929Q2</t>
  </si>
  <si>
    <t>1929Q3</t>
  </si>
  <si>
    <t>1929Q4</t>
  </si>
  <si>
    <t>1930Q1</t>
  </si>
  <si>
    <t>1930Q2</t>
  </si>
  <si>
    <t>1930Q3</t>
  </si>
  <si>
    <t>1930Q4</t>
  </si>
  <si>
    <t>1931Q1</t>
  </si>
  <si>
    <t>1931Q2</t>
  </si>
  <si>
    <t>1931Q3</t>
  </si>
  <si>
    <t>1931Q4</t>
  </si>
  <si>
    <t>1932Q1</t>
  </si>
  <si>
    <t>1932Q2</t>
  </si>
  <si>
    <t>1932Q3</t>
  </si>
  <si>
    <t>1932Q4</t>
  </si>
  <si>
    <t>1933Q1</t>
  </si>
  <si>
    <t>1933Q2</t>
  </si>
  <si>
    <t>1933Q3</t>
  </si>
  <si>
    <t>1933Q4</t>
  </si>
  <si>
    <t>1934Q1</t>
  </si>
  <si>
    <t>1934Q2</t>
  </si>
  <si>
    <t>1934Q3</t>
  </si>
  <si>
    <t>1934Q4</t>
  </si>
  <si>
    <t>1935Q1</t>
  </si>
  <si>
    <t>1935Q2</t>
  </si>
  <si>
    <t>1935Q3</t>
  </si>
  <si>
    <t>1935Q4</t>
  </si>
  <si>
    <t>1936Q1</t>
  </si>
  <si>
    <t>1936Q2</t>
  </si>
  <si>
    <t>1936Q3</t>
  </si>
  <si>
    <t>1936Q4</t>
  </si>
  <si>
    <t>1937Q1</t>
  </si>
  <si>
    <t>1937Q2</t>
  </si>
  <si>
    <t>1937Q3</t>
  </si>
  <si>
    <t>1937Q4</t>
  </si>
  <si>
    <t>1938Q1</t>
  </si>
  <si>
    <t>1938Q2</t>
  </si>
  <si>
    <t>1938Q3</t>
  </si>
  <si>
    <t>1938Q4</t>
  </si>
  <si>
    <t>1939Q1</t>
  </si>
  <si>
    <t>1939Q2</t>
  </si>
  <si>
    <t>1939Q3</t>
  </si>
  <si>
    <t>1939Q4</t>
  </si>
  <si>
    <t>1940Q1</t>
  </si>
  <si>
    <t>1940Q2</t>
  </si>
  <si>
    <t>1940Q3</t>
  </si>
  <si>
    <t>1940Q4</t>
  </si>
  <si>
    <t>1941Q1</t>
  </si>
  <si>
    <t>1941Q2</t>
  </si>
  <si>
    <t>1941Q3</t>
  </si>
  <si>
    <t>1941Q4</t>
  </si>
  <si>
    <t>1942Q1</t>
  </si>
  <si>
    <t>1942Q2</t>
  </si>
  <si>
    <t>1942Q3</t>
  </si>
  <si>
    <t>1942Q4</t>
  </si>
  <si>
    <t>1943Q1</t>
  </si>
  <si>
    <t>1943Q2</t>
  </si>
  <si>
    <t>1943Q3</t>
  </si>
  <si>
    <t>1943Q4</t>
  </si>
  <si>
    <t>1944Q1</t>
  </si>
  <si>
    <t>1944Q2</t>
  </si>
  <si>
    <t>1944Q3</t>
  </si>
  <si>
    <t>1944Q4</t>
  </si>
  <si>
    <t>1945Q1</t>
  </si>
  <si>
    <t>1945Q2</t>
  </si>
  <si>
    <t>1945Q3</t>
  </si>
  <si>
    <t>1945Q4</t>
  </si>
  <si>
    <t>1946Q1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</si>
  <si>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</si>
  <si>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</si>
  <si>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</si>
  <si>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</si>
  <si>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</si>
  <si>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</si>
  <si>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</si>
  <si>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</si>
  <si>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</si>
  <si>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</si>
  <si>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</si>
  <si>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</si>
  <si>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</si>
  <si>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</si>
  <si>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</si>
  <si>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</si>
  <si>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</si>
  <si>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</si>
  <si>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</si>
  <si>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</si>
  <si>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</si>
  <si>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</si>
  <si>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</si>
  <si>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</si>
  <si>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</si>
  <si>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</si>
  <si>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</si>
  <si>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</si>
  <si>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</si>
  <si>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</si>
  <si>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</si>
  <si>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</si>
  <si>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</si>
  <si>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</si>
  <si>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</si>
  <si>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</si>
  <si>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</si>
  <si>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</si>
  <si>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</si>
  <si>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</si>
  <si>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</si>
  <si>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</si>
  <si>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</si>
  <si>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</si>
  <si>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</si>
  <si>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</si>
  <si>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</si>
  <si>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</si>
  <si>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</si>
  <si>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</si>
  <si>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</si>
  <si>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</si>
  <si>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</si>
  <si>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</si>
  <si>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</si>
  <si>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</si>
  <si>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</si>
  <si>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</si>
  <si>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</si>
  <si>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</si>
  <si>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</si>
  <si>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</si>
  <si>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</si>
  <si>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</si>
  <si>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</si>
  <si>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</si>
  <si>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</si>
  <si>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</si>
  <si>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</si>
  <si>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</si>
  <si>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</si>
  <si>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</si>
  <si>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</si>
  <si>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</si>
  <si>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</si>
  <si>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</si>
  <si>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</si>
  <si>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</si>
  <si>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</si>
  <si>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</si>
  <si>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</si>
  <si>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</si>
  <si>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</si>
  <si>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</si>
  <si>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</si>
  <si>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</si>
  <si>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</si>
  <si>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</si>
  <si>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</si>
  <si>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</si>
  <si>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</si>
  <si>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</si>
  <si>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</si>
  <si>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</si>
  <si>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</si>
  <si>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</si>
  <si>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</si>
  <si>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</si>
  <si>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</si>
  <si>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</si>
  <si>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</si>
  <si>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</si>
  <si>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</si>
  <si>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</si>
  <si>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</si>
  <si>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</si>
  <si>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</si>
  <si>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</si>
  <si>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</si>
  <si>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</si>
  <si>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</si>
  <si>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</si>
  <si>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</si>
  <si>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</si>
  <si>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</si>
  <si>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</si>
  <si>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</si>
  <si>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</si>
  <si>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</si>
  <si>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</si>
  <si>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</si>
  <si>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</si>
  <si>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</si>
  <si>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</si>
  <si>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</si>
  <si>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</si>
  <si>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</si>
  <si>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</si>
  <si>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</si>
  <si>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</si>
  <si>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</si>
  <si>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</si>
  <si>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</si>
  <si>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</si>
  <si>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</si>
  <si>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</si>
  <si>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</si>
  <si>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</si>
  <si>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</si>
  <si>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</si>
  <si>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</si>
  <si>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</si>
  <si>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</si>
  <si>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</si>
  <si>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</si>
  <si>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</si>
  <si>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</si>
  <si>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</si>
  <si>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</si>
  <si>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</si>
  <si>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</si>
  <si>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</si>
  <si>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</si>
  <si>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</si>
  <si>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</si>
  <si>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</si>
  <si>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</si>
  <si>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</si>
  <si>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</si>
  <si>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</si>
  <si>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</si>
  <si>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</si>
  <si>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</si>
  <si>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</si>
  <si>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</si>
  <si>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</si>
  <si>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</si>
  <si>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</si>
  <si>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</si>
  <si>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</si>
  <si>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</si>
  <si>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</si>
  <si>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</si>
  <si>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</si>
  <si>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</si>
  <si>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</si>
  <si>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</si>
  <si>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</si>
  <si>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</si>
  <si>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</si>
  <si>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</si>
  <si>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</si>
  <si>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</si>
  <si>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</si>
  <si>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</si>
  <si>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</si>
  <si>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</si>
  <si>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</si>
  <si>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</si>
  <si>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</si>
  <si>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</si>
  <si>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</si>
  <si>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</si>
  <si>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</si>
  <si>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</si>
  <si>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</si>
  <si>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</si>
  <si>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</si>
  <si>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</si>
  <si>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</si>
  <si>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</si>
  <si>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</si>
  <si>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</si>
  <si>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</si>
  <si>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</si>
  <si>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</si>
  <si>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</si>
  <si>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</si>
  <si>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</si>
  <si>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</si>
  <si>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</si>
  <si>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</si>
  <si>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</si>
  <si>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</si>
  <si>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</si>
  <si>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</si>
  <si>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</si>
  <si>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</si>
  <si>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</si>
  <si>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population</t>
  </si>
  <si>
    <t>death rate (per 1000 people)</t>
  </si>
  <si>
    <t>Population_15_To_44</t>
  </si>
  <si>
    <t>Population_0_To_14</t>
  </si>
  <si>
    <t>Population_45_To_64</t>
  </si>
  <si>
    <t>Population_65_Plus</t>
  </si>
  <si>
    <t>deaths</t>
  </si>
  <si>
    <t>pop 0 to 15</t>
  </si>
  <si>
    <t>pop 15 to 49</t>
  </si>
  <si>
    <t>pop estimate 50-65</t>
  </si>
  <si>
    <t>pop 65+</t>
  </si>
  <si>
    <t>total pop</t>
  </si>
  <si>
    <t>total_fertility</t>
  </si>
  <si>
    <t>Population</t>
  </si>
  <si>
    <t>Domain</t>
  </si>
  <si>
    <t>Area</t>
  </si>
  <si>
    <t>Element</t>
  </si>
  <si>
    <t>Item</t>
  </si>
  <si>
    <t>Year Code</t>
  </si>
  <si>
    <t>Unit</t>
  </si>
  <si>
    <t>Value</t>
  </si>
  <si>
    <t>Food Balances (2010-)</t>
  </si>
  <si>
    <t>World</t>
  </si>
  <si>
    <t>Food supply (kcal/capita/day)</t>
  </si>
  <si>
    <t>Grand Total</t>
  </si>
  <si>
    <t>kcal/capita/day</t>
  </si>
  <si>
    <t>E</t>
  </si>
  <si>
    <t>kcal/capita/year</t>
  </si>
  <si>
    <t>food_per_capita</t>
  </si>
  <si>
    <t>Food Balances (-2013, old methodology and population)</t>
  </si>
  <si>
    <t>normalized value</t>
  </si>
  <si>
    <t>old FAOSTAT methodology</t>
  </si>
  <si>
    <t>new FAOSTAT methodology</t>
  </si>
  <si>
    <t>industrial_output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</si>
  <si>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</si>
  <si>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</si>
  <si>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</si>
  <si>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</si>
  <si>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</si>
  <si>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</si>
  <si>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</si>
  <si>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Aruba</t>
  </si>
  <si>
    <t>ABW</t>
  </si>
  <si>
    <t>Gross fixed capital formation (constant 2015 US$)</t>
  </si>
  <si>
    <t>NE.GDI.FTOT.KD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</si>
  <si>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</si>
  <si>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</si>
  <si>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</si>
  <si>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</si>
  <si>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</si>
  <si>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</si>
  <si>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</si>
  <si>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</si>
  <si>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</si>
  <si>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</si>
  <si>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</si>
  <si>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</si>
  <si>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</si>
  <si>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</si>
  <si>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</si>
  <si>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</si>
  <si>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</si>
  <si>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</si>
  <si>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</si>
  <si>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</si>
  <si>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</si>
  <si>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</si>
  <si>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</si>
  <si>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</si>
  <si>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</si>
  <si>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</si>
  <si>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</si>
  <si>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</si>
  <si>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</si>
  <si>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</si>
  <si>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</si>
  <si>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</si>
  <si>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</si>
  <si>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</si>
  <si>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</si>
  <si>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</si>
  <si>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</si>
  <si>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</si>
  <si>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</si>
  <si>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</si>
  <si>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</si>
  <si>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</si>
  <si>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</si>
  <si>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</si>
  <si>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</si>
  <si>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</si>
  <si>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</si>
  <si>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</si>
  <si>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</si>
  <si>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</si>
  <si>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</si>
  <si>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</si>
  <si>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</si>
  <si>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</si>
  <si>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</si>
  <si>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</si>
  <si>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</si>
  <si>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</si>
  <si>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</si>
  <si>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</si>
  <si>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</si>
  <si>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</si>
  <si>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</si>
  <si>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</si>
  <si>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</si>
  <si>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</si>
  <si>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</si>
  <si>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</si>
  <si>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</si>
  <si>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</si>
  <si>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</si>
  <si>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</si>
  <si>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</si>
  <si>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</si>
  <si>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</si>
  <si>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</si>
  <si>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</si>
  <si>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</si>
  <si>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</si>
  <si>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</si>
  <si>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</si>
  <si>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</si>
  <si>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</si>
  <si>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</si>
  <si>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</si>
  <si>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</si>
  <si>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</si>
  <si>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</si>
  <si>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</si>
  <si>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</si>
  <si>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</si>
  <si>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</si>
  <si>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</si>
  <si>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</si>
  <si>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</si>
  <si>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</si>
  <si>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</si>
  <si>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</si>
  <si>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</si>
  <si>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</si>
  <si>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</si>
  <si>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</si>
  <si>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</si>
  <si>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</si>
  <si>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</si>
  <si>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</si>
  <si>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</si>
  <si>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</si>
  <si>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</si>
  <si>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</si>
  <si>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</si>
  <si>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</si>
  <si>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</si>
  <si>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</si>
  <si>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</si>
  <si>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</si>
  <si>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</si>
  <si>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</si>
  <si>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</si>
  <si>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</si>
  <si>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</si>
  <si>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</si>
  <si>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</si>
  <si>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</si>
  <si>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</si>
  <si>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</si>
  <si>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</si>
  <si>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</si>
  <si>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</si>
  <si>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</si>
  <si>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</si>
  <si>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</si>
  <si>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</si>
  <si>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</si>
  <si>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</si>
  <si>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</si>
  <si>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</si>
  <si>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</si>
  <si>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</si>
  <si>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</si>
  <si>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</si>
  <si>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</si>
  <si>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</si>
  <si>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</si>
  <si>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</si>
  <si>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</si>
  <si>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</si>
  <si>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</si>
  <si>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</si>
  <si>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</si>
  <si>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</si>
  <si>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</si>
  <si>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</si>
  <si>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</si>
  <si>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</si>
  <si>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</si>
  <si>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</si>
  <si>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</si>
  <si>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</si>
  <si>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</si>
  <si>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</si>
  <si>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</si>
  <si>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</si>
  <si>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</si>
  <si>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</si>
  <si>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</si>
  <si>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</si>
  <si>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</si>
  <si>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</si>
  <si>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</si>
  <si>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</si>
  <si>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</si>
  <si>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</si>
  <si>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</si>
  <si>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</si>
  <si>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</si>
  <si>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</si>
  <si>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</si>
  <si>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</si>
  <si>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</si>
  <si>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</si>
  <si>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</si>
  <si>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</si>
  <si>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</si>
  <si>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</si>
  <si>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</si>
  <si>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</si>
  <si>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</si>
  <si>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</si>
  <si>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</si>
  <si>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</si>
  <si>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</si>
  <si>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</si>
  <si>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</si>
  <si>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</si>
  <si>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</si>
  <si>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</si>
  <si>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</si>
  <si>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</si>
  <si>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</si>
  <si>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</si>
  <si>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</si>
  <si>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</si>
  <si>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</si>
  <si>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</si>
  <si>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</si>
  <si>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</si>
  <si>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</si>
  <si>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</si>
  <si>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</si>
  <si>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</si>
  <si>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</si>
  <si>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</si>
  <si>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</si>
  <si>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</si>
  <si>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</si>
  <si>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</si>
  <si>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</si>
  <si>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</si>
  <si>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</si>
  <si>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</si>
  <si>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</si>
  <si>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</si>
  <si>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</si>
  <si>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</si>
  <si>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</si>
  <si>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</si>
  <si>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</si>
  <si>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</si>
  <si>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</si>
  <si>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</si>
  <si>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</si>
  <si>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</si>
  <si>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</si>
  <si>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</si>
  <si>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</si>
  <si>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</si>
  <si>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</si>
  <si>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</si>
  <si>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</si>
  <si>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</si>
  <si>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</si>
  <si>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</si>
  <si>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</si>
  <si>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</si>
  <si>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</si>
  <si>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</si>
  <si>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</si>
  <si>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</si>
  <si>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</si>
  <si>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</si>
  <si>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</si>
  <si>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</si>
  <si>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</si>
  <si>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</si>
  <si>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</si>
  <si>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</si>
  <si>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</si>
  <si>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</si>
  <si>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</si>
  <si>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</si>
  <si>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</si>
  <si>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</si>
  <si>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</si>
  <si>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</si>
  <si>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</si>
  <si>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</si>
  <si>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</si>
  <si>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</si>
  <si>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</si>
  <si>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</si>
  <si>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</si>
  <si>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</si>
  <si>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</si>
  <si>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</si>
  <si>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</si>
  <si>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</si>
  <si>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</si>
  <si>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</si>
  <si>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</si>
  <si>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</si>
  <si>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</si>
  <si>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</si>
  <si>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</si>
  <si>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</si>
  <si>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</si>
  <si>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</si>
  <si>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</si>
  <si>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</si>
  <si>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</si>
  <si>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</si>
  <si>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</si>
  <si>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</si>
  <si>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</si>
  <si>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</si>
  <si>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</si>
  <si>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</si>
  <si>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</si>
  <si>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</si>
  <si>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</si>
  <si>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</si>
  <si>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</si>
  <si>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</si>
  <si>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</si>
  <si>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</si>
  <si>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</si>
  <si>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</si>
  <si>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</si>
  <si>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</si>
  <si>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</si>
  <si>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</si>
  <si>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</si>
  <si>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</si>
  <si>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</si>
  <si>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</si>
  <si>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</si>
  <si>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</si>
  <si>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</si>
  <si>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</si>
  <si>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</si>
  <si>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</si>
  <si>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</si>
  <si>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</si>
  <si>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</si>
  <si>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</si>
  <si>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</si>
  <si>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</si>
  <si>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</si>
  <si>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</si>
  <si>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</si>
  <si>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</si>
  <si>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</si>
  <si>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</si>
  <si>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</si>
  <si>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</si>
  <si>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</si>
  <si>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</si>
  <si>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</si>
  <si>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</si>
  <si>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</si>
  <si>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</si>
  <si>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</si>
  <si>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</si>
  <si>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</si>
  <si>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</si>
  <si>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</si>
  <si>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</si>
  <si>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</si>
  <si>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</si>
  <si>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</si>
  <si>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</si>
  <si>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</si>
  <si>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</si>
  <si>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</si>
  <si>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</si>
  <si>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</si>
  <si>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</si>
  <si>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</si>
  <si>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</si>
  <si>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</si>
  <si>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</si>
  <si>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</si>
  <si>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</si>
  <si>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</si>
  <si>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</si>
  <si>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</si>
  <si>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</si>
  <si>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</si>
  <si>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</si>
  <si>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</si>
  <si>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</si>
  <si>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</si>
  <si>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</si>
  <si>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</si>
  <si>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</si>
  <si>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</si>
  <si>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</si>
  <si>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</si>
  <si>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</si>
  <si>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</si>
  <si>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</si>
  <si>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</si>
  <si>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</si>
  <si>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</si>
  <si>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</si>
  <si>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</si>
  <si>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</si>
  <si>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</si>
  <si>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</si>
  <si>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</si>
  <si>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</si>
  <si>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</si>
  <si>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</si>
  <si>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</si>
  <si>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</si>
  <si>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</si>
  <si>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</si>
  <si>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</si>
  <si>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</si>
  <si>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</si>
  <si>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</si>
  <si>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</si>
  <si>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</si>
  <si>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</si>
  <si>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</si>
  <si>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</si>
  <si>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</si>
  <si>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</si>
  <si>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</si>
  <si>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</si>
  <si>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</si>
  <si>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</si>
  <si>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</si>
  <si>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</si>
  <si>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</si>
  <si>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</si>
  <si>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</si>
  <si>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</si>
  <si>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</si>
  <si>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</si>
  <si>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</si>
  <si>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</si>
  <si>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</si>
  <si>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</si>
  <si>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</si>
  <si>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</si>
  <si>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</si>
  <si>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</si>
  <si>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</si>
  <si>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</si>
  <si>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</si>
  <si>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</si>
  <si>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</si>
  <si>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</si>
  <si>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</si>
  <si>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</si>
  <si>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</si>
  <si>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</si>
  <si>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</si>
  <si>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</si>
  <si>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</si>
  <si>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</si>
  <si>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</si>
  <si>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</si>
  <si>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</si>
  <si>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</si>
  <si>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</si>
  <si>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</si>
  <si>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</si>
  <si>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</si>
  <si>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</si>
  <si>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</si>
  <si>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</si>
  <si>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</si>
  <si>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</si>
  <si>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</si>
  <si>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</si>
  <si>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</si>
  <si>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</si>
  <si>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</si>
  <si>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</si>
  <si>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</si>
  <si>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</si>
  <si>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</si>
  <si>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</si>
  <si>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</si>
  <si>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</si>
  <si>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</si>
  <si>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</si>
  <si>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</si>
  <si>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</si>
  <si>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</si>
  <si>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</si>
  <si>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</si>
  <si>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</si>
  <si>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</si>
  <si>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</si>
  <si>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</si>
  <si>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</si>
  <si>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</si>
  <si>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</si>
  <si>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</si>
  <si>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</si>
  <si>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</si>
  <si>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</si>
  <si>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</si>
  <si>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</si>
  <si>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</si>
  <si>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</si>
  <si>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</si>
  <si>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</si>
  <si>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</si>
  <si>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</si>
  <si>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</si>
  <si>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year</t>
  </si>
  <si>
    <t>value added (manufacturing), millions USD</t>
  </si>
  <si>
    <t>% govmt expediture on health</t>
  </si>
  <si>
    <t>% govmt expediture on education</t>
  </si>
  <si>
    <t> Afghanistan</t>
  </si>
  <si>
    <t> Albania</t>
  </si>
  <si>
    <t> Algeria</t>
  </si>
  <si>
    <t> Andorra</t>
  </si>
  <si>
    <t> Angola</t>
  </si>
  <si>
    <t> Antigua and Barbuda</t>
  </si>
  <si>
    <t> Argentina</t>
  </si>
  <si>
    <t> Armenia</t>
  </si>
  <si>
    <t> Australia</t>
  </si>
  <si>
    <t> Austria</t>
  </si>
  <si>
    <t> Azerbaijan</t>
  </si>
  <si>
    <t> Bahamas</t>
  </si>
  <si>
    <t> Bahrain</t>
  </si>
  <si>
    <t> Bangladesh</t>
  </si>
  <si>
    <t> Barbados</t>
  </si>
  <si>
    <t> Belarus</t>
  </si>
  <si>
    <t> Belgium</t>
  </si>
  <si>
    <t> Belize</t>
  </si>
  <si>
    <t> Benin</t>
  </si>
  <si>
    <t> Bhutan</t>
  </si>
  <si>
    <t> Bolivia (Plurinational State of)</t>
  </si>
  <si>
    <t> Bosnia and Herzegovina</t>
  </si>
  <si>
    <t> Botswana</t>
  </si>
  <si>
    <t> Brazil</t>
  </si>
  <si>
    <t> Brunei Darussalam</t>
  </si>
  <si>
    <t> Bulgaria</t>
  </si>
  <si>
    <t> Burkina Faso</t>
  </si>
  <si>
    <t> Burundi</t>
  </si>
  <si>
    <t> Cabo Verde</t>
  </si>
  <si>
    <t> Cambodia</t>
  </si>
  <si>
    <t> Cameroon</t>
  </si>
  <si>
    <t> Canada</t>
  </si>
  <si>
    <t> Central African Republic</t>
  </si>
  <si>
    <t> Chad</t>
  </si>
  <si>
    <t> Chile</t>
  </si>
  <si>
    <t> China</t>
  </si>
  <si>
    <t> Colombia</t>
  </si>
  <si>
    <t> Comoros</t>
  </si>
  <si>
    <t> Congo</t>
  </si>
  <si>
    <t> Congo (Democratic Republic of the)</t>
  </si>
  <si>
    <t> Costa Rica</t>
  </si>
  <si>
    <t> Croatia</t>
  </si>
  <si>
    <t> Cuba</t>
  </si>
  <si>
    <t> Cyprus</t>
  </si>
  <si>
    <t> Czechia</t>
  </si>
  <si>
    <t> Côte d'Ivoire</t>
  </si>
  <si>
    <t> Denmark</t>
  </si>
  <si>
    <t> Djibouti</t>
  </si>
  <si>
    <t> Dominica</t>
  </si>
  <si>
    <t> Dominican Republic</t>
  </si>
  <si>
    <t> Ecuador</t>
  </si>
  <si>
    <t> Egypt</t>
  </si>
  <si>
    <t> El Salvador</t>
  </si>
  <si>
    <t> Equatorial Guinea</t>
  </si>
  <si>
    <t> Eritrea</t>
  </si>
  <si>
    <t> Estonia</t>
  </si>
  <si>
    <t> Kingdom of Eswatini</t>
  </si>
  <si>
    <t> Ethiopia</t>
  </si>
  <si>
    <t> Fiji</t>
  </si>
  <si>
    <t> Finland</t>
  </si>
  <si>
    <t> France</t>
  </si>
  <si>
    <t> Gabon</t>
  </si>
  <si>
    <t> Gambia</t>
  </si>
  <si>
    <t> Georgia</t>
  </si>
  <si>
    <t> Germany</t>
  </si>
  <si>
    <t> Ghana</t>
  </si>
  <si>
    <t> Greece</t>
  </si>
  <si>
    <t> Grenada</t>
  </si>
  <si>
    <t> Guatemala</t>
  </si>
  <si>
    <t> Guinea</t>
  </si>
  <si>
    <t> Guinea-Bissau</t>
  </si>
  <si>
    <t> Guyana</t>
  </si>
  <si>
    <t> Haiti</t>
  </si>
  <si>
    <t> Honduras</t>
  </si>
  <si>
    <t> Hong Kong</t>
  </si>
  <si>
    <t> Hungary</t>
  </si>
  <si>
    <t> Iceland</t>
  </si>
  <si>
    <t> India</t>
  </si>
  <si>
    <t> Indonesia</t>
  </si>
  <si>
    <t> Iran (Islamic Republic of)</t>
  </si>
  <si>
    <t> Iraq</t>
  </si>
  <si>
    <t> Ireland</t>
  </si>
  <si>
    <t> Israel</t>
  </si>
  <si>
    <t> Italy</t>
  </si>
  <si>
    <t> Jamaica</t>
  </si>
  <si>
    <t> Japan</t>
  </si>
  <si>
    <t> Jordan</t>
  </si>
  <si>
    <t> Kazakhstan</t>
  </si>
  <si>
    <t> Kenya</t>
  </si>
  <si>
    <t> Kiribati</t>
  </si>
  <si>
    <t> Korea (Republic of)</t>
  </si>
  <si>
    <t> Kuwait</t>
  </si>
  <si>
    <t> Kyrgyzstan</t>
  </si>
  <si>
    <t> Lao People's Democratic Republic</t>
  </si>
  <si>
    <t> Latvia</t>
  </si>
  <si>
    <t> Lebanon</t>
  </si>
  <si>
    <t> Lesotho</t>
  </si>
  <si>
    <t> Liberia</t>
  </si>
  <si>
    <t> Libya</t>
  </si>
  <si>
    <t> Liechtenstein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</si>
  <si>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</si>
  <si>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</si>
  <si>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</si>
  <si>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</si>
  <si>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</si>
  <si>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</si>
  <si>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</si>
  <si>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</si>
  <si>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Marshall Islands</t>
  </si>
  <si>
    <t> Mauritania</t>
  </si>
  <si>
    <t> Mauritius</t>
  </si>
  <si>
    <t> Mexico</t>
  </si>
  <si>
    <t> Micronesia (Federated States of)</t>
  </si>
  <si>
    <t> Moldova (Republic of)</t>
  </si>
  <si>
    <t> Mongolia</t>
  </si>
  <si>
    <t> Montenegro</t>
  </si>
  <si>
    <t> Morocco</t>
  </si>
  <si>
    <t> Mozambique</t>
  </si>
  <si>
    <t> Myanmar</t>
  </si>
  <si>
    <t> Namibia</t>
  </si>
  <si>
    <t> Nepal</t>
  </si>
  <si>
    <t> Netherlands</t>
  </si>
  <si>
    <t> New Zealand</t>
  </si>
  <si>
    <t> Nicaragua</t>
  </si>
  <si>
    <t> Niger</t>
  </si>
  <si>
    <t> Nigeria</t>
  </si>
  <si>
    <t> North Macedonia</t>
  </si>
  <si>
    <t> Norway</t>
  </si>
  <si>
    <t> Oman</t>
  </si>
  <si>
    <t> Pakistan</t>
  </si>
  <si>
    <t> Palau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</si>
  <si>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</si>
  <si>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</si>
  <si>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</si>
  <si>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</si>
  <si>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</si>
  <si>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</si>
  <si>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</si>
  <si>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Qatar</t>
  </si>
  <si>
    <t> Romania</t>
  </si>
  <si>
    <t> Russian Federation</t>
  </si>
  <si>
    <t> Rwanda</t>
  </si>
  <si>
    <t> Saint Kitts and Nevis</t>
  </si>
  <si>
    <t> Saint Lucia</t>
  </si>
  <si>
    <t> Saint Vincent and the Grenadines</t>
  </si>
  <si>
    <t> Samoa</t>
  </si>
  <si>
    <t> Sao Tome and Principe</t>
  </si>
  <si>
    <t> Saudi Arabia</t>
  </si>
  <si>
    <t> Senegal</t>
  </si>
  <si>
    <t> Serbia</t>
  </si>
  <si>
    <t> Seychelles</t>
  </si>
  <si>
    <t> Sierra Leone</t>
  </si>
  <si>
    <t> Singapore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</si>
  <si>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</si>
  <si>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</si>
  <si>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</si>
  <si>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</si>
  <si>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</si>
  <si>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</si>
  <si>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</si>
  <si>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</si>
  <si>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</si>
  <si>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</si>
  <si>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Switzerland</t>
  </si>
  <si>
    <t> Syrian Arab Republic</t>
  </si>
  <si>
    <t> Tajikistan</t>
  </si>
  <si>
    <t> Tanzania (United Republic of)</t>
  </si>
  <si>
    <t> Thailand</t>
  </si>
  <si>
    <t> Timor-Leste</t>
  </si>
  <si>
    <t> Togo</t>
  </si>
  <si>
    <t> Tonga</t>
  </si>
  <si>
    <t> Trinidad and Tobago</t>
  </si>
  <si>
    <t> Tunisia</t>
  </si>
  <si>
    <t> Turkey</t>
  </si>
  <si>
    <t> Turkmenistan</t>
  </si>
  <si>
    <t> Uganda</t>
  </si>
  <si>
    <t> Ukraine</t>
  </si>
  <si>
    <t> United Arab Emirates</t>
  </si>
  <si>
    <t> United Kingdom</t>
  </si>
  <si>
    <t> United States</t>
  </si>
  <si>
    <t> Uruguay</t>
  </si>
  <si>
    <t> Uzbekistan</t>
  </si>
  <si>
    <t> Vanuatu</t>
  </si>
  <si>
    <t> Venezuela (Bolivarian Republic of)</t>
  </si>
  <si>
    <t> Viet Nam</t>
  </si>
  <si>
    <t> Yemen</t>
  </si>
  <si>
    <t> Zambia</t>
  </si>
  <si>
    <t> Zimbabwe</t>
  </si>
  <si>
    <t>country</t>
  </si>
  <si>
    <t>world aggregate</t>
  </si>
  <si>
    <t>Gambia</t>
  </si>
  <si>
    <t>Hong Kong</t>
  </si>
  <si>
    <t>Iran</t>
  </si>
  <si>
    <t>Korea (Republic of)</t>
  </si>
  <si>
    <t>Kyrgyzstan</t>
  </si>
  <si>
    <t>Micronesia (Federated States of)</t>
  </si>
  <si>
    <t>Slovakia</t>
  </si>
  <si>
    <t>Turkey</t>
  </si>
  <si>
    <t>Yemen</t>
  </si>
  <si>
    <t>total</t>
  </si>
  <si>
    <t>total gvmnt services expenditure</t>
  </si>
  <si>
    <t>fraction_of_industrial_output_allocated_to_services_1</t>
  </si>
  <si>
    <t>Row Labels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</si>
  <si>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</si>
  <si>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</si>
  <si>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</si>
  <si>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</si>
  <si>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</si>
  <si>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</si>
  <si>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</si>
  <si>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</si>
  <si>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</si>
  <si>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</si>
  <si>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</si>
  <si>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</si>
  <si>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</si>
  <si>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</si>
  <si>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</si>
  <si>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</si>
  <si>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</si>
  <si>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</si>
  <si>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</si>
  <si>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</si>
  <si>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</si>
  <si>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</si>
  <si>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</si>
  <si>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</si>
  <si>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</si>
  <si>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</si>
  <si>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</si>
  <si>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</si>
  <si>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</si>
  <si>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</si>
  <si>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</si>
  <si>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</si>
  <si>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</si>
  <si>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</si>
  <si>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</si>
  <si>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</si>
  <si>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</si>
  <si>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</si>
  <si>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</si>
  <si>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</si>
  <si>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</si>
  <si>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</si>
  <si>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</si>
  <si>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</si>
  <si>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</si>
  <si>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</si>
  <si>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</si>
  <si>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</si>
  <si>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</si>
  <si>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</si>
  <si>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</si>
  <si>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</si>
  <si>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</si>
  <si>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</si>
  <si>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</si>
  <si>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</si>
  <si>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</si>
  <si>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</si>
  <si>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</si>
  <si>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</si>
  <si>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</si>
  <si>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</si>
  <si>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</si>
  <si>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</si>
  <si>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</si>
  <si>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</si>
  <si>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</si>
  <si>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</si>
  <si>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</si>
  <si>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</si>
  <si>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</si>
  <si>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</si>
  <si>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</si>
  <si>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</si>
  <si>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</si>
  <si>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</si>
  <si>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</si>
  <si>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</si>
  <si>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</si>
  <si>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</si>
  <si>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</si>
  <si>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</si>
  <si>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</si>
  <si>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</si>
  <si>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</si>
  <si>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</si>
  <si>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</si>
  <si>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</si>
  <si>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</si>
  <si>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Average of deseasonalized CO2</t>
  </si>
  <si>
    <t>minus Co2 ppm in 1900</t>
  </si>
  <si>
    <t>persistent_pollution</t>
  </si>
  <si>
    <t>estimate</t>
  </si>
  <si>
    <t>world resource estimates 1900</t>
  </si>
  <si>
    <t>gas</t>
  </si>
  <si>
    <t>coal</t>
  </si>
  <si>
    <t xml:space="preserve">conventional </t>
  </si>
  <si>
    <t>oil</t>
  </si>
  <si>
    <t>non-conventional</t>
  </si>
  <si>
    <t>300 Gtoe</t>
  </si>
  <si>
    <t>420 Gtoe</t>
  </si>
  <si>
    <t>2400 Gtoe</t>
  </si>
  <si>
    <t>520 Gtoe</t>
  </si>
  <si>
    <t>450 Gtoe</t>
  </si>
  <si>
    <t>n/a</t>
  </si>
  <si>
    <t>fissile material</t>
  </si>
  <si>
    <t>100 Gtoe</t>
  </si>
  <si>
    <t>Proven oil reserves (billion barrels)</t>
  </si>
  <si>
    <t>gas production (billion cubic metres)</t>
  </si>
  <si>
    <t>gas proved reserves (billion cubic metres)</t>
  </si>
  <si>
    <t>Oil production (billion barrels per year)</t>
  </si>
  <si>
    <t>coal production (million tonnes)</t>
  </si>
  <si>
    <t>coal reserves  (million tonnes)</t>
  </si>
  <si>
    <t>1 barrel = 6.193 gigajoules</t>
  </si>
  <si>
    <t>1 cubic metre = 0.0383 gigajoules</t>
  </si>
  <si>
    <t>1 tonne = 29.3076 gigajoules</t>
  </si>
  <si>
    <t>Proven oil reserves (billion gigajoules)</t>
  </si>
  <si>
    <t>Oil production (billion gigajoules)</t>
  </si>
  <si>
    <t>gas proved reserves (billion gigajoules)</t>
  </si>
  <si>
    <t>gas production (billion gigajoules)</t>
  </si>
  <si>
    <t>coal reserves (billion gigajoules)</t>
  </si>
  <si>
    <t>coal production (billion gigajoules)</t>
  </si>
  <si>
    <t>Nonrenewable_Resources</t>
  </si>
  <si>
    <t>estimate in billion gigajoules</t>
  </si>
  <si>
    <t>10^4</t>
  </si>
  <si>
    <t>2*10^4</t>
  </si>
  <si>
    <t>2*10^5</t>
  </si>
  <si>
    <t>5*10^3</t>
  </si>
  <si>
    <t>total energy reserves (billion gigajoules)</t>
  </si>
  <si>
    <t>total energy remaining (adjusted)</t>
  </si>
  <si>
    <t>total energy production (billion gigajoules)</t>
  </si>
  <si>
    <t>total energy remaining  (billion gigajoules)</t>
  </si>
  <si>
    <r>
      <t>ALUMINUM STATISTICS</t>
    </r>
    <r>
      <rPr>
        <b/>
        <vertAlign val="superscript"/>
        <sz val="10"/>
        <rFont val="Times New Roman"/>
        <family val="1"/>
      </rPr>
      <t>1</t>
    </r>
  </si>
  <si>
    <t>U.S. GEOLOGICAL SURVEY</t>
  </si>
  <si>
    <t>[All values are in metric tons (t) aluminum content unless otherwise noted]</t>
  </si>
  <si>
    <t>Last modification: September 9, 2020</t>
  </si>
  <si>
    <t>Primary production</t>
  </si>
  <si>
    <t>Secondary production old scrap</t>
  </si>
  <si>
    <t>Secondary production new scrap</t>
  </si>
  <si>
    <t>Secondary production</t>
  </si>
  <si>
    <t>Shipments</t>
  </si>
  <si>
    <t xml:space="preserve">Imports </t>
  </si>
  <si>
    <t>Exports</t>
  </si>
  <si>
    <t>Industry stocks</t>
  </si>
  <si>
    <t>LME stocks</t>
  </si>
  <si>
    <t>Government stocks</t>
  </si>
  <si>
    <t>Total stocks</t>
  </si>
  <si>
    <t>Apparent consumption</t>
  </si>
  <si>
    <t>Unit value ($/t)</t>
  </si>
  <si>
    <t>Unit value (98$/t)</t>
  </si>
  <si>
    <t>World production</t>
  </si>
  <si>
    <t>Employment</t>
  </si>
  <si>
    <t>Net import reliance (%)</t>
  </si>
  <si>
    <t>NA</t>
  </si>
  <si>
    <t xml:space="preserve">E Exporter. NA Not available. </t>
  </si>
  <si>
    <r>
      <t>1</t>
    </r>
    <r>
      <rPr>
        <sz val="10"/>
        <rFont val="Times New Roman"/>
        <family val="1"/>
      </rPr>
      <t>Compiled by D.A. Buckingham, P.A. Plunkert, and E.L. Bray.</t>
    </r>
  </si>
  <si>
    <t>Data are calculated, estimated, or reported. See notes for more information.</t>
  </si>
  <si>
    <r>
      <t>ANTIMONY STATISTICS</t>
    </r>
    <r>
      <rPr>
        <b/>
        <vertAlign val="superscript"/>
        <sz val="10"/>
        <rFont val="Times New Roman"/>
        <family val="1"/>
      </rPr>
      <t>1</t>
    </r>
  </si>
  <si>
    <t>[All values are in metric tons (t) antimony content unless otherwise noted]</t>
  </si>
  <si>
    <t>Last modification: May 29, 2021</t>
  </si>
  <si>
    <t>Mine production</t>
  </si>
  <si>
    <t>Smelter production</t>
  </si>
  <si>
    <t>Imports</t>
  </si>
  <si>
    <t>Stocks</t>
  </si>
  <si>
    <t>Unit value  ($/t)</t>
  </si>
  <si>
    <t>W</t>
  </si>
  <si>
    <t>NA Not available. W Withheld to avoid disclosing proprietary data.</t>
  </si>
  <si>
    <r>
      <t>1</t>
    </r>
    <r>
      <rPr>
        <sz val="10"/>
        <rFont val="Times New Roman"/>
        <family val="1"/>
      </rPr>
      <t>Compiled by D.A. Buckingham, J.F. Carlin, Jr., D.E. Guberman, and K. Klochko.</t>
    </r>
  </si>
  <si>
    <t>Data are calculated, estimated, or reported.  See notes for more information.</t>
  </si>
  <si>
    <r>
      <t>BISMUTH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</si>
  <si>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gross weight unless otherwise noted]</t>
  </si>
  <si>
    <t>Last modification: May 20, 2020</t>
  </si>
  <si>
    <t>Production</t>
  </si>
  <si>
    <t>Reported consumption</t>
  </si>
  <si>
    <t>World mine production (metal content)</t>
  </si>
  <si>
    <t>World refinery production</t>
  </si>
  <si>
    <t>NA Not available. W Withheld to avoid disclosing company proprietary data.</t>
  </si>
  <si>
    <r>
      <t>1</t>
    </r>
    <r>
      <rPr>
        <sz val="10"/>
        <rFont val="Times New Roman"/>
        <family val="1"/>
      </rPr>
      <t>Compiled by A. Merrill, D.A. Buckingham, J.F. Carlin, Jr., C.S. Anderson, K. Klochko,  S.A. Singerling, and R.M. Callaghan</t>
    </r>
    <r>
      <rPr>
        <vertAlign val="superscript"/>
        <sz val="10"/>
        <rFont val="Times New Roman"/>
        <family val="1"/>
      </rPr>
      <t>.</t>
    </r>
  </si>
  <si>
    <r>
      <t>CHROMIUM STATISTICS</t>
    </r>
    <r>
      <rPr>
        <b/>
        <vertAlign val="superscript"/>
        <sz val="10"/>
        <rFont val="Times New Roman"/>
        <family val="1"/>
      </rPr>
      <t>1</t>
    </r>
  </si>
  <si>
    <t>[All values in metric tons (t) chromium content unless otherwise noted]</t>
  </si>
  <si>
    <t>Last modification: December 8, 2020</t>
  </si>
  <si>
    <t>Reported chromite ore consumption</t>
  </si>
  <si>
    <t>Reported chromium ferroalloy and metal consumption</t>
  </si>
  <si>
    <t xml:space="preserve">NA Not available. </t>
  </si>
  <si>
    <r>
      <t>1</t>
    </r>
    <r>
      <rPr>
        <sz val="10"/>
        <rFont val="Times New Roman"/>
        <family val="1"/>
      </rPr>
      <t>Compiled by T.G. Goonan, J.F. Papp, S.A. Singerling, and R.F. Schulte.</t>
    </r>
  </si>
  <si>
    <t xml:space="preserve">   </t>
  </si>
  <si>
    <r>
      <t>COBALT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</si>
  <si>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cobalt content unless otherwise noted]</t>
  </si>
  <si>
    <t>Last modification: March 31, 2021</t>
  </si>
  <si>
    <t>Mine shipments</t>
  </si>
  <si>
    <t>Government shipments</t>
  </si>
  <si>
    <t>World mine production</t>
  </si>
  <si>
    <r>
      <t>1</t>
    </r>
    <r>
      <rPr>
        <sz val="10"/>
        <rFont val="Times New Roman"/>
        <family val="1"/>
      </rPr>
      <t>Compiled by D.A. Buckingham and K.B. Shedd.</t>
    </r>
  </si>
  <si>
    <r>
      <t>COPPER STATISTICS</t>
    </r>
    <r>
      <rPr>
        <b/>
        <vertAlign val="superscript"/>
        <sz val="10"/>
        <rFont val="Times New Roman"/>
        <family val="1"/>
      </rPr>
      <t>1</t>
    </r>
  </si>
  <si>
    <t>[All values are in metric tons (t) copper content unless otherwise noted]</t>
  </si>
  <si>
    <t>Last modification: May 3, 2021</t>
  </si>
  <si>
    <t>New scrap</t>
  </si>
  <si>
    <t>Refinery scrap</t>
  </si>
  <si>
    <t>Consumption</t>
  </si>
  <si>
    <r>
      <t>1</t>
    </r>
    <r>
      <rPr>
        <sz val="10"/>
        <rFont val="Times New Roman"/>
        <family val="1"/>
      </rPr>
      <t>Compiled by K.E. Porter, D.L. Edelstein, M. Brininstool, and D.M. Flanagan.</t>
    </r>
  </si>
  <si>
    <r>
      <t>GOLD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</si>
  <si>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gold content unless otherwise noted]</t>
  </si>
  <si>
    <t>Last modification: March 29, 2021</t>
  </si>
  <si>
    <t>Price per troy ounce</t>
  </si>
  <si>
    <t>Price per t</t>
  </si>
  <si>
    <t>CPI</t>
  </si>
  <si>
    <t>NA Not available.</t>
  </si>
  <si>
    <r>
      <t>1</t>
    </r>
    <r>
      <rPr>
        <sz val="10"/>
        <rFont val="Times New Roman"/>
        <family val="1"/>
      </rPr>
      <t>Compiled by K.E. Porter, E.B. Amey, M.W. George, and K.N. Sheaffer.</t>
    </r>
  </si>
  <si>
    <r>
      <t>INDIUM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</si>
  <si>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indium content unless otherwise noted]</t>
  </si>
  <si>
    <t>Last modification: March 10, 2021</t>
  </si>
  <si>
    <t xml:space="preserve"> Production</t>
  </si>
  <si>
    <t xml:space="preserve"> </t>
  </si>
  <si>
    <r>
      <t>1</t>
    </r>
    <r>
      <rPr>
        <sz val="10"/>
        <rFont val="Times New Roman"/>
        <family val="1"/>
      </rPr>
      <t>Compiled by C.A. DiFrancesco, M.W. George, J.F. Carlin, Jr, A.C. Tolcin, and C.S. Anderson.</t>
    </r>
  </si>
  <si>
    <r>
      <t>LEAD STATISTICS</t>
    </r>
    <r>
      <rPr>
        <b/>
        <vertAlign val="superscript"/>
        <sz val="10"/>
        <rFont val="Times New Roman"/>
        <family val="1"/>
      </rPr>
      <t>1</t>
    </r>
  </si>
  <si>
    <t>[All values are in metric tons (t) lead content unless otherwise noted]</t>
  </si>
  <si>
    <t>Last modification: April 30, 2021</t>
  </si>
  <si>
    <t xml:space="preserve">Apparent consumption </t>
  </si>
  <si>
    <t xml:space="preserve">NA Not available.  </t>
  </si>
  <si>
    <r>
      <t>1</t>
    </r>
    <r>
      <rPr>
        <sz val="10"/>
        <rFont val="Times New Roman"/>
        <family val="1"/>
      </rPr>
      <t>Compiled by C.A. DiFrancesco, G.R. Smith, P.N. Gabby, D.E. Guberman, and K. Klochko</t>
    </r>
  </si>
  <si>
    <r>
      <t>LITHIUM STATISTICS</t>
    </r>
    <r>
      <rPr>
        <b/>
        <vertAlign val="superscript"/>
        <sz val="10"/>
        <rFont val="Times New Roman"/>
        <family val="1"/>
      </rPr>
      <t>1</t>
    </r>
  </si>
  <si>
    <t>[All values in metric tons (t) lithium unless otherwise noted]</t>
  </si>
  <si>
    <t>Last modification: January 7, 2021</t>
  </si>
  <si>
    <t>Estimated consumption</t>
  </si>
  <si>
    <t>World production (gross weight)</t>
  </si>
  <si>
    <r>
      <t>1</t>
    </r>
    <r>
      <rPr>
        <sz val="10"/>
        <rFont val="Times New Roman"/>
        <family val="1"/>
      </rPr>
      <t>Compiled by T.D. Kelly,  J.A. Ober, and B.W. Jaskula.</t>
    </r>
  </si>
  <si>
    <r>
      <t>MANGANESE STATISTICS</t>
    </r>
    <r>
      <rPr>
        <b/>
        <vertAlign val="superscript"/>
        <sz val="10"/>
        <rFont val="Times New Roman"/>
        <family val="1"/>
      </rPr>
      <t>1</t>
    </r>
  </si>
  <si>
    <t>[All values in metric tons (t) manganese content unless otherwise noted]</t>
  </si>
  <si>
    <t>Last modification: October 1, 2021</t>
  </si>
  <si>
    <t xml:space="preserve">Stocks                       </t>
  </si>
  <si>
    <t>Reported consumption Mn ore</t>
  </si>
  <si>
    <t>Reported consumption Mn alloys</t>
  </si>
  <si>
    <r>
      <t>1</t>
    </r>
    <r>
      <rPr>
        <sz val="10"/>
        <color theme="1"/>
        <rFont val="Times New Roman"/>
        <family val="1"/>
      </rPr>
      <t>Compiled by T.G. Goonan, T.S. Jones, L.A. Corathers, A.C. Tolcin, and E.K. Schnebele</t>
    </r>
  </si>
  <si>
    <r>
      <t>IRON ORE  STATISTICS</t>
    </r>
    <r>
      <rPr>
        <b/>
        <vertAlign val="superscript"/>
        <sz val="10"/>
        <rFont val="Times New Roman"/>
        <family val="1"/>
      </rPr>
      <t>1</t>
    </r>
  </si>
  <si>
    <t>[All values in metric tons (t) gross weight unless otherwise noted]</t>
  </si>
  <si>
    <t>Last modification: August 18, 2020</t>
  </si>
  <si>
    <t xml:space="preserve">Unit value ($/t) </t>
  </si>
  <si>
    <t xml:space="preserve">Unit value (98$/t) </t>
  </si>
  <si>
    <r>
      <t>1</t>
    </r>
    <r>
      <rPr>
        <sz val="10"/>
        <rFont val="Times New Roman"/>
        <family val="1"/>
      </rPr>
      <t>Compiled by T.D. Kelly (retired), W.S. Kirk (retired), J.D. Jorgenson (retired), and C.C. Tuck.</t>
    </r>
  </si>
  <si>
    <r>
      <t>MOLYBDENUM STATISTICS</t>
    </r>
    <r>
      <rPr>
        <b/>
        <vertAlign val="superscript"/>
        <sz val="10"/>
        <rFont val="Times New Roman"/>
        <family val="1"/>
      </rPr>
      <t>1</t>
    </r>
  </si>
  <si>
    <t>[All values in metric tons (t) molybdenum content unless otherwise noted]</t>
  </si>
  <si>
    <r>
      <t>1</t>
    </r>
    <r>
      <rPr>
        <sz val="10"/>
        <rFont val="Times New Roman"/>
        <family val="1"/>
      </rPr>
      <t>Compiled by T.D. Kelly, M.J. Magyar, and D.E. Polyak.</t>
    </r>
  </si>
  <si>
    <r>
      <t>NICKEL STATISTICS</t>
    </r>
    <r>
      <rPr>
        <b/>
        <vertAlign val="superscript"/>
        <sz val="10"/>
        <rFont val="Times New Roman"/>
        <family val="1"/>
      </rPr>
      <t>1</t>
    </r>
  </si>
  <si>
    <t>[All values are in metric tons (t) nickel content unless otherwise noted]</t>
  </si>
  <si>
    <r>
      <t>1</t>
    </r>
    <r>
      <rPr>
        <sz val="10"/>
        <rFont val="Times New Roman"/>
        <family val="1"/>
      </rPr>
      <t>Compiled by T.G. Goonan, P.H. Kuck, E.K. Schnebele, and M.E. McRae.</t>
    </r>
  </si>
  <si>
    <r>
      <t>PLATINUM-GROUP METALS STATISTICS</t>
    </r>
    <r>
      <rPr>
        <b/>
        <vertAlign val="superscript"/>
        <sz val="10"/>
        <rFont val="Times New Roman"/>
        <family val="1"/>
      </rPr>
      <t>1</t>
    </r>
  </si>
  <si>
    <t>[All values in metric tons (t) PGM content unless otherwise noted]</t>
  </si>
  <si>
    <t>Last modification: September 25, 2020</t>
  </si>
  <si>
    <t xml:space="preserve">Secondary production </t>
  </si>
  <si>
    <t>Secondary production toll-refined</t>
  </si>
  <si>
    <r>
      <t>1</t>
    </r>
    <r>
      <rPr>
        <sz val="10"/>
        <rFont val="Times New Roman"/>
        <family val="1"/>
      </rPr>
      <t>Compiled by T.D. Kelly, H.E. Hilliard, M.W. George, P.J. Loferski, S.A. Singerling, and R.F. Schulte.</t>
    </r>
  </si>
  <si>
    <r>
      <t>SILVER STATISTICS</t>
    </r>
    <r>
      <rPr>
        <b/>
        <vertAlign val="superscript"/>
        <sz val="10"/>
        <rFont val="Times New Roman"/>
        <family val="1"/>
      </rPr>
      <t>1</t>
    </r>
  </si>
  <si>
    <t>[All values in metric tons (t) silver content unless otherwise noted]</t>
  </si>
  <si>
    <t>Last modification: August 4, 2020</t>
  </si>
  <si>
    <t>Change in COMEX</t>
  </si>
  <si>
    <r>
      <t>1</t>
    </r>
    <r>
      <rPr>
        <sz val="10"/>
        <rFont val="Times New Roman"/>
        <family val="1"/>
      </rPr>
      <t>Compiled by K.E. Porter, H.E. Hilliard, W.E. Brooks, M.W. George, F.C. Katrivanos, S.M. Bennett, and C.S. Anderson.</t>
    </r>
  </si>
  <si>
    <r>
      <t>TANTALUM STATISTICS</t>
    </r>
    <r>
      <rPr>
        <b/>
        <vertAlign val="superscript"/>
        <sz val="10"/>
        <rFont val="Times New Roman"/>
        <family val="1"/>
      </rPr>
      <t>1</t>
    </r>
  </si>
  <si>
    <t>[All values are in metric tons (t) tantalum content unless otherwise noted]</t>
  </si>
  <si>
    <t>Last modification: February 26, 2021</t>
  </si>
  <si>
    <t>Producer shipments</t>
  </si>
  <si>
    <r>
      <t>1</t>
    </r>
    <r>
      <rPr>
        <sz val="10"/>
        <rFont val="Times New Roman"/>
        <family val="1"/>
      </rPr>
      <t>Compiled by D.A. Buckingham (retired), L.D. Cunningham (retired), M.J. Magyar, J.F. Papp (retired), A.J. Padilla, and A.C. Tolcin</t>
    </r>
  </si>
  <si>
    <r>
      <t>TIN STATISTICS</t>
    </r>
    <r>
      <rPr>
        <b/>
        <vertAlign val="superscript"/>
        <sz val="10"/>
        <rFont val="Times New Roman"/>
        <family val="1"/>
      </rPr>
      <t>1</t>
    </r>
  </si>
  <si>
    <t>[All values in metric tons (t) tin content unless otherwise noted]</t>
  </si>
  <si>
    <t>Last modification: September 10, 2020</t>
  </si>
  <si>
    <r>
      <t>1</t>
    </r>
    <r>
      <rPr>
        <sz val="10"/>
        <rFont val="Times New Roman"/>
        <family val="1"/>
      </rPr>
      <t>Compiled by C.A. DiFrancesco, J.F. Carlin, Jr., A.C. Tolcin, C.S. Anderson, and A.M. Merrill</t>
    </r>
  </si>
  <si>
    <r>
      <t>VANADIUM STATISTICS</t>
    </r>
    <r>
      <rPr>
        <b/>
        <vertAlign val="superscript"/>
        <sz val="10"/>
        <color indexed="8"/>
        <rFont val="Times New Roman"/>
        <family val="1"/>
      </rPr>
      <t>1</t>
    </r>
  </si>
  <si>
    <t>[All values in metric tons (t) vanadium content unless otherwise noted]</t>
  </si>
  <si>
    <t>Last modification: July 27, 2020</t>
  </si>
  <si>
    <t xml:space="preserve"> Apparent consumption</t>
  </si>
  <si>
    <r>
      <t>1</t>
    </r>
    <r>
      <rPr>
        <sz val="10"/>
        <color indexed="8"/>
        <rFont val="Times New Roman"/>
        <family val="1"/>
      </rPr>
      <t>Compiled by C.A. DiFrancesco, M.J. Magyar, and D.E. Polyak.</t>
    </r>
  </si>
  <si>
    <r>
      <t>ZINC STATISTICS</t>
    </r>
    <r>
      <rPr>
        <b/>
        <vertAlign val="superscript"/>
        <sz val="10"/>
        <rFont val="Times New Roman"/>
        <family val="1"/>
      </rPr>
      <t>1</t>
    </r>
  </si>
  <si>
    <t>[All values in metric tons (t) zinc content unless otherwise noted]</t>
  </si>
  <si>
    <t>Last modification: January 5, 2021</t>
  </si>
  <si>
    <t xml:space="preserve"> Primary production</t>
  </si>
  <si>
    <r>
      <t>1</t>
    </r>
    <r>
      <rPr>
        <sz val="10"/>
        <rFont val="Times New Roman"/>
        <family val="1"/>
      </rPr>
      <t>Compiled by C.A. DiFrancesco, J. Plachy, P.N. Gabby, D.I. Bleiwas, C.L. Thomas, and A.C. Tolcin.</t>
    </r>
  </si>
  <si>
    <t>aluminum</t>
  </si>
  <si>
    <t>METAL (metric tonnes produced per year)</t>
  </si>
  <si>
    <t>antimony</t>
  </si>
  <si>
    <t>bismuth</t>
  </si>
  <si>
    <t>chromium</t>
  </si>
  <si>
    <t>cobalt</t>
  </si>
  <si>
    <t>copper</t>
  </si>
  <si>
    <t>gold</t>
  </si>
  <si>
    <t>indium</t>
  </si>
  <si>
    <t>lead</t>
  </si>
  <si>
    <t>lithium</t>
  </si>
  <si>
    <t>manganese</t>
  </si>
  <si>
    <t>nickel</t>
  </si>
  <si>
    <t>platinum</t>
  </si>
  <si>
    <t>silver</t>
  </si>
  <si>
    <t>tantalum</t>
  </si>
  <si>
    <t>iron</t>
  </si>
  <si>
    <t>molybdenum</t>
  </si>
  <si>
    <t>tin</t>
  </si>
  <si>
    <t>vanadium</t>
  </si>
  <si>
    <t>zinc</t>
  </si>
  <si>
    <t>METAL (metric tonnes in reserve)</t>
  </si>
  <si>
    <t>current reserves</t>
  </si>
  <si>
    <t>Relative NRR remaining</t>
  </si>
  <si>
    <t>AVERAGE RATIO REMAINING</t>
  </si>
  <si>
    <t/>
  </si>
  <si>
    <t>normalized</t>
  </si>
  <si>
    <t>Oil reserves (billion gigajoules)</t>
  </si>
  <si>
    <t>natural gas reserves (billion gigajoules)</t>
  </si>
  <si>
    <t>natural gas</t>
  </si>
  <si>
    <t>original reserves</t>
  </si>
  <si>
    <t>gross fixed capital formation (world, current US$)</t>
  </si>
  <si>
    <t>Industrial Capital world3 sim</t>
  </si>
  <si>
    <t>Industrial_Capital(t)=Industrial_Capital(t-1)+dt*((industrial_capital_investment(t-1)-industrial_capital_depreciation(t-1)));</t>
  </si>
  <si>
    <t>This is probably a fitting dataset, and the parameters in capital investment and depreciation will be estimated accordingly</t>
  </si>
  <si>
    <t>Industrial_Capital</t>
  </si>
  <si>
    <t>% of land area</t>
  </si>
  <si>
    <t>Arable land</t>
  </si>
  <si>
    <t>1000 ha</t>
  </si>
  <si>
    <t>Arable_Land</t>
  </si>
  <si>
    <t>Production (quantity)</t>
  </si>
  <si>
    <t>Production (gigajoules)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</si>
</sst>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8" formatCode="&quot;$&quot;#,##0.00;[Red]\-&quot;$&quot;#,##0.0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\ ###\ ###\ ##0;\-#\ ###\ ###\ ##0;0"/>
    <numFmt numFmtId="165" formatCode="0.0"/>
    <numFmt numFmtId="166" formatCode="0.0%"/>
    <numFmt numFmtId="167" formatCode="0.000"/>
    <numFmt numFmtId="168" formatCode="[&gt;0.05]0.0;[=0]\-;\^"/>
    <numFmt numFmtId="169" formatCode="#,##0.0"/>
    <numFmt numFmtId="170" formatCode="[&gt;=0.05]0;[=0]\-;\^"/>
    <numFmt numFmtId="171" formatCode="[&gt;0.5]0;[=0]\-;\^"/>
    <numFmt numFmtId="172" formatCode="0.0000"/>
    <numFmt numFmtId="173" formatCode="_(* #,##0_);_(* \(#,##0\);_(* &quot;-&quot;??_);_(@_)"/>
    <numFmt numFmtId="174" formatCode="&quot;$&quot;#,##0"/>
    <numFmt numFmtId="175" formatCode="&quot;$&quot;#,##0.00"/>
    <numFmt numFmtId="176" formatCode="#\ ##0"/>
    <numFmt numFmtId="177" formatCode="#,##0.000"/>
    <numFmt numFmtId="178" formatCode="0.00000E+00"/>
    <numFmt numFmtId="179" formatCode="0.0000E+00"/>
    <numFmt numFmtId="180" formatCode="#,##0.0000"/>
    <numFmt numFmtId="182" formatCode="0.00000000000_ ;\-0.00000000000\ 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202122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7"/>
      <name val="Arial"/>
      <family val="2"/>
    </font>
    <font>
      <sz val="9"/>
      <name val="Geneva"/>
    </font>
    <font>
      <sz val="14"/>
      <color indexed="50"/>
      <name val="Arial"/>
      <family val="2"/>
    </font>
    <font>
      <u/>
      <sz val="8"/>
      <color theme="10"/>
      <name val="Arial"/>
      <family val="2"/>
    </font>
    <font>
      <b/>
      <sz val="7"/>
      <color indexed="9"/>
      <name val="Arial"/>
      <family val="2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8"/>
      <color indexed="9"/>
      <name val="Arial"/>
      <family val="2"/>
    </font>
    <font>
      <sz val="10"/>
      <name val="MS Sans Serif"/>
    </font>
    <font>
      <sz val="10"/>
      <name val="MS Sans Serif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indexed="8"/>
      <name val="Calibri"/>
      <family val="2"/>
      <scheme val="minor"/>
    </font>
    <font>
      <sz val="10"/>
      <color rgb="FFFF0000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10"/>
      <name val="Courier"/>
      <family val="3"/>
    </font>
    <font>
      <sz val="10"/>
      <color indexed="8"/>
      <name val="Times New Roman"/>
      <family val="1"/>
    </font>
    <font>
      <sz val="8"/>
      <color theme="1"/>
      <name val="Times New Roman"/>
      <family val="2"/>
    </font>
    <font>
      <sz val="18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7"/>
      <color theme="1"/>
      <name val="Arial"/>
      <family val="2"/>
    </font>
    <font>
      <b/>
      <sz val="11"/>
      <color theme="1"/>
      <name val="Swis721 Md BT"/>
    </font>
    <font>
      <sz val="7.5"/>
      <color theme="1"/>
      <name val="Swis721 Md BT"/>
    </font>
    <font>
      <b/>
      <sz val="7.5"/>
      <color theme="1"/>
      <name val="Arial"/>
      <family val="2"/>
    </font>
    <font>
      <b/>
      <sz val="7.5"/>
      <color theme="1"/>
      <name val="Swis721 Md BT"/>
    </font>
    <font>
      <vertAlign val="superscript"/>
      <sz val="6"/>
      <color theme="1"/>
      <name val="Swis721 Md BT"/>
    </font>
    <font>
      <sz val="8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1"/>
      <color indexed="8"/>
      <name val="Times New Roman"/>
      <family val="1"/>
    </font>
    <font>
      <b/>
      <sz val="11"/>
      <name val="Calibri"/>
      <family val="2"/>
      <scheme val="minor"/>
    </font>
    <font>
      <sz val="9.9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Times New Roman TUR"/>
      <family val="1"/>
      <charset val="162"/>
    </font>
    <font>
      <u/>
      <sz val="10"/>
      <color indexed="12"/>
      <name val="Arial"/>
      <family val="2"/>
    </font>
    <font>
      <b/>
      <sz val="10"/>
      <color rgb="FFFF0000"/>
      <name val="Times New Roman"/>
      <family val="1"/>
    </font>
    <font>
      <sz val="10"/>
      <color theme="4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indexed="8"/>
      <name val="Times New Roman"/>
      <family val="1"/>
    </font>
    <font>
      <b/>
      <vertAlign val="superscript"/>
      <sz val="10"/>
      <color indexed="8"/>
      <name val="Times New Roman"/>
      <family val="1"/>
    </font>
    <font>
      <vertAlign val="superscript"/>
      <sz val="10"/>
      <color indexed="8"/>
      <name val="Times New Roman"/>
      <family val="1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F9FA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6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3" fillId="0" borderId="0" applyNumberFormat="0" applyFill="0" applyBorder="0" applyAlignment="0" applyProtection="0"/>
    <xf numFmtId="0" fontId="24" fillId="0" borderId="0" applyFill="0" applyBorder="0"/>
    <xf numFmtId="0" fontId="2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5" fillId="0" borderId="0" applyFill="0" applyBorder="0"/>
    <xf numFmtId="0" fontId="28" fillId="0" borderId="0"/>
    <xf numFmtId="0" fontId="25" fillId="0" borderId="0" applyFill="0" applyBorder="0"/>
    <xf numFmtId="0" fontId="2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29" fillId="0" borderId="0"/>
    <xf numFmtId="0" fontId="23" fillId="0" borderId="0" applyNumberFormat="0" applyFill="0" applyBorder="0" applyAlignment="0" applyProtection="0"/>
    <xf numFmtId="0" fontId="25" fillId="0" borderId="0" applyFill="0" applyBorder="0"/>
    <xf numFmtId="0" fontId="25" fillId="0" borderId="0" applyFill="0" applyBorder="0"/>
    <xf numFmtId="0" fontId="31" fillId="0" borderId="0"/>
    <xf numFmtId="0" fontId="32" fillId="0" borderId="0"/>
    <xf numFmtId="0" fontId="25" fillId="0" borderId="0" applyFill="0" applyBorder="0"/>
    <xf numFmtId="0" fontId="33" fillId="0" borderId="0">
      <alignment horizontal="right"/>
    </xf>
    <xf numFmtId="0" fontId="34" fillId="0" borderId="0" applyAlignment="0">
      <alignment horizontal="left"/>
    </xf>
    <xf numFmtId="165" fontId="35" fillId="0" borderId="0">
      <alignment horizontal="right"/>
    </xf>
    <xf numFmtId="166" fontId="34" fillId="0" borderId="0">
      <alignment horizontal="right"/>
    </xf>
    <xf numFmtId="0" fontId="34" fillId="0" borderId="0">
      <alignment horizontal="right"/>
    </xf>
    <xf numFmtId="0" fontId="25" fillId="0" borderId="0" applyFill="0" applyBorder="0"/>
    <xf numFmtId="166" fontId="37" fillId="0" borderId="0" applyFont="0" applyFill="0" applyBorder="0" applyAlignment="0" applyProtection="0"/>
    <xf numFmtId="0" fontId="25" fillId="0" borderId="0" applyFill="0" applyBorder="0"/>
    <xf numFmtId="0" fontId="38" fillId="0" borderId="0"/>
    <xf numFmtId="0" fontId="21" fillId="0" borderId="0"/>
    <xf numFmtId="0" fontId="25" fillId="0" borderId="0" applyFill="0" applyBorder="0">
      <alignment vertical="center"/>
    </xf>
    <xf numFmtId="0" fontId="34" fillId="0" borderId="0" applyFill="0" applyBorder="0">
      <alignment vertical="center"/>
    </xf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6" fillId="0" borderId="20" applyNumberFormat="0" applyAlignment="0"/>
    <xf numFmtId="0" fontId="4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1" fillId="0" borderId="0"/>
    <xf numFmtId="0" fontId="41" fillId="0" borderId="0"/>
    <xf numFmtId="0" fontId="23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5" fillId="0" borderId="0" applyFill="0" applyBorder="0"/>
    <xf numFmtId="9" fontId="1" fillId="0" borderId="0" applyFont="0" applyFill="0" applyBorder="0" applyAlignment="0" applyProtection="0"/>
    <xf numFmtId="0" fontId="25" fillId="0" borderId="0" applyFill="0" applyBorder="0"/>
    <xf numFmtId="0" fontId="2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2" fillId="0" borderId="0"/>
    <xf numFmtId="0" fontId="47" fillId="0" borderId="0"/>
    <xf numFmtId="0" fontId="46" fillId="0" borderId="0"/>
    <xf numFmtId="0" fontId="47" fillId="0" borderId="0"/>
    <xf numFmtId="9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5" fillId="0" borderId="0"/>
    <xf numFmtId="0" fontId="56" fillId="0" borderId="0" applyNumberFormat="0" applyFill="0" applyBorder="0" applyAlignment="0" applyProtection="0"/>
    <xf numFmtId="0" fontId="57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58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58" fillId="0" borderId="0" applyFont="0" applyFill="0" applyBorder="0" applyAlignment="0" applyProtection="0"/>
    <xf numFmtId="44" fontId="5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60" fillId="0" borderId="0"/>
    <xf numFmtId="4" fontId="59" fillId="0" borderId="0" applyProtection="0"/>
    <xf numFmtId="0" fontId="60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1" fillId="0" borderId="0"/>
    <xf numFmtId="0" fontId="60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58" fillId="0" borderId="0"/>
    <xf numFmtId="43" fontId="2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6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22" fillId="0" borderId="0" applyFont="0" applyFill="0" applyBorder="0" applyAlignment="0" applyProtection="0"/>
    <xf numFmtId="0" fontId="58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0" fontId="47" fillId="0" borderId="0" applyFont="0" applyFill="0" applyBorder="0" applyAlignment="0" applyProtection="0"/>
    <xf numFmtId="8" fontId="47" fillId="0" borderId="0" applyFont="0" applyFill="0" applyBorder="0" applyAlignment="0" applyProtection="0"/>
    <xf numFmtId="0" fontId="22" fillId="0" borderId="19"/>
    <xf numFmtId="0" fontId="22" fillId="0" borderId="19"/>
    <xf numFmtId="0" fontId="22" fillId="0" borderId="0">
      <alignment wrapText="1"/>
    </xf>
    <xf numFmtId="0" fontId="22" fillId="0" borderId="0">
      <alignment wrapText="1"/>
    </xf>
    <xf numFmtId="0" fontId="62" fillId="0" borderId="0">
      <alignment wrapText="1"/>
    </xf>
    <xf numFmtId="0" fontId="62" fillId="0" borderId="0">
      <alignment wrapText="1"/>
    </xf>
    <xf numFmtId="0" fontId="60" fillId="0" borderId="0"/>
    <xf numFmtId="4" fontId="59" fillId="0" borderId="0" applyProtection="0"/>
    <xf numFmtId="0" fontId="1" fillId="0" borderId="0"/>
    <xf numFmtId="0" fontId="60" fillId="0" borderId="0"/>
    <xf numFmtId="0" fontId="22" fillId="0" borderId="0"/>
    <xf numFmtId="0" fontId="60" fillId="0" borderId="0"/>
    <xf numFmtId="0" fontId="60" fillId="0" borderId="0"/>
    <xf numFmtId="9" fontId="47" fillId="0" borderId="0" applyFont="0" applyFill="0" applyBorder="0" applyAlignment="0" applyProtection="0"/>
    <xf numFmtId="0" fontId="22" fillId="0" borderId="0">
      <alignment wrapText="1"/>
    </xf>
    <xf numFmtId="0" fontId="22" fillId="0" borderId="0">
      <alignment wrapText="1"/>
    </xf>
    <xf numFmtId="0" fontId="21" fillId="0" borderId="19">
      <alignment horizontal="center" vertical="center" wrapText="1"/>
    </xf>
    <xf numFmtId="0" fontId="21" fillId="0" borderId="19">
      <alignment horizontal="center" vertical="center" wrapText="1"/>
    </xf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0" borderId="19"/>
    <xf numFmtId="0" fontId="22" fillId="0" borderId="0">
      <alignment wrapText="1"/>
    </xf>
    <xf numFmtId="0" fontId="62" fillId="0" borderId="0">
      <alignment wrapText="1"/>
    </xf>
    <xf numFmtId="0" fontId="22" fillId="0" borderId="0"/>
    <xf numFmtId="0" fontId="22" fillId="0" borderId="0">
      <alignment wrapText="1"/>
    </xf>
    <xf numFmtId="0" fontId="21" fillId="0" borderId="19">
      <alignment horizontal="center" vertical="center" wrapText="1"/>
    </xf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3" fillId="0" borderId="0">
      <alignment horizontal="left"/>
    </xf>
    <xf numFmtId="0" fontId="64" fillId="0" borderId="0">
      <alignment horizontal="left"/>
    </xf>
    <xf numFmtId="0" fontId="65" fillId="0" borderId="0">
      <alignment horizontal="right"/>
    </xf>
    <xf numFmtId="0" fontId="1" fillId="0" borderId="24"/>
    <xf numFmtId="0" fontId="64" fillId="0" borderId="18"/>
    <xf numFmtId="0" fontId="1" fillId="0" borderId="23"/>
    <xf numFmtId="0" fontId="66" fillId="0" borderId="24"/>
    <xf numFmtId="0" fontId="1" fillId="0" borderId="23"/>
    <xf numFmtId="176" fontId="67" fillId="0" borderId="26">
      <alignment horizontal="right" vertical="center"/>
    </xf>
    <xf numFmtId="0" fontId="68" fillId="0" borderId="26">
      <alignment horizontal="left" vertical="center"/>
    </xf>
    <xf numFmtId="0" fontId="1" fillId="0" borderId="21"/>
    <xf numFmtId="0" fontId="69" fillId="0" borderId="0"/>
    <xf numFmtId="0" fontId="69" fillId="0" borderId="0">
      <alignment horizontal="right" vertical="center"/>
    </xf>
    <xf numFmtId="169" fontId="67" fillId="0" borderId="26">
      <alignment horizontal="right" vertical="center"/>
    </xf>
    <xf numFmtId="0" fontId="70" fillId="0" borderId="21">
      <alignment horizontal="center" vertical="top"/>
    </xf>
    <xf numFmtId="165" fontId="67" fillId="0" borderId="0">
      <alignment horizontal="left" vertical="center"/>
    </xf>
    <xf numFmtId="0" fontId="67" fillId="0" borderId="0">
      <alignment horizontal="right" vertical="center"/>
    </xf>
    <xf numFmtId="169" fontId="69" fillId="0" borderId="26">
      <alignment horizontal="right" vertical="center"/>
    </xf>
    <xf numFmtId="0" fontId="1" fillId="0" borderId="12"/>
    <xf numFmtId="0" fontId="1" fillId="0" borderId="17"/>
    <xf numFmtId="0" fontId="1" fillId="0" borderId="22"/>
    <xf numFmtId="0" fontId="67" fillId="0" borderId="0">
      <alignment horizontal="lef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74" fillId="0" borderId="0"/>
    <xf numFmtId="43" fontId="22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47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54" fillId="0" borderId="0"/>
    <xf numFmtId="0" fontId="58" fillId="0" borderId="0"/>
    <xf numFmtId="0" fontId="58" fillId="0" borderId="0"/>
    <xf numFmtId="43" fontId="55" fillId="0" borderId="0" applyFont="0" applyFill="0" applyBorder="0" applyAlignment="0" applyProtection="0"/>
    <xf numFmtId="0" fontId="74" fillId="0" borderId="0"/>
  </cellStyleXfs>
  <cellXfs count="535">
    <xf numFmtId="0" fontId="0" fillId="0" borderId="0" xfId="0"/>
    <xf numFmtId="0" fontId="18" fillId="0" borderId="0" xfId="0" applyFont="1"/>
    <xf numFmtId="164" fontId="20" fillId="0" borderId="0" xfId="42" applyNumberFormat="1" applyFont="1" applyFill="1" applyAlignment="1">
      <alignment horizontal="right"/>
    </xf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64" fontId="20" fillId="0" borderId="0" xfId="4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8" fillId="33" borderId="15" xfId="0" applyFont="1" applyFill="1" applyBorder="1" applyAlignment="1">
      <alignment vertical="center" wrapText="1"/>
    </xf>
    <xf numFmtId="0" fontId="23" fillId="33" borderId="15" xfId="43" applyFill="1" applyBorder="1" applyAlignment="1">
      <alignment vertical="center" wrapText="1"/>
    </xf>
    <xf numFmtId="0" fontId="0" fillId="0" borderId="0" xfId="0" applyFill="1"/>
    <xf numFmtId="0" fontId="16" fillId="34" borderId="16" xfId="0" applyFont="1" applyFill="1" applyBorder="1"/>
    <xf numFmtId="168" fontId="43" fillId="38" borderId="0" xfId="47" applyNumberFormat="1" applyFont="1" applyFill="1" applyAlignment="1">
      <alignment horizontal="right"/>
    </xf>
    <xf numFmtId="1" fontId="49" fillId="0" borderId="13" xfId="142" quotePrefix="1" applyNumberFormat="1" applyFont="1" applyFill="1" applyBorder="1" applyAlignment="1">
      <alignment horizontal="center" vertical="center"/>
    </xf>
    <xf numFmtId="3" fontId="49" fillId="0" borderId="13" xfId="141" applyNumberFormat="1" applyFont="1" applyFill="1" applyBorder="1" applyAlignment="1">
      <alignment horizontal="right" vertical="justify"/>
    </xf>
    <xf numFmtId="3" fontId="49" fillId="0" borderId="24" xfId="142" applyNumberFormat="1" applyFont="1" applyFill="1" applyBorder="1" applyAlignment="1">
      <alignment horizontal="right" vertical="justify"/>
    </xf>
    <xf numFmtId="3" fontId="49" fillId="0" borderId="13" xfId="142" applyNumberFormat="1" applyFont="1" applyFill="1" applyBorder="1"/>
    <xf numFmtId="1" fontId="49" fillId="0" borderId="13" xfId="142" applyNumberFormat="1" applyFont="1" applyFill="1" applyBorder="1" applyAlignment="1">
      <alignment horizontal="right"/>
    </xf>
    <xf numFmtId="3" fontId="49" fillId="0" borderId="23" xfId="142" quotePrefix="1" applyNumberFormat="1" applyFont="1" applyFill="1" applyBorder="1" applyAlignment="1">
      <alignment horizontal="right" vertical="justify"/>
    </xf>
    <xf numFmtId="3" fontId="49" fillId="0" borderId="13" xfId="142" applyNumberFormat="1" applyFont="1" applyFill="1" applyBorder="1" applyAlignment="1">
      <alignment horizontal="right" vertical="justify"/>
    </xf>
    <xf numFmtId="3" fontId="49" fillId="0" borderId="13" xfId="143" applyNumberFormat="1" applyFont="1" applyFill="1" applyBorder="1" applyAlignment="1">
      <alignment horizontal="right"/>
    </xf>
    <xf numFmtId="170" fontId="42" fillId="0" borderId="0" xfId="49" applyNumberFormat="1" applyFont="1" applyFill="1"/>
    <xf numFmtId="0" fontId="49" fillId="0" borderId="13" xfId="142" applyFont="1" applyFill="1" applyBorder="1"/>
    <xf numFmtId="3" fontId="49" fillId="0" borderId="13" xfId="141" quotePrefix="1" applyNumberFormat="1" applyFont="1" applyFill="1" applyBorder="1" applyAlignment="1">
      <alignment horizontal="right" vertical="justify"/>
    </xf>
    <xf numFmtId="3" fontId="49" fillId="0" borderId="13" xfId="142" quotePrefix="1" applyNumberFormat="1" applyFont="1" applyFill="1" applyBorder="1" applyAlignment="1">
      <alignment horizontal="right"/>
    </xf>
    <xf numFmtId="3" fontId="49" fillId="0" borderId="13" xfId="142" applyNumberFormat="1" applyFont="1" applyFill="1" applyBorder="1" applyAlignment="1">
      <alignment horizontal="right" vertical="justify"/>
    </xf>
    <xf numFmtId="0" fontId="49" fillId="0" borderId="13" xfId="142" applyFont="1" applyFill="1" applyBorder="1" applyAlignment="1">
      <alignment horizontal="center"/>
    </xf>
    <xf numFmtId="49" fontId="48" fillId="0" borderId="10" xfId="142" applyNumberFormat="1" applyFont="1" applyFill="1" applyBorder="1" applyAlignment="1">
      <alignment horizontal="center" wrapText="1"/>
    </xf>
    <xf numFmtId="3" fontId="49" fillId="0" borderId="13" xfId="143" quotePrefix="1" applyNumberFormat="1" applyFont="1" applyFill="1" applyBorder="1" applyAlignment="1">
      <alignment horizontal="right"/>
    </xf>
    <xf numFmtId="49" fontId="48" fillId="0" borderId="10" xfId="142" quotePrefix="1" applyNumberFormat="1" applyFont="1" applyFill="1" applyBorder="1" applyAlignment="1">
      <alignment horizontal="center" wrapText="1"/>
    </xf>
    <xf numFmtId="0" fontId="45" fillId="0" borderId="0" xfId="47" applyFont="1" applyFill="1"/>
    <xf numFmtId="0" fontId="0" fillId="39" borderId="0" xfId="0" applyFill="1"/>
    <xf numFmtId="1" fontId="49" fillId="0" borderId="13" xfId="141" applyNumberFormat="1" applyFont="1" applyFill="1" applyBorder="1" applyAlignment="1">
      <alignment horizontal="center" vertical="center"/>
    </xf>
    <xf numFmtId="3" fontId="49" fillId="0" borderId="13" xfId="142" applyNumberFormat="1" applyFont="1" applyFill="1" applyBorder="1" applyAlignment="1">
      <alignment horizontal="right"/>
    </xf>
    <xf numFmtId="3" fontId="49" fillId="0" borderId="13" xfId="142" quotePrefix="1" applyNumberFormat="1" applyFont="1" applyFill="1" applyBorder="1" applyAlignment="1">
      <alignment horizontal="right" vertical="justify"/>
    </xf>
    <xf numFmtId="1" fontId="49" fillId="0" borderId="13" xfId="142" quotePrefix="1" applyNumberFormat="1" applyFont="1" applyFill="1" applyBorder="1" applyAlignment="1">
      <alignment horizontal="center" vertical="center"/>
    </xf>
    <xf numFmtId="3" fontId="49" fillId="0" borderId="13" xfId="142" quotePrefix="1" applyNumberFormat="1" applyFont="1" applyFill="1" applyBorder="1" applyAlignment="1">
      <alignment horizontal="right" vertical="justify"/>
    </xf>
    <xf numFmtId="49" fontId="48" fillId="0" borderId="13" xfId="142" applyNumberFormat="1" applyFont="1" applyFill="1" applyBorder="1" applyAlignment="1">
      <alignment horizontal="center" wrapText="1"/>
    </xf>
    <xf numFmtId="1" fontId="49" fillId="0" borderId="13" xfId="142" applyNumberFormat="1" applyFont="1" applyFill="1" applyBorder="1" applyAlignment="1">
      <alignment horizontal="center" vertical="center"/>
    </xf>
    <xf numFmtId="173" fontId="49" fillId="0" borderId="13" xfId="145" applyNumberFormat="1" applyFont="1" applyFill="1" applyBorder="1" applyAlignment="1">
      <alignment horizontal="right" wrapText="1"/>
    </xf>
    <xf numFmtId="0" fontId="25" fillId="0" borderId="0" xfId="47"/>
    <xf numFmtId="0" fontId="27" fillId="0" borderId="0" xfId="47" applyFont="1"/>
    <xf numFmtId="0" fontId="25" fillId="0" borderId="0" xfId="47"/>
    <xf numFmtId="171" fontId="43" fillId="38" borderId="0" xfId="49" applyNumberFormat="1" applyFont="1" applyFill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6" borderId="0" xfId="49" applyNumberFormat="1" applyFont="1" applyFill="1" applyBorder="1" applyAlignment="1">
      <alignment horizontal="right"/>
    </xf>
    <xf numFmtId="168" fontId="43" fillId="37" borderId="0" xfId="49" applyNumberFormat="1" applyFont="1" applyFill="1" applyAlignment="1">
      <alignment horizontal="right"/>
    </xf>
    <xf numFmtId="0" fontId="25" fillId="0" borderId="0" xfId="47"/>
    <xf numFmtId="0" fontId="27" fillId="0" borderId="0" xfId="47" applyFont="1"/>
    <xf numFmtId="168" fontId="43" fillId="0" borderId="0" xfId="49" applyNumberFormat="1" applyFont="1" applyFill="1" applyBorder="1" applyAlignment="1">
      <alignment horizontal="right"/>
    </xf>
    <xf numFmtId="0" fontId="46" fillId="0" borderId="0" xfId="142"/>
    <xf numFmtId="49" fontId="48" fillId="0" borderId="13" xfId="142" quotePrefix="1" applyNumberFormat="1" applyFont="1" applyFill="1" applyBorder="1" applyAlignment="1">
      <alignment horizontal="center" wrapText="1"/>
    </xf>
    <xf numFmtId="49" fontId="48" fillId="0" borderId="13" xfId="142" applyNumberFormat="1" applyFont="1" applyFill="1" applyBorder="1" applyAlignment="1">
      <alignment horizontal="center" wrapText="1"/>
    </xf>
    <xf numFmtId="3" fontId="48" fillId="0" borderId="13" xfId="142" applyNumberFormat="1" applyFont="1" applyFill="1" applyBorder="1" applyAlignment="1">
      <alignment horizontal="center" wrapText="1"/>
    </xf>
    <xf numFmtId="1" fontId="49" fillId="0" borderId="13" xfId="142" quotePrefix="1" applyNumberFormat="1" applyFont="1" applyFill="1" applyBorder="1" applyAlignment="1">
      <alignment horizontal="center" vertical="center"/>
    </xf>
    <xf numFmtId="3" fontId="49" fillId="0" borderId="13" xfId="142" applyNumberFormat="1" applyFont="1" applyFill="1" applyBorder="1" applyAlignment="1">
      <alignment horizontal="right" vertical="justify"/>
    </xf>
    <xf numFmtId="3" fontId="49" fillId="0" borderId="13" xfId="142" quotePrefix="1" applyNumberFormat="1" applyFont="1" applyFill="1" applyBorder="1" applyAlignment="1">
      <alignment horizontal="right" vertical="justify"/>
    </xf>
    <xf numFmtId="169" fontId="49" fillId="0" borderId="13" xfId="142" applyNumberFormat="1" applyFont="1" applyFill="1" applyBorder="1" applyAlignment="1">
      <alignment horizontal="right" vertical="justify"/>
    </xf>
    <xf numFmtId="1" fontId="49" fillId="0" borderId="13" xfId="142" applyNumberFormat="1" applyFont="1" applyFill="1" applyBorder="1" applyAlignment="1">
      <alignment horizontal="center" vertical="center"/>
    </xf>
    <xf numFmtId="0" fontId="46" fillId="0" borderId="0" xfId="142" applyFill="1" applyBorder="1"/>
    <xf numFmtId="3" fontId="46" fillId="0" borderId="0" xfId="142" applyNumberFormat="1" applyFill="1" applyBorder="1"/>
    <xf numFmtId="0" fontId="46" fillId="0" borderId="0" xfId="142" applyFill="1"/>
    <xf numFmtId="0" fontId="49" fillId="0" borderId="0" xfId="142" applyFont="1" applyFill="1" applyBorder="1"/>
    <xf numFmtId="1" fontId="49" fillId="0" borderId="0" xfId="142" applyNumberFormat="1" applyFont="1" applyFill="1" applyBorder="1"/>
    <xf numFmtId="0" fontId="47" fillId="0" borderId="0" xfId="142" applyFont="1" applyFill="1" applyBorder="1"/>
    <xf numFmtId="3" fontId="22" fillId="0" borderId="0" xfId="142" applyNumberFormat="1" applyFont="1" applyFill="1"/>
    <xf numFmtId="174" fontId="47" fillId="0" borderId="0" xfId="142" quotePrefix="1" applyNumberFormat="1" applyFont="1" applyFill="1" applyBorder="1" applyAlignment="1">
      <alignment horizontal="right" vertical="justify"/>
    </xf>
    <xf numFmtId="3" fontId="46" fillId="0" borderId="0" xfId="142" applyNumberFormat="1" applyFill="1"/>
    <xf numFmtId="1" fontId="48" fillId="0" borderId="13" xfId="142" applyNumberFormat="1" applyFont="1" applyFill="1" applyBorder="1" applyAlignment="1">
      <alignment horizontal="center" vertical="center"/>
    </xf>
    <xf numFmtId="0" fontId="54" fillId="0" borderId="0" xfId="142" applyFont="1" applyFill="1" applyAlignment="1">
      <alignment wrapText="1"/>
    </xf>
    <xf numFmtId="3" fontId="49" fillId="0" borderId="0" xfId="142" applyNumberFormat="1" applyFont="1" applyFill="1" applyBorder="1" applyAlignment="1">
      <alignment horizontal="right" vertical="justify"/>
    </xf>
    <xf numFmtId="49" fontId="49" fillId="0" borderId="0" xfId="142" applyNumberFormat="1" applyFont="1" applyFill="1" applyBorder="1" applyAlignment="1">
      <alignment horizontal="left"/>
    </xf>
    <xf numFmtId="49" fontId="48" fillId="0" borderId="0" xfId="142" applyNumberFormat="1" applyFont="1" applyFill="1" applyBorder="1" applyAlignment="1">
      <alignment horizontal="center"/>
    </xf>
    <xf numFmtId="49" fontId="49" fillId="0" borderId="0" xfId="142" applyNumberFormat="1" applyFont="1" applyFill="1" applyBorder="1" applyAlignment="1">
      <alignment horizontal="center"/>
    </xf>
    <xf numFmtId="49" fontId="49" fillId="0" borderId="0" xfId="142" applyNumberFormat="1" applyFont="1" applyFill="1" applyAlignment="1">
      <alignment horizontal="center"/>
    </xf>
    <xf numFmtId="49" fontId="46" fillId="0" borderId="0" xfId="142" applyNumberFormat="1" applyFill="1" applyAlignment="1">
      <alignment horizontal="center"/>
    </xf>
    <xf numFmtId="1" fontId="49" fillId="0" borderId="0" xfId="142" applyNumberFormat="1" applyFont="1" applyFill="1" applyBorder="1" applyAlignment="1">
      <alignment horizontal="left" vertical="center"/>
    </xf>
    <xf numFmtId="49" fontId="51" fillId="0" borderId="0" xfId="142" quotePrefix="1" applyNumberFormat="1" applyFont="1" applyFill="1" applyBorder="1" applyAlignment="1">
      <alignment horizontal="left"/>
    </xf>
    <xf numFmtId="3" fontId="49" fillId="0" borderId="13" xfId="142" applyNumberFormat="1" applyFont="1" applyFill="1" applyBorder="1"/>
    <xf numFmtId="3" fontId="49" fillId="0" borderId="13" xfId="142" applyNumberFormat="1" applyFont="1" applyFill="1" applyBorder="1" applyAlignment="1">
      <alignment horizontal="right"/>
    </xf>
    <xf numFmtId="3" fontId="49" fillId="0" borderId="13" xfId="142" quotePrefix="1" applyNumberFormat="1" applyFont="1" applyFill="1" applyBorder="1" applyAlignment="1">
      <alignment horizontal="right" vertical="justify"/>
    </xf>
    <xf numFmtId="1" fontId="49" fillId="0" borderId="13" xfId="142" applyNumberFormat="1" applyFont="1" applyFill="1" applyBorder="1" applyAlignment="1">
      <alignment horizontal="center" vertical="center"/>
    </xf>
    <xf numFmtId="3" fontId="49" fillId="0" borderId="13" xfId="142" applyNumberFormat="1" applyFont="1" applyFill="1" applyBorder="1" applyAlignment="1" applyProtection="1">
      <alignment horizontal="right" vertical="justify"/>
      <protection locked="0"/>
    </xf>
    <xf numFmtId="3" fontId="49" fillId="0" borderId="13" xfId="142" applyNumberFormat="1" applyFont="1" applyFill="1" applyBorder="1" applyAlignment="1">
      <alignment horizontal="right" vertical="justify"/>
    </xf>
    <xf numFmtId="3" fontId="48" fillId="0" borderId="13" xfId="142" applyNumberFormat="1" applyFont="1" applyFill="1" applyBorder="1" applyAlignment="1">
      <alignment horizontal="center" wrapText="1"/>
    </xf>
    <xf numFmtId="1" fontId="49" fillId="0" borderId="13" xfId="142" quotePrefix="1" applyNumberFormat="1" applyFont="1" applyFill="1" applyBorder="1" applyAlignment="1">
      <alignment horizontal="center"/>
    </xf>
    <xf numFmtId="3" fontId="49" fillId="0" borderId="0" xfId="146" applyNumberFormat="1" applyFont="1" applyFill="1" applyBorder="1" applyAlignment="1">
      <alignment horizontal="right" vertical="justify"/>
    </xf>
    <xf numFmtId="49" fontId="48" fillId="0" borderId="11" xfId="146" quotePrefix="1" applyNumberFormat="1" applyFont="1" applyFill="1" applyBorder="1" applyAlignment="1">
      <alignment horizontal="center" wrapText="1"/>
    </xf>
    <xf numFmtId="49" fontId="49" fillId="0" borderId="0" xfId="146" applyNumberFormat="1" applyFont="1" applyFill="1" applyAlignment="1">
      <alignment horizontal="center" vertical="center"/>
    </xf>
    <xf numFmtId="0" fontId="49" fillId="0" borderId="11" xfId="146" applyNumberFormat="1" applyFont="1" applyFill="1" applyBorder="1" applyAlignment="1">
      <alignment horizontal="center" wrapText="1"/>
    </xf>
    <xf numFmtId="1" fontId="49" fillId="0" borderId="13" xfId="146" applyNumberFormat="1" applyFont="1" applyFill="1" applyBorder="1" applyAlignment="1">
      <alignment horizontal="center" vertical="center"/>
    </xf>
    <xf numFmtId="3" fontId="49" fillId="0" borderId="23" xfId="146" quotePrefix="1" applyNumberFormat="1" applyFont="1" applyFill="1" applyBorder="1" applyAlignment="1">
      <alignment horizontal="right" vertical="justify"/>
    </xf>
    <xf numFmtId="49" fontId="48" fillId="0" borderId="25" xfId="146" applyNumberFormat="1" applyFont="1" applyFill="1" applyBorder="1" applyAlignment="1">
      <alignment horizontal="center" wrapText="1"/>
    </xf>
    <xf numFmtId="3" fontId="49" fillId="0" borderId="13" xfId="146" applyNumberFormat="1" applyFont="1" applyFill="1" applyBorder="1" applyAlignment="1">
      <alignment horizontal="right" vertical="justify"/>
    </xf>
    <xf numFmtId="1" fontId="49" fillId="0" borderId="27" xfId="146" applyNumberFormat="1" applyFont="1" applyFill="1" applyBorder="1" applyAlignment="1">
      <alignment horizontal="center" vertical="center"/>
    </xf>
    <xf numFmtId="49" fontId="48" fillId="0" borderId="25" xfId="146" quotePrefix="1" applyNumberFormat="1" applyFont="1" applyFill="1" applyBorder="1" applyAlignment="1">
      <alignment horizontal="center" wrapText="1"/>
    </xf>
    <xf numFmtId="3" fontId="49" fillId="0" borderId="13" xfId="146" quotePrefix="1" applyNumberFormat="1" applyFont="1" applyFill="1" applyBorder="1" applyAlignment="1">
      <alignment horizontal="right" vertical="justify"/>
    </xf>
    <xf numFmtId="3" fontId="49" fillId="0" borderId="27" xfId="146" applyNumberFormat="1" applyFont="1" applyFill="1" applyBorder="1" applyAlignment="1">
      <alignment horizontal="right" vertical="justify"/>
    </xf>
    <xf numFmtId="1" fontId="49" fillId="0" borderId="24" xfId="146" quotePrefix="1" applyNumberFormat="1" applyFont="1" applyFill="1" applyBorder="1" applyAlignment="1">
      <alignment horizontal="center" vertical="center"/>
    </xf>
    <xf numFmtId="0" fontId="55" fillId="0" borderId="0" xfId="146"/>
    <xf numFmtId="1" fontId="49" fillId="0" borderId="13" xfId="146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0" fontId="55" fillId="0" borderId="0" xfId="146" applyFill="1"/>
    <xf numFmtId="0" fontId="48" fillId="0" borderId="10" xfId="146" applyFont="1" applyFill="1" applyBorder="1" applyAlignment="1">
      <alignment horizontal="center" wrapText="1"/>
    </xf>
    <xf numFmtId="0" fontId="49" fillId="0" borderId="13" xfId="146" applyFont="1" applyFill="1" applyBorder="1" applyAlignment="1">
      <alignment horizontal="center"/>
    </xf>
    <xf numFmtId="3" fontId="49" fillId="0" borderId="13" xfId="146" applyNumberFormat="1" applyFont="1" applyFill="1" applyBorder="1"/>
    <xf numFmtId="3" fontId="49" fillId="0" borderId="13" xfId="146" applyNumberFormat="1" applyFont="1" applyFill="1" applyBorder="1" applyAlignment="1">
      <alignment horizontal="right"/>
    </xf>
    <xf numFmtId="0" fontId="55" fillId="0" borderId="0" xfId="146"/>
    <xf numFmtId="0" fontId="49" fillId="0" borderId="0" xfId="146" applyFont="1" applyFill="1"/>
    <xf numFmtId="49" fontId="48" fillId="0" borderId="13" xfId="146" applyNumberFormat="1" applyFont="1" applyFill="1" applyBorder="1" applyAlignment="1">
      <alignment horizontal="center"/>
    </xf>
    <xf numFmtId="49" fontId="48" fillId="0" borderId="13" xfId="146" applyNumberFormat="1" applyFont="1" applyFill="1" applyBorder="1" applyAlignment="1">
      <alignment horizontal="center" wrapText="1"/>
    </xf>
    <xf numFmtId="0" fontId="49" fillId="0" borderId="13" xfId="146" quotePrefix="1" applyNumberFormat="1" applyFont="1" applyFill="1" applyBorder="1" applyAlignment="1">
      <alignment horizontal="center"/>
    </xf>
    <xf numFmtId="3" fontId="49" fillId="0" borderId="13" xfId="146" applyNumberFormat="1" applyFont="1" applyFill="1" applyBorder="1"/>
    <xf numFmtId="165" fontId="49" fillId="0" borderId="13" xfId="146" applyNumberFormat="1" applyFont="1" applyFill="1" applyBorder="1"/>
    <xf numFmtId="169" fontId="49" fillId="0" borderId="13" xfId="146" applyNumberFormat="1" applyFont="1" applyFill="1" applyBorder="1"/>
    <xf numFmtId="4" fontId="49" fillId="0" borderId="13" xfId="146" applyNumberFormat="1" applyFont="1" applyFill="1" applyBorder="1"/>
    <xf numFmtId="177" fontId="49" fillId="0" borderId="13" xfId="146" applyNumberFormat="1" applyFont="1" applyFill="1" applyBorder="1"/>
    <xf numFmtId="0" fontId="49" fillId="0" borderId="13" xfId="146" applyNumberFormat="1" applyFont="1" applyFill="1" applyBorder="1" applyAlignment="1">
      <alignment horizontal="center"/>
    </xf>
    <xf numFmtId="167" fontId="49" fillId="0" borderId="13" xfId="146" applyNumberFormat="1" applyFont="1" applyFill="1" applyBorder="1"/>
    <xf numFmtId="0" fontId="49" fillId="0" borderId="13" xfId="146" applyFont="1" applyFill="1" applyBorder="1" applyAlignment="1">
      <alignment horizontal="center"/>
    </xf>
    <xf numFmtId="1" fontId="49" fillId="0" borderId="13" xfId="146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0" fontId="49" fillId="0" borderId="0" xfId="146" applyFont="1" applyFill="1" applyAlignment="1">
      <alignment horizontal="center"/>
    </xf>
    <xf numFmtId="3" fontId="49" fillId="0" borderId="13" xfId="146" applyNumberFormat="1" applyFont="1" applyFill="1" applyBorder="1" applyAlignment="1">
      <alignment horizontal="right"/>
    </xf>
    <xf numFmtId="173" fontId="22" fillId="0" borderId="0" xfId="4681" applyNumberFormat="1" applyFont="1"/>
    <xf numFmtId="4" fontId="55" fillId="0" borderId="28" xfId="146" applyNumberFormat="1" applyBorder="1"/>
    <xf numFmtId="175" fontId="71" fillId="0" borderId="28" xfId="146" applyNumberFormat="1" applyFont="1" applyBorder="1" applyAlignment="1" applyProtection="1">
      <alignment horizontal="right" vertical="center"/>
      <protection locked="0"/>
    </xf>
    <xf numFmtId="43" fontId="49" fillId="0" borderId="0" xfId="146" applyNumberFormat="1" applyFont="1" applyFill="1"/>
    <xf numFmtId="173" fontId="49" fillId="0" borderId="0" xfId="4681" applyNumberFormat="1" applyFont="1" applyFill="1"/>
    <xf numFmtId="43" fontId="55" fillId="0" borderId="0" xfId="4681" applyNumberFormat="1" applyFont="1"/>
    <xf numFmtId="173" fontId="22" fillId="0" borderId="0" xfId="4681" applyNumberFormat="1" applyFont="1" applyBorder="1"/>
    <xf numFmtId="0" fontId="49" fillId="0" borderId="0" xfId="146" applyFont="1" applyFill="1" applyBorder="1"/>
    <xf numFmtId="175" fontId="71" fillId="0" borderId="0" xfId="146" applyNumberFormat="1" applyFont="1" applyBorder="1" applyAlignment="1" applyProtection="1">
      <alignment horizontal="right" vertical="center"/>
      <protection locked="0"/>
    </xf>
    <xf numFmtId="165" fontId="72" fillId="0" borderId="0" xfId="146" applyNumberFormat="1" applyFont="1" applyBorder="1"/>
    <xf numFmtId="43" fontId="49" fillId="0" borderId="0" xfId="4681" applyNumberFormat="1" applyFont="1" applyFill="1" applyBorder="1"/>
    <xf numFmtId="173" fontId="49" fillId="0" borderId="0" xfId="4681" applyNumberFormat="1" applyFont="1" applyFill="1" applyBorder="1"/>
    <xf numFmtId="1" fontId="55" fillId="0" borderId="0" xfId="146" applyNumberFormat="1"/>
    <xf numFmtId="43" fontId="55" fillId="0" borderId="0" xfId="4681" applyFont="1"/>
    <xf numFmtId="165" fontId="52" fillId="0" borderId="0" xfId="146" applyNumberFormat="1" applyFont="1" applyBorder="1"/>
    <xf numFmtId="2" fontId="55" fillId="0" borderId="0" xfId="146" applyNumberFormat="1" applyBorder="1"/>
    <xf numFmtId="2" fontId="49" fillId="0" borderId="0" xfId="146" applyNumberFormat="1" applyFont="1" applyFill="1"/>
    <xf numFmtId="0" fontId="49" fillId="0" borderId="13" xfId="146" applyFont="1" applyFill="1" applyBorder="1"/>
    <xf numFmtId="0" fontId="55" fillId="0" borderId="0" xfId="146"/>
    <xf numFmtId="3" fontId="48" fillId="0" borderId="13" xfId="146" applyNumberFormat="1" applyFont="1" applyFill="1" applyBorder="1" applyAlignment="1">
      <alignment horizontal="center" wrapText="1"/>
    </xf>
    <xf numFmtId="2" fontId="48" fillId="0" borderId="13" xfId="146" applyNumberFormat="1" applyFont="1" applyFill="1" applyBorder="1" applyAlignment="1">
      <alignment horizontal="center" wrapText="1"/>
    </xf>
    <xf numFmtId="1" fontId="49" fillId="0" borderId="13" xfId="146" applyNumberFormat="1" applyFont="1" applyFill="1" applyBorder="1"/>
    <xf numFmtId="2" fontId="49" fillId="0" borderId="13" xfId="146" applyNumberFormat="1" applyFont="1" applyFill="1" applyBorder="1"/>
    <xf numFmtId="3" fontId="49" fillId="0" borderId="13" xfId="146" applyNumberFormat="1" applyFont="1" applyFill="1" applyBorder="1"/>
    <xf numFmtId="167" fontId="49" fillId="0" borderId="13" xfId="146" applyNumberFormat="1" applyFont="1" applyFill="1" applyBorder="1"/>
    <xf numFmtId="165" fontId="49" fillId="0" borderId="13" xfId="146" applyNumberFormat="1" applyFont="1" applyFill="1" applyBorder="1"/>
    <xf numFmtId="165" fontId="49" fillId="0" borderId="13" xfId="146" quotePrefix="1" applyNumberFormat="1" applyFont="1" applyFill="1" applyBorder="1"/>
    <xf numFmtId="1" fontId="49" fillId="0" borderId="13" xfId="146" quotePrefix="1" applyNumberFormat="1" applyFont="1" applyFill="1" applyBorder="1"/>
    <xf numFmtId="2" fontId="49" fillId="0" borderId="13" xfId="146" quotePrefix="1" applyNumberFormat="1" applyFont="1" applyFill="1" applyBorder="1"/>
    <xf numFmtId="3" fontId="49" fillId="0" borderId="13" xfId="146" quotePrefix="1" applyNumberFormat="1" applyFont="1" applyFill="1" applyBorder="1"/>
    <xf numFmtId="0" fontId="48" fillId="0" borderId="13" xfId="146" applyFont="1" applyFill="1" applyBorder="1" applyAlignment="1">
      <alignment horizontal="center" wrapText="1"/>
    </xf>
    <xf numFmtId="1" fontId="49" fillId="0" borderId="13" xfId="146" applyNumberFormat="1" applyFont="1" applyFill="1" applyBorder="1" applyAlignment="1">
      <alignment horizontal="center"/>
    </xf>
    <xf numFmtId="1" fontId="49" fillId="0" borderId="13" xfId="146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6" quotePrefix="1" applyNumberFormat="1" applyFont="1" applyFill="1" applyBorder="1" applyAlignment="1">
      <alignment horizontal="right" vertical="justify"/>
    </xf>
    <xf numFmtId="0" fontId="49" fillId="0" borderId="13" xfId="146" applyFont="1" applyFill="1" applyBorder="1"/>
    <xf numFmtId="11" fontId="49" fillId="0" borderId="13" xfId="146" applyNumberFormat="1" applyFont="1" applyFill="1" applyBorder="1" applyAlignment="1">
      <alignment horizontal="right"/>
    </xf>
    <xf numFmtId="1" fontId="49" fillId="0" borderId="13" xfId="146" applyNumberFormat="1" applyFont="1" applyFill="1" applyBorder="1" applyAlignment="1">
      <alignment horizontal="right"/>
    </xf>
    <xf numFmtId="1" fontId="49" fillId="0" borderId="14" xfId="146" applyNumberFormat="1" applyFont="1" applyFill="1" applyBorder="1" applyAlignment="1">
      <alignment horizontal="center" vertical="center"/>
    </xf>
    <xf numFmtId="0" fontId="22" fillId="0" borderId="0" xfId="146" applyFont="1" applyFill="1"/>
    <xf numFmtId="0" fontId="55" fillId="0" borderId="0" xfId="146"/>
    <xf numFmtId="3" fontId="49" fillId="0" borderId="0" xfId="146" applyNumberFormat="1" applyFont="1" applyFill="1"/>
    <xf numFmtId="3" fontId="49" fillId="0" borderId="0" xfId="146" applyNumberFormat="1" applyFont="1" applyFill="1" applyAlignment="1">
      <alignment horizontal="right"/>
    </xf>
    <xf numFmtId="3" fontId="49" fillId="0" borderId="13" xfId="146" quotePrefix="1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 applyAlignment="1">
      <alignment horizontal="right" vertical="justify"/>
    </xf>
    <xf numFmtId="3" fontId="60" fillId="0" borderId="13" xfId="4683" applyNumberFormat="1" applyFont="1" applyFill="1" applyBorder="1" applyAlignment="1">
      <alignment horizontal="right" vertical="justify"/>
    </xf>
    <xf numFmtId="1" fontId="49" fillId="0" borderId="13" xfId="146" quotePrefix="1" applyNumberFormat="1" applyFont="1" applyFill="1" applyBorder="1" applyAlignment="1">
      <alignment horizontal="center" vertical="center"/>
    </xf>
    <xf numFmtId="49" fontId="48" fillId="0" borderId="13" xfId="146" applyNumberFormat="1" applyFont="1" applyFill="1" applyBorder="1" applyAlignment="1">
      <alignment horizontal="center" wrapText="1"/>
    </xf>
    <xf numFmtId="1" fontId="49" fillId="0" borderId="13" xfId="146" applyNumberFormat="1" applyFont="1" applyFill="1" applyBorder="1" applyAlignment="1">
      <alignment horizontal="center" vertical="center"/>
    </xf>
    <xf numFmtId="0" fontId="22" fillId="0" borderId="0" xfId="146" applyFont="1"/>
    <xf numFmtId="3" fontId="49" fillId="0" borderId="13" xfId="4683" applyNumberFormat="1" applyFont="1" applyFill="1" applyBorder="1" applyAlignment="1">
      <alignment horizontal="right" vertical="justify"/>
    </xf>
    <xf numFmtId="2" fontId="49" fillId="0" borderId="0" xfId="146" applyNumberFormat="1" applyFont="1" applyFill="1"/>
    <xf numFmtId="11" fontId="75" fillId="0" borderId="0" xfId="146" applyNumberFormat="1" applyFont="1" applyFill="1"/>
    <xf numFmtId="3" fontId="75" fillId="0" borderId="0" xfId="146" applyNumberFormat="1" applyFont="1" applyFill="1"/>
    <xf numFmtId="11" fontId="53" fillId="0" borderId="0" xfId="146" applyNumberFormat="1" applyFont="1" applyFill="1" applyAlignment="1">
      <alignment horizontal="right"/>
    </xf>
    <xf numFmtId="3" fontId="53" fillId="0" borderId="0" xfId="146" applyNumberFormat="1" applyFont="1" applyFill="1"/>
    <xf numFmtId="0" fontId="55" fillId="0" borderId="0" xfId="146" applyFill="1"/>
    <xf numFmtId="0" fontId="22" fillId="0" borderId="0" xfId="146" applyFont="1" applyFill="1"/>
    <xf numFmtId="165" fontId="72" fillId="0" borderId="0" xfId="146" applyNumberFormat="1" applyFont="1"/>
    <xf numFmtId="0" fontId="49" fillId="0" borderId="0" xfId="146" applyFont="1" applyFill="1"/>
    <xf numFmtId="165" fontId="49" fillId="0" borderId="0" xfId="146" applyNumberFormat="1" applyFont="1" applyAlignment="1">
      <alignment horizontal="right"/>
    </xf>
    <xf numFmtId="3" fontId="49" fillId="0" borderId="0" xfId="146" applyNumberFormat="1" applyFont="1" applyAlignment="1">
      <alignment horizontal="right"/>
    </xf>
    <xf numFmtId="3" fontId="76" fillId="0" borderId="0" xfId="146" applyNumberFormat="1" applyFont="1"/>
    <xf numFmtId="165" fontId="77" fillId="0" borderId="0" xfId="146" applyNumberFormat="1" applyFont="1" applyFill="1"/>
    <xf numFmtId="0" fontId="78" fillId="0" borderId="0" xfId="146" applyFont="1" applyBorder="1" applyAlignment="1">
      <alignment horizontal="center" vertical="center" wrapText="1"/>
    </xf>
    <xf numFmtId="4" fontId="49" fillId="0" borderId="0" xfId="146" applyNumberFormat="1" applyFont="1" applyFill="1"/>
    <xf numFmtId="2" fontId="49" fillId="0" borderId="0" xfId="146" applyNumberFormat="1" applyFont="1" applyFill="1" applyAlignment="1">
      <alignment horizontal="right"/>
    </xf>
    <xf numFmtId="11" fontId="49" fillId="0" borderId="0" xfId="146" applyNumberFormat="1" applyFont="1" applyFill="1" applyAlignment="1">
      <alignment horizontal="right"/>
    </xf>
    <xf numFmtId="2" fontId="55" fillId="0" borderId="0" xfId="146" applyNumberFormat="1" applyBorder="1"/>
    <xf numFmtId="1" fontId="55" fillId="0" borderId="0" xfId="146" applyNumberFormat="1" applyBorder="1"/>
    <xf numFmtId="2" fontId="1" fillId="0" borderId="0" xfId="742" applyNumberFormat="1" applyBorder="1"/>
    <xf numFmtId="165" fontId="79" fillId="0" borderId="0" xfId="146" applyNumberFormat="1" applyFont="1" applyFill="1"/>
    <xf numFmtId="165" fontId="79" fillId="0" borderId="0" xfId="146" applyNumberFormat="1" applyFont="1" applyFill="1" applyBorder="1"/>
    <xf numFmtId="43" fontId="49" fillId="0" borderId="0" xfId="4684" applyFont="1" applyFill="1"/>
    <xf numFmtId="173" fontId="49" fillId="0" borderId="0" xfId="4684" applyNumberFormat="1" applyFont="1" applyFill="1"/>
    <xf numFmtId="165" fontId="14" fillId="0" borderId="0" xfId="146" applyNumberFormat="1" applyFont="1" applyFill="1"/>
    <xf numFmtId="3" fontId="49" fillId="0" borderId="23" xfId="146" applyNumberFormat="1" applyFont="1" applyFill="1" applyBorder="1" applyAlignment="1">
      <alignment horizontal="right" vertical="justify"/>
    </xf>
    <xf numFmtId="3" fontId="49" fillId="0" borderId="24" xfId="146" applyNumberFormat="1" applyFont="1" applyFill="1" applyBorder="1" applyAlignment="1">
      <alignment horizontal="right" vertical="justify"/>
    </xf>
    <xf numFmtId="3" fontId="49" fillId="0" borderId="14" xfId="146" applyNumberFormat="1" applyFont="1" applyFill="1" applyBorder="1" applyAlignment="1">
      <alignment horizontal="right" vertical="justify"/>
    </xf>
    <xf numFmtId="0" fontId="55" fillId="0" borderId="0" xfId="146"/>
    <xf numFmtId="1" fontId="49" fillId="0" borderId="13" xfId="146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 applyAlignment="1">
      <alignment horizontal="right"/>
    </xf>
    <xf numFmtId="1" fontId="48" fillId="0" borderId="13" xfId="146" applyNumberFormat="1" applyFont="1" applyFill="1" applyBorder="1" applyAlignment="1">
      <alignment horizontal="center" wrapText="1"/>
    </xf>
    <xf numFmtId="2" fontId="48" fillId="0" borderId="13" xfId="146" applyNumberFormat="1" applyFont="1" applyFill="1" applyBorder="1" applyAlignment="1">
      <alignment horizontal="center" wrapText="1"/>
    </xf>
    <xf numFmtId="3" fontId="48" fillId="0" borderId="13" xfId="146" applyNumberFormat="1" applyFont="1" applyFill="1" applyBorder="1" applyAlignment="1">
      <alignment horizontal="center" wrapText="1"/>
    </xf>
    <xf numFmtId="2" fontId="49" fillId="0" borderId="0" xfId="146" applyNumberFormat="1" applyFont="1" applyFill="1" applyAlignment="1">
      <alignment horizontal="center" wrapText="1"/>
    </xf>
    <xf numFmtId="1" fontId="49" fillId="0" borderId="13" xfId="146" applyNumberFormat="1" applyFont="1" applyFill="1" applyBorder="1" applyAlignment="1">
      <alignment horizontal="center" wrapText="1"/>
    </xf>
    <xf numFmtId="165" fontId="49" fillId="0" borderId="13" xfId="146" applyNumberFormat="1" applyFont="1" applyFill="1" applyBorder="1" applyAlignment="1">
      <alignment horizontal="right"/>
    </xf>
    <xf numFmtId="2" fontId="49" fillId="0" borderId="13" xfId="146" applyNumberFormat="1" applyFont="1" applyFill="1" applyBorder="1" applyAlignment="1">
      <alignment horizontal="right"/>
    </xf>
    <xf numFmtId="1" fontId="49" fillId="0" borderId="13" xfId="146" applyNumberFormat="1" applyFont="1" applyFill="1" applyBorder="1" applyAlignment="1">
      <alignment horizontal="center"/>
    </xf>
    <xf numFmtId="1" fontId="49" fillId="0" borderId="13" xfId="146" applyNumberFormat="1" applyFont="1" applyFill="1" applyBorder="1" applyAlignment="1">
      <alignment horizontal="right"/>
    </xf>
    <xf numFmtId="3" fontId="49" fillId="0" borderId="0" xfId="146" applyNumberFormat="1" applyFont="1" applyFill="1" applyAlignment="1">
      <alignment horizontal="right" vertical="justify"/>
    </xf>
    <xf numFmtId="2" fontId="49" fillId="0" borderId="13" xfId="146" applyNumberFormat="1" applyFont="1" applyFill="1" applyBorder="1" applyAlignment="1">
      <alignment horizontal="right" wrapText="1"/>
    </xf>
    <xf numFmtId="2" fontId="49" fillId="0" borderId="0" xfId="146" applyNumberFormat="1" applyFont="1" applyFill="1" applyBorder="1" applyAlignment="1">
      <alignment horizontal="center"/>
    </xf>
    <xf numFmtId="3" fontId="49" fillId="0" borderId="10" xfId="146" applyNumberFormat="1" applyFont="1" applyFill="1" applyBorder="1" applyAlignment="1">
      <alignment horizontal="right" vertical="justify"/>
    </xf>
    <xf numFmtId="3" fontId="49" fillId="0" borderId="10" xfId="146" applyNumberFormat="1" applyFont="1" applyFill="1" applyBorder="1" applyAlignment="1">
      <alignment horizontal="right"/>
    </xf>
    <xf numFmtId="1" fontId="49" fillId="0" borderId="10" xfId="146" applyNumberFormat="1" applyFont="1" applyFill="1" applyBorder="1" applyAlignment="1">
      <alignment horizontal="center" vertical="center"/>
    </xf>
    <xf numFmtId="3" fontId="49" fillId="0" borderId="0" xfId="146" applyNumberFormat="1" applyFont="1" applyFill="1" applyAlignment="1" applyProtection="1">
      <alignment horizontal="right" vertical="justify"/>
      <protection locked="0"/>
    </xf>
    <xf numFmtId="3" fontId="49" fillId="0" borderId="0" xfId="146" applyNumberFormat="1" applyFont="1" applyFill="1" applyAlignment="1">
      <alignment horizontal="left" vertical="justify"/>
    </xf>
    <xf numFmtId="0" fontId="55" fillId="0" borderId="0" xfId="146"/>
    <xf numFmtId="0" fontId="48" fillId="0" borderId="13" xfId="146" applyFont="1" applyFill="1" applyBorder="1" applyAlignment="1">
      <alignment horizontal="center" wrapText="1"/>
    </xf>
    <xf numFmtId="0" fontId="49" fillId="0" borderId="13" xfId="146" quotePrefix="1" applyNumberFormat="1" applyFont="1" applyFill="1" applyBorder="1" applyAlignment="1">
      <alignment horizontal="center"/>
    </xf>
    <xf numFmtId="3" fontId="49" fillId="0" borderId="13" xfId="146" applyNumberFormat="1" applyFont="1" applyFill="1" applyBorder="1"/>
    <xf numFmtId="3" fontId="80" fillId="0" borderId="13" xfId="4685" applyNumberFormat="1" applyFont="1" applyFill="1" applyBorder="1" applyAlignment="1" applyProtection="1"/>
    <xf numFmtId="3" fontId="49" fillId="0" borderId="13" xfId="146" applyNumberFormat="1" applyFont="1" applyFill="1" applyBorder="1" applyAlignment="1">
      <alignment horizontal="right"/>
    </xf>
    <xf numFmtId="1" fontId="49" fillId="0" borderId="13" xfId="146" applyNumberFormat="1" applyFont="1" applyFill="1" applyBorder="1" applyAlignment="1">
      <alignment horizontal="center" vertical="center"/>
    </xf>
    <xf numFmtId="0" fontId="55" fillId="0" borderId="0" xfId="146" applyFill="1"/>
    <xf numFmtId="3" fontId="49" fillId="0" borderId="13" xfId="146" applyNumberFormat="1" applyFont="1" applyFill="1" applyBorder="1" applyAlignment="1">
      <alignment horizontal="right" vertical="justify"/>
    </xf>
    <xf numFmtId="0" fontId="22" fillId="0" borderId="0" xfId="146" applyFont="1" applyFill="1" applyBorder="1"/>
    <xf numFmtId="173" fontId="55" fillId="0" borderId="0" xfId="4686" applyNumberFormat="1" applyFont="1" applyFill="1"/>
    <xf numFmtId="173" fontId="55" fillId="0" borderId="0" xfId="146" applyNumberFormat="1" applyFill="1"/>
    <xf numFmtId="0" fontId="53" fillId="0" borderId="0" xfId="146" applyFont="1" applyFill="1"/>
    <xf numFmtId="0" fontId="44" fillId="0" borderId="0" xfId="146" applyFont="1" applyFill="1"/>
    <xf numFmtId="1" fontId="55" fillId="0" borderId="0" xfId="146" applyNumberFormat="1" applyFill="1"/>
    <xf numFmtId="0" fontId="82" fillId="0" borderId="0" xfId="146" applyFont="1" applyFill="1"/>
    <xf numFmtId="1" fontId="22" fillId="0" borderId="0" xfId="146" applyNumberFormat="1" applyFont="1" applyFill="1"/>
    <xf numFmtId="0" fontId="22" fillId="0" borderId="0" xfId="146" applyFont="1" applyFill="1"/>
    <xf numFmtId="0" fontId="55" fillId="0" borderId="0" xfId="146" applyFont="1" applyFill="1"/>
    <xf numFmtId="0" fontId="73" fillId="0" borderId="0" xfId="146" applyFont="1" applyFill="1"/>
    <xf numFmtId="0" fontId="83" fillId="0" borderId="0" xfId="146" applyFont="1" applyFill="1"/>
    <xf numFmtId="3" fontId="22" fillId="0" borderId="0" xfId="146" applyNumberFormat="1" applyFont="1" applyFill="1"/>
    <xf numFmtId="3" fontId="55" fillId="0" borderId="0" xfId="146" applyNumberFormat="1" applyFill="1"/>
    <xf numFmtId="1" fontId="85" fillId="0" borderId="13" xfId="146" applyNumberFormat="1" applyFont="1" applyFill="1" applyBorder="1" applyAlignment="1">
      <alignment horizontal="center" vertical="center"/>
    </xf>
    <xf numFmtId="3" fontId="85" fillId="0" borderId="13" xfId="146" applyNumberFormat="1" applyFont="1" applyFill="1" applyBorder="1" applyAlignment="1">
      <alignment horizontal="right"/>
    </xf>
    <xf numFmtId="3" fontId="85" fillId="0" borderId="13" xfId="146" applyNumberFormat="1" applyFont="1" applyFill="1" applyBorder="1" applyAlignment="1">
      <alignment horizontal="right" vertical="justify"/>
    </xf>
    <xf numFmtId="3" fontId="85" fillId="0" borderId="13" xfId="146" applyNumberFormat="1" applyFont="1" applyFill="1" applyBorder="1"/>
    <xf numFmtId="0" fontId="84" fillId="0" borderId="0" xfId="146" applyFont="1" applyFill="1"/>
    <xf numFmtId="1" fontId="85" fillId="0" borderId="14" xfId="146" applyNumberFormat="1" applyFont="1" applyFill="1" applyBorder="1" applyAlignment="1">
      <alignment horizontal="center" vertical="center"/>
    </xf>
    <xf numFmtId="0" fontId="84" fillId="0" borderId="0" xfId="146" applyFont="1" applyFill="1" applyBorder="1"/>
    <xf numFmtId="0" fontId="73" fillId="0" borderId="0" xfId="146" applyFont="1" applyFill="1" applyBorder="1"/>
    <xf numFmtId="0" fontId="55" fillId="0" borderId="0" xfId="146"/>
    <xf numFmtId="0" fontId="55" fillId="0" borderId="0" xfId="146"/>
    <xf numFmtId="0" fontId="48" fillId="0" borderId="13" xfId="146" applyNumberFormat="1" applyFont="1" applyFill="1" applyBorder="1" applyAlignment="1">
      <alignment horizontal="center"/>
    </xf>
    <xf numFmtId="179" fontId="48" fillId="0" borderId="13" xfId="146" applyNumberFormat="1" applyFont="1" applyFill="1" applyBorder="1" applyAlignment="1">
      <alignment horizontal="center"/>
    </xf>
    <xf numFmtId="179" fontId="48" fillId="0" borderId="13" xfId="146" applyNumberFormat="1" applyFont="1" applyFill="1" applyBorder="1" applyAlignment="1">
      <alignment horizontal="center" wrapText="1"/>
    </xf>
    <xf numFmtId="175" fontId="48" fillId="0" borderId="13" xfId="146" applyNumberFormat="1" applyFont="1" applyFill="1" applyBorder="1" applyAlignment="1">
      <alignment horizontal="center" wrapText="1"/>
    </xf>
    <xf numFmtId="178" fontId="48" fillId="0" borderId="13" xfId="146" applyNumberFormat="1" applyFont="1" applyFill="1" applyBorder="1" applyAlignment="1">
      <alignment horizontal="center" wrapText="1"/>
    </xf>
    <xf numFmtId="3" fontId="55" fillId="0" borderId="0" xfId="146" applyNumberFormat="1" applyFill="1"/>
    <xf numFmtId="1" fontId="49" fillId="0" borderId="13" xfId="146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/>
    <xf numFmtId="3" fontId="49" fillId="0" borderId="13" xfId="146" quotePrefix="1" applyNumberFormat="1" applyFont="1" applyFill="1" applyBorder="1"/>
    <xf numFmtId="4" fontId="49" fillId="0" borderId="13" xfId="146" applyNumberFormat="1" applyFont="1" applyFill="1" applyBorder="1"/>
    <xf numFmtId="3" fontId="49" fillId="0" borderId="13" xfId="146" applyNumberFormat="1" applyFont="1" applyFill="1" applyBorder="1" applyAlignment="1">
      <alignment horizontal="right" vertical="justify"/>
    </xf>
    <xf numFmtId="4" fontId="49" fillId="0" borderId="13" xfId="146" applyNumberFormat="1" applyFont="1" applyFill="1" applyBorder="1" applyAlignment="1">
      <alignment horizontal="right"/>
    </xf>
    <xf numFmtId="3" fontId="22" fillId="0" borderId="0" xfId="146" applyNumberFormat="1" applyFont="1" applyFill="1"/>
    <xf numFmtId="3" fontId="87" fillId="0" borderId="0" xfId="146" applyNumberFormat="1" applyFont="1" applyFill="1"/>
    <xf numFmtId="0" fontId="25" fillId="0" borderId="0" xfId="146" applyFont="1" applyFill="1"/>
    <xf numFmtId="3" fontId="34" fillId="0" borderId="0" xfId="146" applyNumberFormat="1" applyFont="1" applyFill="1"/>
    <xf numFmtId="0" fontId="49" fillId="0" borderId="13" xfId="146" applyNumberFormat="1" applyFont="1" applyFill="1" applyBorder="1" applyAlignment="1">
      <alignment horizontal="center"/>
    </xf>
    <xf numFmtId="3" fontId="49" fillId="0" borderId="13" xfId="146" applyNumberFormat="1" applyFont="1" applyFill="1" applyBorder="1" applyAlignment="1"/>
    <xf numFmtId="3" fontId="49" fillId="0" borderId="13" xfId="146" applyNumberFormat="1" applyFont="1" applyFill="1" applyBorder="1" applyAlignment="1">
      <alignment horizontal="right"/>
    </xf>
    <xf numFmtId="2" fontId="49" fillId="0" borderId="13" xfId="146" applyNumberFormat="1" applyFont="1" applyFill="1" applyBorder="1" applyAlignment="1">
      <alignment wrapText="1"/>
    </xf>
    <xf numFmtId="3" fontId="49" fillId="0" borderId="13" xfId="146" applyNumberFormat="1" applyFont="1" applyFill="1" applyBorder="1" applyAlignment="1">
      <alignment horizontal="right" wrapText="1"/>
    </xf>
    <xf numFmtId="0" fontId="22" fillId="0" borderId="0" xfId="146" applyFont="1" applyFill="1"/>
    <xf numFmtId="0" fontId="1" fillId="0" borderId="0" xfId="157" applyFill="1"/>
    <xf numFmtId="3" fontId="1" fillId="0" borderId="0" xfId="157" applyNumberFormat="1" applyFill="1"/>
    <xf numFmtId="0" fontId="49" fillId="0" borderId="0" xfId="146" applyFont="1" applyBorder="1"/>
    <xf numFmtId="0" fontId="48" fillId="0" borderId="13" xfId="146" applyFont="1" applyFill="1" applyBorder="1" applyAlignment="1">
      <alignment horizontal="center"/>
    </xf>
    <xf numFmtId="3" fontId="48" fillId="0" borderId="13" xfId="146" applyNumberFormat="1" applyFont="1" applyFill="1" applyBorder="1" applyAlignment="1">
      <alignment horizontal="center"/>
    </xf>
    <xf numFmtId="3" fontId="48" fillId="0" borderId="13" xfId="146" applyNumberFormat="1" applyFont="1" applyFill="1" applyBorder="1" applyAlignment="1">
      <alignment horizontal="center" wrapText="1"/>
    </xf>
    <xf numFmtId="1" fontId="49" fillId="0" borderId="0" xfId="146" applyNumberFormat="1" applyFont="1" applyBorder="1"/>
    <xf numFmtId="3" fontId="49" fillId="0" borderId="13" xfId="146" applyNumberFormat="1" applyFont="1" applyFill="1" applyBorder="1"/>
    <xf numFmtId="3" fontId="49" fillId="0" borderId="13" xfId="146" applyNumberFormat="1" applyFont="1" applyFill="1" applyBorder="1" applyAlignment="1">
      <alignment horizontal="right"/>
    </xf>
    <xf numFmtId="3" fontId="49" fillId="0" borderId="25" xfId="146" applyNumberFormat="1" applyFont="1" applyFill="1" applyBorder="1" applyAlignment="1">
      <alignment horizontal="right"/>
    </xf>
    <xf numFmtId="3" fontId="49" fillId="0" borderId="0" xfId="146" applyNumberFormat="1" applyFont="1" applyFill="1"/>
    <xf numFmtId="3" fontId="49" fillId="0" borderId="23" xfId="146" applyNumberFormat="1" applyFont="1" applyFill="1" applyBorder="1"/>
    <xf numFmtId="0" fontId="49" fillId="0" borderId="0" xfId="146" applyFont="1" applyFill="1" applyBorder="1"/>
    <xf numFmtId="0" fontId="49" fillId="0" borderId="13" xfId="146" applyFont="1" applyFill="1" applyBorder="1" applyAlignment="1">
      <alignment horizontal="center"/>
    </xf>
    <xf numFmtId="3" fontId="49" fillId="0" borderId="18" xfId="146" applyNumberFormat="1" applyFont="1" applyFill="1" applyBorder="1"/>
    <xf numFmtId="0" fontId="49" fillId="0" borderId="13" xfId="146" applyFont="1" applyFill="1" applyBorder="1" applyAlignment="1">
      <alignment horizontal="center" vertical="center"/>
    </xf>
    <xf numFmtId="0" fontId="49" fillId="0" borderId="14" xfId="146" applyFont="1" applyFill="1" applyBorder="1" applyAlignment="1">
      <alignment horizontal="center" vertical="center"/>
    </xf>
    <xf numFmtId="3" fontId="49" fillId="0" borderId="11" xfId="146" applyNumberFormat="1" applyFont="1" applyFill="1" applyBorder="1" applyAlignment="1">
      <alignment horizontal="right"/>
    </xf>
    <xf numFmtId="3" fontId="49" fillId="0" borderId="11" xfId="146" applyNumberFormat="1" applyFont="1" applyFill="1" applyBorder="1"/>
    <xf numFmtId="0" fontId="48" fillId="0" borderId="13" xfId="146" applyFont="1" applyFill="1" applyBorder="1" applyAlignment="1">
      <alignment horizontal="center" wrapText="1"/>
    </xf>
    <xf numFmtId="1" fontId="49" fillId="0" borderId="13" xfId="146" applyNumberFormat="1" applyFont="1" applyFill="1" applyBorder="1"/>
    <xf numFmtId="1" fontId="49" fillId="0" borderId="13" xfId="146" applyNumberFormat="1" applyFont="1" applyFill="1" applyBorder="1" applyAlignment="1">
      <alignment horizontal="right"/>
    </xf>
    <xf numFmtId="169" fontId="49" fillId="0" borderId="13" xfId="146" applyNumberFormat="1" applyFont="1" applyFill="1" applyBorder="1"/>
    <xf numFmtId="2" fontId="49" fillId="0" borderId="13" xfId="146" applyNumberFormat="1" applyFont="1" applyFill="1" applyBorder="1"/>
    <xf numFmtId="165" fontId="49" fillId="0" borderId="13" xfId="146" applyNumberFormat="1" applyFont="1" applyFill="1" applyBorder="1"/>
    <xf numFmtId="0" fontId="49" fillId="0" borderId="13" xfId="146" applyFont="1" applyFill="1" applyBorder="1"/>
    <xf numFmtId="4" fontId="49" fillId="0" borderId="13" xfId="146" applyNumberFormat="1" applyFont="1" applyFill="1" applyBorder="1"/>
    <xf numFmtId="177" fontId="49" fillId="0" borderId="13" xfId="146" applyNumberFormat="1" applyFont="1" applyFill="1" applyBorder="1"/>
    <xf numFmtId="180" fontId="49" fillId="0" borderId="13" xfId="146" applyNumberFormat="1" applyFont="1" applyFill="1" applyBorder="1"/>
    <xf numFmtId="0" fontId="49" fillId="0" borderId="24" xfId="146" applyFont="1" applyFill="1" applyBorder="1" applyAlignment="1">
      <alignment horizontal="center" vertical="center"/>
    </xf>
    <xf numFmtId="3" fontId="49" fillId="40" borderId="13" xfId="146" applyNumberFormat="1" applyFont="1" applyFill="1" applyBorder="1"/>
    <xf numFmtId="3" fontId="49" fillId="40" borderId="23" xfId="146" applyNumberFormat="1" applyFont="1" applyFill="1" applyBorder="1"/>
    <xf numFmtId="173" fontId="72" fillId="0" borderId="0" xfId="4687" applyNumberFormat="1" applyFont="1" applyFill="1"/>
    <xf numFmtId="3" fontId="49" fillId="0" borderId="0" xfId="146" applyNumberFormat="1" applyFont="1" applyFill="1" applyBorder="1"/>
    <xf numFmtId="3" fontId="49" fillId="0" borderId="24" xfId="146" applyNumberFormat="1" applyFont="1" applyFill="1" applyBorder="1"/>
    <xf numFmtId="1" fontId="49" fillId="0" borderId="13" xfId="146" applyNumberFormat="1" applyFont="1" applyFill="1" applyBorder="1" applyAlignment="1">
      <alignment horizontal="center" vertical="center"/>
    </xf>
    <xf numFmtId="49" fontId="48" fillId="0" borderId="13" xfId="146" applyNumberFormat="1" applyFont="1" applyFill="1" applyBorder="1" applyAlignment="1">
      <alignment horizontal="center" wrapText="1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25" xfId="146" applyNumberFormat="1" applyFont="1" applyFill="1" applyBorder="1" applyAlignment="1">
      <alignment horizontal="right" vertical="justify"/>
    </xf>
    <xf numFmtId="3" fontId="49" fillId="0" borderId="10" xfId="146" applyNumberFormat="1" applyFont="1" applyFill="1" applyBorder="1" applyAlignment="1">
      <alignment horizontal="right" vertical="justify"/>
    </xf>
    <xf numFmtId="0" fontId="49" fillId="0" borderId="13" xfId="146" applyFont="1" applyFill="1" applyBorder="1" applyAlignment="1">
      <alignment horizontal="center"/>
    </xf>
    <xf numFmtId="2" fontId="49" fillId="0" borderId="13" xfId="146" applyNumberFormat="1" applyFont="1" applyFill="1" applyBorder="1"/>
    <xf numFmtId="165" fontId="49" fillId="0" borderId="13" xfId="146" applyNumberFormat="1" applyFont="1" applyFill="1" applyBorder="1"/>
    <xf numFmtId="1" fontId="49" fillId="0" borderId="13" xfId="146" applyNumberFormat="1" applyFont="1" applyFill="1" applyBorder="1"/>
    <xf numFmtId="49" fontId="48" fillId="0" borderId="13" xfId="146" applyNumberFormat="1" applyFont="1" applyFill="1" applyBorder="1" applyAlignment="1">
      <alignment horizontal="center" wrapText="1"/>
    </xf>
    <xf numFmtId="172" fontId="49" fillId="0" borderId="13" xfId="146" applyNumberFormat="1" applyFont="1" applyFill="1" applyBorder="1" applyAlignment="1">
      <alignment horizontal="right" vertical="justify"/>
    </xf>
    <xf numFmtId="2" fontId="49" fillId="0" borderId="13" xfId="146" applyNumberFormat="1" applyFont="1" applyFill="1" applyBorder="1" applyAlignment="1">
      <alignment horizontal="right" vertical="justify"/>
    </xf>
    <xf numFmtId="167" fontId="49" fillId="0" borderId="13" xfId="146" applyNumberFormat="1" applyFont="1" applyFill="1" applyBorder="1" applyAlignment="1">
      <alignment horizontal="right" vertical="justify"/>
    </xf>
    <xf numFmtId="165" fontId="49" fillId="0" borderId="13" xfId="146" applyNumberFormat="1" applyFont="1" applyFill="1" applyBorder="1" applyAlignment="1">
      <alignment horizontal="right" vertical="justify"/>
    </xf>
    <xf numFmtId="4" fontId="49" fillId="0" borderId="13" xfId="146" applyNumberFormat="1" applyFont="1" applyFill="1" applyBorder="1" applyAlignment="1">
      <alignment horizontal="right" vertical="justify"/>
    </xf>
    <xf numFmtId="1" fontId="49" fillId="0" borderId="13" xfId="146" applyNumberFormat="1" applyFont="1" applyFill="1" applyBorder="1" applyAlignment="1">
      <alignment horizontal="right" vertical="justify"/>
    </xf>
    <xf numFmtId="169" fontId="49" fillId="0" borderId="13" xfId="146" applyNumberFormat="1" applyFont="1" applyFill="1" applyBorder="1" applyAlignment="1">
      <alignment horizontal="right" vertical="justify"/>
    </xf>
    <xf numFmtId="177" fontId="49" fillId="0" borderId="13" xfId="146" applyNumberFormat="1" applyFont="1" applyFill="1" applyBorder="1" applyAlignment="1">
      <alignment horizontal="right" vertical="justify"/>
    </xf>
    <xf numFmtId="49" fontId="48" fillId="0" borderId="24" xfId="146" applyNumberFormat="1" applyFont="1" applyFill="1" applyBorder="1" applyAlignment="1">
      <alignment horizontal="center" wrapText="1"/>
    </xf>
    <xf numFmtId="4" fontId="49" fillId="0" borderId="24" xfId="146" applyNumberFormat="1" applyFont="1" applyFill="1" applyBorder="1" applyAlignment="1">
      <alignment horizontal="right" vertical="justify"/>
    </xf>
    <xf numFmtId="49" fontId="48" fillId="0" borderId="23" xfId="146" applyNumberFormat="1" applyFont="1" applyFill="1" applyBorder="1" applyAlignment="1">
      <alignment horizontal="center" wrapText="1"/>
    </xf>
    <xf numFmtId="1" fontId="49" fillId="0" borderId="13" xfId="146" applyNumberFormat="1" applyFont="1" applyFill="1" applyBorder="1" applyAlignment="1">
      <alignment horizontal="center" vertical="center"/>
    </xf>
    <xf numFmtId="4" fontId="49" fillId="0" borderId="13" xfId="146" applyNumberFormat="1" applyFont="1" applyFill="1" applyBorder="1"/>
    <xf numFmtId="0" fontId="49" fillId="0" borderId="13" xfId="146" applyFont="1" applyFill="1" applyBorder="1"/>
    <xf numFmtId="169" fontId="49" fillId="0" borderId="13" xfId="146" applyNumberFormat="1" applyFont="1" applyFill="1" applyBorder="1"/>
    <xf numFmtId="169" fontId="49" fillId="0" borderId="24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 applyAlignment="1">
      <alignment horizontal="right" vertical="justify"/>
    </xf>
    <xf numFmtId="0" fontId="55" fillId="0" borderId="0" xfId="146"/>
    <xf numFmtId="0" fontId="49" fillId="0" borderId="13" xfId="141" applyNumberFormat="1" applyFont="1" applyFill="1" applyBorder="1" applyAlignment="1">
      <alignment horizontal="center"/>
    </xf>
    <xf numFmtId="3" fontId="49" fillId="0" borderId="13" xfId="141" applyNumberFormat="1" applyFont="1" applyFill="1" applyBorder="1"/>
    <xf numFmtId="3" fontId="49" fillId="0" borderId="13" xfId="4691" applyNumberFormat="1" applyFont="1" applyFill="1" applyBorder="1"/>
    <xf numFmtId="3" fontId="49" fillId="0" borderId="13" xfId="4691" applyNumberFormat="1" applyFont="1" applyFill="1" applyBorder="1" applyAlignment="1"/>
    <xf numFmtId="0" fontId="48" fillId="0" borderId="13" xfId="141" applyNumberFormat="1" applyFont="1" applyFill="1" applyBorder="1" applyAlignment="1">
      <alignment horizontal="center" wrapText="1"/>
    </xf>
    <xf numFmtId="3" fontId="48" fillId="0" borderId="13" xfId="141" applyNumberFormat="1" applyFont="1" applyFill="1" applyBorder="1" applyAlignment="1">
      <alignment horizontal="center" wrapText="1"/>
    </xf>
    <xf numFmtId="0" fontId="49" fillId="0" borderId="13" xfId="141" quotePrefix="1" applyNumberFormat="1" applyFont="1" applyFill="1" applyBorder="1" applyAlignment="1">
      <alignment horizontal="center"/>
    </xf>
    <xf numFmtId="3" fontId="49" fillId="0" borderId="13" xfId="141" quotePrefix="1" applyNumberFormat="1" applyFont="1" applyFill="1" applyBorder="1" applyAlignment="1"/>
    <xf numFmtId="3" fontId="49" fillId="0" borderId="13" xfId="141" quotePrefix="1" applyNumberFormat="1" applyFont="1" applyFill="1" applyBorder="1"/>
    <xf numFmtId="3" fontId="49" fillId="0" borderId="13" xfId="146" applyNumberFormat="1" applyFont="1" applyFill="1" applyBorder="1"/>
    <xf numFmtId="3" fontId="49" fillId="0" borderId="13" xfId="4691" quotePrefix="1" applyNumberFormat="1" applyFont="1" applyFill="1" applyBorder="1"/>
    <xf numFmtId="3" fontId="49" fillId="0" borderId="13" xfId="146" quotePrefix="1" applyNumberFormat="1" applyFont="1" applyFill="1" applyBorder="1"/>
    <xf numFmtId="1" fontId="49" fillId="0" borderId="13" xfId="141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1" applyNumberFormat="1" applyFont="1" applyFill="1" applyBorder="1" applyAlignment="1">
      <alignment horizontal="right"/>
    </xf>
    <xf numFmtId="43" fontId="55" fillId="0" borderId="0" xfId="146" applyNumberFormat="1" applyFill="1"/>
    <xf numFmtId="1" fontId="49" fillId="35" borderId="13" xfId="141" applyNumberFormat="1" applyFont="1" applyFill="1" applyBorder="1" applyAlignment="1">
      <alignment horizontal="center" vertical="center"/>
    </xf>
    <xf numFmtId="3" fontId="49" fillId="35" borderId="13" xfId="146" applyNumberFormat="1" applyFont="1" applyFill="1" applyBorder="1" applyAlignment="1">
      <alignment horizontal="right" vertical="justify"/>
    </xf>
    <xf numFmtId="3" fontId="49" fillId="35" borderId="13" xfId="141" applyNumberFormat="1" applyFont="1" applyFill="1" applyBorder="1" applyAlignment="1">
      <alignment horizontal="right"/>
    </xf>
    <xf numFmtId="3" fontId="49" fillId="35" borderId="13" xfId="146" applyNumberFormat="1" applyFont="1" applyFill="1" applyBorder="1"/>
    <xf numFmtId="3" fontId="48" fillId="35" borderId="13" xfId="141" applyNumberFormat="1" applyFont="1" applyFill="1" applyBorder="1" applyAlignment="1">
      <alignment horizontal="center" wrapText="1"/>
    </xf>
    <xf numFmtId="3" fontId="49" fillId="35" borderId="13" xfId="141" applyNumberFormat="1" applyFont="1" applyFill="1" applyBorder="1" applyAlignment="1"/>
    <xf numFmtId="3" fontId="49" fillId="35" borderId="13" xfId="4691" applyNumberFormat="1" applyFont="1" applyFill="1" applyBorder="1" applyAlignment="1"/>
    <xf numFmtId="3" fontId="49" fillId="35" borderId="13" xfId="141" quotePrefix="1" applyNumberFormat="1" applyFont="1" applyFill="1" applyBorder="1" applyAlignment="1"/>
    <xf numFmtId="3" fontId="49" fillId="35" borderId="13" xfId="4691" applyNumberFormat="1" applyFont="1" applyFill="1" applyBorder="1"/>
    <xf numFmtId="1" fontId="49" fillId="0" borderId="14" xfId="141" applyNumberFormat="1" applyFont="1" applyFill="1" applyBorder="1" applyAlignment="1">
      <alignment horizontal="center" vertical="center"/>
    </xf>
    <xf numFmtId="43" fontId="22" fillId="0" borderId="0" xfId="146" applyNumberFormat="1" applyFont="1" applyFill="1"/>
    <xf numFmtId="43" fontId="88" fillId="0" borderId="0" xfId="146" applyNumberFormat="1" applyFont="1" applyFill="1"/>
    <xf numFmtId="43" fontId="88" fillId="35" borderId="0" xfId="146" applyNumberFormat="1" applyFont="1" applyFill="1"/>
    <xf numFmtId="3" fontId="53" fillId="0" borderId="26" xfId="146" applyNumberFormat="1" applyFont="1" applyFill="1" applyBorder="1"/>
    <xf numFmtId="0" fontId="73" fillId="0" borderId="0" xfId="146" applyFont="1" applyFill="1"/>
    <xf numFmtId="3" fontId="53" fillId="0" borderId="0" xfId="146" applyNumberFormat="1" applyFont="1" applyFill="1" applyBorder="1"/>
    <xf numFmtId="3" fontId="49" fillId="0" borderId="23" xfId="146" applyNumberFormat="1" applyFont="1" applyFill="1" applyBorder="1" applyAlignment="1">
      <alignment horizontal="right" vertical="justify"/>
    </xf>
    <xf numFmtId="3" fontId="49" fillId="0" borderId="23" xfId="146" quotePrefix="1" applyNumberFormat="1" applyFont="1" applyFill="1" applyBorder="1" applyAlignment="1">
      <alignment horizontal="right" vertical="justify"/>
    </xf>
    <xf numFmtId="3" fontId="49" fillId="0" borderId="24" xfId="146" quotePrefix="1" applyNumberFormat="1" applyFont="1" applyFill="1" applyBorder="1" applyAlignment="1">
      <alignment horizontal="right" vertical="justify"/>
    </xf>
    <xf numFmtId="1" fontId="49" fillId="0" borderId="13" xfId="141" applyNumberFormat="1" applyFont="1" applyFill="1" applyBorder="1" applyAlignment="1">
      <alignment horizontal="center" vertical="center"/>
    </xf>
    <xf numFmtId="3" fontId="49" fillId="0" borderId="24" xfId="146" applyNumberFormat="1" applyFont="1" applyFill="1" applyBorder="1" applyAlignment="1">
      <alignment horizontal="right" vertical="justify"/>
    </xf>
    <xf numFmtId="3" fontId="49" fillId="35" borderId="13" xfId="146" applyNumberFormat="1" applyFont="1" applyFill="1" applyBorder="1" applyAlignment="1">
      <alignment horizontal="right" vertical="justify"/>
    </xf>
    <xf numFmtId="3" fontId="49" fillId="0" borderId="13" xfId="146" quotePrefix="1" applyNumberFormat="1" applyFont="1" applyFill="1" applyBorder="1" applyAlignment="1">
      <alignment horizontal="right" vertical="justify"/>
    </xf>
    <xf numFmtId="1" fontId="49" fillId="0" borderId="13" xfId="146" applyNumberFormat="1" applyFont="1" applyFill="1" applyBorder="1" applyAlignment="1">
      <alignment horizontal="center" vertical="center"/>
    </xf>
    <xf numFmtId="49" fontId="51" fillId="0" borderId="0" xfId="146" applyNumberFormat="1" applyFont="1" applyFill="1" applyBorder="1" applyAlignment="1">
      <alignment horizontal="left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 applyAlignment="1">
      <alignment horizontal="right"/>
    </xf>
    <xf numFmtId="3" fontId="49" fillId="0" borderId="18" xfId="146" applyNumberFormat="1" applyFont="1" applyFill="1" applyBorder="1" applyAlignment="1">
      <alignment horizontal="right" vertical="justify"/>
    </xf>
    <xf numFmtId="169" fontId="49" fillId="0" borderId="0" xfId="146" applyNumberFormat="1" applyFont="1" applyFill="1"/>
    <xf numFmtId="3" fontId="60" fillId="0" borderId="13" xfId="146" quotePrefix="1" applyNumberFormat="1" applyFont="1" applyFill="1" applyBorder="1" applyAlignment="1">
      <alignment horizontal="right" vertical="justify"/>
    </xf>
    <xf numFmtId="1" fontId="49" fillId="0" borderId="13" xfId="146" applyNumberFormat="1" applyFont="1" applyFill="1" applyBorder="1" applyAlignment="1">
      <alignment horizontal="center" vertical="center"/>
    </xf>
    <xf numFmtId="169" fontId="60" fillId="0" borderId="13" xfId="146" applyNumberFormat="1" applyFont="1" applyFill="1" applyBorder="1"/>
    <xf numFmtId="3" fontId="49" fillId="0" borderId="29" xfId="146" applyNumberFormat="1" applyFont="1" applyFill="1" applyBorder="1" applyAlignment="1">
      <alignment horizontal="right" vertical="justify"/>
    </xf>
    <xf numFmtId="1" fontId="49" fillId="0" borderId="29" xfId="141" applyNumberFormat="1" applyFont="1" applyFill="1" applyBorder="1" applyAlignment="1">
      <alignment horizontal="center" vertical="center"/>
    </xf>
    <xf numFmtId="0" fontId="49" fillId="0" borderId="13" xfId="146" applyFont="1" applyFill="1" applyBorder="1" applyAlignment="1">
      <alignment horizontal="center"/>
    </xf>
    <xf numFmtId="3" fontId="60" fillId="0" borderId="13" xfId="146" quotePrefix="1" applyNumberFormat="1" applyFont="1" applyFill="1" applyBorder="1"/>
    <xf numFmtId="49" fontId="51" fillId="0" borderId="0" xfId="146" applyNumberFormat="1" applyFont="1" applyFill="1" applyAlignment="1">
      <alignment horizontal="left"/>
    </xf>
    <xf numFmtId="3" fontId="49" fillId="0" borderId="10" xfId="146" applyNumberFormat="1" applyFont="1" applyFill="1" applyBorder="1" applyAlignment="1">
      <alignment horizontal="right" vertical="justify"/>
    </xf>
    <xf numFmtId="1" fontId="49" fillId="0" borderId="10" xfId="141" applyNumberFormat="1" applyFont="1" applyFill="1" applyBorder="1" applyAlignment="1">
      <alignment horizontal="center" vertical="center"/>
    </xf>
    <xf numFmtId="173" fontId="55" fillId="0" borderId="0" xfId="4697" applyNumberFormat="1" applyFont="1" applyFill="1"/>
    <xf numFmtId="3" fontId="49" fillId="0" borderId="13" xfId="146" applyNumberFormat="1" applyFont="1" applyFill="1" applyBorder="1" applyAlignment="1">
      <alignment horizontal="right" vertical="justify"/>
    </xf>
    <xf numFmtId="177" fontId="55" fillId="0" borderId="0" xfId="146" applyNumberFormat="1" applyFill="1"/>
    <xf numFmtId="3" fontId="49" fillId="0" borderId="13" xfId="4698" applyNumberFormat="1" applyFont="1" applyFill="1" applyBorder="1" applyAlignment="1">
      <alignment horizontal="right" wrapText="1"/>
    </xf>
    <xf numFmtId="3" fontId="48" fillId="0" borderId="13" xfId="146" applyNumberFormat="1" applyFont="1" applyFill="1" applyBorder="1" applyAlignment="1">
      <alignment horizontal="center" wrapText="1"/>
    </xf>
    <xf numFmtId="165" fontId="60" fillId="0" borderId="13" xfId="146" quotePrefix="1" applyNumberFormat="1" applyFont="1" applyFill="1" applyBorder="1"/>
    <xf numFmtId="0" fontId="55" fillId="0" borderId="0" xfId="146"/>
    <xf numFmtId="3" fontId="48" fillId="0" borderId="11" xfId="146" applyNumberFormat="1" applyFont="1" applyFill="1" applyBorder="1" applyAlignment="1">
      <alignment horizontal="center" wrapText="1"/>
    </xf>
    <xf numFmtId="3" fontId="49" fillId="0" borderId="24" xfId="146" applyNumberFormat="1" applyFont="1" applyFill="1" applyBorder="1" applyAlignment="1">
      <alignment horizontal="right" vertical="justify"/>
    </xf>
    <xf numFmtId="3" fontId="55" fillId="0" borderId="0" xfId="146" applyNumberFormat="1" applyFill="1" applyAlignment="1">
      <alignment horizontal="right"/>
    </xf>
    <xf numFmtId="3" fontId="89" fillId="0" borderId="13" xfId="146" quotePrefix="1" applyNumberFormat="1" applyFont="1" applyFill="1" applyBorder="1" applyAlignment="1">
      <alignment horizontal="center" wrapText="1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/>
    <xf numFmtId="0" fontId="49" fillId="0" borderId="0" xfId="146" applyFont="1" applyFill="1"/>
    <xf numFmtId="1" fontId="60" fillId="0" borderId="13" xfId="146" quotePrefix="1" applyNumberFormat="1" applyFont="1" applyFill="1" applyBorder="1" applyAlignment="1">
      <alignment horizontal="center"/>
    </xf>
    <xf numFmtId="3" fontId="49" fillId="0" borderId="14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/>
    <xf numFmtId="3" fontId="48" fillId="0" borderId="11" xfId="146" quotePrefix="1" applyNumberFormat="1" applyFont="1" applyFill="1" applyBorder="1" applyAlignment="1">
      <alignment horizontal="center" wrapText="1"/>
    </xf>
    <xf numFmtId="3" fontId="60" fillId="0" borderId="13" xfId="146" applyNumberFormat="1" applyFont="1" applyFill="1" applyBorder="1" applyAlignment="1">
      <alignment horizontal="right"/>
    </xf>
    <xf numFmtId="4" fontId="55" fillId="0" borderId="0" xfId="146" applyNumberFormat="1" applyFill="1"/>
    <xf numFmtId="3" fontId="89" fillId="0" borderId="13" xfId="146" applyNumberFormat="1" applyFont="1" applyFill="1" applyBorder="1" applyAlignment="1">
      <alignment horizontal="center" wrapText="1"/>
    </xf>
    <xf numFmtId="1" fontId="60" fillId="0" borderId="13" xfId="146" quotePrefix="1" applyNumberFormat="1" applyFont="1" applyFill="1" applyBorder="1" applyAlignment="1">
      <alignment horizontal="center"/>
    </xf>
    <xf numFmtId="1" fontId="60" fillId="0" borderId="13" xfId="146" quotePrefix="1" applyNumberFormat="1" applyFont="1" applyFill="1" applyBorder="1"/>
    <xf numFmtId="0" fontId="22" fillId="0" borderId="0" xfId="146" applyFont="1" applyFill="1"/>
    <xf numFmtId="1" fontId="89" fillId="0" borderId="13" xfId="146" applyNumberFormat="1" applyFont="1" applyFill="1" applyBorder="1" applyAlignment="1">
      <alignment horizontal="center" wrapText="1"/>
    </xf>
    <xf numFmtId="3" fontId="49" fillId="0" borderId="13" xfId="146" quotePrefix="1" applyNumberFormat="1" applyFont="1" applyFill="1" applyBorder="1"/>
    <xf numFmtId="0" fontId="49" fillId="0" borderId="13" xfId="146" quotePrefix="1" applyNumberFormat="1" applyFont="1" applyFill="1" applyBorder="1" applyAlignment="1">
      <alignment horizontal="center"/>
    </xf>
    <xf numFmtId="0" fontId="48" fillId="0" borderId="11" xfId="146" quotePrefix="1" applyNumberFormat="1" applyFont="1" applyFill="1" applyBorder="1" applyAlignment="1">
      <alignment horizontal="center" wrapText="1"/>
    </xf>
    <xf numFmtId="172" fontId="49" fillId="0" borderId="0" xfId="146" applyNumberFormat="1" applyFont="1" applyFill="1" applyBorder="1" applyAlignment="1" applyProtection="1">
      <alignment horizontal="right" vertical="center"/>
      <protection locked="0"/>
    </xf>
    <xf numFmtId="1" fontId="49" fillId="0" borderId="13" xfId="141" applyNumberFormat="1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/>
    </xf>
    <xf numFmtId="3" fontId="60" fillId="0" borderId="13" xfId="146" applyNumberFormat="1" applyFont="1" applyFill="1" applyBorder="1" applyAlignment="1">
      <alignment horizontal="right" vertical="justify"/>
    </xf>
    <xf numFmtId="0" fontId="48" fillId="0" borderId="13" xfId="146" applyFont="1" applyFill="1" applyBorder="1" applyAlignment="1">
      <alignment horizontal="center" wrapText="1"/>
    </xf>
    <xf numFmtId="169" fontId="60" fillId="0" borderId="13" xfId="146" quotePrefix="1" applyNumberFormat="1" applyFont="1" applyFill="1" applyBorder="1"/>
    <xf numFmtId="2" fontId="1" fillId="0" borderId="0" xfId="742" applyNumberFormat="1" applyBorder="1"/>
    <xf numFmtId="1" fontId="49" fillId="0" borderId="13" xfId="146" applyNumberFormat="1" applyFont="1" applyFill="1" applyBorder="1" applyAlignment="1">
      <alignment horizontal="center" vertical="center"/>
    </xf>
    <xf numFmtId="3" fontId="60" fillId="0" borderId="13" xfId="141" applyNumberFormat="1" applyFont="1" applyFill="1" applyBorder="1" applyAlignment="1">
      <alignment horizontal="right" vertical="justify"/>
    </xf>
    <xf numFmtId="173" fontId="49" fillId="0" borderId="13" xfId="4693" applyNumberFormat="1" applyFont="1" applyFill="1" applyBorder="1" applyAlignment="1">
      <alignment horizontal="right" vertical="justify"/>
    </xf>
    <xf numFmtId="3" fontId="55" fillId="0" borderId="0" xfId="146" applyNumberFormat="1" applyFill="1"/>
    <xf numFmtId="4" fontId="60" fillId="0" borderId="13" xfId="146" quotePrefix="1" applyNumberFormat="1" applyFont="1" applyFill="1" applyBorder="1"/>
    <xf numFmtId="1" fontId="49" fillId="0" borderId="14" xfId="141" applyNumberFormat="1" applyFont="1" applyFill="1" applyBorder="1" applyAlignment="1">
      <alignment horizontal="center" vertical="center"/>
    </xf>
    <xf numFmtId="1" fontId="60" fillId="0" borderId="0" xfId="146" applyNumberFormat="1" applyFont="1" applyBorder="1"/>
    <xf numFmtId="3" fontId="49" fillId="0" borderId="13" xfId="4698" applyNumberFormat="1" applyFont="1" applyFill="1" applyBorder="1" applyAlignment="1">
      <alignment horizontal="right" vertical="justify"/>
    </xf>
    <xf numFmtId="1" fontId="49" fillId="0" borderId="13" xfId="141" applyNumberFormat="1" applyFont="1" applyFill="1" applyBorder="1" applyAlignment="1">
      <alignment horizontal="center" vertical="center"/>
    </xf>
    <xf numFmtId="4" fontId="60" fillId="0" borderId="13" xfId="146" applyNumberFormat="1" applyFont="1" applyFill="1" applyBorder="1"/>
    <xf numFmtId="3" fontId="60" fillId="0" borderId="13" xfId="4698" applyNumberFormat="1" applyFont="1" applyFill="1" applyBorder="1" applyAlignment="1">
      <alignment horizontal="right" wrapText="1"/>
    </xf>
    <xf numFmtId="1" fontId="49" fillId="0" borderId="24" xfId="141" applyNumberFormat="1" applyFont="1" applyFill="1" applyBorder="1" applyAlignment="1">
      <alignment horizontal="center" vertical="center"/>
    </xf>
    <xf numFmtId="3" fontId="49" fillId="0" borderId="30" xfId="146" applyNumberFormat="1" applyFont="1" applyFill="1" applyBorder="1" applyAlignment="1">
      <alignment horizontal="right" vertical="justify"/>
    </xf>
    <xf numFmtId="165" fontId="49" fillId="0" borderId="0" xfId="146" applyNumberFormat="1" applyFont="1" applyFill="1" applyBorder="1" applyAlignment="1" applyProtection="1">
      <alignment horizontal="right" vertical="center"/>
      <protection locked="0"/>
    </xf>
    <xf numFmtId="3" fontId="49" fillId="0" borderId="13" xfId="4693" applyNumberFormat="1" applyFont="1" applyFill="1" applyBorder="1" applyAlignment="1">
      <alignment horizontal="right" vertical="justify"/>
    </xf>
    <xf numFmtId="169" fontId="49" fillId="0" borderId="13" xfId="146" applyNumberFormat="1" applyFont="1" applyFill="1" applyBorder="1"/>
    <xf numFmtId="169" fontId="60" fillId="0" borderId="13" xfId="4698" applyNumberFormat="1" applyFont="1" applyFill="1" applyBorder="1" applyAlignment="1">
      <alignment horizontal="right" wrapText="1"/>
    </xf>
    <xf numFmtId="3" fontId="49" fillId="0" borderId="13" xfId="146" applyNumberFormat="1" applyFont="1" applyFill="1" applyBorder="1"/>
    <xf numFmtId="3" fontId="60" fillId="0" borderId="13" xfId="146" applyNumberFormat="1" applyFont="1" applyFill="1" applyBorder="1"/>
    <xf numFmtId="3" fontId="49" fillId="0" borderId="23" xfId="146" applyNumberFormat="1" applyFont="1" applyFill="1" applyBorder="1" applyAlignment="1">
      <alignment horizontal="right" vertical="justify"/>
    </xf>
    <xf numFmtId="1" fontId="49" fillId="0" borderId="30" xfId="141" applyNumberFormat="1" applyFont="1" applyFill="1" applyBorder="1" applyAlignment="1">
      <alignment horizontal="center" vertical="center"/>
    </xf>
    <xf numFmtId="0" fontId="55" fillId="0" borderId="0" xfId="146"/>
    <xf numFmtId="0" fontId="49" fillId="0" borderId="13" xfId="146" applyFont="1" applyFill="1" applyBorder="1" applyAlignment="1">
      <alignment horizontal="center" vertical="center"/>
    </xf>
    <xf numFmtId="3" fontId="49" fillId="0" borderId="13" xfId="146" applyNumberFormat="1" applyFont="1" applyFill="1" applyBorder="1" applyAlignment="1">
      <alignment horizontal="right" vertical="justify"/>
    </xf>
    <xf numFmtId="3" fontId="49" fillId="0" borderId="13" xfId="146" applyNumberFormat="1" applyFont="1" applyFill="1" applyBorder="1"/>
    <xf numFmtId="49" fontId="48" fillId="0" borderId="11" xfId="146" applyNumberFormat="1" applyFont="1" applyFill="1" applyBorder="1" applyAlignment="1">
      <alignment horizontal="center" wrapText="1"/>
    </xf>
    <xf numFmtId="49" fontId="48" fillId="0" borderId="11" xfId="146" quotePrefix="1" applyNumberFormat="1" applyFont="1" applyFill="1" applyBorder="1" applyAlignment="1">
      <alignment horizontal="center" wrapText="1"/>
    </xf>
    <xf numFmtId="49" fontId="48" fillId="0" borderId="13" xfId="146" applyNumberFormat="1" applyFont="1" applyFill="1" applyBorder="1" applyAlignment="1">
      <alignment horizontal="center" wrapText="1"/>
    </xf>
    <xf numFmtId="1" fontId="49" fillId="0" borderId="13" xfId="146" applyNumberFormat="1" applyFont="1" applyFill="1" applyBorder="1" applyAlignment="1">
      <alignment horizontal="center" vertical="center"/>
    </xf>
    <xf numFmtId="1" fontId="49" fillId="0" borderId="0" xfId="146" applyNumberFormat="1" applyFont="1" applyFill="1"/>
    <xf numFmtId="0" fontId="53" fillId="0" borderId="0" xfId="146" applyFont="1" applyFill="1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NumberFormat="1"/>
    <xf numFmtId="1" fontId="0" fillId="0" borderId="0" xfId="0" applyNumberFormat="1"/>
    <xf numFmtId="1" fontId="20" fillId="0" borderId="0" xfId="42" applyNumberFormat="1" applyFont="1" applyAlignment="1">
      <alignment horizontal="right"/>
    </xf>
    <xf numFmtId="0" fontId="0" fillId="41" borderId="0" xfId="0" applyFill="1"/>
    <xf numFmtId="1" fontId="0" fillId="41" borderId="0" xfId="0" applyNumberFormat="1" applyFill="1"/>
    <xf numFmtId="0" fontId="0" fillId="41" borderId="0" xfId="0" applyNumberFormat="1" applyFill="1"/>
    <xf numFmtId="2" fontId="20" fillId="0" borderId="0" xfId="42" applyNumberFormat="1" applyFont="1" applyAlignment="1">
      <alignment horizontal="right"/>
    </xf>
    <xf numFmtId="0" fontId="0" fillId="0" borderId="0" xfId="0" applyAlignment="1">
      <alignment horizontal="center"/>
    </xf>
    <xf numFmtId="49" fontId="51" fillId="0" borderId="0" xfId="142" applyNumberFormat="1" applyFont="1" applyFill="1" applyBorder="1" applyAlignment="1">
      <alignment horizontal="left"/>
    </xf>
    <xf numFmtId="49" fontId="49" fillId="0" borderId="0" xfId="142" applyNumberFormat="1" applyFont="1" applyFill="1" applyAlignment="1">
      <alignment horizontal="left"/>
    </xf>
    <xf numFmtId="49" fontId="48" fillId="0" borderId="0" xfId="142" applyNumberFormat="1" applyFont="1" applyFill="1" applyBorder="1" applyAlignment="1">
      <alignment horizontal="center"/>
    </xf>
    <xf numFmtId="49" fontId="48" fillId="0" borderId="0" xfId="142" applyNumberFormat="1" applyFont="1" applyFill="1" applyAlignment="1">
      <alignment horizontal="center"/>
    </xf>
    <xf numFmtId="49" fontId="46" fillId="0" borderId="0" xfId="142" applyNumberFormat="1" applyFill="1" applyAlignment="1">
      <alignment horizontal="center"/>
    </xf>
    <xf numFmtId="1" fontId="49" fillId="0" borderId="0" xfId="141" applyNumberFormat="1" applyFont="1" applyFill="1" applyBorder="1" applyAlignment="1">
      <alignment horizontal="left" vertical="center"/>
    </xf>
    <xf numFmtId="49" fontId="49" fillId="0" borderId="0" xfId="142" applyNumberFormat="1" applyFont="1" applyFill="1" applyAlignment="1">
      <alignment horizontal="center"/>
    </xf>
    <xf numFmtId="49" fontId="48" fillId="0" borderId="17" xfId="142" applyNumberFormat="1" applyFont="1" applyFill="1" applyBorder="1" applyAlignment="1">
      <alignment horizontal="center"/>
    </xf>
    <xf numFmtId="49" fontId="49" fillId="0" borderId="17" xfId="142" applyNumberFormat="1" applyFont="1" applyFill="1" applyBorder="1" applyAlignment="1">
      <alignment horizontal="center"/>
    </xf>
    <xf numFmtId="1" fontId="49" fillId="0" borderId="14" xfId="142" applyNumberFormat="1" applyFont="1" applyFill="1" applyBorder="1" applyAlignment="1">
      <alignment horizontal="left" vertical="center"/>
    </xf>
    <xf numFmtId="49" fontId="49" fillId="0" borderId="0" xfId="142" applyNumberFormat="1" applyFont="1" applyFill="1" applyBorder="1" applyAlignment="1">
      <alignment horizontal="left"/>
    </xf>
    <xf numFmtId="49" fontId="48" fillId="0" borderId="0" xfId="142" quotePrefix="1" applyNumberFormat="1" applyFont="1" applyFill="1" applyBorder="1" applyAlignment="1">
      <alignment horizontal="center"/>
    </xf>
    <xf numFmtId="49" fontId="49" fillId="0" borderId="0" xfId="142" applyNumberFormat="1" applyFont="1" applyFill="1" applyBorder="1" applyAlignment="1">
      <alignment horizontal="center"/>
    </xf>
    <xf numFmtId="1" fontId="49" fillId="0" borderId="0" xfId="142" applyNumberFormat="1" applyFont="1" applyFill="1" applyBorder="1" applyAlignment="1">
      <alignment horizontal="left" vertical="center"/>
    </xf>
    <xf numFmtId="49" fontId="51" fillId="0" borderId="0" xfId="142" quotePrefix="1" applyNumberFormat="1" applyFont="1" applyFill="1" applyBorder="1" applyAlignment="1">
      <alignment horizontal="left"/>
    </xf>
    <xf numFmtId="49" fontId="49" fillId="0" borderId="0" xfId="146" applyNumberFormat="1" applyFont="1" applyFill="1" applyAlignment="1">
      <alignment horizontal="left"/>
    </xf>
    <xf numFmtId="49" fontId="51" fillId="0" borderId="0" xfId="146" applyNumberFormat="1" applyFont="1" applyFill="1" applyBorder="1" applyAlignment="1">
      <alignment horizontal="left"/>
    </xf>
    <xf numFmtId="49" fontId="48" fillId="0" borderId="0" xfId="146" applyNumberFormat="1" applyFont="1" applyFill="1" applyBorder="1" applyAlignment="1">
      <alignment horizontal="center"/>
    </xf>
    <xf numFmtId="49" fontId="48" fillId="0" borderId="0" xfId="146" applyNumberFormat="1" applyFont="1" applyFill="1" applyAlignment="1">
      <alignment horizontal="center"/>
    </xf>
    <xf numFmtId="49" fontId="22" fillId="0" borderId="0" xfId="146" applyNumberFormat="1" applyFont="1" applyFill="1" applyAlignment="1">
      <alignment horizontal="center"/>
    </xf>
    <xf numFmtId="49" fontId="48" fillId="0" borderId="17" xfId="146" applyNumberFormat="1" applyFont="1" applyFill="1" applyBorder="1" applyAlignment="1">
      <alignment horizontal="center"/>
    </xf>
    <xf numFmtId="1" fontId="49" fillId="0" borderId="14" xfId="146" applyNumberFormat="1" applyFont="1" applyFill="1" applyBorder="1" applyAlignment="1">
      <alignment horizontal="left" vertical="center"/>
    </xf>
    <xf numFmtId="49" fontId="48" fillId="0" borderId="0" xfId="146" applyNumberFormat="1" applyFont="1" applyFill="1" applyBorder="1" applyAlignment="1">
      <alignment horizontal="center" vertical="center"/>
    </xf>
    <xf numFmtId="49" fontId="49" fillId="0" borderId="0" xfId="146" applyNumberFormat="1" applyFont="1" applyFill="1" applyAlignment="1">
      <alignment horizontal="center" vertical="center"/>
    </xf>
    <xf numFmtId="49" fontId="48" fillId="0" borderId="0" xfId="146" quotePrefix="1" applyNumberFormat="1" applyFont="1" applyFill="1" applyBorder="1" applyAlignment="1">
      <alignment horizontal="center" vertical="center"/>
    </xf>
    <xf numFmtId="49" fontId="48" fillId="0" borderId="17" xfId="146" applyNumberFormat="1" applyFont="1" applyFill="1" applyBorder="1" applyAlignment="1">
      <alignment horizontal="center" vertical="center"/>
    </xf>
    <xf numFmtId="49" fontId="49" fillId="0" borderId="17" xfId="146" applyNumberFormat="1" applyFont="1" applyFill="1" applyBorder="1" applyAlignment="1">
      <alignment horizontal="center" vertical="center"/>
    </xf>
    <xf numFmtId="49" fontId="48" fillId="0" borderId="0" xfId="146" applyNumberFormat="1" applyFont="1" applyFill="1" applyAlignment="1">
      <alignment horizontal="center" vertical="center"/>
    </xf>
    <xf numFmtId="49" fontId="22" fillId="0" borderId="0" xfId="146" applyNumberFormat="1" applyFont="1" applyFill="1" applyAlignment="1">
      <alignment horizontal="center" vertical="center"/>
    </xf>
    <xf numFmtId="0" fontId="49" fillId="0" borderId="0" xfId="142" applyFont="1" applyFill="1" applyAlignment="1">
      <alignment horizontal="center"/>
    </xf>
    <xf numFmtId="0" fontId="49" fillId="0" borderId="17" xfId="142" applyFont="1" applyFill="1" applyBorder="1" applyAlignment="1">
      <alignment horizontal="center"/>
    </xf>
    <xf numFmtId="49" fontId="51" fillId="0" borderId="0" xfId="146" quotePrefix="1" applyNumberFormat="1" applyFont="1" applyFill="1" applyBorder="1" applyAlignment="1">
      <alignment horizontal="left"/>
    </xf>
    <xf numFmtId="49" fontId="49" fillId="0" borderId="0" xfId="146" applyNumberFormat="1" applyFont="1" applyFill="1" applyAlignment="1">
      <alignment horizontal="center"/>
    </xf>
    <xf numFmtId="49" fontId="49" fillId="0" borderId="17" xfId="146" applyNumberFormat="1" applyFont="1" applyFill="1" applyBorder="1" applyAlignment="1">
      <alignment horizontal="center"/>
    </xf>
    <xf numFmtId="49" fontId="49" fillId="0" borderId="0" xfId="146" applyNumberFormat="1" applyFont="1" applyFill="1" applyBorder="1" applyAlignment="1">
      <alignment horizontal="left"/>
    </xf>
    <xf numFmtId="49" fontId="55" fillId="0" borderId="0" xfId="146" applyNumberFormat="1" applyFill="1" applyAlignment="1">
      <alignment horizontal="center"/>
    </xf>
    <xf numFmtId="0" fontId="55" fillId="0" borderId="17" xfId="146" applyFill="1" applyBorder="1" applyAlignment="1">
      <alignment horizontal="center"/>
    </xf>
    <xf numFmtId="0" fontId="55" fillId="0" borderId="0" xfId="146" applyFill="1" applyAlignment="1">
      <alignment horizontal="center"/>
    </xf>
    <xf numFmtId="49" fontId="48" fillId="0" borderId="0" xfId="146" quotePrefix="1" applyNumberFormat="1" applyFont="1" applyFill="1" applyBorder="1" applyAlignment="1">
      <alignment horizontal="center"/>
    </xf>
    <xf numFmtId="49" fontId="22" fillId="0" borderId="0" xfId="146" applyNumberFormat="1" applyFont="1" applyFill="1" applyBorder="1" applyAlignment="1">
      <alignment horizontal="left"/>
    </xf>
    <xf numFmtId="49" fontId="86" fillId="0" borderId="0" xfId="146" quotePrefix="1" applyNumberFormat="1" applyFont="1" applyFill="1" applyBorder="1" applyAlignment="1">
      <alignment horizontal="left"/>
    </xf>
    <xf numFmtId="49" fontId="85" fillId="0" borderId="0" xfId="146" applyNumberFormat="1" applyFont="1" applyFill="1" applyBorder="1" applyAlignment="1">
      <alignment horizontal="left"/>
    </xf>
    <xf numFmtId="0" fontId="48" fillId="0" borderId="0" xfId="146" applyFont="1" applyFill="1" applyBorder="1" applyAlignment="1">
      <alignment horizontal="center" vertical="center"/>
    </xf>
    <xf numFmtId="0" fontId="48" fillId="0" borderId="17" xfId="146" applyFont="1" applyFill="1" applyBorder="1" applyAlignment="1">
      <alignment horizontal="center" vertical="center"/>
    </xf>
    <xf numFmtId="0" fontId="48" fillId="0" borderId="17" xfId="146" quotePrefix="1" applyFont="1" applyFill="1" applyBorder="1" applyAlignment="1">
      <alignment horizontal="center" vertical="center"/>
    </xf>
    <xf numFmtId="1" fontId="85" fillId="0" borderId="14" xfId="146" applyNumberFormat="1" applyFont="1" applyFill="1" applyBorder="1" applyAlignment="1">
      <alignment horizontal="left" vertical="center"/>
    </xf>
    <xf numFmtId="0" fontId="48" fillId="0" borderId="0" xfId="146" applyFont="1" applyFill="1" applyBorder="1" applyAlignment="1">
      <alignment horizontal="center"/>
    </xf>
    <xf numFmtId="0" fontId="49" fillId="0" borderId="0" xfId="146" applyFont="1" applyFill="1" applyBorder="1" applyAlignment="1">
      <alignment horizontal="center"/>
    </xf>
    <xf numFmtId="49" fontId="48" fillId="0" borderId="17" xfId="146" quotePrefix="1" applyNumberFormat="1" applyFont="1" applyFill="1" applyBorder="1" applyAlignment="1">
      <alignment horizontal="center"/>
    </xf>
    <xf numFmtId="49" fontId="55" fillId="0" borderId="17" xfId="146" applyNumberFormat="1" applyFill="1" applyBorder="1" applyAlignment="1">
      <alignment horizontal="center"/>
    </xf>
    <xf numFmtId="1" fontId="49" fillId="0" borderId="0" xfId="146" applyNumberFormat="1" applyFont="1" applyFill="1" applyBorder="1" applyAlignment="1">
      <alignment horizontal="left" vertical="center"/>
    </xf>
    <xf numFmtId="49" fontId="91" fillId="0" borderId="0" xfId="146" applyNumberFormat="1" applyFont="1" applyFill="1" applyBorder="1" applyAlignment="1">
      <alignment horizontal="left"/>
    </xf>
    <xf numFmtId="49" fontId="89" fillId="0" borderId="0" xfId="146" applyNumberFormat="1" applyFont="1" applyFill="1" applyBorder="1" applyAlignment="1">
      <alignment horizontal="center"/>
    </xf>
    <xf numFmtId="49" fontId="60" fillId="0" borderId="0" xfId="146" applyNumberFormat="1" applyFont="1" applyFill="1" applyAlignment="1">
      <alignment horizontal="center"/>
    </xf>
    <xf numFmtId="49" fontId="89" fillId="0" borderId="17" xfId="146" applyNumberFormat="1" applyFont="1" applyFill="1" applyBorder="1" applyAlignment="1">
      <alignment horizontal="center"/>
    </xf>
    <xf numFmtId="49" fontId="48" fillId="0" borderId="21" xfId="146" applyNumberFormat="1" applyFont="1" applyFill="1" applyBorder="1" applyAlignment="1">
      <alignment horizontal="center"/>
    </xf>
    <xf numFmtId="49" fontId="49" fillId="0" borderId="25" xfId="146" applyNumberFormat="1" applyFont="1" applyFill="1" applyBorder="1" applyAlignment="1">
      <alignment horizontal="center"/>
    </xf>
    <xf numFmtId="49" fontId="49" fillId="0" borderId="26" xfId="146" applyNumberFormat="1" applyFont="1" applyFill="1" applyBorder="1" applyAlignment="1">
      <alignment horizontal="center"/>
    </xf>
    <xf numFmtId="182" fontId="0" fillId="0" borderId="0" xfId="0" applyNumberFormat="1"/>
  </cellXfs>
  <cellStyles count="4699">
    <cellStyle name="03_Table Notes" xfId="74" xr:uid="{00000000-0005-0000-0000-000001000000}"/>
    <cellStyle name="04_Table text" xfId="73" xr:uid="{00000000-0005-0000-0000-000002000000}"/>
    <cellStyle name="20% - Accent1" xfId="19" builtinId="30" customBuiltin="1"/>
    <cellStyle name="20% - Accent1 10" xfId="430" xr:uid="{00000000-0005-0000-0000-000004000000}"/>
    <cellStyle name="20% - Accent1 10 2" xfId="844" xr:uid="{00000000-0005-0000-0000-000005000000}"/>
    <cellStyle name="20% - Accent1 10 2 2" xfId="1578" xr:uid="{00000000-0005-0000-0000-000006000000}"/>
    <cellStyle name="20% - Accent1 10 2 2 2" xfId="3063" xr:uid="{00000000-0005-0000-0000-000007000000}"/>
    <cellStyle name="20% - Accent1 10 2 2 3" xfId="4547" xr:uid="{00000000-0005-0000-0000-000008000000}"/>
    <cellStyle name="20% - Accent1 10 2 3" xfId="2327" xr:uid="{00000000-0005-0000-0000-000009000000}"/>
    <cellStyle name="20% - Accent1 10 2 4" xfId="3811" xr:uid="{00000000-0005-0000-0000-00000A000000}"/>
    <cellStyle name="20% - Accent1 10 3" xfId="1171" xr:uid="{00000000-0005-0000-0000-00000B000000}"/>
    <cellStyle name="20% - Accent1 10 3 2" xfId="2656" xr:uid="{00000000-0005-0000-0000-00000C000000}"/>
    <cellStyle name="20% - Accent1 10 3 3" xfId="4140" xr:uid="{00000000-0005-0000-0000-00000D000000}"/>
    <cellStyle name="20% - Accent1 10 4" xfId="1920" xr:uid="{00000000-0005-0000-0000-00000E000000}"/>
    <cellStyle name="20% - Accent1 10 5" xfId="3404" xr:uid="{00000000-0005-0000-0000-00000F000000}"/>
    <cellStyle name="20% - Accent1 11" xfId="443" xr:uid="{00000000-0005-0000-0000-000010000000}"/>
    <cellStyle name="20% - Accent1 11 2" xfId="858" xr:uid="{00000000-0005-0000-0000-000011000000}"/>
    <cellStyle name="20% - Accent1 11 2 2" xfId="1592" xr:uid="{00000000-0005-0000-0000-000012000000}"/>
    <cellStyle name="20% - Accent1 11 2 2 2" xfId="3077" xr:uid="{00000000-0005-0000-0000-000013000000}"/>
    <cellStyle name="20% - Accent1 11 2 2 3" xfId="4561" xr:uid="{00000000-0005-0000-0000-000014000000}"/>
    <cellStyle name="20% - Accent1 11 2 3" xfId="2341" xr:uid="{00000000-0005-0000-0000-000015000000}"/>
    <cellStyle name="20% - Accent1 11 2 4" xfId="3825" xr:uid="{00000000-0005-0000-0000-000016000000}"/>
    <cellStyle name="20% - Accent1 11 3" xfId="1185" xr:uid="{00000000-0005-0000-0000-000017000000}"/>
    <cellStyle name="20% - Accent1 11 3 2" xfId="2670" xr:uid="{00000000-0005-0000-0000-000018000000}"/>
    <cellStyle name="20% - Accent1 11 3 3" xfId="4154" xr:uid="{00000000-0005-0000-0000-000019000000}"/>
    <cellStyle name="20% - Accent1 11 4" xfId="1934" xr:uid="{00000000-0005-0000-0000-00001A000000}"/>
    <cellStyle name="20% - Accent1 11 5" xfId="3418" xr:uid="{00000000-0005-0000-0000-00001B000000}"/>
    <cellStyle name="20% - Accent1 12" xfId="456" xr:uid="{00000000-0005-0000-0000-00001C000000}"/>
    <cellStyle name="20% - Accent1 12 2" xfId="1199" xr:uid="{00000000-0005-0000-0000-00001D000000}"/>
    <cellStyle name="20% - Accent1 12 2 2" xfId="2684" xr:uid="{00000000-0005-0000-0000-00001E000000}"/>
    <cellStyle name="20% - Accent1 12 2 3" xfId="4168" xr:uid="{00000000-0005-0000-0000-00001F000000}"/>
    <cellStyle name="20% - Accent1 12 3" xfId="1948" xr:uid="{00000000-0005-0000-0000-000020000000}"/>
    <cellStyle name="20% - Accent1 12 4" xfId="3432" xr:uid="{00000000-0005-0000-0000-000021000000}"/>
    <cellStyle name="20% - Accent1 13" xfId="468" xr:uid="{00000000-0005-0000-0000-000022000000}"/>
    <cellStyle name="20% - Accent1 13 2" xfId="1211" xr:uid="{00000000-0005-0000-0000-000023000000}"/>
    <cellStyle name="20% - Accent1 13 2 2" xfId="2696" xr:uid="{00000000-0005-0000-0000-000024000000}"/>
    <cellStyle name="20% - Accent1 13 2 3" xfId="4180" xr:uid="{00000000-0005-0000-0000-000025000000}"/>
    <cellStyle name="20% - Accent1 13 3" xfId="1960" xr:uid="{00000000-0005-0000-0000-000026000000}"/>
    <cellStyle name="20% - Accent1 13 4" xfId="3444" xr:uid="{00000000-0005-0000-0000-000027000000}"/>
    <cellStyle name="20% - Accent1 14" xfId="548" xr:uid="{00000000-0005-0000-0000-000028000000}"/>
    <cellStyle name="20% - Accent1 14 2" xfId="1279" xr:uid="{00000000-0005-0000-0000-000029000000}"/>
    <cellStyle name="20% - Accent1 14 2 2" xfId="2764" xr:uid="{00000000-0005-0000-0000-00002A000000}"/>
    <cellStyle name="20% - Accent1 14 2 3" xfId="4248" xr:uid="{00000000-0005-0000-0000-00002B000000}"/>
    <cellStyle name="20% - Accent1 14 3" xfId="2028" xr:uid="{00000000-0005-0000-0000-00002C000000}"/>
    <cellStyle name="20% - Accent1 14 4" xfId="3512" xr:uid="{00000000-0005-0000-0000-00002D000000}"/>
    <cellStyle name="20% - Accent1 15" xfId="561" xr:uid="{00000000-0005-0000-0000-00002E000000}"/>
    <cellStyle name="20% - Accent1 15 2" xfId="1292" xr:uid="{00000000-0005-0000-0000-00002F000000}"/>
    <cellStyle name="20% - Accent1 15 2 2" xfId="2777" xr:uid="{00000000-0005-0000-0000-000030000000}"/>
    <cellStyle name="20% - Accent1 15 2 3" xfId="4261" xr:uid="{00000000-0005-0000-0000-000031000000}"/>
    <cellStyle name="20% - Accent1 15 3" xfId="2041" xr:uid="{00000000-0005-0000-0000-000032000000}"/>
    <cellStyle name="20% - Accent1 15 4" xfId="3525" xr:uid="{00000000-0005-0000-0000-000033000000}"/>
    <cellStyle name="20% - Accent1 16" xfId="872" xr:uid="{00000000-0005-0000-0000-000034000000}"/>
    <cellStyle name="20% - Accent1 16 2" xfId="1606" xr:uid="{00000000-0005-0000-0000-000035000000}"/>
    <cellStyle name="20% - Accent1 16 2 2" xfId="3091" xr:uid="{00000000-0005-0000-0000-000036000000}"/>
    <cellStyle name="20% - Accent1 16 2 3" xfId="4575" xr:uid="{00000000-0005-0000-0000-000037000000}"/>
    <cellStyle name="20% - Accent1 16 3" xfId="2355" xr:uid="{00000000-0005-0000-0000-000038000000}"/>
    <cellStyle name="20% - Accent1 16 4" xfId="3839" xr:uid="{00000000-0005-0000-0000-000039000000}"/>
    <cellStyle name="20% - Accent1 17" xfId="886" xr:uid="{00000000-0005-0000-0000-00003A000000}"/>
    <cellStyle name="20% - Accent1 17 2" xfId="2369" xr:uid="{00000000-0005-0000-0000-00003B000000}"/>
    <cellStyle name="20% - Accent1 17 3" xfId="3853" xr:uid="{00000000-0005-0000-0000-00003C000000}"/>
    <cellStyle name="20% - Accent1 18" xfId="1620" xr:uid="{00000000-0005-0000-0000-00003D000000}"/>
    <cellStyle name="20% - Accent1 18 2" xfId="3105" xr:uid="{00000000-0005-0000-0000-00003E000000}"/>
    <cellStyle name="20% - Accent1 18 3" xfId="4589" xr:uid="{00000000-0005-0000-0000-00003F000000}"/>
    <cellStyle name="20% - Accent1 19" xfId="1635" xr:uid="{00000000-0005-0000-0000-000040000000}"/>
    <cellStyle name="20% - Accent1 2" xfId="161" xr:uid="{00000000-0005-0000-0000-000041000000}"/>
    <cellStyle name="20% - Accent1 2 2" xfId="204" xr:uid="{00000000-0005-0000-0000-000042000000}"/>
    <cellStyle name="20% - Accent1 2 2 2" xfId="348" xr:uid="{00000000-0005-0000-0000-000043000000}"/>
    <cellStyle name="20% - Accent1 2 2 2 2" xfId="759" xr:uid="{00000000-0005-0000-0000-000044000000}"/>
    <cellStyle name="20% - Accent1 2 2 2 2 2" xfId="1493" xr:uid="{00000000-0005-0000-0000-000045000000}"/>
    <cellStyle name="20% - Accent1 2 2 2 2 2 2" xfId="2978" xr:uid="{00000000-0005-0000-0000-000046000000}"/>
    <cellStyle name="20% - Accent1 2 2 2 2 2 3" xfId="4462" xr:uid="{00000000-0005-0000-0000-000047000000}"/>
    <cellStyle name="20% - Accent1 2 2 2 2 3" xfId="2242" xr:uid="{00000000-0005-0000-0000-000048000000}"/>
    <cellStyle name="20% - Accent1 2 2 2 2 4" xfId="3726" xr:uid="{00000000-0005-0000-0000-000049000000}"/>
    <cellStyle name="20% - Accent1 2 2 2 3" xfId="1086" xr:uid="{00000000-0005-0000-0000-00004A000000}"/>
    <cellStyle name="20% - Accent1 2 2 2 3 2" xfId="2571" xr:uid="{00000000-0005-0000-0000-00004B000000}"/>
    <cellStyle name="20% - Accent1 2 2 2 3 3" xfId="4055" xr:uid="{00000000-0005-0000-0000-00004C000000}"/>
    <cellStyle name="20% - Accent1 2 2 2 4" xfId="1835" xr:uid="{00000000-0005-0000-0000-00004D000000}"/>
    <cellStyle name="20% - Accent1 2 2 2 5" xfId="3319" xr:uid="{00000000-0005-0000-0000-00004E000000}"/>
    <cellStyle name="20% - Accent1 2 2 3" xfId="618" xr:uid="{00000000-0005-0000-0000-00004F000000}"/>
    <cellStyle name="20% - Accent1 2 2 3 2" xfId="1351" xr:uid="{00000000-0005-0000-0000-000050000000}"/>
    <cellStyle name="20% - Accent1 2 2 3 2 2" xfId="2836" xr:uid="{00000000-0005-0000-0000-000051000000}"/>
    <cellStyle name="20% - Accent1 2 2 3 2 3" xfId="4320" xr:uid="{00000000-0005-0000-0000-000052000000}"/>
    <cellStyle name="20% - Accent1 2 2 3 3" xfId="2100" xr:uid="{00000000-0005-0000-0000-000053000000}"/>
    <cellStyle name="20% - Accent1 2 2 3 4" xfId="3584" xr:uid="{00000000-0005-0000-0000-000054000000}"/>
    <cellStyle name="20% - Accent1 2 2 4" xfId="945" xr:uid="{00000000-0005-0000-0000-000055000000}"/>
    <cellStyle name="20% - Accent1 2 2 4 2" xfId="2429" xr:uid="{00000000-0005-0000-0000-000056000000}"/>
    <cellStyle name="20% - Accent1 2 2 4 3" xfId="3913" xr:uid="{00000000-0005-0000-0000-000057000000}"/>
    <cellStyle name="20% - Accent1 2 2 5" xfId="1694" xr:uid="{00000000-0005-0000-0000-000058000000}"/>
    <cellStyle name="20% - Accent1 2 2 6" xfId="3177" xr:uid="{00000000-0005-0000-0000-000059000000}"/>
    <cellStyle name="20% - Accent1 2 3" xfId="305" xr:uid="{00000000-0005-0000-0000-00005A000000}"/>
    <cellStyle name="20% - Accent1 2 3 2" xfId="716" xr:uid="{00000000-0005-0000-0000-00005B000000}"/>
    <cellStyle name="20% - Accent1 2 3 2 2" xfId="1450" xr:uid="{00000000-0005-0000-0000-00005C000000}"/>
    <cellStyle name="20% - Accent1 2 3 2 2 2" xfId="2935" xr:uid="{00000000-0005-0000-0000-00005D000000}"/>
    <cellStyle name="20% - Accent1 2 3 2 2 3" xfId="4419" xr:uid="{00000000-0005-0000-0000-00005E000000}"/>
    <cellStyle name="20% - Accent1 2 3 2 3" xfId="2199" xr:uid="{00000000-0005-0000-0000-00005F000000}"/>
    <cellStyle name="20% - Accent1 2 3 2 4" xfId="3683" xr:uid="{00000000-0005-0000-0000-000060000000}"/>
    <cellStyle name="20% - Accent1 2 3 3" xfId="1043" xr:uid="{00000000-0005-0000-0000-000061000000}"/>
    <cellStyle name="20% - Accent1 2 3 3 2" xfId="2528" xr:uid="{00000000-0005-0000-0000-000062000000}"/>
    <cellStyle name="20% - Accent1 2 3 3 3" xfId="4012" xr:uid="{00000000-0005-0000-0000-000063000000}"/>
    <cellStyle name="20% - Accent1 2 3 4" xfId="1792" xr:uid="{00000000-0005-0000-0000-000064000000}"/>
    <cellStyle name="20% - Accent1 2 3 5" xfId="3276" xr:uid="{00000000-0005-0000-0000-000065000000}"/>
    <cellStyle name="20% - Accent1 2 4" xfId="469" xr:uid="{00000000-0005-0000-0000-000066000000}"/>
    <cellStyle name="20% - Accent1 2 4 2" xfId="1212" xr:uid="{00000000-0005-0000-0000-000067000000}"/>
    <cellStyle name="20% - Accent1 2 4 2 2" xfId="2697" xr:uid="{00000000-0005-0000-0000-000068000000}"/>
    <cellStyle name="20% - Accent1 2 4 2 3" xfId="4181" xr:uid="{00000000-0005-0000-0000-000069000000}"/>
    <cellStyle name="20% - Accent1 2 4 3" xfId="1961" xr:uid="{00000000-0005-0000-0000-00006A000000}"/>
    <cellStyle name="20% - Accent1 2 4 4" xfId="3445" xr:uid="{00000000-0005-0000-0000-00006B000000}"/>
    <cellStyle name="20% - Accent1 2 5" xfId="576" xr:uid="{00000000-0005-0000-0000-00006C000000}"/>
    <cellStyle name="20% - Accent1 2 5 2" xfId="1308" xr:uid="{00000000-0005-0000-0000-00006D000000}"/>
    <cellStyle name="20% - Accent1 2 5 2 2" xfId="2793" xr:uid="{00000000-0005-0000-0000-00006E000000}"/>
    <cellStyle name="20% - Accent1 2 5 2 3" xfId="4277" xr:uid="{00000000-0005-0000-0000-00006F000000}"/>
    <cellStyle name="20% - Accent1 2 5 3" xfId="2057" xr:uid="{00000000-0005-0000-0000-000070000000}"/>
    <cellStyle name="20% - Accent1 2 5 4" xfId="3541" xr:uid="{00000000-0005-0000-0000-000071000000}"/>
    <cellStyle name="20% - Accent1 2 6" xfId="903" xr:uid="{00000000-0005-0000-0000-000072000000}"/>
    <cellStyle name="20% - Accent1 2 6 2" xfId="2386" xr:uid="{00000000-0005-0000-0000-000073000000}"/>
    <cellStyle name="20% - Accent1 2 6 3" xfId="3870" xr:uid="{00000000-0005-0000-0000-000074000000}"/>
    <cellStyle name="20% - Accent1 2 7" xfId="1652" xr:uid="{00000000-0005-0000-0000-000075000000}"/>
    <cellStyle name="20% - Accent1 2 8" xfId="3135" xr:uid="{00000000-0005-0000-0000-000076000000}"/>
    <cellStyle name="20% - Accent1 20" xfId="3119" xr:uid="{00000000-0005-0000-0000-000077000000}"/>
    <cellStyle name="20% - Accent1 21" xfId="4603" xr:uid="{00000000-0005-0000-0000-000078000000}"/>
    <cellStyle name="20% - Accent1 22" xfId="4638" xr:uid="{00000000-0005-0000-0000-000079000000}"/>
    <cellStyle name="20% - Accent1 3" xfId="175" xr:uid="{00000000-0005-0000-0000-00007A000000}"/>
    <cellStyle name="20% - Accent1 3 2" xfId="218" xr:uid="{00000000-0005-0000-0000-00007B000000}"/>
    <cellStyle name="20% - Accent1 3 2 2" xfId="362" xr:uid="{00000000-0005-0000-0000-00007C000000}"/>
    <cellStyle name="20% - Accent1 3 2 2 2" xfId="773" xr:uid="{00000000-0005-0000-0000-00007D000000}"/>
    <cellStyle name="20% - Accent1 3 2 2 2 2" xfId="1507" xr:uid="{00000000-0005-0000-0000-00007E000000}"/>
    <cellStyle name="20% - Accent1 3 2 2 2 2 2" xfId="2992" xr:uid="{00000000-0005-0000-0000-00007F000000}"/>
    <cellStyle name="20% - Accent1 3 2 2 2 2 3" xfId="4476" xr:uid="{00000000-0005-0000-0000-000080000000}"/>
    <cellStyle name="20% - Accent1 3 2 2 2 3" xfId="2256" xr:uid="{00000000-0005-0000-0000-000081000000}"/>
    <cellStyle name="20% - Accent1 3 2 2 2 4" xfId="3740" xr:uid="{00000000-0005-0000-0000-000082000000}"/>
    <cellStyle name="20% - Accent1 3 2 2 3" xfId="1100" xr:uid="{00000000-0005-0000-0000-000083000000}"/>
    <cellStyle name="20% - Accent1 3 2 2 3 2" xfId="2585" xr:uid="{00000000-0005-0000-0000-000084000000}"/>
    <cellStyle name="20% - Accent1 3 2 2 3 3" xfId="4069" xr:uid="{00000000-0005-0000-0000-000085000000}"/>
    <cellStyle name="20% - Accent1 3 2 2 4" xfId="1849" xr:uid="{00000000-0005-0000-0000-000086000000}"/>
    <cellStyle name="20% - Accent1 3 2 2 5" xfId="3333" xr:uid="{00000000-0005-0000-0000-000087000000}"/>
    <cellStyle name="20% - Accent1 3 2 3" xfId="632" xr:uid="{00000000-0005-0000-0000-000088000000}"/>
    <cellStyle name="20% - Accent1 3 2 3 2" xfId="1365" xr:uid="{00000000-0005-0000-0000-000089000000}"/>
    <cellStyle name="20% - Accent1 3 2 3 2 2" xfId="2850" xr:uid="{00000000-0005-0000-0000-00008A000000}"/>
    <cellStyle name="20% - Accent1 3 2 3 2 3" xfId="4334" xr:uid="{00000000-0005-0000-0000-00008B000000}"/>
    <cellStyle name="20% - Accent1 3 2 3 3" xfId="2114" xr:uid="{00000000-0005-0000-0000-00008C000000}"/>
    <cellStyle name="20% - Accent1 3 2 3 4" xfId="3598" xr:uid="{00000000-0005-0000-0000-00008D000000}"/>
    <cellStyle name="20% - Accent1 3 2 4" xfId="959" xr:uid="{00000000-0005-0000-0000-00008E000000}"/>
    <cellStyle name="20% - Accent1 3 2 4 2" xfId="2443" xr:uid="{00000000-0005-0000-0000-00008F000000}"/>
    <cellStyle name="20% - Accent1 3 2 4 3" xfId="3927" xr:uid="{00000000-0005-0000-0000-000090000000}"/>
    <cellStyle name="20% - Accent1 3 2 5" xfId="1708" xr:uid="{00000000-0005-0000-0000-000091000000}"/>
    <cellStyle name="20% - Accent1 3 2 6" xfId="3191" xr:uid="{00000000-0005-0000-0000-000092000000}"/>
    <cellStyle name="20% - Accent1 3 3" xfId="319" xr:uid="{00000000-0005-0000-0000-000093000000}"/>
    <cellStyle name="20% - Accent1 3 3 2" xfId="730" xr:uid="{00000000-0005-0000-0000-000094000000}"/>
    <cellStyle name="20% - Accent1 3 3 2 2" xfId="1464" xr:uid="{00000000-0005-0000-0000-000095000000}"/>
    <cellStyle name="20% - Accent1 3 3 2 2 2" xfId="2949" xr:uid="{00000000-0005-0000-0000-000096000000}"/>
    <cellStyle name="20% - Accent1 3 3 2 2 3" xfId="4433" xr:uid="{00000000-0005-0000-0000-000097000000}"/>
    <cellStyle name="20% - Accent1 3 3 2 3" xfId="2213" xr:uid="{00000000-0005-0000-0000-000098000000}"/>
    <cellStyle name="20% - Accent1 3 3 2 4" xfId="3697" xr:uid="{00000000-0005-0000-0000-000099000000}"/>
    <cellStyle name="20% - Accent1 3 3 3" xfId="1057" xr:uid="{00000000-0005-0000-0000-00009A000000}"/>
    <cellStyle name="20% - Accent1 3 3 3 2" xfId="2542" xr:uid="{00000000-0005-0000-0000-00009B000000}"/>
    <cellStyle name="20% - Accent1 3 3 3 3" xfId="4026" xr:uid="{00000000-0005-0000-0000-00009C000000}"/>
    <cellStyle name="20% - Accent1 3 3 4" xfId="1806" xr:uid="{00000000-0005-0000-0000-00009D000000}"/>
    <cellStyle name="20% - Accent1 3 3 5" xfId="3290" xr:uid="{00000000-0005-0000-0000-00009E000000}"/>
    <cellStyle name="20% - Accent1 3 4" xfId="470" xr:uid="{00000000-0005-0000-0000-00009F000000}"/>
    <cellStyle name="20% - Accent1 3 4 2" xfId="1213" xr:uid="{00000000-0005-0000-0000-0000A0000000}"/>
    <cellStyle name="20% - Accent1 3 4 2 2" xfId="2698" xr:uid="{00000000-0005-0000-0000-0000A1000000}"/>
    <cellStyle name="20% - Accent1 3 4 2 3" xfId="4182" xr:uid="{00000000-0005-0000-0000-0000A2000000}"/>
    <cellStyle name="20% - Accent1 3 4 3" xfId="1962" xr:uid="{00000000-0005-0000-0000-0000A3000000}"/>
    <cellStyle name="20% - Accent1 3 4 4" xfId="3446" xr:uid="{00000000-0005-0000-0000-0000A4000000}"/>
    <cellStyle name="20% - Accent1 3 5" xfId="590" xr:uid="{00000000-0005-0000-0000-0000A5000000}"/>
    <cellStyle name="20% - Accent1 3 5 2" xfId="1322" xr:uid="{00000000-0005-0000-0000-0000A6000000}"/>
    <cellStyle name="20% - Accent1 3 5 2 2" xfId="2807" xr:uid="{00000000-0005-0000-0000-0000A7000000}"/>
    <cellStyle name="20% - Accent1 3 5 2 3" xfId="4291" xr:uid="{00000000-0005-0000-0000-0000A8000000}"/>
    <cellStyle name="20% - Accent1 3 5 3" xfId="2071" xr:uid="{00000000-0005-0000-0000-0000A9000000}"/>
    <cellStyle name="20% - Accent1 3 5 4" xfId="3555" xr:uid="{00000000-0005-0000-0000-0000AA000000}"/>
    <cellStyle name="20% - Accent1 3 6" xfId="917" xr:uid="{00000000-0005-0000-0000-0000AB000000}"/>
    <cellStyle name="20% - Accent1 3 6 2" xfId="2400" xr:uid="{00000000-0005-0000-0000-0000AC000000}"/>
    <cellStyle name="20% - Accent1 3 6 3" xfId="3884" xr:uid="{00000000-0005-0000-0000-0000AD000000}"/>
    <cellStyle name="20% - Accent1 3 7" xfId="1666" xr:uid="{00000000-0005-0000-0000-0000AE000000}"/>
    <cellStyle name="20% - Accent1 3 8" xfId="3149" xr:uid="{00000000-0005-0000-0000-0000AF000000}"/>
    <cellStyle name="20% - Accent1 4" xfId="188" xr:uid="{00000000-0005-0000-0000-0000B0000000}"/>
    <cellStyle name="20% - Accent1 4 2" xfId="332" xr:uid="{00000000-0005-0000-0000-0000B1000000}"/>
    <cellStyle name="20% - Accent1 4 2 2" xfId="743" xr:uid="{00000000-0005-0000-0000-0000B2000000}"/>
    <cellStyle name="20% - Accent1 4 2 2 2" xfId="1477" xr:uid="{00000000-0005-0000-0000-0000B3000000}"/>
    <cellStyle name="20% - Accent1 4 2 2 2 2" xfId="2962" xr:uid="{00000000-0005-0000-0000-0000B4000000}"/>
    <cellStyle name="20% - Accent1 4 2 2 2 3" xfId="4446" xr:uid="{00000000-0005-0000-0000-0000B5000000}"/>
    <cellStyle name="20% - Accent1 4 2 2 3" xfId="2226" xr:uid="{00000000-0005-0000-0000-0000B6000000}"/>
    <cellStyle name="20% - Accent1 4 2 2 4" xfId="3710" xr:uid="{00000000-0005-0000-0000-0000B7000000}"/>
    <cellStyle name="20% - Accent1 4 2 3" xfId="1070" xr:uid="{00000000-0005-0000-0000-0000B8000000}"/>
    <cellStyle name="20% - Accent1 4 2 3 2" xfId="2555" xr:uid="{00000000-0005-0000-0000-0000B9000000}"/>
    <cellStyle name="20% - Accent1 4 2 3 3" xfId="4039" xr:uid="{00000000-0005-0000-0000-0000BA000000}"/>
    <cellStyle name="20% - Accent1 4 2 4" xfId="1819" xr:uid="{00000000-0005-0000-0000-0000BB000000}"/>
    <cellStyle name="20% - Accent1 4 2 5" xfId="3303" xr:uid="{00000000-0005-0000-0000-0000BC000000}"/>
    <cellStyle name="20% - Accent1 4 3" xfId="471" xr:uid="{00000000-0005-0000-0000-0000BD000000}"/>
    <cellStyle name="20% - Accent1 4 3 2" xfId="1214" xr:uid="{00000000-0005-0000-0000-0000BE000000}"/>
    <cellStyle name="20% - Accent1 4 3 2 2" xfId="2699" xr:uid="{00000000-0005-0000-0000-0000BF000000}"/>
    <cellStyle name="20% - Accent1 4 3 2 3" xfId="4183" xr:uid="{00000000-0005-0000-0000-0000C0000000}"/>
    <cellStyle name="20% - Accent1 4 3 3" xfId="1963" xr:uid="{00000000-0005-0000-0000-0000C1000000}"/>
    <cellStyle name="20% - Accent1 4 3 4" xfId="3447" xr:uid="{00000000-0005-0000-0000-0000C2000000}"/>
    <cellStyle name="20% - Accent1 4 4" xfId="602" xr:uid="{00000000-0005-0000-0000-0000C3000000}"/>
    <cellStyle name="20% - Accent1 4 4 2" xfId="1335" xr:uid="{00000000-0005-0000-0000-0000C4000000}"/>
    <cellStyle name="20% - Accent1 4 4 2 2" xfId="2820" xr:uid="{00000000-0005-0000-0000-0000C5000000}"/>
    <cellStyle name="20% - Accent1 4 4 2 3" xfId="4304" xr:uid="{00000000-0005-0000-0000-0000C6000000}"/>
    <cellStyle name="20% - Accent1 4 4 3" xfId="2084" xr:uid="{00000000-0005-0000-0000-0000C7000000}"/>
    <cellStyle name="20% - Accent1 4 4 4" xfId="3568" xr:uid="{00000000-0005-0000-0000-0000C8000000}"/>
    <cellStyle name="20% - Accent1 4 5" xfId="929" xr:uid="{00000000-0005-0000-0000-0000C9000000}"/>
    <cellStyle name="20% - Accent1 4 5 2" xfId="2413" xr:uid="{00000000-0005-0000-0000-0000CA000000}"/>
    <cellStyle name="20% - Accent1 4 5 3" xfId="3897" xr:uid="{00000000-0005-0000-0000-0000CB000000}"/>
    <cellStyle name="20% - Accent1 4 6" xfId="1678" xr:uid="{00000000-0005-0000-0000-0000CC000000}"/>
    <cellStyle name="20% - Accent1 4 7" xfId="3161" xr:uid="{00000000-0005-0000-0000-0000CD000000}"/>
    <cellStyle name="20% - Accent1 5" xfId="232" xr:uid="{00000000-0005-0000-0000-0000CE000000}"/>
    <cellStyle name="20% - Accent1 5 2" xfId="376" xr:uid="{00000000-0005-0000-0000-0000CF000000}"/>
    <cellStyle name="20% - Accent1 5 2 2" xfId="787" xr:uid="{00000000-0005-0000-0000-0000D0000000}"/>
    <cellStyle name="20% - Accent1 5 2 2 2" xfId="1521" xr:uid="{00000000-0005-0000-0000-0000D1000000}"/>
    <cellStyle name="20% - Accent1 5 2 2 2 2" xfId="3006" xr:uid="{00000000-0005-0000-0000-0000D2000000}"/>
    <cellStyle name="20% - Accent1 5 2 2 2 3" xfId="4490" xr:uid="{00000000-0005-0000-0000-0000D3000000}"/>
    <cellStyle name="20% - Accent1 5 2 2 3" xfId="2270" xr:uid="{00000000-0005-0000-0000-0000D4000000}"/>
    <cellStyle name="20% - Accent1 5 2 2 4" xfId="3754" xr:uid="{00000000-0005-0000-0000-0000D5000000}"/>
    <cellStyle name="20% - Accent1 5 2 3" xfId="1114" xr:uid="{00000000-0005-0000-0000-0000D6000000}"/>
    <cellStyle name="20% - Accent1 5 2 3 2" xfId="2599" xr:uid="{00000000-0005-0000-0000-0000D7000000}"/>
    <cellStyle name="20% - Accent1 5 2 3 3" xfId="4083" xr:uid="{00000000-0005-0000-0000-0000D8000000}"/>
    <cellStyle name="20% - Accent1 5 2 4" xfId="1863" xr:uid="{00000000-0005-0000-0000-0000D9000000}"/>
    <cellStyle name="20% - Accent1 5 2 5" xfId="3347" xr:uid="{00000000-0005-0000-0000-0000DA000000}"/>
    <cellStyle name="20% - Accent1 5 3" xfId="472" xr:uid="{00000000-0005-0000-0000-0000DB000000}"/>
    <cellStyle name="20% - Accent1 5 3 2" xfId="1215" xr:uid="{00000000-0005-0000-0000-0000DC000000}"/>
    <cellStyle name="20% - Accent1 5 3 2 2" xfId="2700" xr:uid="{00000000-0005-0000-0000-0000DD000000}"/>
    <cellStyle name="20% - Accent1 5 3 2 3" xfId="4184" xr:uid="{00000000-0005-0000-0000-0000DE000000}"/>
    <cellStyle name="20% - Accent1 5 3 3" xfId="1964" xr:uid="{00000000-0005-0000-0000-0000DF000000}"/>
    <cellStyle name="20% - Accent1 5 3 4" xfId="3448" xr:uid="{00000000-0005-0000-0000-0000E0000000}"/>
    <cellStyle name="20% - Accent1 5 4" xfId="646" xr:uid="{00000000-0005-0000-0000-0000E1000000}"/>
    <cellStyle name="20% - Accent1 5 4 2" xfId="1379" xr:uid="{00000000-0005-0000-0000-0000E2000000}"/>
    <cellStyle name="20% - Accent1 5 4 2 2" xfId="2864" xr:uid="{00000000-0005-0000-0000-0000E3000000}"/>
    <cellStyle name="20% - Accent1 5 4 2 3" xfId="4348" xr:uid="{00000000-0005-0000-0000-0000E4000000}"/>
    <cellStyle name="20% - Accent1 5 4 3" xfId="2128" xr:uid="{00000000-0005-0000-0000-0000E5000000}"/>
    <cellStyle name="20% - Accent1 5 4 4" xfId="3612" xr:uid="{00000000-0005-0000-0000-0000E6000000}"/>
    <cellStyle name="20% - Accent1 5 5" xfId="973" xr:uid="{00000000-0005-0000-0000-0000E7000000}"/>
    <cellStyle name="20% - Accent1 5 5 2" xfId="2457" xr:uid="{00000000-0005-0000-0000-0000E8000000}"/>
    <cellStyle name="20% - Accent1 5 5 3" xfId="3941" xr:uid="{00000000-0005-0000-0000-0000E9000000}"/>
    <cellStyle name="20% - Accent1 5 6" xfId="1722" xr:uid="{00000000-0005-0000-0000-0000EA000000}"/>
    <cellStyle name="20% - Accent1 5 7" xfId="3205" xr:uid="{00000000-0005-0000-0000-0000EB000000}"/>
    <cellStyle name="20% - Accent1 6" xfId="245" xr:uid="{00000000-0005-0000-0000-0000EC000000}"/>
    <cellStyle name="20% - Accent1 6 2" xfId="390" xr:uid="{00000000-0005-0000-0000-0000ED000000}"/>
    <cellStyle name="20% - Accent1 6 2 2" xfId="801" xr:uid="{00000000-0005-0000-0000-0000EE000000}"/>
    <cellStyle name="20% - Accent1 6 2 2 2" xfId="1535" xr:uid="{00000000-0005-0000-0000-0000EF000000}"/>
    <cellStyle name="20% - Accent1 6 2 2 2 2" xfId="3020" xr:uid="{00000000-0005-0000-0000-0000F0000000}"/>
    <cellStyle name="20% - Accent1 6 2 2 2 3" xfId="4504" xr:uid="{00000000-0005-0000-0000-0000F1000000}"/>
    <cellStyle name="20% - Accent1 6 2 2 3" xfId="2284" xr:uid="{00000000-0005-0000-0000-0000F2000000}"/>
    <cellStyle name="20% - Accent1 6 2 2 4" xfId="3768" xr:uid="{00000000-0005-0000-0000-0000F3000000}"/>
    <cellStyle name="20% - Accent1 6 2 3" xfId="1128" xr:uid="{00000000-0005-0000-0000-0000F4000000}"/>
    <cellStyle name="20% - Accent1 6 2 3 2" xfId="2613" xr:uid="{00000000-0005-0000-0000-0000F5000000}"/>
    <cellStyle name="20% - Accent1 6 2 3 3" xfId="4097" xr:uid="{00000000-0005-0000-0000-0000F6000000}"/>
    <cellStyle name="20% - Accent1 6 2 4" xfId="1877" xr:uid="{00000000-0005-0000-0000-0000F7000000}"/>
    <cellStyle name="20% - Accent1 6 2 5" xfId="3361" xr:uid="{00000000-0005-0000-0000-0000F8000000}"/>
    <cellStyle name="20% - Accent1 6 3" xfId="660" xr:uid="{00000000-0005-0000-0000-0000F9000000}"/>
    <cellStyle name="20% - Accent1 6 3 2" xfId="1393" xr:uid="{00000000-0005-0000-0000-0000FA000000}"/>
    <cellStyle name="20% - Accent1 6 3 2 2" xfId="2878" xr:uid="{00000000-0005-0000-0000-0000FB000000}"/>
    <cellStyle name="20% - Accent1 6 3 2 3" xfId="4362" xr:uid="{00000000-0005-0000-0000-0000FC000000}"/>
    <cellStyle name="20% - Accent1 6 3 3" xfId="2142" xr:uid="{00000000-0005-0000-0000-0000FD000000}"/>
    <cellStyle name="20% - Accent1 6 3 4" xfId="3626" xr:uid="{00000000-0005-0000-0000-0000FE000000}"/>
    <cellStyle name="20% - Accent1 6 4" xfId="987" xr:uid="{00000000-0005-0000-0000-0000FF000000}"/>
    <cellStyle name="20% - Accent1 6 4 2" xfId="2471" xr:uid="{00000000-0005-0000-0000-000000010000}"/>
    <cellStyle name="20% - Accent1 6 4 3" xfId="3955" xr:uid="{00000000-0005-0000-0000-000001010000}"/>
    <cellStyle name="20% - Accent1 6 5" xfId="1736" xr:uid="{00000000-0005-0000-0000-000002010000}"/>
    <cellStyle name="20% - Accent1 6 6" xfId="3219" xr:uid="{00000000-0005-0000-0000-000003010000}"/>
    <cellStyle name="20% - Accent1 7" xfId="258" xr:uid="{00000000-0005-0000-0000-000004010000}"/>
    <cellStyle name="20% - Accent1 7 2" xfId="403" xr:uid="{00000000-0005-0000-0000-000005010000}"/>
    <cellStyle name="20% - Accent1 7 2 2" xfId="815" xr:uid="{00000000-0005-0000-0000-000006010000}"/>
    <cellStyle name="20% - Accent1 7 2 2 2" xfId="1549" xr:uid="{00000000-0005-0000-0000-000007010000}"/>
    <cellStyle name="20% - Accent1 7 2 2 2 2" xfId="3034" xr:uid="{00000000-0005-0000-0000-000008010000}"/>
    <cellStyle name="20% - Accent1 7 2 2 2 3" xfId="4518" xr:uid="{00000000-0005-0000-0000-000009010000}"/>
    <cellStyle name="20% - Accent1 7 2 2 3" xfId="2298" xr:uid="{00000000-0005-0000-0000-00000A010000}"/>
    <cellStyle name="20% - Accent1 7 2 2 4" xfId="3782" xr:uid="{00000000-0005-0000-0000-00000B010000}"/>
    <cellStyle name="20% - Accent1 7 2 3" xfId="1142" xr:uid="{00000000-0005-0000-0000-00000C010000}"/>
    <cellStyle name="20% - Accent1 7 2 3 2" xfId="2627" xr:uid="{00000000-0005-0000-0000-00000D010000}"/>
    <cellStyle name="20% - Accent1 7 2 3 3" xfId="4111" xr:uid="{00000000-0005-0000-0000-00000E010000}"/>
    <cellStyle name="20% - Accent1 7 2 4" xfId="1891" xr:uid="{00000000-0005-0000-0000-00000F010000}"/>
    <cellStyle name="20% - Accent1 7 2 5" xfId="3375" xr:uid="{00000000-0005-0000-0000-000010010000}"/>
    <cellStyle name="20% - Accent1 7 3" xfId="673" xr:uid="{00000000-0005-0000-0000-000011010000}"/>
    <cellStyle name="20% - Accent1 7 3 2" xfId="1407" xr:uid="{00000000-0005-0000-0000-000012010000}"/>
    <cellStyle name="20% - Accent1 7 3 2 2" xfId="2892" xr:uid="{00000000-0005-0000-0000-000013010000}"/>
    <cellStyle name="20% - Accent1 7 3 2 3" xfId="4376" xr:uid="{00000000-0005-0000-0000-000014010000}"/>
    <cellStyle name="20% - Accent1 7 3 3" xfId="2156" xr:uid="{00000000-0005-0000-0000-000015010000}"/>
    <cellStyle name="20% - Accent1 7 3 4" xfId="3640" xr:uid="{00000000-0005-0000-0000-000016010000}"/>
    <cellStyle name="20% - Accent1 7 4" xfId="1000" xr:uid="{00000000-0005-0000-0000-000017010000}"/>
    <cellStyle name="20% - Accent1 7 4 2" xfId="2485" xr:uid="{00000000-0005-0000-0000-000018010000}"/>
    <cellStyle name="20% - Accent1 7 4 3" xfId="3969" xr:uid="{00000000-0005-0000-0000-000019010000}"/>
    <cellStyle name="20% - Accent1 7 5" xfId="1749" xr:uid="{00000000-0005-0000-0000-00001A010000}"/>
    <cellStyle name="20% - Accent1 7 6" xfId="3233" xr:uid="{00000000-0005-0000-0000-00001B010000}"/>
    <cellStyle name="20% - Accent1 8" xfId="271" xr:uid="{00000000-0005-0000-0000-00001C010000}"/>
    <cellStyle name="20% - Accent1 8 2" xfId="417" xr:uid="{00000000-0005-0000-0000-00001D010000}"/>
    <cellStyle name="20% - Accent1 8 2 2" xfId="829" xr:uid="{00000000-0005-0000-0000-00001E010000}"/>
    <cellStyle name="20% - Accent1 8 2 2 2" xfId="1563" xr:uid="{00000000-0005-0000-0000-00001F010000}"/>
    <cellStyle name="20% - Accent1 8 2 2 2 2" xfId="3048" xr:uid="{00000000-0005-0000-0000-000020010000}"/>
    <cellStyle name="20% - Accent1 8 2 2 2 3" xfId="4532" xr:uid="{00000000-0005-0000-0000-000021010000}"/>
    <cellStyle name="20% - Accent1 8 2 2 3" xfId="2312" xr:uid="{00000000-0005-0000-0000-000022010000}"/>
    <cellStyle name="20% - Accent1 8 2 2 4" xfId="3796" xr:uid="{00000000-0005-0000-0000-000023010000}"/>
    <cellStyle name="20% - Accent1 8 2 3" xfId="1156" xr:uid="{00000000-0005-0000-0000-000024010000}"/>
    <cellStyle name="20% - Accent1 8 2 3 2" xfId="2641" xr:uid="{00000000-0005-0000-0000-000025010000}"/>
    <cellStyle name="20% - Accent1 8 2 3 3" xfId="4125" xr:uid="{00000000-0005-0000-0000-000026010000}"/>
    <cellStyle name="20% - Accent1 8 2 4" xfId="1905" xr:uid="{00000000-0005-0000-0000-000027010000}"/>
    <cellStyle name="20% - Accent1 8 2 5" xfId="3389" xr:uid="{00000000-0005-0000-0000-000028010000}"/>
    <cellStyle name="20% - Accent1 8 3" xfId="687" xr:uid="{00000000-0005-0000-0000-000029010000}"/>
    <cellStyle name="20% - Accent1 8 3 2" xfId="1421" xr:uid="{00000000-0005-0000-0000-00002A010000}"/>
    <cellStyle name="20% - Accent1 8 3 2 2" xfId="2906" xr:uid="{00000000-0005-0000-0000-00002B010000}"/>
    <cellStyle name="20% - Accent1 8 3 2 3" xfId="4390" xr:uid="{00000000-0005-0000-0000-00002C010000}"/>
    <cellStyle name="20% - Accent1 8 3 3" xfId="2170" xr:uid="{00000000-0005-0000-0000-00002D010000}"/>
    <cellStyle name="20% - Accent1 8 3 4" xfId="3654" xr:uid="{00000000-0005-0000-0000-00002E010000}"/>
    <cellStyle name="20% - Accent1 8 4" xfId="1014" xr:uid="{00000000-0005-0000-0000-00002F010000}"/>
    <cellStyle name="20% - Accent1 8 4 2" xfId="2499" xr:uid="{00000000-0005-0000-0000-000030010000}"/>
    <cellStyle name="20% - Accent1 8 4 3" xfId="3983" xr:uid="{00000000-0005-0000-0000-000031010000}"/>
    <cellStyle name="20% - Accent1 8 5" xfId="1763" xr:uid="{00000000-0005-0000-0000-000032010000}"/>
    <cellStyle name="20% - Accent1 8 6" xfId="3247" xr:uid="{00000000-0005-0000-0000-000033010000}"/>
    <cellStyle name="20% - Accent1 9" xfId="283" xr:uid="{00000000-0005-0000-0000-000034010000}"/>
    <cellStyle name="20% - Accent1 9 2" xfId="699" xr:uid="{00000000-0005-0000-0000-000035010000}"/>
    <cellStyle name="20% - Accent1 9 2 2" xfId="1433" xr:uid="{00000000-0005-0000-0000-000036010000}"/>
    <cellStyle name="20% - Accent1 9 2 2 2" xfId="2918" xr:uid="{00000000-0005-0000-0000-000037010000}"/>
    <cellStyle name="20% - Accent1 9 2 2 3" xfId="4402" xr:uid="{00000000-0005-0000-0000-000038010000}"/>
    <cellStyle name="20% - Accent1 9 2 3" xfId="2182" xr:uid="{00000000-0005-0000-0000-000039010000}"/>
    <cellStyle name="20% - Accent1 9 2 4" xfId="3666" xr:uid="{00000000-0005-0000-0000-00003A010000}"/>
    <cellStyle name="20% - Accent1 9 3" xfId="1026" xr:uid="{00000000-0005-0000-0000-00003B010000}"/>
    <cellStyle name="20% - Accent1 9 3 2" xfId="2511" xr:uid="{00000000-0005-0000-0000-00003C010000}"/>
    <cellStyle name="20% - Accent1 9 3 3" xfId="3995" xr:uid="{00000000-0005-0000-0000-00003D010000}"/>
    <cellStyle name="20% - Accent1 9 4" xfId="1775" xr:uid="{00000000-0005-0000-0000-00003E010000}"/>
    <cellStyle name="20% - Accent1 9 5" xfId="3259" xr:uid="{00000000-0005-0000-0000-00003F010000}"/>
    <cellStyle name="20% - Accent2" xfId="23" builtinId="34" customBuiltin="1"/>
    <cellStyle name="20% - Accent2 10" xfId="432" xr:uid="{00000000-0005-0000-0000-000041010000}"/>
    <cellStyle name="20% - Accent2 10 2" xfId="846" xr:uid="{00000000-0005-0000-0000-000042010000}"/>
    <cellStyle name="20% - Accent2 10 2 2" xfId="1580" xr:uid="{00000000-0005-0000-0000-000043010000}"/>
    <cellStyle name="20% - Accent2 10 2 2 2" xfId="3065" xr:uid="{00000000-0005-0000-0000-000044010000}"/>
    <cellStyle name="20% - Accent2 10 2 2 3" xfId="4549" xr:uid="{00000000-0005-0000-0000-000045010000}"/>
    <cellStyle name="20% - Accent2 10 2 3" xfId="2329" xr:uid="{00000000-0005-0000-0000-000046010000}"/>
    <cellStyle name="20% - Accent2 10 2 4" xfId="3813" xr:uid="{00000000-0005-0000-0000-000047010000}"/>
    <cellStyle name="20% - Accent2 10 3" xfId="1173" xr:uid="{00000000-0005-0000-0000-000048010000}"/>
    <cellStyle name="20% - Accent2 10 3 2" xfId="2658" xr:uid="{00000000-0005-0000-0000-000049010000}"/>
    <cellStyle name="20% - Accent2 10 3 3" xfId="4142" xr:uid="{00000000-0005-0000-0000-00004A010000}"/>
    <cellStyle name="20% - Accent2 10 4" xfId="1922" xr:uid="{00000000-0005-0000-0000-00004B010000}"/>
    <cellStyle name="20% - Accent2 10 5" xfId="3406" xr:uid="{00000000-0005-0000-0000-00004C010000}"/>
    <cellStyle name="20% - Accent2 11" xfId="445" xr:uid="{00000000-0005-0000-0000-00004D010000}"/>
    <cellStyle name="20% - Accent2 11 2" xfId="860" xr:uid="{00000000-0005-0000-0000-00004E010000}"/>
    <cellStyle name="20% - Accent2 11 2 2" xfId="1594" xr:uid="{00000000-0005-0000-0000-00004F010000}"/>
    <cellStyle name="20% - Accent2 11 2 2 2" xfId="3079" xr:uid="{00000000-0005-0000-0000-000050010000}"/>
    <cellStyle name="20% - Accent2 11 2 2 3" xfId="4563" xr:uid="{00000000-0005-0000-0000-000051010000}"/>
    <cellStyle name="20% - Accent2 11 2 3" xfId="2343" xr:uid="{00000000-0005-0000-0000-000052010000}"/>
    <cellStyle name="20% - Accent2 11 2 4" xfId="3827" xr:uid="{00000000-0005-0000-0000-000053010000}"/>
    <cellStyle name="20% - Accent2 11 3" xfId="1187" xr:uid="{00000000-0005-0000-0000-000054010000}"/>
    <cellStyle name="20% - Accent2 11 3 2" xfId="2672" xr:uid="{00000000-0005-0000-0000-000055010000}"/>
    <cellStyle name="20% - Accent2 11 3 3" xfId="4156" xr:uid="{00000000-0005-0000-0000-000056010000}"/>
    <cellStyle name="20% - Accent2 11 4" xfId="1936" xr:uid="{00000000-0005-0000-0000-000057010000}"/>
    <cellStyle name="20% - Accent2 11 5" xfId="3420" xr:uid="{00000000-0005-0000-0000-000058010000}"/>
    <cellStyle name="20% - Accent2 12" xfId="458" xr:uid="{00000000-0005-0000-0000-000059010000}"/>
    <cellStyle name="20% - Accent2 12 2" xfId="1201" xr:uid="{00000000-0005-0000-0000-00005A010000}"/>
    <cellStyle name="20% - Accent2 12 2 2" xfId="2686" xr:uid="{00000000-0005-0000-0000-00005B010000}"/>
    <cellStyle name="20% - Accent2 12 2 3" xfId="4170" xr:uid="{00000000-0005-0000-0000-00005C010000}"/>
    <cellStyle name="20% - Accent2 12 3" xfId="1950" xr:uid="{00000000-0005-0000-0000-00005D010000}"/>
    <cellStyle name="20% - Accent2 12 4" xfId="3434" xr:uid="{00000000-0005-0000-0000-00005E010000}"/>
    <cellStyle name="20% - Accent2 13" xfId="473" xr:uid="{00000000-0005-0000-0000-00005F010000}"/>
    <cellStyle name="20% - Accent2 13 2" xfId="1216" xr:uid="{00000000-0005-0000-0000-000060010000}"/>
    <cellStyle name="20% - Accent2 13 2 2" xfId="2701" xr:uid="{00000000-0005-0000-0000-000061010000}"/>
    <cellStyle name="20% - Accent2 13 2 3" xfId="4185" xr:uid="{00000000-0005-0000-0000-000062010000}"/>
    <cellStyle name="20% - Accent2 13 3" xfId="1965" xr:uid="{00000000-0005-0000-0000-000063010000}"/>
    <cellStyle name="20% - Accent2 13 4" xfId="3449" xr:uid="{00000000-0005-0000-0000-000064010000}"/>
    <cellStyle name="20% - Accent2 14" xfId="550" xr:uid="{00000000-0005-0000-0000-000065010000}"/>
    <cellStyle name="20% - Accent2 14 2" xfId="1281" xr:uid="{00000000-0005-0000-0000-000066010000}"/>
    <cellStyle name="20% - Accent2 14 2 2" xfId="2766" xr:uid="{00000000-0005-0000-0000-000067010000}"/>
    <cellStyle name="20% - Accent2 14 2 3" xfId="4250" xr:uid="{00000000-0005-0000-0000-000068010000}"/>
    <cellStyle name="20% - Accent2 14 3" xfId="2030" xr:uid="{00000000-0005-0000-0000-000069010000}"/>
    <cellStyle name="20% - Accent2 14 4" xfId="3514" xr:uid="{00000000-0005-0000-0000-00006A010000}"/>
    <cellStyle name="20% - Accent2 15" xfId="563" xr:uid="{00000000-0005-0000-0000-00006B010000}"/>
    <cellStyle name="20% - Accent2 15 2" xfId="1294" xr:uid="{00000000-0005-0000-0000-00006C010000}"/>
    <cellStyle name="20% - Accent2 15 2 2" xfId="2779" xr:uid="{00000000-0005-0000-0000-00006D010000}"/>
    <cellStyle name="20% - Accent2 15 2 3" xfId="4263" xr:uid="{00000000-0005-0000-0000-00006E010000}"/>
    <cellStyle name="20% - Accent2 15 3" xfId="2043" xr:uid="{00000000-0005-0000-0000-00006F010000}"/>
    <cellStyle name="20% - Accent2 15 4" xfId="3527" xr:uid="{00000000-0005-0000-0000-000070010000}"/>
    <cellStyle name="20% - Accent2 16" xfId="874" xr:uid="{00000000-0005-0000-0000-000071010000}"/>
    <cellStyle name="20% - Accent2 16 2" xfId="1608" xr:uid="{00000000-0005-0000-0000-000072010000}"/>
    <cellStyle name="20% - Accent2 16 2 2" xfId="3093" xr:uid="{00000000-0005-0000-0000-000073010000}"/>
    <cellStyle name="20% - Accent2 16 2 3" xfId="4577" xr:uid="{00000000-0005-0000-0000-000074010000}"/>
    <cellStyle name="20% - Accent2 16 3" xfId="2357" xr:uid="{00000000-0005-0000-0000-000075010000}"/>
    <cellStyle name="20% - Accent2 16 4" xfId="3841" xr:uid="{00000000-0005-0000-0000-000076010000}"/>
    <cellStyle name="20% - Accent2 17" xfId="888" xr:uid="{00000000-0005-0000-0000-000077010000}"/>
    <cellStyle name="20% - Accent2 17 2" xfId="2371" xr:uid="{00000000-0005-0000-0000-000078010000}"/>
    <cellStyle name="20% - Accent2 17 3" xfId="3855" xr:uid="{00000000-0005-0000-0000-000079010000}"/>
    <cellStyle name="20% - Accent2 18" xfId="1622" xr:uid="{00000000-0005-0000-0000-00007A010000}"/>
    <cellStyle name="20% - Accent2 18 2" xfId="3107" xr:uid="{00000000-0005-0000-0000-00007B010000}"/>
    <cellStyle name="20% - Accent2 18 3" xfId="4591" xr:uid="{00000000-0005-0000-0000-00007C010000}"/>
    <cellStyle name="20% - Accent2 19" xfId="1637" xr:uid="{00000000-0005-0000-0000-00007D010000}"/>
    <cellStyle name="20% - Accent2 2" xfId="163" xr:uid="{00000000-0005-0000-0000-00007E010000}"/>
    <cellStyle name="20% - Accent2 2 2" xfId="206" xr:uid="{00000000-0005-0000-0000-00007F010000}"/>
    <cellStyle name="20% - Accent2 2 2 2" xfId="350" xr:uid="{00000000-0005-0000-0000-000080010000}"/>
    <cellStyle name="20% - Accent2 2 2 2 2" xfId="761" xr:uid="{00000000-0005-0000-0000-000081010000}"/>
    <cellStyle name="20% - Accent2 2 2 2 2 2" xfId="1495" xr:uid="{00000000-0005-0000-0000-000082010000}"/>
    <cellStyle name="20% - Accent2 2 2 2 2 2 2" xfId="2980" xr:uid="{00000000-0005-0000-0000-000083010000}"/>
    <cellStyle name="20% - Accent2 2 2 2 2 2 3" xfId="4464" xr:uid="{00000000-0005-0000-0000-000084010000}"/>
    <cellStyle name="20% - Accent2 2 2 2 2 3" xfId="2244" xr:uid="{00000000-0005-0000-0000-000085010000}"/>
    <cellStyle name="20% - Accent2 2 2 2 2 4" xfId="3728" xr:uid="{00000000-0005-0000-0000-000086010000}"/>
    <cellStyle name="20% - Accent2 2 2 2 3" xfId="1088" xr:uid="{00000000-0005-0000-0000-000087010000}"/>
    <cellStyle name="20% - Accent2 2 2 2 3 2" xfId="2573" xr:uid="{00000000-0005-0000-0000-000088010000}"/>
    <cellStyle name="20% - Accent2 2 2 2 3 3" xfId="4057" xr:uid="{00000000-0005-0000-0000-000089010000}"/>
    <cellStyle name="20% - Accent2 2 2 2 4" xfId="1837" xr:uid="{00000000-0005-0000-0000-00008A010000}"/>
    <cellStyle name="20% - Accent2 2 2 2 5" xfId="3321" xr:uid="{00000000-0005-0000-0000-00008B010000}"/>
    <cellStyle name="20% - Accent2 2 2 3" xfId="620" xr:uid="{00000000-0005-0000-0000-00008C010000}"/>
    <cellStyle name="20% - Accent2 2 2 3 2" xfId="1353" xr:uid="{00000000-0005-0000-0000-00008D010000}"/>
    <cellStyle name="20% - Accent2 2 2 3 2 2" xfId="2838" xr:uid="{00000000-0005-0000-0000-00008E010000}"/>
    <cellStyle name="20% - Accent2 2 2 3 2 3" xfId="4322" xr:uid="{00000000-0005-0000-0000-00008F010000}"/>
    <cellStyle name="20% - Accent2 2 2 3 3" xfId="2102" xr:uid="{00000000-0005-0000-0000-000090010000}"/>
    <cellStyle name="20% - Accent2 2 2 3 4" xfId="3586" xr:uid="{00000000-0005-0000-0000-000091010000}"/>
    <cellStyle name="20% - Accent2 2 2 4" xfId="947" xr:uid="{00000000-0005-0000-0000-000092010000}"/>
    <cellStyle name="20% - Accent2 2 2 4 2" xfId="2431" xr:uid="{00000000-0005-0000-0000-000093010000}"/>
    <cellStyle name="20% - Accent2 2 2 4 3" xfId="3915" xr:uid="{00000000-0005-0000-0000-000094010000}"/>
    <cellStyle name="20% - Accent2 2 2 5" xfId="1696" xr:uid="{00000000-0005-0000-0000-000095010000}"/>
    <cellStyle name="20% - Accent2 2 2 6" xfId="3179" xr:uid="{00000000-0005-0000-0000-000096010000}"/>
    <cellStyle name="20% - Accent2 2 3" xfId="307" xr:uid="{00000000-0005-0000-0000-000097010000}"/>
    <cellStyle name="20% - Accent2 2 3 2" xfId="718" xr:uid="{00000000-0005-0000-0000-000098010000}"/>
    <cellStyle name="20% - Accent2 2 3 2 2" xfId="1452" xr:uid="{00000000-0005-0000-0000-000099010000}"/>
    <cellStyle name="20% - Accent2 2 3 2 2 2" xfId="2937" xr:uid="{00000000-0005-0000-0000-00009A010000}"/>
    <cellStyle name="20% - Accent2 2 3 2 2 3" xfId="4421" xr:uid="{00000000-0005-0000-0000-00009B010000}"/>
    <cellStyle name="20% - Accent2 2 3 2 3" xfId="2201" xr:uid="{00000000-0005-0000-0000-00009C010000}"/>
    <cellStyle name="20% - Accent2 2 3 2 4" xfId="3685" xr:uid="{00000000-0005-0000-0000-00009D010000}"/>
    <cellStyle name="20% - Accent2 2 3 3" xfId="1045" xr:uid="{00000000-0005-0000-0000-00009E010000}"/>
    <cellStyle name="20% - Accent2 2 3 3 2" xfId="2530" xr:uid="{00000000-0005-0000-0000-00009F010000}"/>
    <cellStyle name="20% - Accent2 2 3 3 3" xfId="4014" xr:uid="{00000000-0005-0000-0000-0000A0010000}"/>
    <cellStyle name="20% - Accent2 2 3 4" xfId="1794" xr:uid="{00000000-0005-0000-0000-0000A1010000}"/>
    <cellStyle name="20% - Accent2 2 3 5" xfId="3278" xr:uid="{00000000-0005-0000-0000-0000A2010000}"/>
    <cellStyle name="20% - Accent2 2 4" xfId="474" xr:uid="{00000000-0005-0000-0000-0000A3010000}"/>
    <cellStyle name="20% - Accent2 2 4 2" xfId="1217" xr:uid="{00000000-0005-0000-0000-0000A4010000}"/>
    <cellStyle name="20% - Accent2 2 4 2 2" xfId="2702" xr:uid="{00000000-0005-0000-0000-0000A5010000}"/>
    <cellStyle name="20% - Accent2 2 4 2 3" xfId="4186" xr:uid="{00000000-0005-0000-0000-0000A6010000}"/>
    <cellStyle name="20% - Accent2 2 4 3" xfId="1966" xr:uid="{00000000-0005-0000-0000-0000A7010000}"/>
    <cellStyle name="20% - Accent2 2 4 4" xfId="3450" xr:uid="{00000000-0005-0000-0000-0000A8010000}"/>
    <cellStyle name="20% - Accent2 2 5" xfId="578" xr:uid="{00000000-0005-0000-0000-0000A9010000}"/>
    <cellStyle name="20% - Accent2 2 5 2" xfId="1310" xr:uid="{00000000-0005-0000-0000-0000AA010000}"/>
    <cellStyle name="20% - Accent2 2 5 2 2" xfId="2795" xr:uid="{00000000-0005-0000-0000-0000AB010000}"/>
    <cellStyle name="20% - Accent2 2 5 2 3" xfId="4279" xr:uid="{00000000-0005-0000-0000-0000AC010000}"/>
    <cellStyle name="20% - Accent2 2 5 3" xfId="2059" xr:uid="{00000000-0005-0000-0000-0000AD010000}"/>
    <cellStyle name="20% - Accent2 2 5 4" xfId="3543" xr:uid="{00000000-0005-0000-0000-0000AE010000}"/>
    <cellStyle name="20% - Accent2 2 6" xfId="905" xr:uid="{00000000-0005-0000-0000-0000AF010000}"/>
    <cellStyle name="20% - Accent2 2 6 2" xfId="2388" xr:uid="{00000000-0005-0000-0000-0000B0010000}"/>
    <cellStyle name="20% - Accent2 2 6 3" xfId="3872" xr:uid="{00000000-0005-0000-0000-0000B1010000}"/>
    <cellStyle name="20% - Accent2 2 7" xfId="1654" xr:uid="{00000000-0005-0000-0000-0000B2010000}"/>
    <cellStyle name="20% - Accent2 2 8" xfId="3137" xr:uid="{00000000-0005-0000-0000-0000B3010000}"/>
    <cellStyle name="20% - Accent2 20" xfId="3121" xr:uid="{00000000-0005-0000-0000-0000B4010000}"/>
    <cellStyle name="20% - Accent2 21" xfId="4605" xr:uid="{00000000-0005-0000-0000-0000B5010000}"/>
    <cellStyle name="20% - Accent2 22" xfId="4640" xr:uid="{00000000-0005-0000-0000-0000B6010000}"/>
    <cellStyle name="20% - Accent2 3" xfId="177" xr:uid="{00000000-0005-0000-0000-0000B7010000}"/>
    <cellStyle name="20% - Accent2 3 2" xfId="220" xr:uid="{00000000-0005-0000-0000-0000B8010000}"/>
    <cellStyle name="20% - Accent2 3 2 2" xfId="364" xr:uid="{00000000-0005-0000-0000-0000B9010000}"/>
    <cellStyle name="20% - Accent2 3 2 2 2" xfId="775" xr:uid="{00000000-0005-0000-0000-0000BA010000}"/>
    <cellStyle name="20% - Accent2 3 2 2 2 2" xfId="1509" xr:uid="{00000000-0005-0000-0000-0000BB010000}"/>
    <cellStyle name="20% - Accent2 3 2 2 2 2 2" xfId="2994" xr:uid="{00000000-0005-0000-0000-0000BC010000}"/>
    <cellStyle name="20% - Accent2 3 2 2 2 2 3" xfId="4478" xr:uid="{00000000-0005-0000-0000-0000BD010000}"/>
    <cellStyle name="20% - Accent2 3 2 2 2 3" xfId="2258" xr:uid="{00000000-0005-0000-0000-0000BE010000}"/>
    <cellStyle name="20% - Accent2 3 2 2 2 4" xfId="3742" xr:uid="{00000000-0005-0000-0000-0000BF010000}"/>
    <cellStyle name="20% - Accent2 3 2 2 3" xfId="1102" xr:uid="{00000000-0005-0000-0000-0000C0010000}"/>
    <cellStyle name="20% - Accent2 3 2 2 3 2" xfId="2587" xr:uid="{00000000-0005-0000-0000-0000C1010000}"/>
    <cellStyle name="20% - Accent2 3 2 2 3 3" xfId="4071" xr:uid="{00000000-0005-0000-0000-0000C2010000}"/>
    <cellStyle name="20% - Accent2 3 2 2 4" xfId="1851" xr:uid="{00000000-0005-0000-0000-0000C3010000}"/>
    <cellStyle name="20% - Accent2 3 2 2 5" xfId="3335" xr:uid="{00000000-0005-0000-0000-0000C4010000}"/>
    <cellStyle name="20% - Accent2 3 2 3" xfId="634" xr:uid="{00000000-0005-0000-0000-0000C5010000}"/>
    <cellStyle name="20% - Accent2 3 2 3 2" xfId="1367" xr:uid="{00000000-0005-0000-0000-0000C6010000}"/>
    <cellStyle name="20% - Accent2 3 2 3 2 2" xfId="2852" xr:uid="{00000000-0005-0000-0000-0000C7010000}"/>
    <cellStyle name="20% - Accent2 3 2 3 2 3" xfId="4336" xr:uid="{00000000-0005-0000-0000-0000C8010000}"/>
    <cellStyle name="20% - Accent2 3 2 3 3" xfId="2116" xr:uid="{00000000-0005-0000-0000-0000C9010000}"/>
    <cellStyle name="20% - Accent2 3 2 3 4" xfId="3600" xr:uid="{00000000-0005-0000-0000-0000CA010000}"/>
    <cellStyle name="20% - Accent2 3 2 4" xfId="961" xr:uid="{00000000-0005-0000-0000-0000CB010000}"/>
    <cellStyle name="20% - Accent2 3 2 4 2" xfId="2445" xr:uid="{00000000-0005-0000-0000-0000CC010000}"/>
    <cellStyle name="20% - Accent2 3 2 4 3" xfId="3929" xr:uid="{00000000-0005-0000-0000-0000CD010000}"/>
    <cellStyle name="20% - Accent2 3 2 5" xfId="1710" xr:uid="{00000000-0005-0000-0000-0000CE010000}"/>
    <cellStyle name="20% - Accent2 3 2 6" xfId="3193" xr:uid="{00000000-0005-0000-0000-0000CF010000}"/>
    <cellStyle name="20% - Accent2 3 3" xfId="321" xr:uid="{00000000-0005-0000-0000-0000D0010000}"/>
    <cellStyle name="20% - Accent2 3 3 2" xfId="732" xr:uid="{00000000-0005-0000-0000-0000D1010000}"/>
    <cellStyle name="20% - Accent2 3 3 2 2" xfId="1466" xr:uid="{00000000-0005-0000-0000-0000D2010000}"/>
    <cellStyle name="20% - Accent2 3 3 2 2 2" xfId="2951" xr:uid="{00000000-0005-0000-0000-0000D3010000}"/>
    <cellStyle name="20% - Accent2 3 3 2 2 3" xfId="4435" xr:uid="{00000000-0005-0000-0000-0000D4010000}"/>
    <cellStyle name="20% - Accent2 3 3 2 3" xfId="2215" xr:uid="{00000000-0005-0000-0000-0000D5010000}"/>
    <cellStyle name="20% - Accent2 3 3 2 4" xfId="3699" xr:uid="{00000000-0005-0000-0000-0000D6010000}"/>
    <cellStyle name="20% - Accent2 3 3 3" xfId="1059" xr:uid="{00000000-0005-0000-0000-0000D7010000}"/>
    <cellStyle name="20% - Accent2 3 3 3 2" xfId="2544" xr:uid="{00000000-0005-0000-0000-0000D8010000}"/>
    <cellStyle name="20% - Accent2 3 3 3 3" xfId="4028" xr:uid="{00000000-0005-0000-0000-0000D9010000}"/>
    <cellStyle name="20% - Accent2 3 3 4" xfId="1808" xr:uid="{00000000-0005-0000-0000-0000DA010000}"/>
    <cellStyle name="20% - Accent2 3 3 5" xfId="3292" xr:uid="{00000000-0005-0000-0000-0000DB010000}"/>
    <cellStyle name="20% - Accent2 3 4" xfId="475" xr:uid="{00000000-0005-0000-0000-0000DC010000}"/>
    <cellStyle name="20% - Accent2 3 4 2" xfId="1218" xr:uid="{00000000-0005-0000-0000-0000DD010000}"/>
    <cellStyle name="20% - Accent2 3 4 2 2" xfId="2703" xr:uid="{00000000-0005-0000-0000-0000DE010000}"/>
    <cellStyle name="20% - Accent2 3 4 2 3" xfId="4187" xr:uid="{00000000-0005-0000-0000-0000DF010000}"/>
    <cellStyle name="20% - Accent2 3 4 3" xfId="1967" xr:uid="{00000000-0005-0000-0000-0000E0010000}"/>
    <cellStyle name="20% - Accent2 3 4 4" xfId="3451" xr:uid="{00000000-0005-0000-0000-0000E1010000}"/>
    <cellStyle name="20% - Accent2 3 5" xfId="592" xr:uid="{00000000-0005-0000-0000-0000E2010000}"/>
    <cellStyle name="20% - Accent2 3 5 2" xfId="1324" xr:uid="{00000000-0005-0000-0000-0000E3010000}"/>
    <cellStyle name="20% - Accent2 3 5 2 2" xfId="2809" xr:uid="{00000000-0005-0000-0000-0000E4010000}"/>
    <cellStyle name="20% - Accent2 3 5 2 3" xfId="4293" xr:uid="{00000000-0005-0000-0000-0000E5010000}"/>
    <cellStyle name="20% - Accent2 3 5 3" xfId="2073" xr:uid="{00000000-0005-0000-0000-0000E6010000}"/>
    <cellStyle name="20% - Accent2 3 5 4" xfId="3557" xr:uid="{00000000-0005-0000-0000-0000E7010000}"/>
    <cellStyle name="20% - Accent2 3 6" xfId="919" xr:uid="{00000000-0005-0000-0000-0000E8010000}"/>
    <cellStyle name="20% - Accent2 3 6 2" xfId="2402" xr:uid="{00000000-0005-0000-0000-0000E9010000}"/>
    <cellStyle name="20% - Accent2 3 6 3" xfId="3886" xr:uid="{00000000-0005-0000-0000-0000EA010000}"/>
    <cellStyle name="20% - Accent2 3 7" xfId="1668" xr:uid="{00000000-0005-0000-0000-0000EB010000}"/>
    <cellStyle name="20% - Accent2 3 8" xfId="3151" xr:uid="{00000000-0005-0000-0000-0000EC010000}"/>
    <cellStyle name="20% - Accent2 4" xfId="190" xr:uid="{00000000-0005-0000-0000-0000ED010000}"/>
    <cellStyle name="20% - Accent2 4 2" xfId="334" xr:uid="{00000000-0005-0000-0000-0000EE010000}"/>
    <cellStyle name="20% - Accent2 4 2 2" xfId="745" xr:uid="{00000000-0005-0000-0000-0000EF010000}"/>
    <cellStyle name="20% - Accent2 4 2 2 2" xfId="1479" xr:uid="{00000000-0005-0000-0000-0000F0010000}"/>
    <cellStyle name="20% - Accent2 4 2 2 2 2" xfId="2964" xr:uid="{00000000-0005-0000-0000-0000F1010000}"/>
    <cellStyle name="20% - Accent2 4 2 2 2 3" xfId="4448" xr:uid="{00000000-0005-0000-0000-0000F2010000}"/>
    <cellStyle name="20% - Accent2 4 2 2 3" xfId="2228" xr:uid="{00000000-0005-0000-0000-0000F3010000}"/>
    <cellStyle name="20% - Accent2 4 2 2 4" xfId="3712" xr:uid="{00000000-0005-0000-0000-0000F4010000}"/>
    <cellStyle name="20% - Accent2 4 2 3" xfId="1072" xr:uid="{00000000-0005-0000-0000-0000F5010000}"/>
    <cellStyle name="20% - Accent2 4 2 3 2" xfId="2557" xr:uid="{00000000-0005-0000-0000-0000F6010000}"/>
    <cellStyle name="20% - Accent2 4 2 3 3" xfId="4041" xr:uid="{00000000-0005-0000-0000-0000F7010000}"/>
    <cellStyle name="20% - Accent2 4 2 4" xfId="1821" xr:uid="{00000000-0005-0000-0000-0000F8010000}"/>
    <cellStyle name="20% - Accent2 4 2 5" xfId="3305" xr:uid="{00000000-0005-0000-0000-0000F9010000}"/>
    <cellStyle name="20% - Accent2 4 3" xfId="476" xr:uid="{00000000-0005-0000-0000-0000FA010000}"/>
    <cellStyle name="20% - Accent2 4 3 2" xfId="1219" xr:uid="{00000000-0005-0000-0000-0000FB010000}"/>
    <cellStyle name="20% - Accent2 4 3 2 2" xfId="2704" xr:uid="{00000000-0005-0000-0000-0000FC010000}"/>
    <cellStyle name="20% - Accent2 4 3 2 3" xfId="4188" xr:uid="{00000000-0005-0000-0000-0000FD010000}"/>
    <cellStyle name="20% - Accent2 4 3 3" xfId="1968" xr:uid="{00000000-0005-0000-0000-0000FE010000}"/>
    <cellStyle name="20% - Accent2 4 3 4" xfId="3452" xr:uid="{00000000-0005-0000-0000-0000FF010000}"/>
    <cellStyle name="20% - Accent2 4 4" xfId="604" xr:uid="{00000000-0005-0000-0000-000000020000}"/>
    <cellStyle name="20% - Accent2 4 4 2" xfId="1337" xr:uid="{00000000-0005-0000-0000-000001020000}"/>
    <cellStyle name="20% - Accent2 4 4 2 2" xfId="2822" xr:uid="{00000000-0005-0000-0000-000002020000}"/>
    <cellStyle name="20% - Accent2 4 4 2 3" xfId="4306" xr:uid="{00000000-0005-0000-0000-000003020000}"/>
    <cellStyle name="20% - Accent2 4 4 3" xfId="2086" xr:uid="{00000000-0005-0000-0000-000004020000}"/>
    <cellStyle name="20% - Accent2 4 4 4" xfId="3570" xr:uid="{00000000-0005-0000-0000-000005020000}"/>
    <cellStyle name="20% - Accent2 4 5" xfId="931" xr:uid="{00000000-0005-0000-0000-000006020000}"/>
    <cellStyle name="20% - Accent2 4 5 2" xfId="2415" xr:uid="{00000000-0005-0000-0000-000007020000}"/>
    <cellStyle name="20% - Accent2 4 5 3" xfId="3899" xr:uid="{00000000-0005-0000-0000-000008020000}"/>
    <cellStyle name="20% - Accent2 4 6" xfId="1680" xr:uid="{00000000-0005-0000-0000-000009020000}"/>
    <cellStyle name="20% - Accent2 4 7" xfId="3163" xr:uid="{00000000-0005-0000-0000-00000A020000}"/>
    <cellStyle name="20% - Accent2 5" xfId="234" xr:uid="{00000000-0005-0000-0000-00000B020000}"/>
    <cellStyle name="20% - Accent2 5 2" xfId="378" xr:uid="{00000000-0005-0000-0000-00000C020000}"/>
    <cellStyle name="20% - Accent2 5 2 2" xfId="789" xr:uid="{00000000-0005-0000-0000-00000D020000}"/>
    <cellStyle name="20% - Accent2 5 2 2 2" xfId="1523" xr:uid="{00000000-0005-0000-0000-00000E020000}"/>
    <cellStyle name="20% - Accent2 5 2 2 2 2" xfId="3008" xr:uid="{00000000-0005-0000-0000-00000F020000}"/>
    <cellStyle name="20% - Accent2 5 2 2 2 3" xfId="4492" xr:uid="{00000000-0005-0000-0000-000010020000}"/>
    <cellStyle name="20% - Accent2 5 2 2 3" xfId="2272" xr:uid="{00000000-0005-0000-0000-000011020000}"/>
    <cellStyle name="20% - Accent2 5 2 2 4" xfId="3756" xr:uid="{00000000-0005-0000-0000-000012020000}"/>
    <cellStyle name="20% - Accent2 5 2 3" xfId="1116" xr:uid="{00000000-0005-0000-0000-000013020000}"/>
    <cellStyle name="20% - Accent2 5 2 3 2" xfId="2601" xr:uid="{00000000-0005-0000-0000-000014020000}"/>
    <cellStyle name="20% - Accent2 5 2 3 3" xfId="4085" xr:uid="{00000000-0005-0000-0000-000015020000}"/>
    <cellStyle name="20% - Accent2 5 2 4" xfId="1865" xr:uid="{00000000-0005-0000-0000-000016020000}"/>
    <cellStyle name="20% - Accent2 5 2 5" xfId="3349" xr:uid="{00000000-0005-0000-0000-000017020000}"/>
    <cellStyle name="20% - Accent2 5 3" xfId="477" xr:uid="{00000000-0005-0000-0000-000018020000}"/>
    <cellStyle name="20% - Accent2 5 3 2" xfId="1220" xr:uid="{00000000-0005-0000-0000-000019020000}"/>
    <cellStyle name="20% - Accent2 5 3 2 2" xfId="2705" xr:uid="{00000000-0005-0000-0000-00001A020000}"/>
    <cellStyle name="20% - Accent2 5 3 2 3" xfId="4189" xr:uid="{00000000-0005-0000-0000-00001B020000}"/>
    <cellStyle name="20% - Accent2 5 3 3" xfId="1969" xr:uid="{00000000-0005-0000-0000-00001C020000}"/>
    <cellStyle name="20% - Accent2 5 3 4" xfId="3453" xr:uid="{00000000-0005-0000-0000-00001D020000}"/>
    <cellStyle name="20% - Accent2 5 4" xfId="648" xr:uid="{00000000-0005-0000-0000-00001E020000}"/>
    <cellStyle name="20% - Accent2 5 4 2" xfId="1381" xr:uid="{00000000-0005-0000-0000-00001F020000}"/>
    <cellStyle name="20% - Accent2 5 4 2 2" xfId="2866" xr:uid="{00000000-0005-0000-0000-000020020000}"/>
    <cellStyle name="20% - Accent2 5 4 2 3" xfId="4350" xr:uid="{00000000-0005-0000-0000-000021020000}"/>
    <cellStyle name="20% - Accent2 5 4 3" xfId="2130" xr:uid="{00000000-0005-0000-0000-000022020000}"/>
    <cellStyle name="20% - Accent2 5 4 4" xfId="3614" xr:uid="{00000000-0005-0000-0000-000023020000}"/>
    <cellStyle name="20% - Accent2 5 5" xfId="975" xr:uid="{00000000-0005-0000-0000-000024020000}"/>
    <cellStyle name="20% - Accent2 5 5 2" xfId="2459" xr:uid="{00000000-0005-0000-0000-000025020000}"/>
    <cellStyle name="20% - Accent2 5 5 3" xfId="3943" xr:uid="{00000000-0005-0000-0000-000026020000}"/>
    <cellStyle name="20% - Accent2 5 6" xfId="1724" xr:uid="{00000000-0005-0000-0000-000027020000}"/>
    <cellStyle name="20% - Accent2 5 7" xfId="3207" xr:uid="{00000000-0005-0000-0000-000028020000}"/>
    <cellStyle name="20% - Accent2 6" xfId="247" xr:uid="{00000000-0005-0000-0000-000029020000}"/>
    <cellStyle name="20% - Accent2 6 2" xfId="392" xr:uid="{00000000-0005-0000-0000-00002A020000}"/>
    <cellStyle name="20% - Accent2 6 2 2" xfId="803" xr:uid="{00000000-0005-0000-0000-00002B020000}"/>
    <cellStyle name="20% - Accent2 6 2 2 2" xfId="1537" xr:uid="{00000000-0005-0000-0000-00002C020000}"/>
    <cellStyle name="20% - Accent2 6 2 2 2 2" xfId="3022" xr:uid="{00000000-0005-0000-0000-00002D020000}"/>
    <cellStyle name="20% - Accent2 6 2 2 2 3" xfId="4506" xr:uid="{00000000-0005-0000-0000-00002E020000}"/>
    <cellStyle name="20% - Accent2 6 2 2 3" xfId="2286" xr:uid="{00000000-0005-0000-0000-00002F020000}"/>
    <cellStyle name="20% - Accent2 6 2 2 4" xfId="3770" xr:uid="{00000000-0005-0000-0000-000030020000}"/>
    <cellStyle name="20% - Accent2 6 2 3" xfId="1130" xr:uid="{00000000-0005-0000-0000-000031020000}"/>
    <cellStyle name="20% - Accent2 6 2 3 2" xfId="2615" xr:uid="{00000000-0005-0000-0000-000032020000}"/>
    <cellStyle name="20% - Accent2 6 2 3 3" xfId="4099" xr:uid="{00000000-0005-0000-0000-000033020000}"/>
    <cellStyle name="20% - Accent2 6 2 4" xfId="1879" xr:uid="{00000000-0005-0000-0000-000034020000}"/>
    <cellStyle name="20% - Accent2 6 2 5" xfId="3363" xr:uid="{00000000-0005-0000-0000-000035020000}"/>
    <cellStyle name="20% - Accent2 6 3" xfId="662" xr:uid="{00000000-0005-0000-0000-000036020000}"/>
    <cellStyle name="20% - Accent2 6 3 2" xfId="1395" xr:uid="{00000000-0005-0000-0000-000037020000}"/>
    <cellStyle name="20% - Accent2 6 3 2 2" xfId="2880" xr:uid="{00000000-0005-0000-0000-000038020000}"/>
    <cellStyle name="20% - Accent2 6 3 2 3" xfId="4364" xr:uid="{00000000-0005-0000-0000-000039020000}"/>
    <cellStyle name="20% - Accent2 6 3 3" xfId="2144" xr:uid="{00000000-0005-0000-0000-00003A020000}"/>
    <cellStyle name="20% - Accent2 6 3 4" xfId="3628" xr:uid="{00000000-0005-0000-0000-00003B020000}"/>
    <cellStyle name="20% - Accent2 6 4" xfId="989" xr:uid="{00000000-0005-0000-0000-00003C020000}"/>
    <cellStyle name="20% - Accent2 6 4 2" xfId="2473" xr:uid="{00000000-0005-0000-0000-00003D020000}"/>
    <cellStyle name="20% - Accent2 6 4 3" xfId="3957" xr:uid="{00000000-0005-0000-0000-00003E020000}"/>
    <cellStyle name="20% - Accent2 6 5" xfId="1738" xr:uid="{00000000-0005-0000-0000-00003F020000}"/>
    <cellStyle name="20% - Accent2 6 6" xfId="3221" xr:uid="{00000000-0005-0000-0000-000040020000}"/>
    <cellStyle name="20% - Accent2 7" xfId="260" xr:uid="{00000000-0005-0000-0000-000041020000}"/>
    <cellStyle name="20% - Accent2 7 2" xfId="405" xr:uid="{00000000-0005-0000-0000-000042020000}"/>
    <cellStyle name="20% - Accent2 7 2 2" xfId="817" xr:uid="{00000000-0005-0000-0000-000043020000}"/>
    <cellStyle name="20% - Accent2 7 2 2 2" xfId="1551" xr:uid="{00000000-0005-0000-0000-000044020000}"/>
    <cellStyle name="20% - Accent2 7 2 2 2 2" xfId="3036" xr:uid="{00000000-0005-0000-0000-000045020000}"/>
    <cellStyle name="20% - Accent2 7 2 2 2 3" xfId="4520" xr:uid="{00000000-0005-0000-0000-000046020000}"/>
    <cellStyle name="20% - Accent2 7 2 2 3" xfId="2300" xr:uid="{00000000-0005-0000-0000-000047020000}"/>
    <cellStyle name="20% - Accent2 7 2 2 4" xfId="3784" xr:uid="{00000000-0005-0000-0000-000048020000}"/>
    <cellStyle name="20% - Accent2 7 2 3" xfId="1144" xr:uid="{00000000-0005-0000-0000-000049020000}"/>
    <cellStyle name="20% - Accent2 7 2 3 2" xfId="2629" xr:uid="{00000000-0005-0000-0000-00004A020000}"/>
    <cellStyle name="20% - Accent2 7 2 3 3" xfId="4113" xr:uid="{00000000-0005-0000-0000-00004B020000}"/>
    <cellStyle name="20% - Accent2 7 2 4" xfId="1893" xr:uid="{00000000-0005-0000-0000-00004C020000}"/>
    <cellStyle name="20% - Accent2 7 2 5" xfId="3377" xr:uid="{00000000-0005-0000-0000-00004D020000}"/>
    <cellStyle name="20% - Accent2 7 3" xfId="675" xr:uid="{00000000-0005-0000-0000-00004E020000}"/>
    <cellStyle name="20% - Accent2 7 3 2" xfId="1409" xr:uid="{00000000-0005-0000-0000-00004F020000}"/>
    <cellStyle name="20% - Accent2 7 3 2 2" xfId="2894" xr:uid="{00000000-0005-0000-0000-000050020000}"/>
    <cellStyle name="20% - Accent2 7 3 2 3" xfId="4378" xr:uid="{00000000-0005-0000-0000-000051020000}"/>
    <cellStyle name="20% - Accent2 7 3 3" xfId="2158" xr:uid="{00000000-0005-0000-0000-000052020000}"/>
    <cellStyle name="20% - Accent2 7 3 4" xfId="3642" xr:uid="{00000000-0005-0000-0000-000053020000}"/>
    <cellStyle name="20% - Accent2 7 4" xfId="1002" xr:uid="{00000000-0005-0000-0000-000054020000}"/>
    <cellStyle name="20% - Accent2 7 4 2" xfId="2487" xr:uid="{00000000-0005-0000-0000-000055020000}"/>
    <cellStyle name="20% - Accent2 7 4 3" xfId="3971" xr:uid="{00000000-0005-0000-0000-000056020000}"/>
    <cellStyle name="20% - Accent2 7 5" xfId="1751" xr:uid="{00000000-0005-0000-0000-000057020000}"/>
    <cellStyle name="20% - Accent2 7 6" xfId="3235" xr:uid="{00000000-0005-0000-0000-000058020000}"/>
    <cellStyle name="20% - Accent2 8" xfId="273" xr:uid="{00000000-0005-0000-0000-000059020000}"/>
    <cellStyle name="20% - Accent2 8 2" xfId="419" xr:uid="{00000000-0005-0000-0000-00005A020000}"/>
    <cellStyle name="20% - Accent2 8 2 2" xfId="831" xr:uid="{00000000-0005-0000-0000-00005B020000}"/>
    <cellStyle name="20% - Accent2 8 2 2 2" xfId="1565" xr:uid="{00000000-0005-0000-0000-00005C020000}"/>
    <cellStyle name="20% - Accent2 8 2 2 2 2" xfId="3050" xr:uid="{00000000-0005-0000-0000-00005D020000}"/>
    <cellStyle name="20% - Accent2 8 2 2 2 3" xfId="4534" xr:uid="{00000000-0005-0000-0000-00005E020000}"/>
    <cellStyle name="20% - Accent2 8 2 2 3" xfId="2314" xr:uid="{00000000-0005-0000-0000-00005F020000}"/>
    <cellStyle name="20% - Accent2 8 2 2 4" xfId="3798" xr:uid="{00000000-0005-0000-0000-000060020000}"/>
    <cellStyle name="20% - Accent2 8 2 3" xfId="1158" xr:uid="{00000000-0005-0000-0000-000061020000}"/>
    <cellStyle name="20% - Accent2 8 2 3 2" xfId="2643" xr:uid="{00000000-0005-0000-0000-000062020000}"/>
    <cellStyle name="20% - Accent2 8 2 3 3" xfId="4127" xr:uid="{00000000-0005-0000-0000-000063020000}"/>
    <cellStyle name="20% - Accent2 8 2 4" xfId="1907" xr:uid="{00000000-0005-0000-0000-000064020000}"/>
    <cellStyle name="20% - Accent2 8 2 5" xfId="3391" xr:uid="{00000000-0005-0000-0000-000065020000}"/>
    <cellStyle name="20% - Accent2 8 3" xfId="689" xr:uid="{00000000-0005-0000-0000-000066020000}"/>
    <cellStyle name="20% - Accent2 8 3 2" xfId="1423" xr:uid="{00000000-0005-0000-0000-000067020000}"/>
    <cellStyle name="20% - Accent2 8 3 2 2" xfId="2908" xr:uid="{00000000-0005-0000-0000-000068020000}"/>
    <cellStyle name="20% - Accent2 8 3 2 3" xfId="4392" xr:uid="{00000000-0005-0000-0000-000069020000}"/>
    <cellStyle name="20% - Accent2 8 3 3" xfId="2172" xr:uid="{00000000-0005-0000-0000-00006A020000}"/>
    <cellStyle name="20% - Accent2 8 3 4" xfId="3656" xr:uid="{00000000-0005-0000-0000-00006B020000}"/>
    <cellStyle name="20% - Accent2 8 4" xfId="1016" xr:uid="{00000000-0005-0000-0000-00006C020000}"/>
    <cellStyle name="20% - Accent2 8 4 2" xfId="2501" xr:uid="{00000000-0005-0000-0000-00006D020000}"/>
    <cellStyle name="20% - Accent2 8 4 3" xfId="3985" xr:uid="{00000000-0005-0000-0000-00006E020000}"/>
    <cellStyle name="20% - Accent2 8 5" xfId="1765" xr:uid="{00000000-0005-0000-0000-00006F020000}"/>
    <cellStyle name="20% - Accent2 8 6" xfId="3249" xr:uid="{00000000-0005-0000-0000-000070020000}"/>
    <cellStyle name="20% - Accent2 9" xfId="284" xr:uid="{00000000-0005-0000-0000-000071020000}"/>
    <cellStyle name="20% - Accent2 9 2" xfId="700" xr:uid="{00000000-0005-0000-0000-000072020000}"/>
    <cellStyle name="20% - Accent2 9 2 2" xfId="1434" xr:uid="{00000000-0005-0000-0000-000073020000}"/>
    <cellStyle name="20% - Accent2 9 2 2 2" xfId="2919" xr:uid="{00000000-0005-0000-0000-000074020000}"/>
    <cellStyle name="20% - Accent2 9 2 2 3" xfId="4403" xr:uid="{00000000-0005-0000-0000-000075020000}"/>
    <cellStyle name="20% - Accent2 9 2 3" xfId="2183" xr:uid="{00000000-0005-0000-0000-000076020000}"/>
    <cellStyle name="20% - Accent2 9 2 4" xfId="3667" xr:uid="{00000000-0005-0000-0000-000077020000}"/>
    <cellStyle name="20% - Accent2 9 3" xfId="1027" xr:uid="{00000000-0005-0000-0000-000078020000}"/>
    <cellStyle name="20% - Accent2 9 3 2" xfId="2512" xr:uid="{00000000-0005-0000-0000-000079020000}"/>
    <cellStyle name="20% - Accent2 9 3 3" xfId="3996" xr:uid="{00000000-0005-0000-0000-00007A020000}"/>
    <cellStyle name="20% - Accent2 9 4" xfId="1776" xr:uid="{00000000-0005-0000-0000-00007B020000}"/>
    <cellStyle name="20% - Accent2 9 5" xfId="3260" xr:uid="{00000000-0005-0000-0000-00007C020000}"/>
    <cellStyle name="20% - Accent3" xfId="27" builtinId="38" customBuiltin="1"/>
    <cellStyle name="20% - Accent3 10" xfId="434" xr:uid="{00000000-0005-0000-0000-00007E020000}"/>
    <cellStyle name="20% - Accent3 10 2" xfId="848" xr:uid="{00000000-0005-0000-0000-00007F020000}"/>
    <cellStyle name="20% - Accent3 10 2 2" xfId="1582" xr:uid="{00000000-0005-0000-0000-000080020000}"/>
    <cellStyle name="20% - Accent3 10 2 2 2" xfId="3067" xr:uid="{00000000-0005-0000-0000-000081020000}"/>
    <cellStyle name="20% - Accent3 10 2 2 3" xfId="4551" xr:uid="{00000000-0005-0000-0000-000082020000}"/>
    <cellStyle name="20% - Accent3 10 2 3" xfId="2331" xr:uid="{00000000-0005-0000-0000-000083020000}"/>
    <cellStyle name="20% - Accent3 10 2 4" xfId="3815" xr:uid="{00000000-0005-0000-0000-000084020000}"/>
    <cellStyle name="20% - Accent3 10 3" xfId="1175" xr:uid="{00000000-0005-0000-0000-000085020000}"/>
    <cellStyle name="20% - Accent3 10 3 2" xfId="2660" xr:uid="{00000000-0005-0000-0000-000086020000}"/>
    <cellStyle name="20% - Accent3 10 3 3" xfId="4144" xr:uid="{00000000-0005-0000-0000-000087020000}"/>
    <cellStyle name="20% - Accent3 10 4" xfId="1924" xr:uid="{00000000-0005-0000-0000-000088020000}"/>
    <cellStyle name="20% - Accent3 10 5" xfId="3408" xr:uid="{00000000-0005-0000-0000-000089020000}"/>
    <cellStyle name="20% - Accent3 11" xfId="447" xr:uid="{00000000-0005-0000-0000-00008A020000}"/>
    <cellStyle name="20% - Accent3 11 2" xfId="862" xr:uid="{00000000-0005-0000-0000-00008B020000}"/>
    <cellStyle name="20% - Accent3 11 2 2" xfId="1596" xr:uid="{00000000-0005-0000-0000-00008C020000}"/>
    <cellStyle name="20% - Accent3 11 2 2 2" xfId="3081" xr:uid="{00000000-0005-0000-0000-00008D020000}"/>
    <cellStyle name="20% - Accent3 11 2 2 3" xfId="4565" xr:uid="{00000000-0005-0000-0000-00008E020000}"/>
    <cellStyle name="20% - Accent3 11 2 3" xfId="2345" xr:uid="{00000000-0005-0000-0000-00008F020000}"/>
    <cellStyle name="20% - Accent3 11 2 4" xfId="3829" xr:uid="{00000000-0005-0000-0000-000090020000}"/>
    <cellStyle name="20% - Accent3 11 3" xfId="1189" xr:uid="{00000000-0005-0000-0000-000091020000}"/>
    <cellStyle name="20% - Accent3 11 3 2" xfId="2674" xr:uid="{00000000-0005-0000-0000-000092020000}"/>
    <cellStyle name="20% - Accent3 11 3 3" xfId="4158" xr:uid="{00000000-0005-0000-0000-000093020000}"/>
    <cellStyle name="20% - Accent3 11 4" xfId="1938" xr:uid="{00000000-0005-0000-0000-000094020000}"/>
    <cellStyle name="20% - Accent3 11 5" xfId="3422" xr:uid="{00000000-0005-0000-0000-000095020000}"/>
    <cellStyle name="20% - Accent3 12" xfId="460" xr:uid="{00000000-0005-0000-0000-000096020000}"/>
    <cellStyle name="20% - Accent3 12 2" xfId="1203" xr:uid="{00000000-0005-0000-0000-000097020000}"/>
    <cellStyle name="20% - Accent3 12 2 2" xfId="2688" xr:uid="{00000000-0005-0000-0000-000098020000}"/>
    <cellStyle name="20% - Accent3 12 2 3" xfId="4172" xr:uid="{00000000-0005-0000-0000-000099020000}"/>
    <cellStyle name="20% - Accent3 12 3" xfId="1952" xr:uid="{00000000-0005-0000-0000-00009A020000}"/>
    <cellStyle name="20% - Accent3 12 4" xfId="3436" xr:uid="{00000000-0005-0000-0000-00009B020000}"/>
    <cellStyle name="20% - Accent3 13" xfId="478" xr:uid="{00000000-0005-0000-0000-00009C020000}"/>
    <cellStyle name="20% - Accent3 13 2" xfId="1221" xr:uid="{00000000-0005-0000-0000-00009D020000}"/>
    <cellStyle name="20% - Accent3 13 2 2" xfId="2706" xr:uid="{00000000-0005-0000-0000-00009E020000}"/>
    <cellStyle name="20% - Accent3 13 2 3" xfId="4190" xr:uid="{00000000-0005-0000-0000-00009F020000}"/>
    <cellStyle name="20% - Accent3 13 3" xfId="1970" xr:uid="{00000000-0005-0000-0000-0000A0020000}"/>
    <cellStyle name="20% - Accent3 13 4" xfId="3454" xr:uid="{00000000-0005-0000-0000-0000A1020000}"/>
    <cellStyle name="20% - Accent3 14" xfId="552" xr:uid="{00000000-0005-0000-0000-0000A2020000}"/>
    <cellStyle name="20% - Accent3 14 2" xfId="1283" xr:uid="{00000000-0005-0000-0000-0000A3020000}"/>
    <cellStyle name="20% - Accent3 14 2 2" xfId="2768" xr:uid="{00000000-0005-0000-0000-0000A4020000}"/>
    <cellStyle name="20% - Accent3 14 2 3" xfId="4252" xr:uid="{00000000-0005-0000-0000-0000A5020000}"/>
    <cellStyle name="20% - Accent3 14 3" xfId="2032" xr:uid="{00000000-0005-0000-0000-0000A6020000}"/>
    <cellStyle name="20% - Accent3 14 4" xfId="3516" xr:uid="{00000000-0005-0000-0000-0000A7020000}"/>
    <cellStyle name="20% - Accent3 15" xfId="565" xr:uid="{00000000-0005-0000-0000-0000A8020000}"/>
    <cellStyle name="20% - Accent3 15 2" xfId="1296" xr:uid="{00000000-0005-0000-0000-0000A9020000}"/>
    <cellStyle name="20% - Accent3 15 2 2" xfId="2781" xr:uid="{00000000-0005-0000-0000-0000AA020000}"/>
    <cellStyle name="20% - Accent3 15 2 3" xfId="4265" xr:uid="{00000000-0005-0000-0000-0000AB020000}"/>
    <cellStyle name="20% - Accent3 15 3" xfId="2045" xr:uid="{00000000-0005-0000-0000-0000AC020000}"/>
    <cellStyle name="20% - Accent3 15 4" xfId="3529" xr:uid="{00000000-0005-0000-0000-0000AD020000}"/>
    <cellStyle name="20% - Accent3 16" xfId="876" xr:uid="{00000000-0005-0000-0000-0000AE020000}"/>
    <cellStyle name="20% - Accent3 16 2" xfId="1610" xr:uid="{00000000-0005-0000-0000-0000AF020000}"/>
    <cellStyle name="20% - Accent3 16 2 2" xfId="3095" xr:uid="{00000000-0005-0000-0000-0000B0020000}"/>
    <cellStyle name="20% - Accent3 16 2 3" xfId="4579" xr:uid="{00000000-0005-0000-0000-0000B1020000}"/>
    <cellStyle name="20% - Accent3 16 3" xfId="2359" xr:uid="{00000000-0005-0000-0000-0000B2020000}"/>
    <cellStyle name="20% - Accent3 16 4" xfId="3843" xr:uid="{00000000-0005-0000-0000-0000B3020000}"/>
    <cellStyle name="20% - Accent3 17" xfId="890" xr:uid="{00000000-0005-0000-0000-0000B4020000}"/>
    <cellStyle name="20% - Accent3 17 2" xfId="2373" xr:uid="{00000000-0005-0000-0000-0000B5020000}"/>
    <cellStyle name="20% - Accent3 17 3" xfId="3857" xr:uid="{00000000-0005-0000-0000-0000B6020000}"/>
    <cellStyle name="20% - Accent3 18" xfId="1624" xr:uid="{00000000-0005-0000-0000-0000B7020000}"/>
    <cellStyle name="20% - Accent3 18 2" xfId="3109" xr:uid="{00000000-0005-0000-0000-0000B8020000}"/>
    <cellStyle name="20% - Accent3 18 3" xfId="4593" xr:uid="{00000000-0005-0000-0000-0000B9020000}"/>
    <cellStyle name="20% - Accent3 19" xfId="1639" xr:uid="{00000000-0005-0000-0000-0000BA020000}"/>
    <cellStyle name="20% - Accent3 2" xfId="165" xr:uid="{00000000-0005-0000-0000-0000BB020000}"/>
    <cellStyle name="20% - Accent3 2 2" xfId="208" xr:uid="{00000000-0005-0000-0000-0000BC020000}"/>
    <cellStyle name="20% - Accent3 2 2 2" xfId="352" xr:uid="{00000000-0005-0000-0000-0000BD020000}"/>
    <cellStyle name="20% - Accent3 2 2 2 2" xfId="763" xr:uid="{00000000-0005-0000-0000-0000BE020000}"/>
    <cellStyle name="20% - Accent3 2 2 2 2 2" xfId="1497" xr:uid="{00000000-0005-0000-0000-0000BF020000}"/>
    <cellStyle name="20% - Accent3 2 2 2 2 2 2" xfId="2982" xr:uid="{00000000-0005-0000-0000-0000C0020000}"/>
    <cellStyle name="20% - Accent3 2 2 2 2 2 3" xfId="4466" xr:uid="{00000000-0005-0000-0000-0000C1020000}"/>
    <cellStyle name="20% - Accent3 2 2 2 2 3" xfId="2246" xr:uid="{00000000-0005-0000-0000-0000C2020000}"/>
    <cellStyle name="20% - Accent3 2 2 2 2 4" xfId="3730" xr:uid="{00000000-0005-0000-0000-0000C3020000}"/>
    <cellStyle name="20% - Accent3 2 2 2 3" xfId="1090" xr:uid="{00000000-0005-0000-0000-0000C4020000}"/>
    <cellStyle name="20% - Accent3 2 2 2 3 2" xfId="2575" xr:uid="{00000000-0005-0000-0000-0000C5020000}"/>
    <cellStyle name="20% - Accent3 2 2 2 3 3" xfId="4059" xr:uid="{00000000-0005-0000-0000-0000C6020000}"/>
    <cellStyle name="20% - Accent3 2 2 2 4" xfId="1839" xr:uid="{00000000-0005-0000-0000-0000C7020000}"/>
    <cellStyle name="20% - Accent3 2 2 2 5" xfId="3323" xr:uid="{00000000-0005-0000-0000-0000C8020000}"/>
    <cellStyle name="20% - Accent3 2 2 3" xfId="622" xr:uid="{00000000-0005-0000-0000-0000C9020000}"/>
    <cellStyle name="20% - Accent3 2 2 3 2" xfId="1355" xr:uid="{00000000-0005-0000-0000-0000CA020000}"/>
    <cellStyle name="20% - Accent3 2 2 3 2 2" xfId="2840" xr:uid="{00000000-0005-0000-0000-0000CB020000}"/>
    <cellStyle name="20% - Accent3 2 2 3 2 3" xfId="4324" xr:uid="{00000000-0005-0000-0000-0000CC020000}"/>
    <cellStyle name="20% - Accent3 2 2 3 3" xfId="2104" xr:uid="{00000000-0005-0000-0000-0000CD020000}"/>
    <cellStyle name="20% - Accent3 2 2 3 4" xfId="3588" xr:uid="{00000000-0005-0000-0000-0000CE020000}"/>
    <cellStyle name="20% - Accent3 2 2 4" xfId="949" xr:uid="{00000000-0005-0000-0000-0000CF020000}"/>
    <cellStyle name="20% - Accent3 2 2 4 2" xfId="2433" xr:uid="{00000000-0005-0000-0000-0000D0020000}"/>
    <cellStyle name="20% - Accent3 2 2 4 3" xfId="3917" xr:uid="{00000000-0005-0000-0000-0000D1020000}"/>
    <cellStyle name="20% - Accent3 2 2 5" xfId="1698" xr:uid="{00000000-0005-0000-0000-0000D2020000}"/>
    <cellStyle name="20% - Accent3 2 2 6" xfId="3181" xr:uid="{00000000-0005-0000-0000-0000D3020000}"/>
    <cellStyle name="20% - Accent3 2 3" xfId="309" xr:uid="{00000000-0005-0000-0000-0000D4020000}"/>
    <cellStyle name="20% - Accent3 2 3 2" xfId="720" xr:uid="{00000000-0005-0000-0000-0000D5020000}"/>
    <cellStyle name="20% - Accent3 2 3 2 2" xfId="1454" xr:uid="{00000000-0005-0000-0000-0000D6020000}"/>
    <cellStyle name="20% - Accent3 2 3 2 2 2" xfId="2939" xr:uid="{00000000-0005-0000-0000-0000D7020000}"/>
    <cellStyle name="20% - Accent3 2 3 2 2 3" xfId="4423" xr:uid="{00000000-0005-0000-0000-0000D8020000}"/>
    <cellStyle name="20% - Accent3 2 3 2 3" xfId="2203" xr:uid="{00000000-0005-0000-0000-0000D9020000}"/>
    <cellStyle name="20% - Accent3 2 3 2 4" xfId="3687" xr:uid="{00000000-0005-0000-0000-0000DA020000}"/>
    <cellStyle name="20% - Accent3 2 3 3" xfId="1047" xr:uid="{00000000-0005-0000-0000-0000DB020000}"/>
    <cellStyle name="20% - Accent3 2 3 3 2" xfId="2532" xr:uid="{00000000-0005-0000-0000-0000DC020000}"/>
    <cellStyle name="20% - Accent3 2 3 3 3" xfId="4016" xr:uid="{00000000-0005-0000-0000-0000DD020000}"/>
    <cellStyle name="20% - Accent3 2 3 4" xfId="1796" xr:uid="{00000000-0005-0000-0000-0000DE020000}"/>
    <cellStyle name="20% - Accent3 2 3 5" xfId="3280" xr:uid="{00000000-0005-0000-0000-0000DF020000}"/>
    <cellStyle name="20% - Accent3 2 4" xfId="479" xr:uid="{00000000-0005-0000-0000-0000E0020000}"/>
    <cellStyle name="20% - Accent3 2 4 2" xfId="1222" xr:uid="{00000000-0005-0000-0000-0000E1020000}"/>
    <cellStyle name="20% - Accent3 2 4 2 2" xfId="2707" xr:uid="{00000000-0005-0000-0000-0000E2020000}"/>
    <cellStyle name="20% - Accent3 2 4 2 3" xfId="4191" xr:uid="{00000000-0005-0000-0000-0000E3020000}"/>
    <cellStyle name="20% - Accent3 2 4 3" xfId="1971" xr:uid="{00000000-0005-0000-0000-0000E4020000}"/>
    <cellStyle name="20% - Accent3 2 4 4" xfId="3455" xr:uid="{00000000-0005-0000-0000-0000E5020000}"/>
    <cellStyle name="20% - Accent3 2 5" xfId="580" xr:uid="{00000000-0005-0000-0000-0000E6020000}"/>
    <cellStyle name="20% - Accent3 2 5 2" xfId="1312" xr:uid="{00000000-0005-0000-0000-0000E7020000}"/>
    <cellStyle name="20% - Accent3 2 5 2 2" xfId="2797" xr:uid="{00000000-0005-0000-0000-0000E8020000}"/>
    <cellStyle name="20% - Accent3 2 5 2 3" xfId="4281" xr:uid="{00000000-0005-0000-0000-0000E9020000}"/>
    <cellStyle name="20% - Accent3 2 5 3" xfId="2061" xr:uid="{00000000-0005-0000-0000-0000EA020000}"/>
    <cellStyle name="20% - Accent3 2 5 4" xfId="3545" xr:uid="{00000000-0005-0000-0000-0000EB020000}"/>
    <cellStyle name="20% - Accent3 2 6" xfId="907" xr:uid="{00000000-0005-0000-0000-0000EC020000}"/>
    <cellStyle name="20% - Accent3 2 6 2" xfId="2390" xr:uid="{00000000-0005-0000-0000-0000ED020000}"/>
    <cellStyle name="20% - Accent3 2 6 3" xfId="3874" xr:uid="{00000000-0005-0000-0000-0000EE020000}"/>
    <cellStyle name="20% - Accent3 2 7" xfId="1656" xr:uid="{00000000-0005-0000-0000-0000EF020000}"/>
    <cellStyle name="20% - Accent3 2 8" xfId="3139" xr:uid="{00000000-0005-0000-0000-0000F0020000}"/>
    <cellStyle name="20% - Accent3 20" xfId="3123" xr:uid="{00000000-0005-0000-0000-0000F1020000}"/>
    <cellStyle name="20% - Accent3 21" xfId="4607" xr:uid="{00000000-0005-0000-0000-0000F2020000}"/>
    <cellStyle name="20% - Accent3 22" xfId="4642" xr:uid="{00000000-0005-0000-0000-0000F3020000}"/>
    <cellStyle name="20% - Accent3 3" xfId="179" xr:uid="{00000000-0005-0000-0000-0000F4020000}"/>
    <cellStyle name="20% - Accent3 3 2" xfId="222" xr:uid="{00000000-0005-0000-0000-0000F5020000}"/>
    <cellStyle name="20% - Accent3 3 2 2" xfId="366" xr:uid="{00000000-0005-0000-0000-0000F6020000}"/>
    <cellStyle name="20% - Accent3 3 2 2 2" xfId="777" xr:uid="{00000000-0005-0000-0000-0000F7020000}"/>
    <cellStyle name="20% - Accent3 3 2 2 2 2" xfId="1511" xr:uid="{00000000-0005-0000-0000-0000F8020000}"/>
    <cellStyle name="20% - Accent3 3 2 2 2 2 2" xfId="2996" xr:uid="{00000000-0005-0000-0000-0000F9020000}"/>
    <cellStyle name="20% - Accent3 3 2 2 2 2 3" xfId="4480" xr:uid="{00000000-0005-0000-0000-0000FA020000}"/>
    <cellStyle name="20% - Accent3 3 2 2 2 3" xfId="2260" xr:uid="{00000000-0005-0000-0000-0000FB020000}"/>
    <cellStyle name="20% - Accent3 3 2 2 2 4" xfId="3744" xr:uid="{00000000-0005-0000-0000-0000FC020000}"/>
    <cellStyle name="20% - Accent3 3 2 2 3" xfId="1104" xr:uid="{00000000-0005-0000-0000-0000FD020000}"/>
    <cellStyle name="20% - Accent3 3 2 2 3 2" xfId="2589" xr:uid="{00000000-0005-0000-0000-0000FE020000}"/>
    <cellStyle name="20% - Accent3 3 2 2 3 3" xfId="4073" xr:uid="{00000000-0005-0000-0000-0000FF020000}"/>
    <cellStyle name="20% - Accent3 3 2 2 4" xfId="1853" xr:uid="{00000000-0005-0000-0000-000000030000}"/>
    <cellStyle name="20% - Accent3 3 2 2 5" xfId="3337" xr:uid="{00000000-0005-0000-0000-000001030000}"/>
    <cellStyle name="20% - Accent3 3 2 3" xfId="636" xr:uid="{00000000-0005-0000-0000-000002030000}"/>
    <cellStyle name="20% - Accent3 3 2 3 2" xfId="1369" xr:uid="{00000000-0005-0000-0000-000003030000}"/>
    <cellStyle name="20% - Accent3 3 2 3 2 2" xfId="2854" xr:uid="{00000000-0005-0000-0000-000004030000}"/>
    <cellStyle name="20% - Accent3 3 2 3 2 3" xfId="4338" xr:uid="{00000000-0005-0000-0000-000005030000}"/>
    <cellStyle name="20% - Accent3 3 2 3 3" xfId="2118" xr:uid="{00000000-0005-0000-0000-000006030000}"/>
    <cellStyle name="20% - Accent3 3 2 3 4" xfId="3602" xr:uid="{00000000-0005-0000-0000-000007030000}"/>
    <cellStyle name="20% - Accent3 3 2 4" xfId="963" xr:uid="{00000000-0005-0000-0000-000008030000}"/>
    <cellStyle name="20% - Accent3 3 2 4 2" xfId="2447" xr:uid="{00000000-0005-0000-0000-000009030000}"/>
    <cellStyle name="20% - Accent3 3 2 4 3" xfId="3931" xr:uid="{00000000-0005-0000-0000-00000A030000}"/>
    <cellStyle name="20% - Accent3 3 2 5" xfId="1712" xr:uid="{00000000-0005-0000-0000-00000B030000}"/>
    <cellStyle name="20% - Accent3 3 2 6" xfId="3195" xr:uid="{00000000-0005-0000-0000-00000C030000}"/>
    <cellStyle name="20% - Accent3 3 3" xfId="323" xr:uid="{00000000-0005-0000-0000-00000D030000}"/>
    <cellStyle name="20% - Accent3 3 3 2" xfId="734" xr:uid="{00000000-0005-0000-0000-00000E030000}"/>
    <cellStyle name="20% - Accent3 3 3 2 2" xfId="1468" xr:uid="{00000000-0005-0000-0000-00000F030000}"/>
    <cellStyle name="20% - Accent3 3 3 2 2 2" xfId="2953" xr:uid="{00000000-0005-0000-0000-000010030000}"/>
    <cellStyle name="20% - Accent3 3 3 2 2 3" xfId="4437" xr:uid="{00000000-0005-0000-0000-000011030000}"/>
    <cellStyle name="20% - Accent3 3 3 2 3" xfId="2217" xr:uid="{00000000-0005-0000-0000-000012030000}"/>
    <cellStyle name="20% - Accent3 3 3 2 4" xfId="3701" xr:uid="{00000000-0005-0000-0000-000013030000}"/>
    <cellStyle name="20% - Accent3 3 3 3" xfId="1061" xr:uid="{00000000-0005-0000-0000-000014030000}"/>
    <cellStyle name="20% - Accent3 3 3 3 2" xfId="2546" xr:uid="{00000000-0005-0000-0000-000015030000}"/>
    <cellStyle name="20% - Accent3 3 3 3 3" xfId="4030" xr:uid="{00000000-0005-0000-0000-000016030000}"/>
    <cellStyle name="20% - Accent3 3 3 4" xfId="1810" xr:uid="{00000000-0005-0000-0000-000017030000}"/>
    <cellStyle name="20% - Accent3 3 3 5" xfId="3294" xr:uid="{00000000-0005-0000-0000-000018030000}"/>
    <cellStyle name="20% - Accent3 3 4" xfId="480" xr:uid="{00000000-0005-0000-0000-000019030000}"/>
    <cellStyle name="20% - Accent3 3 4 2" xfId="1223" xr:uid="{00000000-0005-0000-0000-00001A030000}"/>
    <cellStyle name="20% - Accent3 3 4 2 2" xfId="2708" xr:uid="{00000000-0005-0000-0000-00001B030000}"/>
    <cellStyle name="20% - Accent3 3 4 2 3" xfId="4192" xr:uid="{00000000-0005-0000-0000-00001C030000}"/>
    <cellStyle name="20% - Accent3 3 4 3" xfId="1972" xr:uid="{00000000-0005-0000-0000-00001D030000}"/>
    <cellStyle name="20% - Accent3 3 4 4" xfId="3456" xr:uid="{00000000-0005-0000-0000-00001E030000}"/>
    <cellStyle name="20% - Accent3 3 5" xfId="594" xr:uid="{00000000-0005-0000-0000-00001F030000}"/>
    <cellStyle name="20% - Accent3 3 5 2" xfId="1326" xr:uid="{00000000-0005-0000-0000-000020030000}"/>
    <cellStyle name="20% - Accent3 3 5 2 2" xfId="2811" xr:uid="{00000000-0005-0000-0000-000021030000}"/>
    <cellStyle name="20% - Accent3 3 5 2 3" xfId="4295" xr:uid="{00000000-0005-0000-0000-000022030000}"/>
    <cellStyle name="20% - Accent3 3 5 3" xfId="2075" xr:uid="{00000000-0005-0000-0000-000023030000}"/>
    <cellStyle name="20% - Accent3 3 5 4" xfId="3559" xr:uid="{00000000-0005-0000-0000-000024030000}"/>
    <cellStyle name="20% - Accent3 3 6" xfId="921" xr:uid="{00000000-0005-0000-0000-000025030000}"/>
    <cellStyle name="20% - Accent3 3 6 2" xfId="2404" xr:uid="{00000000-0005-0000-0000-000026030000}"/>
    <cellStyle name="20% - Accent3 3 6 3" xfId="3888" xr:uid="{00000000-0005-0000-0000-000027030000}"/>
    <cellStyle name="20% - Accent3 3 7" xfId="1670" xr:uid="{00000000-0005-0000-0000-000028030000}"/>
    <cellStyle name="20% - Accent3 3 8" xfId="3153" xr:uid="{00000000-0005-0000-0000-000029030000}"/>
    <cellStyle name="20% - Accent3 4" xfId="192" xr:uid="{00000000-0005-0000-0000-00002A030000}"/>
    <cellStyle name="20% - Accent3 4 2" xfId="336" xr:uid="{00000000-0005-0000-0000-00002B030000}"/>
    <cellStyle name="20% - Accent3 4 2 2" xfId="747" xr:uid="{00000000-0005-0000-0000-00002C030000}"/>
    <cellStyle name="20% - Accent3 4 2 2 2" xfId="1481" xr:uid="{00000000-0005-0000-0000-00002D030000}"/>
    <cellStyle name="20% - Accent3 4 2 2 2 2" xfId="2966" xr:uid="{00000000-0005-0000-0000-00002E030000}"/>
    <cellStyle name="20% - Accent3 4 2 2 2 3" xfId="4450" xr:uid="{00000000-0005-0000-0000-00002F030000}"/>
    <cellStyle name="20% - Accent3 4 2 2 3" xfId="2230" xr:uid="{00000000-0005-0000-0000-000030030000}"/>
    <cellStyle name="20% - Accent3 4 2 2 4" xfId="3714" xr:uid="{00000000-0005-0000-0000-000031030000}"/>
    <cellStyle name="20% - Accent3 4 2 3" xfId="1074" xr:uid="{00000000-0005-0000-0000-000032030000}"/>
    <cellStyle name="20% - Accent3 4 2 3 2" xfId="2559" xr:uid="{00000000-0005-0000-0000-000033030000}"/>
    <cellStyle name="20% - Accent3 4 2 3 3" xfId="4043" xr:uid="{00000000-0005-0000-0000-000034030000}"/>
    <cellStyle name="20% - Accent3 4 2 4" xfId="1823" xr:uid="{00000000-0005-0000-0000-000035030000}"/>
    <cellStyle name="20% - Accent3 4 2 5" xfId="3307" xr:uid="{00000000-0005-0000-0000-000036030000}"/>
    <cellStyle name="20% - Accent3 4 3" xfId="481" xr:uid="{00000000-0005-0000-0000-000037030000}"/>
    <cellStyle name="20% - Accent3 4 3 2" xfId="1224" xr:uid="{00000000-0005-0000-0000-000038030000}"/>
    <cellStyle name="20% - Accent3 4 3 2 2" xfId="2709" xr:uid="{00000000-0005-0000-0000-000039030000}"/>
    <cellStyle name="20% - Accent3 4 3 2 3" xfId="4193" xr:uid="{00000000-0005-0000-0000-00003A030000}"/>
    <cellStyle name="20% - Accent3 4 3 3" xfId="1973" xr:uid="{00000000-0005-0000-0000-00003B030000}"/>
    <cellStyle name="20% - Accent3 4 3 4" xfId="3457" xr:uid="{00000000-0005-0000-0000-00003C030000}"/>
    <cellStyle name="20% - Accent3 4 4" xfId="606" xr:uid="{00000000-0005-0000-0000-00003D030000}"/>
    <cellStyle name="20% - Accent3 4 4 2" xfId="1339" xr:uid="{00000000-0005-0000-0000-00003E030000}"/>
    <cellStyle name="20% - Accent3 4 4 2 2" xfId="2824" xr:uid="{00000000-0005-0000-0000-00003F030000}"/>
    <cellStyle name="20% - Accent3 4 4 2 3" xfId="4308" xr:uid="{00000000-0005-0000-0000-000040030000}"/>
    <cellStyle name="20% - Accent3 4 4 3" xfId="2088" xr:uid="{00000000-0005-0000-0000-000041030000}"/>
    <cellStyle name="20% - Accent3 4 4 4" xfId="3572" xr:uid="{00000000-0005-0000-0000-000042030000}"/>
    <cellStyle name="20% - Accent3 4 5" xfId="933" xr:uid="{00000000-0005-0000-0000-000043030000}"/>
    <cellStyle name="20% - Accent3 4 5 2" xfId="2417" xr:uid="{00000000-0005-0000-0000-000044030000}"/>
    <cellStyle name="20% - Accent3 4 5 3" xfId="3901" xr:uid="{00000000-0005-0000-0000-000045030000}"/>
    <cellStyle name="20% - Accent3 4 6" xfId="1682" xr:uid="{00000000-0005-0000-0000-000046030000}"/>
    <cellStyle name="20% - Accent3 4 7" xfId="3165" xr:uid="{00000000-0005-0000-0000-000047030000}"/>
    <cellStyle name="20% - Accent3 5" xfId="236" xr:uid="{00000000-0005-0000-0000-000048030000}"/>
    <cellStyle name="20% - Accent3 5 2" xfId="380" xr:uid="{00000000-0005-0000-0000-000049030000}"/>
    <cellStyle name="20% - Accent3 5 2 2" xfId="791" xr:uid="{00000000-0005-0000-0000-00004A030000}"/>
    <cellStyle name="20% - Accent3 5 2 2 2" xfId="1525" xr:uid="{00000000-0005-0000-0000-00004B030000}"/>
    <cellStyle name="20% - Accent3 5 2 2 2 2" xfId="3010" xr:uid="{00000000-0005-0000-0000-00004C030000}"/>
    <cellStyle name="20% - Accent3 5 2 2 2 3" xfId="4494" xr:uid="{00000000-0005-0000-0000-00004D030000}"/>
    <cellStyle name="20% - Accent3 5 2 2 3" xfId="2274" xr:uid="{00000000-0005-0000-0000-00004E030000}"/>
    <cellStyle name="20% - Accent3 5 2 2 4" xfId="3758" xr:uid="{00000000-0005-0000-0000-00004F030000}"/>
    <cellStyle name="20% - Accent3 5 2 3" xfId="1118" xr:uid="{00000000-0005-0000-0000-000050030000}"/>
    <cellStyle name="20% - Accent3 5 2 3 2" xfId="2603" xr:uid="{00000000-0005-0000-0000-000051030000}"/>
    <cellStyle name="20% - Accent3 5 2 3 3" xfId="4087" xr:uid="{00000000-0005-0000-0000-000052030000}"/>
    <cellStyle name="20% - Accent3 5 2 4" xfId="1867" xr:uid="{00000000-0005-0000-0000-000053030000}"/>
    <cellStyle name="20% - Accent3 5 2 5" xfId="3351" xr:uid="{00000000-0005-0000-0000-000054030000}"/>
    <cellStyle name="20% - Accent3 5 3" xfId="482" xr:uid="{00000000-0005-0000-0000-000055030000}"/>
    <cellStyle name="20% - Accent3 5 3 2" xfId="1225" xr:uid="{00000000-0005-0000-0000-000056030000}"/>
    <cellStyle name="20% - Accent3 5 3 2 2" xfId="2710" xr:uid="{00000000-0005-0000-0000-000057030000}"/>
    <cellStyle name="20% - Accent3 5 3 2 3" xfId="4194" xr:uid="{00000000-0005-0000-0000-000058030000}"/>
    <cellStyle name="20% - Accent3 5 3 3" xfId="1974" xr:uid="{00000000-0005-0000-0000-000059030000}"/>
    <cellStyle name="20% - Accent3 5 3 4" xfId="3458" xr:uid="{00000000-0005-0000-0000-00005A030000}"/>
    <cellStyle name="20% - Accent3 5 4" xfId="650" xr:uid="{00000000-0005-0000-0000-00005B030000}"/>
    <cellStyle name="20% - Accent3 5 4 2" xfId="1383" xr:uid="{00000000-0005-0000-0000-00005C030000}"/>
    <cellStyle name="20% - Accent3 5 4 2 2" xfId="2868" xr:uid="{00000000-0005-0000-0000-00005D030000}"/>
    <cellStyle name="20% - Accent3 5 4 2 3" xfId="4352" xr:uid="{00000000-0005-0000-0000-00005E030000}"/>
    <cellStyle name="20% - Accent3 5 4 3" xfId="2132" xr:uid="{00000000-0005-0000-0000-00005F030000}"/>
    <cellStyle name="20% - Accent3 5 4 4" xfId="3616" xr:uid="{00000000-0005-0000-0000-000060030000}"/>
    <cellStyle name="20% - Accent3 5 5" xfId="977" xr:uid="{00000000-0005-0000-0000-000061030000}"/>
    <cellStyle name="20% - Accent3 5 5 2" xfId="2461" xr:uid="{00000000-0005-0000-0000-000062030000}"/>
    <cellStyle name="20% - Accent3 5 5 3" xfId="3945" xr:uid="{00000000-0005-0000-0000-000063030000}"/>
    <cellStyle name="20% - Accent3 5 6" xfId="1726" xr:uid="{00000000-0005-0000-0000-000064030000}"/>
    <cellStyle name="20% - Accent3 5 7" xfId="3209" xr:uid="{00000000-0005-0000-0000-000065030000}"/>
    <cellStyle name="20% - Accent3 6" xfId="249" xr:uid="{00000000-0005-0000-0000-000066030000}"/>
    <cellStyle name="20% - Accent3 6 2" xfId="394" xr:uid="{00000000-0005-0000-0000-000067030000}"/>
    <cellStyle name="20% - Accent3 6 2 2" xfId="805" xr:uid="{00000000-0005-0000-0000-000068030000}"/>
    <cellStyle name="20% - Accent3 6 2 2 2" xfId="1539" xr:uid="{00000000-0005-0000-0000-000069030000}"/>
    <cellStyle name="20% - Accent3 6 2 2 2 2" xfId="3024" xr:uid="{00000000-0005-0000-0000-00006A030000}"/>
    <cellStyle name="20% - Accent3 6 2 2 2 3" xfId="4508" xr:uid="{00000000-0005-0000-0000-00006B030000}"/>
    <cellStyle name="20% - Accent3 6 2 2 3" xfId="2288" xr:uid="{00000000-0005-0000-0000-00006C030000}"/>
    <cellStyle name="20% - Accent3 6 2 2 4" xfId="3772" xr:uid="{00000000-0005-0000-0000-00006D030000}"/>
    <cellStyle name="20% - Accent3 6 2 3" xfId="1132" xr:uid="{00000000-0005-0000-0000-00006E030000}"/>
    <cellStyle name="20% - Accent3 6 2 3 2" xfId="2617" xr:uid="{00000000-0005-0000-0000-00006F030000}"/>
    <cellStyle name="20% - Accent3 6 2 3 3" xfId="4101" xr:uid="{00000000-0005-0000-0000-000070030000}"/>
    <cellStyle name="20% - Accent3 6 2 4" xfId="1881" xr:uid="{00000000-0005-0000-0000-000071030000}"/>
    <cellStyle name="20% - Accent3 6 2 5" xfId="3365" xr:uid="{00000000-0005-0000-0000-000072030000}"/>
    <cellStyle name="20% - Accent3 6 3" xfId="664" xr:uid="{00000000-0005-0000-0000-000073030000}"/>
    <cellStyle name="20% - Accent3 6 3 2" xfId="1397" xr:uid="{00000000-0005-0000-0000-000074030000}"/>
    <cellStyle name="20% - Accent3 6 3 2 2" xfId="2882" xr:uid="{00000000-0005-0000-0000-000075030000}"/>
    <cellStyle name="20% - Accent3 6 3 2 3" xfId="4366" xr:uid="{00000000-0005-0000-0000-000076030000}"/>
    <cellStyle name="20% - Accent3 6 3 3" xfId="2146" xr:uid="{00000000-0005-0000-0000-000077030000}"/>
    <cellStyle name="20% - Accent3 6 3 4" xfId="3630" xr:uid="{00000000-0005-0000-0000-000078030000}"/>
    <cellStyle name="20% - Accent3 6 4" xfId="991" xr:uid="{00000000-0005-0000-0000-000079030000}"/>
    <cellStyle name="20% - Accent3 6 4 2" xfId="2475" xr:uid="{00000000-0005-0000-0000-00007A030000}"/>
    <cellStyle name="20% - Accent3 6 4 3" xfId="3959" xr:uid="{00000000-0005-0000-0000-00007B030000}"/>
    <cellStyle name="20% - Accent3 6 5" xfId="1740" xr:uid="{00000000-0005-0000-0000-00007C030000}"/>
    <cellStyle name="20% - Accent3 6 6" xfId="3223" xr:uid="{00000000-0005-0000-0000-00007D030000}"/>
    <cellStyle name="20% - Accent3 7" xfId="262" xr:uid="{00000000-0005-0000-0000-00007E030000}"/>
    <cellStyle name="20% - Accent3 7 2" xfId="407" xr:uid="{00000000-0005-0000-0000-00007F030000}"/>
    <cellStyle name="20% - Accent3 7 2 2" xfId="819" xr:uid="{00000000-0005-0000-0000-000080030000}"/>
    <cellStyle name="20% - Accent3 7 2 2 2" xfId="1553" xr:uid="{00000000-0005-0000-0000-000081030000}"/>
    <cellStyle name="20% - Accent3 7 2 2 2 2" xfId="3038" xr:uid="{00000000-0005-0000-0000-000082030000}"/>
    <cellStyle name="20% - Accent3 7 2 2 2 3" xfId="4522" xr:uid="{00000000-0005-0000-0000-000083030000}"/>
    <cellStyle name="20% - Accent3 7 2 2 3" xfId="2302" xr:uid="{00000000-0005-0000-0000-000084030000}"/>
    <cellStyle name="20% - Accent3 7 2 2 4" xfId="3786" xr:uid="{00000000-0005-0000-0000-000085030000}"/>
    <cellStyle name="20% - Accent3 7 2 3" xfId="1146" xr:uid="{00000000-0005-0000-0000-000086030000}"/>
    <cellStyle name="20% - Accent3 7 2 3 2" xfId="2631" xr:uid="{00000000-0005-0000-0000-000087030000}"/>
    <cellStyle name="20% - Accent3 7 2 3 3" xfId="4115" xr:uid="{00000000-0005-0000-0000-000088030000}"/>
    <cellStyle name="20% - Accent3 7 2 4" xfId="1895" xr:uid="{00000000-0005-0000-0000-000089030000}"/>
    <cellStyle name="20% - Accent3 7 2 5" xfId="3379" xr:uid="{00000000-0005-0000-0000-00008A030000}"/>
    <cellStyle name="20% - Accent3 7 3" xfId="677" xr:uid="{00000000-0005-0000-0000-00008B030000}"/>
    <cellStyle name="20% - Accent3 7 3 2" xfId="1411" xr:uid="{00000000-0005-0000-0000-00008C030000}"/>
    <cellStyle name="20% - Accent3 7 3 2 2" xfId="2896" xr:uid="{00000000-0005-0000-0000-00008D030000}"/>
    <cellStyle name="20% - Accent3 7 3 2 3" xfId="4380" xr:uid="{00000000-0005-0000-0000-00008E030000}"/>
    <cellStyle name="20% - Accent3 7 3 3" xfId="2160" xr:uid="{00000000-0005-0000-0000-00008F030000}"/>
    <cellStyle name="20% - Accent3 7 3 4" xfId="3644" xr:uid="{00000000-0005-0000-0000-000090030000}"/>
    <cellStyle name="20% - Accent3 7 4" xfId="1004" xr:uid="{00000000-0005-0000-0000-000091030000}"/>
    <cellStyle name="20% - Accent3 7 4 2" xfId="2489" xr:uid="{00000000-0005-0000-0000-000092030000}"/>
    <cellStyle name="20% - Accent3 7 4 3" xfId="3973" xr:uid="{00000000-0005-0000-0000-000093030000}"/>
    <cellStyle name="20% - Accent3 7 5" xfId="1753" xr:uid="{00000000-0005-0000-0000-000094030000}"/>
    <cellStyle name="20% - Accent3 7 6" xfId="3237" xr:uid="{00000000-0005-0000-0000-000095030000}"/>
    <cellStyle name="20% - Accent3 8" xfId="275" xr:uid="{00000000-0005-0000-0000-000096030000}"/>
    <cellStyle name="20% - Accent3 8 2" xfId="421" xr:uid="{00000000-0005-0000-0000-000097030000}"/>
    <cellStyle name="20% - Accent3 8 2 2" xfId="833" xr:uid="{00000000-0005-0000-0000-000098030000}"/>
    <cellStyle name="20% - Accent3 8 2 2 2" xfId="1567" xr:uid="{00000000-0005-0000-0000-000099030000}"/>
    <cellStyle name="20% - Accent3 8 2 2 2 2" xfId="3052" xr:uid="{00000000-0005-0000-0000-00009A030000}"/>
    <cellStyle name="20% - Accent3 8 2 2 2 3" xfId="4536" xr:uid="{00000000-0005-0000-0000-00009B030000}"/>
    <cellStyle name="20% - Accent3 8 2 2 3" xfId="2316" xr:uid="{00000000-0005-0000-0000-00009C030000}"/>
    <cellStyle name="20% - Accent3 8 2 2 4" xfId="3800" xr:uid="{00000000-0005-0000-0000-00009D030000}"/>
    <cellStyle name="20% - Accent3 8 2 3" xfId="1160" xr:uid="{00000000-0005-0000-0000-00009E030000}"/>
    <cellStyle name="20% - Accent3 8 2 3 2" xfId="2645" xr:uid="{00000000-0005-0000-0000-00009F030000}"/>
    <cellStyle name="20% - Accent3 8 2 3 3" xfId="4129" xr:uid="{00000000-0005-0000-0000-0000A0030000}"/>
    <cellStyle name="20% - Accent3 8 2 4" xfId="1909" xr:uid="{00000000-0005-0000-0000-0000A1030000}"/>
    <cellStyle name="20% - Accent3 8 2 5" xfId="3393" xr:uid="{00000000-0005-0000-0000-0000A2030000}"/>
    <cellStyle name="20% - Accent3 8 3" xfId="691" xr:uid="{00000000-0005-0000-0000-0000A3030000}"/>
    <cellStyle name="20% - Accent3 8 3 2" xfId="1425" xr:uid="{00000000-0005-0000-0000-0000A4030000}"/>
    <cellStyle name="20% - Accent3 8 3 2 2" xfId="2910" xr:uid="{00000000-0005-0000-0000-0000A5030000}"/>
    <cellStyle name="20% - Accent3 8 3 2 3" xfId="4394" xr:uid="{00000000-0005-0000-0000-0000A6030000}"/>
    <cellStyle name="20% - Accent3 8 3 3" xfId="2174" xr:uid="{00000000-0005-0000-0000-0000A7030000}"/>
    <cellStyle name="20% - Accent3 8 3 4" xfId="3658" xr:uid="{00000000-0005-0000-0000-0000A8030000}"/>
    <cellStyle name="20% - Accent3 8 4" xfId="1018" xr:uid="{00000000-0005-0000-0000-0000A9030000}"/>
    <cellStyle name="20% - Accent3 8 4 2" xfId="2503" xr:uid="{00000000-0005-0000-0000-0000AA030000}"/>
    <cellStyle name="20% - Accent3 8 4 3" xfId="3987" xr:uid="{00000000-0005-0000-0000-0000AB030000}"/>
    <cellStyle name="20% - Accent3 8 5" xfId="1767" xr:uid="{00000000-0005-0000-0000-0000AC030000}"/>
    <cellStyle name="20% - Accent3 8 6" xfId="3251" xr:uid="{00000000-0005-0000-0000-0000AD030000}"/>
    <cellStyle name="20% - Accent3 9" xfId="285" xr:uid="{00000000-0005-0000-0000-0000AE030000}"/>
    <cellStyle name="20% - Accent3 9 2" xfId="701" xr:uid="{00000000-0005-0000-0000-0000AF030000}"/>
    <cellStyle name="20% - Accent3 9 2 2" xfId="1435" xr:uid="{00000000-0005-0000-0000-0000B0030000}"/>
    <cellStyle name="20% - Accent3 9 2 2 2" xfId="2920" xr:uid="{00000000-0005-0000-0000-0000B1030000}"/>
    <cellStyle name="20% - Accent3 9 2 2 3" xfId="4404" xr:uid="{00000000-0005-0000-0000-0000B2030000}"/>
    <cellStyle name="20% - Accent3 9 2 3" xfId="2184" xr:uid="{00000000-0005-0000-0000-0000B3030000}"/>
    <cellStyle name="20% - Accent3 9 2 4" xfId="3668" xr:uid="{00000000-0005-0000-0000-0000B4030000}"/>
    <cellStyle name="20% - Accent3 9 3" xfId="1028" xr:uid="{00000000-0005-0000-0000-0000B5030000}"/>
    <cellStyle name="20% - Accent3 9 3 2" xfId="2513" xr:uid="{00000000-0005-0000-0000-0000B6030000}"/>
    <cellStyle name="20% - Accent3 9 3 3" xfId="3997" xr:uid="{00000000-0005-0000-0000-0000B7030000}"/>
    <cellStyle name="20% - Accent3 9 4" xfId="1777" xr:uid="{00000000-0005-0000-0000-0000B8030000}"/>
    <cellStyle name="20% - Accent3 9 5" xfId="3261" xr:uid="{00000000-0005-0000-0000-0000B9030000}"/>
    <cellStyle name="20% - Accent4" xfId="31" builtinId="42" customBuiltin="1"/>
    <cellStyle name="20% - Accent4 10" xfId="436" xr:uid="{00000000-0005-0000-0000-0000BB030000}"/>
    <cellStyle name="20% - Accent4 10 2" xfId="850" xr:uid="{00000000-0005-0000-0000-0000BC030000}"/>
    <cellStyle name="20% - Accent4 10 2 2" xfId="1584" xr:uid="{00000000-0005-0000-0000-0000BD030000}"/>
    <cellStyle name="20% - Accent4 10 2 2 2" xfId="3069" xr:uid="{00000000-0005-0000-0000-0000BE030000}"/>
    <cellStyle name="20% - Accent4 10 2 2 3" xfId="4553" xr:uid="{00000000-0005-0000-0000-0000BF030000}"/>
    <cellStyle name="20% - Accent4 10 2 3" xfId="2333" xr:uid="{00000000-0005-0000-0000-0000C0030000}"/>
    <cellStyle name="20% - Accent4 10 2 4" xfId="3817" xr:uid="{00000000-0005-0000-0000-0000C1030000}"/>
    <cellStyle name="20% - Accent4 10 3" xfId="1177" xr:uid="{00000000-0005-0000-0000-0000C2030000}"/>
    <cellStyle name="20% - Accent4 10 3 2" xfId="2662" xr:uid="{00000000-0005-0000-0000-0000C3030000}"/>
    <cellStyle name="20% - Accent4 10 3 3" xfId="4146" xr:uid="{00000000-0005-0000-0000-0000C4030000}"/>
    <cellStyle name="20% - Accent4 10 4" xfId="1926" xr:uid="{00000000-0005-0000-0000-0000C5030000}"/>
    <cellStyle name="20% - Accent4 10 5" xfId="3410" xr:uid="{00000000-0005-0000-0000-0000C6030000}"/>
    <cellStyle name="20% - Accent4 11" xfId="449" xr:uid="{00000000-0005-0000-0000-0000C7030000}"/>
    <cellStyle name="20% - Accent4 11 2" xfId="864" xr:uid="{00000000-0005-0000-0000-0000C8030000}"/>
    <cellStyle name="20% - Accent4 11 2 2" xfId="1598" xr:uid="{00000000-0005-0000-0000-0000C9030000}"/>
    <cellStyle name="20% - Accent4 11 2 2 2" xfId="3083" xr:uid="{00000000-0005-0000-0000-0000CA030000}"/>
    <cellStyle name="20% - Accent4 11 2 2 3" xfId="4567" xr:uid="{00000000-0005-0000-0000-0000CB030000}"/>
    <cellStyle name="20% - Accent4 11 2 3" xfId="2347" xr:uid="{00000000-0005-0000-0000-0000CC030000}"/>
    <cellStyle name="20% - Accent4 11 2 4" xfId="3831" xr:uid="{00000000-0005-0000-0000-0000CD030000}"/>
    <cellStyle name="20% - Accent4 11 3" xfId="1191" xr:uid="{00000000-0005-0000-0000-0000CE030000}"/>
    <cellStyle name="20% - Accent4 11 3 2" xfId="2676" xr:uid="{00000000-0005-0000-0000-0000CF030000}"/>
    <cellStyle name="20% - Accent4 11 3 3" xfId="4160" xr:uid="{00000000-0005-0000-0000-0000D0030000}"/>
    <cellStyle name="20% - Accent4 11 4" xfId="1940" xr:uid="{00000000-0005-0000-0000-0000D1030000}"/>
    <cellStyle name="20% - Accent4 11 5" xfId="3424" xr:uid="{00000000-0005-0000-0000-0000D2030000}"/>
    <cellStyle name="20% - Accent4 12" xfId="462" xr:uid="{00000000-0005-0000-0000-0000D3030000}"/>
    <cellStyle name="20% - Accent4 12 2" xfId="1205" xr:uid="{00000000-0005-0000-0000-0000D4030000}"/>
    <cellStyle name="20% - Accent4 12 2 2" xfId="2690" xr:uid="{00000000-0005-0000-0000-0000D5030000}"/>
    <cellStyle name="20% - Accent4 12 2 3" xfId="4174" xr:uid="{00000000-0005-0000-0000-0000D6030000}"/>
    <cellStyle name="20% - Accent4 12 3" xfId="1954" xr:uid="{00000000-0005-0000-0000-0000D7030000}"/>
    <cellStyle name="20% - Accent4 12 4" xfId="3438" xr:uid="{00000000-0005-0000-0000-0000D8030000}"/>
    <cellStyle name="20% - Accent4 13" xfId="483" xr:uid="{00000000-0005-0000-0000-0000D9030000}"/>
    <cellStyle name="20% - Accent4 13 2" xfId="1226" xr:uid="{00000000-0005-0000-0000-0000DA030000}"/>
    <cellStyle name="20% - Accent4 13 2 2" xfId="2711" xr:uid="{00000000-0005-0000-0000-0000DB030000}"/>
    <cellStyle name="20% - Accent4 13 2 3" xfId="4195" xr:uid="{00000000-0005-0000-0000-0000DC030000}"/>
    <cellStyle name="20% - Accent4 13 3" xfId="1975" xr:uid="{00000000-0005-0000-0000-0000DD030000}"/>
    <cellStyle name="20% - Accent4 13 4" xfId="3459" xr:uid="{00000000-0005-0000-0000-0000DE030000}"/>
    <cellStyle name="20% - Accent4 14" xfId="554" xr:uid="{00000000-0005-0000-0000-0000DF030000}"/>
    <cellStyle name="20% - Accent4 14 2" xfId="1285" xr:uid="{00000000-0005-0000-0000-0000E0030000}"/>
    <cellStyle name="20% - Accent4 14 2 2" xfId="2770" xr:uid="{00000000-0005-0000-0000-0000E1030000}"/>
    <cellStyle name="20% - Accent4 14 2 3" xfId="4254" xr:uid="{00000000-0005-0000-0000-0000E2030000}"/>
    <cellStyle name="20% - Accent4 14 3" xfId="2034" xr:uid="{00000000-0005-0000-0000-0000E3030000}"/>
    <cellStyle name="20% - Accent4 14 4" xfId="3518" xr:uid="{00000000-0005-0000-0000-0000E4030000}"/>
    <cellStyle name="20% - Accent4 15" xfId="567" xr:uid="{00000000-0005-0000-0000-0000E5030000}"/>
    <cellStyle name="20% - Accent4 15 2" xfId="1298" xr:uid="{00000000-0005-0000-0000-0000E6030000}"/>
    <cellStyle name="20% - Accent4 15 2 2" xfId="2783" xr:uid="{00000000-0005-0000-0000-0000E7030000}"/>
    <cellStyle name="20% - Accent4 15 2 3" xfId="4267" xr:uid="{00000000-0005-0000-0000-0000E8030000}"/>
    <cellStyle name="20% - Accent4 15 3" xfId="2047" xr:uid="{00000000-0005-0000-0000-0000E9030000}"/>
    <cellStyle name="20% - Accent4 15 4" xfId="3531" xr:uid="{00000000-0005-0000-0000-0000EA030000}"/>
    <cellStyle name="20% - Accent4 16" xfId="878" xr:uid="{00000000-0005-0000-0000-0000EB030000}"/>
    <cellStyle name="20% - Accent4 16 2" xfId="1612" xr:uid="{00000000-0005-0000-0000-0000EC030000}"/>
    <cellStyle name="20% - Accent4 16 2 2" xfId="3097" xr:uid="{00000000-0005-0000-0000-0000ED030000}"/>
    <cellStyle name="20% - Accent4 16 2 3" xfId="4581" xr:uid="{00000000-0005-0000-0000-0000EE030000}"/>
    <cellStyle name="20% - Accent4 16 3" xfId="2361" xr:uid="{00000000-0005-0000-0000-0000EF030000}"/>
    <cellStyle name="20% - Accent4 16 4" xfId="3845" xr:uid="{00000000-0005-0000-0000-0000F0030000}"/>
    <cellStyle name="20% - Accent4 17" xfId="892" xr:uid="{00000000-0005-0000-0000-0000F1030000}"/>
    <cellStyle name="20% - Accent4 17 2" xfId="2375" xr:uid="{00000000-0005-0000-0000-0000F2030000}"/>
    <cellStyle name="20% - Accent4 17 3" xfId="3859" xr:uid="{00000000-0005-0000-0000-0000F3030000}"/>
    <cellStyle name="20% - Accent4 18" xfId="1626" xr:uid="{00000000-0005-0000-0000-0000F4030000}"/>
    <cellStyle name="20% - Accent4 18 2" xfId="3111" xr:uid="{00000000-0005-0000-0000-0000F5030000}"/>
    <cellStyle name="20% - Accent4 18 3" xfId="4595" xr:uid="{00000000-0005-0000-0000-0000F6030000}"/>
    <cellStyle name="20% - Accent4 19" xfId="1641" xr:uid="{00000000-0005-0000-0000-0000F7030000}"/>
    <cellStyle name="20% - Accent4 2" xfId="167" xr:uid="{00000000-0005-0000-0000-0000F8030000}"/>
    <cellStyle name="20% - Accent4 2 2" xfId="210" xr:uid="{00000000-0005-0000-0000-0000F9030000}"/>
    <cellStyle name="20% - Accent4 2 2 2" xfId="354" xr:uid="{00000000-0005-0000-0000-0000FA030000}"/>
    <cellStyle name="20% - Accent4 2 2 2 2" xfId="765" xr:uid="{00000000-0005-0000-0000-0000FB030000}"/>
    <cellStyle name="20% - Accent4 2 2 2 2 2" xfId="1499" xr:uid="{00000000-0005-0000-0000-0000FC030000}"/>
    <cellStyle name="20% - Accent4 2 2 2 2 2 2" xfId="2984" xr:uid="{00000000-0005-0000-0000-0000FD030000}"/>
    <cellStyle name="20% - Accent4 2 2 2 2 2 3" xfId="4468" xr:uid="{00000000-0005-0000-0000-0000FE030000}"/>
    <cellStyle name="20% - Accent4 2 2 2 2 3" xfId="2248" xr:uid="{00000000-0005-0000-0000-0000FF030000}"/>
    <cellStyle name="20% - Accent4 2 2 2 2 4" xfId="3732" xr:uid="{00000000-0005-0000-0000-000000040000}"/>
    <cellStyle name="20% - Accent4 2 2 2 3" xfId="1092" xr:uid="{00000000-0005-0000-0000-000001040000}"/>
    <cellStyle name="20% - Accent4 2 2 2 3 2" xfId="2577" xr:uid="{00000000-0005-0000-0000-000002040000}"/>
    <cellStyle name="20% - Accent4 2 2 2 3 3" xfId="4061" xr:uid="{00000000-0005-0000-0000-000003040000}"/>
    <cellStyle name="20% - Accent4 2 2 2 4" xfId="1841" xr:uid="{00000000-0005-0000-0000-000004040000}"/>
    <cellStyle name="20% - Accent4 2 2 2 5" xfId="3325" xr:uid="{00000000-0005-0000-0000-000005040000}"/>
    <cellStyle name="20% - Accent4 2 2 3" xfId="624" xr:uid="{00000000-0005-0000-0000-000006040000}"/>
    <cellStyle name="20% - Accent4 2 2 3 2" xfId="1357" xr:uid="{00000000-0005-0000-0000-000007040000}"/>
    <cellStyle name="20% - Accent4 2 2 3 2 2" xfId="2842" xr:uid="{00000000-0005-0000-0000-000008040000}"/>
    <cellStyle name="20% - Accent4 2 2 3 2 3" xfId="4326" xr:uid="{00000000-0005-0000-0000-000009040000}"/>
    <cellStyle name="20% - Accent4 2 2 3 3" xfId="2106" xr:uid="{00000000-0005-0000-0000-00000A040000}"/>
    <cellStyle name="20% - Accent4 2 2 3 4" xfId="3590" xr:uid="{00000000-0005-0000-0000-00000B040000}"/>
    <cellStyle name="20% - Accent4 2 2 4" xfId="951" xr:uid="{00000000-0005-0000-0000-00000C040000}"/>
    <cellStyle name="20% - Accent4 2 2 4 2" xfId="2435" xr:uid="{00000000-0005-0000-0000-00000D040000}"/>
    <cellStyle name="20% - Accent4 2 2 4 3" xfId="3919" xr:uid="{00000000-0005-0000-0000-00000E040000}"/>
    <cellStyle name="20% - Accent4 2 2 5" xfId="1700" xr:uid="{00000000-0005-0000-0000-00000F040000}"/>
    <cellStyle name="20% - Accent4 2 2 6" xfId="3183" xr:uid="{00000000-0005-0000-0000-000010040000}"/>
    <cellStyle name="20% - Accent4 2 3" xfId="311" xr:uid="{00000000-0005-0000-0000-000011040000}"/>
    <cellStyle name="20% - Accent4 2 3 2" xfId="722" xr:uid="{00000000-0005-0000-0000-000012040000}"/>
    <cellStyle name="20% - Accent4 2 3 2 2" xfId="1456" xr:uid="{00000000-0005-0000-0000-000013040000}"/>
    <cellStyle name="20% - Accent4 2 3 2 2 2" xfId="2941" xr:uid="{00000000-0005-0000-0000-000014040000}"/>
    <cellStyle name="20% - Accent4 2 3 2 2 3" xfId="4425" xr:uid="{00000000-0005-0000-0000-000015040000}"/>
    <cellStyle name="20% - Accent4 2 3 2 3" xfId="2205" xr:uid="{00000000-0005-0000-0000-000016040000}"/>
    <cellStyle name="20% - Accent4 2 3 2 4" xfId="3689" xr:uid="{00000000-0005-0000-0000-000017040000}"/>
    <cellStyle name="20% - Accent4 2 3 3" xfId="1049" xr:uid="{00000000-0005-0000-0000-000018040000}"/>
    <cellStyle name="20% - Accent4 2 3 3 2" xfId="2534" xr:uid="{00000000-0005-0000-0000-000019040000}"/>
    <cellStyle name="20% - Accent4 2 3 3 3" xfId="4018" xr:uid="{00000000-0005-0000-0000-00001A040000}"/>
    <cellStyle name="20% - Accent4 2 3 4" xfId="1798" xr:uid="{00000000-0005-0000-0000-00001B040000}"/>
    <cellStyle name="20% - Accent4 2 3 5" xfId="3282" xr:uid="{00000000-0005-0000-0000-00001C040000}"/>
    <cellStyle name="20% - Accent4 2 4" xfId="484" xr:uid="{00000000-0005-0000-0000-00001D040000}"/>
    <cellStyle name="20% - Accent4 2 4 2" xfId="1227" xr:uid="{00000000-0005-0000-0000-00001E040000}"/>
    <cellStyle name="20% - Accent4 2 4 2 2" xfId="2712" xr:uid="{00000000-0005-0000-0000-00001F040000}"/>
    <cellStyle name="20% - Accent4 2 4 2 3" xfId="4196" xr:uid="{00000000-0005-0000-0000-000020040000}"/>
    <cellStyle name="20% - Accent4 2 4 3" xfId="1976" xr:uid="{00000000-0005-0000-0000-000021040000}"/>
    <cellStyle name="20% - Accent4 2 4 4" xfId="3460" xr:uid="{00000000-0005-0000-0000-000022040000}"/>
    <cellStyle name="20% - Accent4 2 5" xfId="582" xr:uid="{00000000-0005-0000-0000-000023040000}"/>
    <cellStyle name="20% - Accent4 2 5 2" xfId="1314" xr:uid="{00000000-0005-0000-0000-000024040000}"/>
    <cellStyle name="20% - Accent4 2 5 2 2" xfId="2799" xr:uid="{00000000-0005-0000-0000-000025040000}"/>
    <cellStyle name="20% - Accent4 2 5 2 3" xfId="4283" xr:uid="{00000000-0005-0000-0000-000026040000}"/>
    <cellStyle name="20% - Accent4 2 5 3" xfId="2063" xr:uid="{00000000-0005-0000-0000-000027040000}"/>
    <cellStyle name="20% - Accent4 2 5 4" xfId="3547" xr:uid="{00000000-0005-0000-0000-000028040000}"/>
    <cellStyle name="20% - Accent4 2 6" xfId="909" xr:uid="{00000000-0005-0000-0000-000029040000}"/>
    <cellStyle name="20% - Accent4 2 6 2" xfId="2392" xr:uid="{00000000-0005-0000-0000-00002A040000}"/>
    <cellStyle name="20% - Accent4 2 6 3" xfId="3876" xr:uid="{00000000-0005-0000-0000-00002B040000}"/>
    <cellStyle name="20% - Accent4 2 7" xfId="1658" xr:uid="{00000000-0005-0000-0000-00002C040000}"/>
    <cellStyle name="20% - Accent4 2 8" xfId="3141" xr:uid="{00000000-0005-0000-0000-00002D040000}"/>
    <cellStyle name="20% - Accent4 20" xfId="3125" xr:uid="{00000000-0005-0000-0000-00002E040000}"/>
    <cellStyle name="20% - Accent4 21" xfId="4609" xr:uid="{00000000-0005-0000-0000-00002F040000}"/>
    <cellStyle name="20% - Accent4 22" xfId="4644" xr:uid="{00000000-0005-0000-0000-000030040000}"/>
    <cellStyle name="20% - Accent4 3" xfId="181" xr:uid="{00000000-0005-0000-0000-000031040000}"/>
    <cellStyle name="20% - Accent4 3 2" xfId="224" xr:uid="{00000000-0005-0000-0000-000032040000}"/>
    <cellStyle name="20% - Accent4 3 2 2" xfId="368" xr:uid="{00000000-0005-0000-0000-000033040000}"/>
    <cellStyle name="20% - Accent4 3 2 2 2" xfId="779" xr:uid="{00000000-0005-0000-0000-000034040000}"/>
    <cellStyle name="20% - Accent4 3 2 2 2 2" xfId="1513" xr:uid="{00000000-0005-0000-0000-000035040000}"/>
    <cellStyle name="20% - Accent4 3 2 2 2 2 2" xfId="2998" xr:uid="{00000000-0005-0000-0000-000036040000}"/>
    <cellStyle name="20% - Accent4 3 2 2 2 2 3" xfId="4482" xr:uid="{00000000-0005-0000-0000-000037040000}"/>
    <cellStyle name="20% - Accent4 3 2 2 2 3" xfId="2262" xr:uid="{00000000-0005-0000-0000-000038040000}"/>
    <cellStyle name="20% - Accent4 3 2 2 2 4" xfId="3746" xr:uid="{00000000-0005-0000-0000-000039040000}"/>
    <cellStyle name="20% - Accent4 3 2 2 3" xfId="1106" xr:uid="{00000000-0005-0000-0000-00003A040000}"/>
    <cellStyle name="20% - Accent4 3 2 2 3 2" xfId="2591" xr:uid="{00000000-0005-0000-0000-00003B040000}"/>
    <cellStyle name="20% - Accent4 3 2 2 3 3" xfId="4075" xr:uid="{00000000-0005-0000-0000-00003C040000}"/>
    <cellStyle name="20% - Accent4 3 2 2 4" xfId="1855" xr:uid="{00000000-0005-0000-0000-00003D040000}"/>
    <cellStyle name="20% - Accent4 3 2 2 5" xfId="3339" xr:uid="{00000000-0005-0000-0000-00003E040000}"/>
    <cellStyle name="20% - Accent4 3 2 3" xfId="638" xr:uid="{00000000-0005-0000-0000-00003F040000}"/>
    <cellStyle name="20% - Accent4 3 2 3 2" xfId="1371" xr:uid="{00000000-0005-0000-0000-000040040000}"/>
    <cellStyle name="20% - Accent4 3 2 3 2 2" xfId="2856" xr:uid="{00000000-0005-0000-0000-000041040000}"/>
    <cellStyle name="20% - Accent4 3 2 3 2 3" xfId="4340" xr:uid="{00000000-0005-0000-0000-000042040000}"/>
    <cellStyle name="20% - Accent4 3 2 3 3" xfId="2120" xr:uid="{00000000-0005-0000-0000-000043040000}"/>
    <cellStyle name="20% - Accent4 3 2 3 4" xfId="3604" xr:uid="{00000000-0005-0000-0000-000044040000}"/>
    <cellStyle name="20% - Accent4 3 2 4" xfId="965" xr:uid="{00000000-0005-0000-0000-000045040000}"/>
    <cellStyle name="20% - Accent4 3 2 4 2" xfId="2449" xr:uid="{00000000-0005-0000-0000-000046040000}"/>
    <cellStyle name="20% - Accent4 3 2 4 3" xfId="3933" xr:uid="{00000000-0005-0000-0000-000047040000}"/>
    <cellStyle name="20% - Accent4 3 2 5" xfId="1714" xr:uid="{00000000-0005-0000-0000-000048040000}"/>
    <cellStyle name="20% - Accent4 3 2 6" xfId="3197" xr:uid="{00000000-0005-0000-0000-000049040000}"/>
    <cellStyle name="20% - Accent4 3 3" xfId="325" xr:uid="{00000000-0005-0000-0000-00004A040000}"/>
    <cellStyle name="20% - Accent4 3 3 2" xfId="736" xr:uid="{00000000-0005-0000-0000-00004B040000}"/>
    <cellStyle name="20% - Accent4 3 3 2 2" xfId="1470" xr:uid="{00000000-0005-0000-0000-00004C040000}"/>
    <cellStyle name="20% - Accent4 3 3 2 2 2" xfId="2955" xr:uid="{00000000-0005-0000-0000-00004D040000}"/>
    <cellStyle name="20% - Accent4 3 3 2 2 3" xfId="4439" xr:uid="{00000000-0005-0000-0000-00004E040000}"/>
    <cellStyle name="20% - Accent4 3 3 2 3" xfId="2219" xr:uid="{00000000-0005-0000-0000-00004F040000}"/>
    <cellStyle name="20% - Accent4 3 3 2 4" xfId="3703" xr:uid="{00000000-0005-0000-0000-000050040000}"/>
    <cellStyle name="20% - Accent4 3 3 3" xfId="1063" xr:uid="{00000000-0005-0000-0000-000051040000}"/>
    <cellStyle name="20% - Accent4 3 3 3 2" xfId="2548" xr:uid="{00000000-0005-0000-0000-000052040000}"/>
    <cellStyle name="20% - Accent4 3 3 3 3" xfId="4032" xr:uid="{00000000-0005-0000-0000-000053040000}"/>
    <cellStyle name="20% - Accent4 3 3 4" xfId="1812" xr:uid="{00000000-0005-0000-0000-000054040000}"/>
    <cellStyle name="20% - Accent4 3 3 5" xfId="3296" xr:uid="{00000000-0005-0000-0000-000055040000}"/>
    <cellStyle name="20% - Accent4 3 4" xfId="485" xr:uid="{00000000-0005-0000-0000-000056040000}"/>
    <cellStyle name="20% - Accent4 3 4 2" xfId="1228" xr:uid="{00000000-0005-0000-0000-000057040000}"/>
    <cellStyle name="20% - Accent4 3 4 2 2" xfId="2713" xr:uid="{00000000-0005-0000-0000-000058040000}"/>
    <cellStyle name="20% - Accent4 3 4 2 3" xfId="4197" xr:uid="{00000000-0005-0000-0000-000059040000}"/>
    <cellStyle name="20% - Accent4 3 4 3" xfId="1977" xr:uid="{00000000-0005-0000-0000-00005A040000}"/>
    <cellStyle name="20% - Accent4 3 4 4" xfId="3461" xr:uid="{00000000-0005-0000-0000-00005B040000}"/>
    <cellStyle name="20% - Accent4 3 5" xfId="596" xr:uid="{00000000-0005-0000-0000-00005C040000}"/>
    <cellStyle name="20% - Accent4 3 5 2" xfId="1328" xr:uid="{00000000-0005-0000-0000-00005D040000}"/>
    <cellStyle name="20% - Accent4 3 5 2 2" xfId="2813" xr:uid="{00000000-0005-0000-0000-00005E040000}"/>
    <cellStyle name="20% - Accent4 3 5 2 3" xfId="4297" xr:uid="{00000000-0005-0000-0000-00005F040000}"/>
    <cellStyle name="20% - Accent4 3 5 3" xfId="2077" xr:uid="{00000000-0005-0000-0000-000060040000}"/>
    <cellStyle name="20% - Accent4 3 5 4" xfId="3561" xr:uid="{00000000-0005-0000-0000-000061040000}"/>
    <cellStyle name="20% - Accent4 3 6" xfId="923" xr:uid="{00000000-0005-0000-0000-000062040000}"/>
    <cellStyle name="20% - Accent4 3 6 2" xfId="2406" xr:uid="{00000000-0005-0000-0000-000063040000}"/>
    <cellStyle name="20% - Accent4 3 6 3" xfId="3890" xr:uid="{00000000-0005-0000-0000-000064040000}"/>
    <cellStyle name="20% - Accent4 3 7" xfId="1672" xr:uid="{00000000-0005-0000-0000-000065040000}"/>
    <cellStyle name="20% - Accent4 3 8" xfId="3155" xr:uid="{00000000-0005-0000-0000-000066040000}"/>
    <cellStyle name="20% - Accent4 4" xfId="194" xr:uid="{00000000-0005-0000-0000-000067040000}"/>
    <cellStyle name="20% - Accent4 4 2" xfId="338" xr:uid="{00000000-0005-0000-0000-000068040000}"/>
    <cellStyle name="20% - Accent4 4 2 2" xfId="749" xr:uid="{00000000-0005-0000-0000-000069040000}"/>
    <cellStyle name="20% - Accent4 4 2 2 2" xfId="1483" xr:uid="{00000000-0005-0000-0000-00006A040000}"/>
    <cellStyle name="20% - Accent4 4 2 2 2 2" xfId="2968" xr:uid="{00000000-0005-0000-0000-00006B040000}"/>
    <cellStyle name="20% - Accent4 4 2 2 2 3" xfId="4452" xr:uid="{00000000-0005-0000-0000-00006C040000}"/>
    <cellStyle name="20% - Accent4 4 2 2 3" xfId="2232" xr:uid="{00000000-0005-0000-0000-00006D040000}"/>
    <cellStyle name="20% - Accent4 4 2 2 4" xfId="3716" xr:uid="{00000000-0005-0000-0000-00006E040000}"/>
    <cellStyle name="20% - Accent4 4 2 3" xfId="1076" xr:uid="{00000000-0005-0000-0000-00006F040000}"/>
    <cellStyle name="20% - Accent4 4 2 3 2" xfId="2561" xr:uid="{00000000-0005-0000-0000-000070040000}"/>
    <cellStyle name="20% - Accent4 4 2 3 3" xfId="4045" xr:uid="{00000000-0005-0000-0000-000071040000}"/>
    <cellStyle name="20% - Accent4 4 2 4" xfId="1825" xr:uid="{00000000-0005-0000-0000-000072040000}"/>
    <cellStyle name="20% - Accent4 4 2 5" xfId="3309" xr:uid="{00000000-0005-0000-0000-000073040000}"/>
    <cellStyle name="20% - Accent4 4 3" xfId="486" xr:uid="{00000000-0005-0000-0000-000074040000}"/>
    <cellStyle name="20% - Accent4 4 3 2" xfId="1229" xr:uid="{00000000-0005-0000-0000-000075040000}"/>
    <cellStyle name="20% - Accent4 4 3 2 2" xfId="2714" xr:uid="{00000000-0005-0000-0000-000076040000}"/>
    <cellStyle name="20% - Accent4 4 3 2 3" xfId="4198" xr:uid="{00000000-0005-0000-0000-000077040000}"/>
    <cellStyle name="20% - Accent4 4 3 3" xfId="1978" xr:uid="{00000000-0005-0000-0000-000078040000}"/>
    <cellStyle name="20% - Accent4 4 3 4" xfId="3462" xr:uid="{00000000-0005-0000-0000-000079040000}"/>
    <cellStyle name="20% - Accent4 4 4" xfId="608" xr:uid="{00000000-0005-0000-0000-00007A040000}"/>
    <cellStyle name="20% - Accent4 4 4 2" xfId="1341" xr:uid="{00000000-0005-0000-0000-00007B040000}"/>
    <cellStyle name="20% - Accent4 4 4 2 2" xfId="2826" xr:uid="{00000000-0005-0000-0000-00007C040000}"/>
    <cellStyle name="20% - Accent4 4 4 2 3" xfId="4310" xr:uid="{00000000-0005-0000-0000-00007D040000}"/>
    <cellStyle name="20% - Accent4 4 4 3" xfId="2090" xr:uid="{00000000-0005-0000-0000-00007E040000}"/>
    <cellStyle name="20% - Accent4 4 4 4" xfId="3574" xr:uid="{00000000-0005-0000-0000-00007F040000}"/>
    <cellStyle name="20% - Accent4 4 5" xfId="935" xr:uid="{00000000-0005-0000-0000-000080040000}"/>
    <cellStyle name="20% - Accent4 4 5 2" xfId="2419" xr:uid="{00000000-0005-0000-0000-000081040000}"/>
    <cellStyle name="20% - Accent4 4 5 3" xfId="3903" xr:uid="{00000000-0005-0000-0000-000082040000}"/>
    <cellStyle name="20% - Accent4 4 6" xfId="1684" xr:uid="{00000000-0005-0000-0000-000083040000}"/>
    <cellStyle name="20% - Accent4 4 7" xfId="3167" xr:uid="{00000000-0005-0000-0000-000084040000}"/>
    <cellStyle name="20% - Accent4 5" xfId="238" xr:uid="{00000000-0005-0000-0000-000085040000}"/>
    <cellStyle name="20% - Accent4 5 2" xfId="382" xr:uid="{00000000-0005-0000-0000-000086040000}"/>
    <cellStyle name="20% - Accent4 5 2 2" xfId="793" xr:uid="{00000000-0005-0000-0000-000087040000}"/>
    <cellStyle name="20% - Accent4 5 2 2 2" xfId="1527" xr:uid="{00000000-0005-0000-0000-000088040000}"/>
    <cellStyle name="20% - Accent4 5 2 2 2 2" xfId="3012" xr:uid="{00000000-0005-0000-0000-000089040000}"/>
    <cellStyle name="20% - Accent4 5 2 2 2 3" xfId="4496" xr:uid="{00000000-0005-0000-0000-00008A040000}"/>
    <cellStyle name="20% - Accent4 5 2 2 3" xfId="2276" xr:uid="{00000000-0005-0000-0000-00008B040000}"/>
    <cellStyle name="20% - Accent4 5 2 2 4" xfId="3760" xr:uid="{00000000-0005-0000-0000-00008C040000}"/>
    <cellStyle name="20% - Accent4 5 2 3" xfId="1120" xr:uid="{00000000-0005-0000-0000-00008D040000}"/>
    <cellStyle name="20% - Accent4 5 2 3 2" xfId="2605" xr:uid="{00000000-0005-0000-0000-00008E040000}"/>
    <cellStyle name="20% - Accent4 5 2 3 3" xfId="4089" xr:uid="{00000000-0005-0000-0000-00008F040000}"/>
    <cellStyle name="20% - Accent4 5 2 4" xfId="1869" xr:uid="{00000000-0005-0000-0000-000090040000}"/>
    <cellStyle name="20% - Accent4 5 2 5" xfId="3353" xr:uid="{00000000-0005-0000-0000-000091040000}"/>
    <cellStyle name="20% - Accent4 5 3" xfId="487" xr:uid="{00000000-0005-0000-0000-000092040000}"/>
    <cellStyle name="20% - Accent4 5 3 2" xfId="1230" xr:uid="{00000000-0005-0000-0000-000093040000}"/>
    <cellStyle name="20% - Accent4 5 3 2 2" xfId="2715" xr:uid="{00000000-0005-0000-0000-000094040000}"/>
    <cellStyle name="20% - Accent4 5 3 2 3" xfId="4199" xr:uid="{00000000-0005-0000-0000-000095040000}"/>
    <cellStyle name="20% - Accent4 5 3 3" xfId="1979" xr:uid="{00000000-0005-0000-0000-000096040000}"/>
    <cellStyle name="20% - Accent4 5 3 4" xfId="3463" xr:uid="{00000000-0005-0000-0000-000097040000}"/>
    <cellStyle name="20% - Accent4 5 4" xfId="652" xr:uid="{00000000-0005-0000-0000-000098040000}"/>
    <cellStyle name="20% - Accent4 5 4 2" xfId="1385" xr:uid="{00000000-0005-0000-0000-000099040000}"/>
    <cellStyle name="20% - Accent4 5 4 2 2" xfId="2870" xr:uid="{00000000-0005-0000-0000-00009A040000}"/>
    <cellStyle name="20% - Accent4 5 4 2 3" xfId="4354" xr:uid="{00000000-0005-0000-0000-00009B040000}"/>
    <cellStyle name="20% - Accent4 5 4 3" xfId="2134" xr:uid="{00000000-0005-0000-0000-00009C040000}"/>
    <cellStyle name="20% - Accent4 5 4 4" xfId="3618" xr:uid="{00000000-0005-0000-0000-00009D040000}"/>
    <cellStyle name="20% - Accent4 5 5" xfId="979" xr:uid="{00000000-0005-0000-0000-00009E040000}"/>
    <cellStyle name="20% - Accent4 5 5 2" xfId="2463" xr:uid="{00000000-0005-0000-0000-00009F040000}"/>
    <cellStyle name="20% - Accent4 5 5 3" xfId="3947" xr:uid="{00000000-0005-0000-0000-0000A0040000}"/>
    <cellStyle name="20% - Accent4 5 6" xfId="1728" xr:uid="{00000000-0005-0000-0000-0000A1040000}"/>
    <cellStyle name="20% - Accent4 5 7" xfId="3211" xr:uid="{00000000-0005-0000-0000-0000A2040000}"/>
    <cellStyle name="20% - Accent4 6" xfId="251" xr:uid="{00000000-0005-0000-0000-0000A3040000}"/>
    <cellStyle name="20% - Accent4 6 2" xfId="396" xr:uid="{00000000-0005-0000-0000-0000A4040000}"/>
    <cellStyle name="20% - Accent4 6 2 2" xfId="807" xr:uid="{00000000-0005-0000-0000-0000A5040000}"/>
    <cellStyle name="20% - Accent4 6 2 2 2" xfId="1541" xr:uid="{00000000-0005-0000-0000-0000A6040000}"/>
    <cellStyle name="20% - Accent4 6 2 2 2 2" xfId="3026" xr:uid="{00000000-0005-0000-0000-0000A7040000}"/>
    <cellStyle name="20% - Accent4 6 2 2 2 3" xfId="4510" xr:uid="{00000000-0005-0000-0000-0000A8040000}"/>
    <cellStyle name="20% - Accent4 6 2 2 3" xfId="2290" xr:uid="{00000000-0005-0000-0000-0000A9040000}"/>
    <cellStyle name="20% - Accent4 6 2 2 4" xfId="3774" xr:uid="{00000000-0005-0000-0000-0000AA040000}"/>
    <cellStyle name="20% - Accent4 6 2 3" xfId="1134" xr:uid="{00000000-0005-0000-0000-0000AB040000}"/>
    <cellStyle name="20% - Accent4 6 2 3 2" xfId="2619" xr:uid="{00000000-0005-0000-0000-0000AC040000}"/>
    <cellStyle name="20% - Accent4 6 2 3 3" xfId="4103" xr:uid="{00000000-0005-0000-0000-0000AD040000}"/>
    <cellStyle name="20% - Accent4 6 2 4" xfId="1883" xr:uid="{00000000-0005-0000-0000-0000AE040000}"/>
    <cellStyle name="20% - Accent4 6 2 5" xfId="3367" xr:uid="{00000000-0005-0000-0000-0000AF040000}"/>
    <cellStyle name="20% - Accent4 6 3" xfId="666" xr:uid="{00000000-0005-0000-0000-0000B0040000}"/>
    <cellStyle name="20% - Accent4 6 3 2" xfId="1399" xr:uid="{00000000-0005-0000-0000-0000B1040000}"/>
    <cellStyle name="20% - Accent4 6 3 2 2" xfId="2884" xr:uid="{00000000-0005-0000-0000-0000B2040000}"/>
    <cellStyle name="20% - Accent4 6 3 2 3" xfId="4368" xr:uid="{00000000-0005-0000-0000-0000B3040000}"/>
    <cellStyle name="20% - Accent4 6 3 3" xfId="2148" xr:uid="{00000000-0005-0000-0000-0000B4040000}"/>
    <cellStyle name="20% - Accent4 6 3 4" xfId="3632" xr:uid="{00000000-0005-0000-0000-0000B5040000}"/>
    <cellStyle name="20% - Accent4 6 4" xfId="993" xr:uid="{00000000-0005-0000-0000-0000B6040000}"/>
    <cellStyle name="20% - Accent4 6 4 2" xfId="2477" xr:uid="{00000000-0005-0000-0000-0000B7040000}"/>
    <cellStyle name="20% - Accent4 6 4 3" xfId="3961" xr:uid="{00000000-0005-0000-0000-0000B8040000}"/>
    <cellStyle name="20% - Accent4 6 5" xfId="1742" xr:uid="{00000000-0005-0000-0000-0000B9040000}"/>
    <cellStyle name="20% - Accent4 6 6" xfId="3225" xr:uid="{00000000-0005-0000-0000-0000BA040000}"/>
    <cellStyle name="20% - Accent4 7" xfId="264" xr:uid="{00000000-0005-0000-0000-0000BB040000}"/>
    <cellStyle name="20% - Accent4 7 2" xfId="409" xr:uid="{00000000-0005-0000-0000-0000BC040000}"/>
    <cellStyle name="20% - Accent4 7 2 2" xfId="821" xr:uid="{00000000-0005-0000-0000-0000BD040000}"/>
    <cellStyle name="20% - Accent4 7 2 2 2" xfId="1555" xr:uid="{00000000-0005-0000-0000-0000BE040000}"/>
    <cellStyle name="20% - Accent4 7 2 2 2 2" xfId="3040" xr:uid="{00000000-0005-0000-0000-0000BF040000}"/>
    <cellStyle name="20% - Accent4 7 2 2 2 3" xfId="4524" xr:uid="{00000000-0005-0000-0000-0000C0040000}"/>
    <cellStyle name="20% - Accent4 7 2 2 3" xfId="2304" xr:uid="{00000000-0005-0000-0000-0000C1040000}"/>
    <cellStyle name="20% - Accent4 7 2 2 4" xfId="3788" xr:uid="{00000000-0005-0000-0000-0000C2040000}"/>
    <cellStyle name="20% - Accent4 7 2 3" xfId="1148" xr:uid="{00000000-0005-0000-0000-0000C3040000}"/>
    <cellStyle name="20% - Accent4 7 2 3 2" xfId="2633" xr:uid="{00000000-0005-0000-0000-0000C4040000}"/>
    <cellStyle name="20% - Accent4 7 2 3 3" xfId="4117" xr:uid="{00000000-0005-0000-0000-0000C5040000}"/>
    <cellStyle name="20% - Accent4 7 2 4" xfId="1897" xr:uid="{00000000-0005-0000-0000-0000C6040000}"/>
    <cellStyle name="20% - Accent4 7 2 5" xfId="3381" xr:uid="{00000000-0005-0000-0000-0000C7040000}"/>
    <cellStyle name="20% - Accent4 7 3" xfId="679" xr:uid="{00000000-0005-0000-0000-0000C8040000}"/>
    <cellStyle name="20% - Accent4 7 3 2" xfId="1413" xr:uid="{00000000-0005-0000-0000-0000C9040000}"/>
    <cellStyle name="20% - Accent4 7 3 2 2" xfId="2898" xr:uid="{00000000-0005-0000-0000-0000CA040000}"/>
    <cellStyle name="20% - Accent4 7 3 2 3" xfId="4382" xr:uid="{00000000-0005-0000-0000-0000CB040000}"/>
    <cellStyle name="20% - Accent4 7 3 3" xfId="2162" xr:uid="{00000000-0005-0000-0000-0000CC040000}"/>
    <cellStyle name="20% - Accent4 7 3 4" xfId="3646" xr:uid="{00000000-0005-0000-0000-0000CD040000}"/>
    <cellStyle name="20% - Accent4 7 4" xfId="1006" xr:uid="{00000000-0005-0000-0000-0000CE040000}"/>
    <cellStyle name="20% - Accent4 7 4 2" xfId="2491" xr:uid="{00000000-0005-0000-0000-0000CF040000}"/>
    <cellStyle name="20% - Accent4 7 4 3" xfId="3975" xr:uid="{00000000-0005-0000-0000-0000D0040000}"/>
    <cellStyle name="20% - Accent4 7 5" xfId="1755" xr:uid="{00000000-0005-0000-0000-0000D1040000}"/>
    <cellStyle name="20% - Accent4 7 6" xfId="3239" xr:uid="{00000000-0005-0000-0000-0000D2040000}"/>
    <cellStyle name="20% - Accent4 8" xfId="277" xr:uid="{00000000-0005-0000-0000-0000D3040000}"/>
    <cellStyle name="20% - Accent4 8 2" xfId="423" xr:uid="{00000000-0005-0000-0000-0000D4040000}"/>
    <cellStyle name="20% - Accent4 8 2 2" xfId="835" xr:uid="{00000000-0005-0000-0000-0000D5040000}"/>
    <cellStyle name="20% - Accent4 8 2 2 2" xfId="1569" xr:uid="{00000000-0005-0000-0000-0000D6040000}"/>
    <cellStyle name="20% - Accent4 8 2 2 2 2" xfId="3054" xr:uid="{00000000-0005-0000-0000-0000D7040000}"/>
    <cellStyle name="20% - Accent4 8 2 2 2 3" xfId="4538" xr:uid="{00000000-0005-0000-0000-0000D8040000}"/>
    <cellStyle name="20% - Accent4 8 2 2 3" xfId="2318" xr:uid="{00000000-0005-0000-0000-0000D9040000}"/>
    <cellStyle name="20% - Accent4 8 2 2 4" xfId="3802" xr:uid="{00000000-0005-0000-0000-0000DA040000}"/>
    <cellStyle name="20% - Accent4 8 2 3" xfId="1162" xr:uid="{00000000-0005-0000-0000-0000DB040000}"/>
    <cellStyle name="20% - Accent4 8 2 3 2" xfId="2647" xr:uid="{00000000-0005-0000-0000-0000DC040000}"/>
    <cellStyle name="20% - Accent4 8 2 3 3" xfId="4131" xr:uid="{00000000-0005-0000-0000-0000DD040000}"/>
    <cellStyle name="20% - Accent4 8 2 4" xfId="1911" xr:uid="{00000000-0005-0000-0000-0000DE040000}"/>
    <cellStyle name="20% - Accent4 8 2 5" xfId="3395" xr:uid="{00000000-0005-0000-0000-0000DF040000}"/>
    <cellStyle name="20% - Accent4 8 3" xfId="693" xr:uid="{00000000-0005-0000-0000-0000E0040000}"/>
    <cellStyle name="20% - Accent4 8 3 2" xfId="1427" xr:uid="{00000000-0005-0000-0000-0000E1040000}"/>
    <cellStyle name="20% - Accent4 8 3 2 2" xfId="2912" xr:uid="{00000000-0005-0000-0000-0000E2040000}"/>
    <cellStyle name="20% - Accent4 8 3 2 3" xfId="4396" xr:uid="{00000000-0005-0000-0000-0000E3040000}"/>
    <cellStyle name="20% - Accent4 8 3 3" xfId="2176" xr:uid="{00000000-0005-0000-0000-0000E4040000}"/>
    <cellStyle name="20% - Accent4 8 3 4" xfId="3660" xr:uid="{00000000-0005-0000-0000-0000E5040000}"/>
    <cellStyle name="20% - Accent4 8 4" xfId="1020" xr:uid="{00000000-0005-0000-0000-0000E6040000}"/>
    <cellStyle name="20% - Accent4 8 4 2" xfId="2505" xr:uid="{00000000-0005-0000-0000-0000E7040000}"/>
    <cellStyle name="20% - Accent4 8 4 3" xfId="3989" xr:uid="{00000000-0005-0000-0000-0000E8040000}"/>
    <cellStyle name="20% - Accent4 8 5" xfId="1769" xr:uid="{00000000-0005-0000-0000-0000E9040000}"/>
    <cellStyle name="20% - Accent4 8 6" xfId="3253" xr:uid="{00000000-0005-0000-0000-0000EA040000}"/>
    <cellStyle name="20% - Accent4 9" xfId="286" xr:uid="{00000000-0005-0000-0000-0000EB040000}"/>
    <cellStyle name="20% - Accent4 9 2" xfId="702" xr:uid="{00000000-0005-0000-0000-0000EC040000}"/>
    <cellStyle name="20% - Accent4 9 2 2" xfId="1436" xr:uid="{00000000-0005-0000-0000-0000ED040000}"/>
    <cellStyle name="20% - Accent4 9 2 2 2" xfId="2921" xr:uid="{00000000-0005-0000-0000-0000EE040000}"/>
    <cellStyle name="20% - Accent4 9 2 2 3" xfId="4405" xr:uid="{00000000-0005-0000-0000-0000EF040000}"/>
    <cellStyle name="20% - Accent4 9 2 3" xfId="2185" xr:uid="{00000000-0005-0000-0000-0000F0040000}"/>
    <cellStyle name="20% - Accent4 9 2 4" xfId="3669" xr:uid="{00000000-0005-0000-0000-0000F1040000}"/>
    <cellStyle name="20% - Accent4 9 3" xfId="1029" xr:uid="{00000000-0005-0000-0000-0000F2040000}"/>
    <cellStyle name="20% - Accent4 9 3 2" xfId="2514" xr:uid="{00000000-0005-0000-0000-0000F3040000}"/>
    <cellStyle name="20% - Accent4 9 3 3" xfId="3998" xr:uid="{00000000-0005-0000-0000-0000F4040000}"/>
    <cellStyle name="20% - Accent4 9 4" xfId="1778" xr:uid="{00000000-0005-0000-0000-0000F5040000}"/>
    <cellStyle name="20% - Accent4 9 5" xfId="3262" xr:uid="{00000000-0005-0000-0000-0000F6040000}"/>
    <cellStyle name="20% - Accent5" xfId="35" builtinId="46" customBuiltin="1"/>
    <cellStyle name="20% - Accent5 10" xfId="438" xr:uid="{00000000-0005-0000-0000-0000F8040000}"/>
    <cellStyle name="20% - Accent5 10 2" xfId="852" xr:uid="{00000000-0005-0000-0000-0000F9040000}"/>
    <cellStyle name="20% - Accent5 10 2 2" xfId="1586" xr:uid="{00000000-0005-0000-0000-0000FA040000}"/>
    <cellStyle name="20% - Accent5 10 2 2 2" xfId="3071" xr:uid="{00000000-0005-0000-0000-0000FB040000}"/>
    <cellStyle name="20% - Accent5 10 2 2 3" xfId="4555" xr:uid="{00000000-0005-0000-0000-0000FC040000}"/>
    <cellStyle name="20% - Accent5 10 2 3" xfId="2335" xr:uid="{00000000-0005-0000-0000-0000FD040000}"/>
    <cellStyle name="20% - Accent5 10 2 4" xfId="3819" xr:uid="{00000000-0005-0000-0000-0000FE040000}"/>
    <cellStyle name="20% - Accent5 10 3" xfId="1179" xr:uid="{00000000-0005-0000-0000-0000FF040000}"/>
    <cellStyle name="20% - Accent5 10 3 2" xfId="2664" xr:uid="{00000000-0005-0000-0000-000000050000}"/>
    <cellStyle name="20% - Accent5 10 3 3" xfId="4148" xr:uid="{00000000-0005-0000-0000-000001050000}"/>
    <cellStyle name="20% - Accent5 10 4" xfId="1928" xr:uid="{00000000-0005-0000-0000-000002050000}"/>
    <cellStyle name="20% - Accent5 10 5" xfId="3412" xr:uid="{00000000-0005-0000-0000-000003050000}"/>
    <cellStyle name="20% - Accent5 11" xfId="451" xr:uid="{00000000-0005-0000-0000-000004050000}"/>
    <cellStyle name="20% - Accent5 11 2" xfId="866" xr:uid="{00000000-0005-0000-0000-000005050000}"/>
    <cellStyle name="20% - Accent5 11 2 2" xfId="1600" xr:uid="{00000000-0005-0000-0000-000006050000}"/>
    <cellStyle name="20% - Accent5 11 2 2 2" xfId="3085" xr:uid="{00000000-0005-0000-0000-000007050000}"/>
    <cellStyle name="20% - Accent5 11 2 2 3" xfId="4569" xr:uid="{00000000-0005-0000-0000-000008050000}"/>
    <cellStyle name="20% - Accent5 11 2 3" xfId="2349" xr:uid="{00000000-0005-0000-0000-000009050000}"/>
    <cellStyle name="20% - Accent5 11 2 4" xfId="3833" xr:uid="{00000000-0005-0000-0000-00000A050000}"/>
    <cellStyle name="20% - Accent5 11 3" xfId="1193" xr:uid="{00000000-0005-0000-0000-00000B050000}"/>
    <cellStyle name="20% - Accent5 11 3 2" xfId="2678" xr:uid="{00000000-0005-0000-0000-00000C050000}"/>
    <cellStyle name="20% - Accent5 11 3 3" xfId="4162" xr:uid="{00000000-0005-0000-0000-00000D050000}"/>
    <cellStyle name="20% - Accent5 11 4" xfId="1942" xr:uid="{00000000-0005-0000-0000-00000E050000}"/>
    <cellStyle name="20% - Accent5 11 5" xfId="3426" xr:uid="{00000000-0005-0000-0000-00000F050000}"/>
    <cellStyle name="20% - Accent5 12" xfId="464" xr:uid="{00000000-0005-0000-0000-000010050000}"/>
    <cellStyle name="20% - Accent5 12 2" xfId="1207" xr:uid="{00000000-0005-0000-0000-000011050000}"/>
    <cellStyle name="20% - Accent5 12 2 2" xfId="2692" xr:uid="{00000000-0005-0000-0000-000012050000}"/>
    <cellStyle name="20% - Accent5 12 2 3" xfId="4176" xr:uid="{00000000-0005-0000-0000-000013050000}"/>
    <cellStyle name="20% - Accent5 12 3" xfId="1956" xr:uid="{00000000-0005-0000-0000-000014050000}"/>
    <cellStyle name="20% - Accent5 12 4" xfId="3440" xr:uid="{00000000-0005-0000-0000-000015050000}"/>
    <cellStyle name="20% - Accent5 13" xfId="488" xr:uid="{00000000-0005-0000-0000-000016050000}"/>
    <cellStyle name="20% - Accent5 13 2" xfId="1231" xr:uid="{00000000-0005-0000-0000-000017050000}"/>
    <cellStyle name="20% - Accent5 13 2 2" xfId="2716" xr:uid="{00000000-0005-0000-0000-000018050000}"/>
    <cellStyle name="20% - Accent5 13 2 3" xfId="4200" xr:uid="{00000000-0005-0000-0000-000019050000}"/>
    <cellStyle name="20% - Accent5 13 3" xfId="1980" xr:uid="{00000000-0005-0000-0000-00001A050000}"/>
    <cellStyle name="20% - Accent5 13 4" xfId="3464" xr:uid="{00000000-0005-0000-0000-00001B050000}"/>
    <cellStyle name="20% - Accent5 14" xfId="556" xr:uid="{00000000-0005-0000-0000-00001C050000}"/>
    <cellStyle name="20% - Accent5 14 2" xfId="1287" xr:uid="{00000000-0005-0000-0000-00001D050000}"/>
    <cellStyle name="20% - Accent5 14 2 2" xfId="2772" xr:uid="{00000000-0005-0000-0000-00001E050000}"/>
    <cellStyle name="20% - Accent5 14 2 3" xfId="4256" xr:uid="{00000000-0005-0000-0000-00001F050000}"/>
    <cellStyle name="20% - Accent5 14 3" xfId="2036" xr:uid="{00000000-0005-0000-0000-000020050000}"/>
    <cellStyle name="20% - Accent5 14 4" xfId="3520" xr:uid="{00000000-0005-0000-0000-000021050000}"/>
    <cellStyle name="20% - Accent5 15" xfId="569" xr:uid="{00000000-0005-0000-0000-000022050000}"/>
    <cellStyle name="20% - Accent5 15 2" xfId="1300" xr:uid="{00000000-0005-0000-0000-000023050000}"/>
    <cellStyle name="20% - Accent5 15 2 2" xfId="2785" xr:uid="{00000000-0005-0000-0000-000024050000}"/>
    <cellStyle name="20% - Accent5 15 2 3" xfId="4269" xr:uid="{00000000-0005-0000-0000-000025050000}"/>
    <cellStyle name="20% - Accent5 15 3" xfId="2049" xr:uid="{00000000-0005-0000-0000-000026050000}"/>
    <cellStyle name="20% - Accent5 15 4" xfId="3533" xr:uid="{00000000-0005-0000-0000-000027050000}"/>
    <cellStyle name="20% - Accent5 16" xfId="880" xr:uid="{00000000-0005-0000-0000-000028050000}"/>
    <cellStyle name="20% - Accent5 16 2" xfId="1614" xr:uid="{00000000-0005-0000-0000-000029050000}"/>
    <cellStyle name="20% - Accent5 16 2 2" xfId="3099" xr:uid="{00000000-0005-0000-0000-00002A050000}"/>
    <cellStyle name="20% - Accent5 16 2 3" xfId="4583" xr:uid="{00000000-0005-0000-0000-00002B050000}"/>
    <cellStyle name="20% - Accent5 16 3" xfId="2363" xr:uid="{00000000-0005-0000-0000-00002C050000}"/>
    <cellStyle name="20% - Accent5 16 4" xfId="3847" xr:uid="{00000000-0005-0000-0000-00002D050000}"/>
    <cellStyle name="20% - Accent5 17" xfId="894" xr:uid="{00000000-0005-0000-0000-00002E050000}"/>
    <cellStyle name="20% - Accent5 17 2" xfId="2377" xr:uid="{00000000-0005-0000-0000-00002F050000}"/>
    <cellStyle name="20% - Accent5 17 3" xfId="3861" xr:uid="{00000000-0005-0000-0000-000030050000}"/>
    <cellStyle name="20% - Accent5 18" xfId="1628" xr:uid="{00000000-0005-0000-0000-000031050000}"/>
    <cellStyle name="20% - Accent5 18 2" xfId="3113" xr:uid="{00000000-0005-0000-0000-000032050000}"/>
    <cellStyle name="20% - Accent5 18 3" xfId="4597" xr:uid="{00000000-0005-0000-0000-000033050000}"/>
    <cellStyle name="20% - Accent5 19" xfId="1643" xr:uid="{00000000-0005-0000-0000-000034050000}"/>
    <cellStyle name="20% - Accent5 2" xfId="169" xr:uid="{00000000-0005-0000-0000-000035050000}"/>
    <cellStyle name="20% - Accent5 2 2" xfId="212" xr:uid="{00000000-0005-0000-0000-000036050000}"/>
    <cellStyle name="20% - Accent5 2 2 2" xfId="356" xr:uid="{00000000-0005-0000-0000-000037050000}"/>
    <cellStyle name="20% - Accent5 2 2 2 2" xfId="767" xr:uid="{00000000-0005-0000-0000-000038050000}"/>
    <cellStyle name="20% - Accent5 2 2 2 2 2" xfId="1501" xr:uid="{00000000-0005-0000-0000-000039050000}"/>
    <cellStyle name="20% - Accent5 2 2 2 2 2 2" xfId="2986" xr:uid="{00000000-0005-0000-0000-00003A050000}"/>
    <cellStyle name="20% - Accent5 2 2 2 2 2 3" xfId="4470" xr:uid="{00000000-0005-0000-0000-00003B050000}"/>
    <cellStyle name="20% - Accent5 2 2 2 2 3" xfId="2250" xr:uid="{00000000-0005-0000-0000-00003C050000}"/>
    <cellStyle name="20% - Accent5 2 2 2 2 4" xfId="3734" xr:uid="{00000000-0005-0000-0000-00003D050000}"/>
    <cellStyle name="20% - Accent5 2 2 2 3" xfId="1094" xr:uid="{00000000-0005-0000-0000-00003E050000}"/>
    <cellStyle name="20% - Accent5 2 2 2 3 2" xfId="2579" xr:uid="{00000000-0005-0000-0000-00003F050000}"/>
    <cellStyle name="20% - Accent5 2 2 2 3 3" xfId="4063" xr:uid="{00000000-0005-0000-0000-000040050000}"/>
    <cellStyle name="20% - Accent5 2 2 2 4" xfId="1843" xr:uid="{00000000-0005-0000-0000-000041050000}"/>
    <cellStyle name="20% - Accent5 2 2 2 5" xfId="3327" xr:uid="{00000000-0005-0000-0000-000042050000}"/>
    <cellStyle name="20% - Accent5 2 2 3" xfId="626" xr:uid="{00000000-0005-0000-0000-000043050000}"/>
    <cellStyle name="20% - Accent5 2 2 3 2" xfId="1359" xr:uid="{00000000-0005-0000-0000-000044050000}"/>
    <cellStyle name="20% - Accent5 2 2 3 2 2" xfId="2844" xr:uid="{00000000-0005-0000-0000-000045050000}"/>
    <cellStyle name="20% - Accent5 2 2 3 2 3" xfId="4328" xr:uid="{00000000-0005-0000-0000-000046050000}"/>
    <cellStyle name="20% - Accent5 2 2 3 3" xfId="2108" xr:uid="{00000000-0005-0000-0000-000047050000}"/>
    <cellStyle name="20% - Accent5 2 2 3 4" xfId="3592" xr:uid="{00000000-0005-0000-0000-000048050000}"/>
    <cellStyle name="20% - Accent5 2 2 4" xfId="953" xr:uid="{00000000-0005-0000-0000-000049050000}"/>
    <cellStyle name="20% - Accent5 2 2 4 2" xfId="2437" xr:uid="{00000000-0005-0000-0000-00004A050000}"/>
    <cellStyle name="20% - Accent5 2 2 4 3" xfId="3921" xr:uid="{00000000-0005-0000-0000-00004B050000}"/>
    <cellStyle name="20% - Accent5 2 2 5" xfId="1702" xr:uid="{00000000-0005-0000-0000-00004C050000}"/>
    <cellStyle name="20% - Accent5 2 2 6" xfId="3185" xr:uid="{00000000-0005-0000-0000-00004D050000}"/>
    <cellStyle name="20% - Accent5 2 3" xfId="313" xr:uid="{00000000-0005-0000-0000-00004E050000}"/>
    <cellStyle name="20% - Accent5 2 3 2" xfId="724" xr:uid="{00000000-0005-0000-0000-00004F050000}"/>
    <cellStyle name="20% - Accent5 2 3 2 2" xfId="1458" xr:uid="{00000000-0005-0000-0000-000050050000}"/>
    <cellStyle name="20% - Accent5 2 3 2 2 2" xfId="2943" xr:uid="{00000000-0005-0000-0000-000051050000}"/>
    <cellStyle name="20% - Accent5 2 3 2 2 3" xfId="4427" xr:uid="{00000000-0005-0000-0000-000052050000}"/>
    <cellStyle name="20% - Accent5 2 3 2 3" xfId="2207" xr:uid="{00000000-0005-0000-0000-000053050000}"/>
    <cellStyle name="20% - Accent5 2 3 2 4" xfId="3691" xr:uid="{00000000-0005-0000-0000-000054050000}"/>
    <cellStyle name="20% - Accent5 2 3 3" xfId="1051" xr:uid="{00000000-0005-0000-0000-000055050000}"/>
    <cellStyle name="20% - Accent5 2 3 3 2" xfId="2536" xr:uid="{00000000-0005-0000-0000-000056050000}"/>
    <cellStyle name="20% - Accent5 2 3 3 3" xfId="4020" xr:uid="{00000000-0005-0000-0000-000057050000}"/>
    <cellStyle name="20% - Accent5 2 3 4" xfId="1800" xr:uid="{00000000-0005-0000-0000-000058050000}"/>
    <cellStyle name="20% - Accent5 2 3 5" xfId="3284" xr:uid="{00000000-0005-0000-0000-000059050000}"/>
    <cellStyle name="20% - Accent5 2 4" xfId="489" xr:uid="{00000000-0005-0000-0000-00005A050000}"/>
    <cellStyle name="20% - Accent5 2 4 2" xfId="1232" xr:uid="{00000000-0005-0000-0000-00005B050000}"/>
    <cellStyle name="20% - Accent5 2 4 2 2" xfId="2717" xr:uid="{00000000-0005-0000-0000-00005C050000}"/>
    <cellStyle name="20% - Accent5 2 4 2 3" xfId="4201" xr:uid="{00000000-0005-0000-0000-00005D050000}"/>
    <cellStyle name="20% - Accent5 2 4 3" xfId="1981" xr:uid="{00000000-0005-0000-0000-00005E050000}"/>
    <cellStyle name="20% - Accent5 2 4 4" xfId="3465" xr:uid="{00000000-0005-0000-0000-00005F050000}"/>
    <cellStyle name="20% - Accent5 2 5" xfId="584" xr:uid="{00000000-0005-0000-0000-000060050000}"/>
    <cellStyle name="20% - Accent5 2 5 2" xfId="1316" xr:uid="{00000000-0005-0000-0000-000061050000}"/>
    <cellStyle name="20% - Accent5 2 5 2 2" xfId="2801" xr:uid="{00000000-0005-0000-0000-000062050000}"/>
    <cellStyle name="20% - Accent5 2 5 2 3" xfId="4285" xr:uid="{00000000-0005-0000-0000-000063050000}"/>
    <cellStyle name="20% - Accent5 2 5 3" xfId="2065" xr:uid="{00000000-0005-0000-0000-000064050000}"/>
    <cellStyle name="20% - Accent5 2 5 4" xfId="3549" xr:uid="{00000000-0005-0000-0000-000065050000}"/>
    <cellStyle name="20% - Accent5 2 6" xfId="911" xr:uid="{00000000-0005-0000-0000-000066050000}"/>
    <cellStyle name="20% - Accent5 2 6 2" xfId="2394" xr:uid="{00000000-0005-0000-0000-000067050000}"/>
    <cellStyle name="20% - Accent5 2 6 3" xfId="3878" xr:uid="{00000000-0005-0000-0000-000068050000}"/>
    <cellStyle name="20% - Accent5 2 7" xfId="1660" xr:uid="{00000000-0005-0000-0000-000069050000}"/>
    <cellStyle name="20% - Accent5 2 8" xfId="3143" xr:uid="{00000000-0005-0000-0000-00006A050000}"/>
    <cellStyle name="20% - Accent5 20" xfId="3127" xr:uid="{00000000-0005-0000-0000-00006B050000}"/>
    <cellStyle name="20% - Accent5 21" xfId="4611" xr:uid="{00000000-0005-0000-0000-00006C050000}"/>
    <cellStyle name="20% - Accent5 22" xfId="4646" xr:uid="{00000000-0005-0000-0000-00006D050000}"/>
    <cellStyle name="20% - Accent5 3" xfId="183" xr:uid="{00000000-0005-0000-0000-00006E050000}"/>
    <cellStyle name="20% - Accent5 3 2" xfId="226" xr:uid="{00000000-0005-0000-0000-00006F050000}"/>
    <cellStyle name="20% - Accent5 3 2 2" xfId="370" xr:uid="{00000000-0005-0000-0000-000070050000}"/>
    <cellStyle name="20% - Accent5 3 2 2 2" xfId="781" xr:uid="{00000000-0005-0000-0000-000071050000}"/>
    <cellStyle name="20% - Accent5 3 2 2 2 2" xfId="1515" xr:uid="{00000000-0005-0000-0000-000072050000}"/>
    <cellStyle name="20% - Accent5 3 2 2 2 2 2" xfId="3000" xr:uid="{00000000-0005-0000-0000-000073050000}"/>
    <cellStyle name="20% - Accent5 3 2 2 2 2 3" xfId="4484" xr:uid="{00000000-0005-0000-0000-000074050000}"/>
    <cellStyle name="20% - Accent5 3 2 2 2 3" xfId="2264" xr:uid="{00000000-0005-0000-0000-000075050000}"/>
    <cellStyle name="20% - Accent5 3 2 2 2 4" xfId="3748" xr:uid="{00000000-0005-0000-0000-000076050000}"/>
    <cellStyle name="20% - Accent5 3 2 2 3" xfId="1108" xr:uid="{00000000-0005-0000-0000-000077050000}"/>
    <cellStyle name="20% - Accent5 3 2 2 3 2" xfId="2593" xr:uid="{00000000-0005-0000-0000-000078050000}"/>
    <cellStyle name="20% - Accent5 3 2 2 3 3" xfId="4077" xr:uid="{00000000-0005-0000-0000-000079050000}"/>
    <cellStyle name="20% - Accent5 3 2 2 4" xfId="1857" xr:uid="{00000000-0005-0000-0000-00007A050000}"/>
    <cellStyle name="20% - Accent5 3 2 2 5" xfId="3341" xr:uid="{00000000-0005-0000-0000-00007B050000}"/>
    <cellStyle name="20% - Accent5 3 2 3" xfId="640" xr:uid="{00000000-0005-0000-0000-00007C050000}"/>
    <cellStyle name="20% - Accent5 3 2 3 2" xfId="1373" xr:uid="{00000000-0005-0000-0000-00007D050000}"/>
    <cellStyle name="20% - Accent5 3 2 3 2 2" xfId="2858" xr:uid="{00000000-0005-0000-0000-00007E050000}"/>
    <cellStyle name="20% - Accent5 3 2 3 2 3" xfId="4342" xr:uid="{00000000-0005-0000-0000-00007F050000}"/>
    <cellStyle name="20% - Accent5 3 2 3 3" xfId="2122" xr:uid="{00000000-0005-0000-0000-000080050000}"/>
    <cellStyle name="20% - Accent5 3 2 3 4" xfId="3606" xr:uid="{00000000-0005-0000-0000-000081050000}"/>
    <cellStyle name="20% - Accent5 3 2 4" xfId="967" xr:uid="{00000000-0005-0000-0000-000082050000}"/>
    <cellStyle name="20% - Accent5 3 2 4 2" xfId="2451" xr:uid="{00000000-0005-0000-0000-000083050000}"/>
    <cellStyle name="20% - Accent5 3 2 4 3" xfId="3935" xr:uid="{00000000-0005-0000-0000-000084050000}"/>
    <cellStyle name="20% - Accent5 3 2 5" xfId="1716" xr:uid="{00000000-0005-0000-0000-000085050000}"/>
    <cellStyle name="20% - Accent5 3 2 6" xfId="3199" xr:uid="{00000000-0005-0000-0000-000086050000}"/>
    <cellStyle name="20% - Accent5 3 3" xfId="327" xr:uid="{00000000-0005-0000-0000-000087050000}"/>
    <cellStyle name="20% - Accent5 3 3 2" xfId="738" xr:uid="{00000000-0005-0000-0000-000088050000}"/>
    <cellStyle name="20% - Accent5 3 3 2 2" xfId="1472" xr:uid="{00000000-0005-0000-0000-000089050000}"/>
    <cellStyle name="20% - Accent5 3 3 2 2 2" xfId="2957" xr:uid="{00000000-0005-0000-0000-00008A050000}"/>
    <cellStyle name="20% - Accent5 3 3 2 2 3" xfId="4441" xr:uid="{00000000-0005-0000-0000-00008B050000}"/>
    <cellStyle name="20% - Accent5 3 3 2 3" xfId="2221" xr:uid="{00000000-0005-0000-0000-00008C050000}"/>
    <cellStyle name="20% - Accent5 3 3 2 4" xfId="3705" xr:uid="{00000000-0005-0000-0000-00008D050000}"/>
    <cellStyle name="20% - Accent5 3 3 3" xfId="1065" xr:uid="{00000000-0005-0000-0000-00008E050000}"/>
    <cellStyle name="20% - Accent5 3 3 3 2" xfId="2550" xr:uid="{00000000-0005-0000-0000-00008F050000}"/>
    <cellStyle name="20% - Accent5 3 3 3 3" xfId="4034" xr:uid="{00000000-0005-0000-0000-000090050000}"/>
    <cellStyle name="20% - Accent5 3 3 4" xfId="1814" xr:uid="{00000000-0005-0000-0000-000091050000}"/>
    <cellStyle name="20% - Accent5 3 3 5" xfId="3298" xr:uid="{00000000-0005-0000-0000-000092050000}"/>
    <cellStyle name="20% - Accent5 3 4" xfId="490" xr:uid="{00000000-0005-0000-0000-000093050000}"/>
    <cellStyle name="20% - Accent5 3 4 2" xfId="1233" xr:uid="{00000000-0005-0000-0000-000094050000}"/>
    <cellStyle name="20% - Accent5 3 4 2 2" xfId="2718" xr:uid="{00000000-0005-0000-0000-000095050000}"/>
    <cellStyle name="20% - Accent5 3 4 2 3" xfId="4202" xr:uid="{00000000-0005-0000-0000-000096050000}"/>
    <cellStyle name="20% - Accent5 3 4 3" xfId="1982" xr:uid="{00000000-0005-0000-0000-000097050000}"/>
    <cellStyle name="20% - Accent5 3 4 4" xfId="3466" xr:uid="{00000000-0005-0000-0000-000098050000}"/>
    <cellStyle name="20% - Accent5 3 5" xfId="598" xr:uid="{00000000-0005-0000-0000-000099050000}"/>
    <cellStyle name="20% - Accent5 3 5 2" xfId="1330" xr:uid="{00000000-0005-0000-0000-00009A050000}"/>
    <cellStyle name="20% - Accent5 3 5 2 2" xfId="2815" xr:uid="{00000000-0005-0000-0000-00009B050000}"/>
    <cellStyle name="20% - Accent5 3 5 2 3" xfId="4299" xr:uid="{00000000-0005-0000-0000-00009C050000}"/>
    <cellStyle name="20% - Accent5 3 5 3" xfId="2079" xr:uid="{00000000-0005-0000-0000-00009D050000}"/>
    <cellStyle name="20% - Accent5 3 5 4" xfId="3563" xr:uid="{00000000-0005-0000-0000-00009E050000}"/>
    <cellStyle name="20% - Accent5 3 6" xfId="925" xr:uid="{00000000-0005-0000-0000-00009F050000}"/>
    <cellStyle name="20% - Accent5 3 6 2" xfId="2408" xr:uid="{00000000-0005-0000-0000-0000A0050000}"/>
    <cellStyle name="20% - Accent5 3 6 3" xfId="3892" xr:uid="{00000000-0005-0000-0000-0000A1050000}"/>
    <cellStyle name="20% - Accent5 3 7" xfId="1674" xr:uid="{00000000-0005-0000-0000-0000A2050000}"/>
    <cellStyle name="20% - Accent5 3 8" xfId="3157" xr:uid="{00000000-0005-0000-0000-0000A3050000}"/>
    <cellStyle name="20% - Accent5 4" xfId="196" xr:uid="{00000000-0005-0000-0000-0000A4050000}"/>
    <cellStyle name="20% - Accent5 4 2" xfId="340" xr:uid="{00000000-0005-0000-0000-0000A5050000}"/>
    <cellStyle name="20% - Accent5 4 2 2" xfId="751" xr:uid="{00000000-0005-0000-0000-0000A6050000}"/>
    <cellStyle name="20% - Accent5 4 2 2 2" xfId="1485" xr:uid="{00000000-0005-0000-0000-0000A7050000}"/>
    <cellStyle name="20% - Accent5 4 2 2 2 2" xfId="2970" xr:uid="{00000000-0005-0000-0000-0000A8050000}"/>
    <cellStyle name="20% - Accent5 4 2 2 2 3" xfId="4454" xr:uid="{00000000-0005-0000-0000-0000A9050000}"/>
    <cellStyle name="20% - Accent5 4 2 2 3" xfId="2234" xr:uid="{00000000-0005-0000-0000-0000AA050000}"/>
    <cellStyle name="20% - Accent5 4 2 2 4" xfId="3718" xr:uid="{00000000-0005-0000-0000-0000AB050000}"/>
    <cellStyle name="20% - Accent5 4 2 3" xfId="1078" xr:uid="{00000000-0005-0000-0000-0000AC050000}"/>
    <cellStyle name="20% - Accent5 4 2 3 2" xfId="2563" xr:uid="{00000000-0005-0000-0000-0000AD050000}"/>
    <cellStyle name="20% - Accent5 4 2 3 3" xfId="4047" xr:uid="{00000000-0005-0000-0000-0000AE050000}"/>
    <cellStyle name="20% - Accent5 4 2 4" xfId="1827" xr:uid="{00000000-0005-0000-0000-0000AF050000}"/>
    <cellStyle name="20% - Accent5 4 2 5" xfId="3311" xr:uid="{00000000-0005-0000-0000-0000B0050000}"/>
    <cellStyle name="20% - Accent5 4 3" xfId="491" xr:uid="{00000000-0005-0000-0000-0000B1050000}"/>
    <cellStyle name="20% - Accent5 4 3 2" xfId="1234" xr:uid="{00000000-0005-0000-0000-0000B2050000}"/>
    <cellStyle name="20% - Accent5 4 3 2 2" xfId="2719" xr:uid="{00000000-0005-0000-0000-0000B3050000}"/>
    <cellStyle name="20% - Accent5 4 3 2 3" xfId="4203" xr:uid="{00000000-0005-0000-0000-0000B4050000}"/>
    <cellStyle name="20% - Accent5 4 3 3" xfId="1983" xr:uid="{00000000-0005-0000-0000-0000B5050000}"/>
    <cellStyle name="20% - Accent5 4 3 4" xfId="3467" xr:uid="{00000000-0005-0000-0000-0000B6050000}"/>
    <cellStyle name="20% - Accent5 4 4" xfId="610" xr:uid="{00000000-0005-0000-0000-0000B7050000}"/>
    <cellStyle name="20% - Accent5 4 4 2" xfId="1343" xr:uid="{00000000-0005-0000-0000-0000B8050000}"/>
    <cellStyle name="20% - Accent5 4 4 2 2" xfId="2828" xr:uid="{00000000-0005-0000-0000-0000B9050000}"/>
    <cellStyle name="20% - Accent5 4 4 2 3" xfId="4312" xr:uid="{00000000-0005-0000-0000-0000BA050000}"/>
    <cellStyle name="20% - Accent5 4 4 3" xfId="2092" xr:uid="{00000000-0005-0000-0000-0000BB050000}"/>
    <cellStyle name="20% - Accent5 4 4 4" xfId="3576" xr:uid="{00000000-0005-0000-0000-0000BC050000}"/>
    <cellStyle name="20% - Accent5 4 5" xfId="937" xr:uid="{00000000-0005-0000-0000-0000BD050000}"/>
    <cellStyle name="20% - Accent5 4 5 2" xfId="2421" xr:uid="{00000000-0005-0000-0000-0000BE050000}"/>
    <cellStyle name="20% - Accent5 4 5 3" xfId="3905" xr:uid="{00000000-0005-0000-0000-0000BF050000}"/>
    <cellStyle name="20% - Accent5 4 6" xfId="1686" xr:uid="{00000000-0005-0000-0000-0000C0050000}"/>
    <cellStyle name="20% - Accent5 4 7" xfId="3169" xr:uid="{00000000-0005-0000-0000-0000C1050000}"/>
    <cellStyle name="20% - Accent5 5" xfId="240" xr:uid="{00000000-0005-0000-0000-0000C2050000}"/>
    <cellStyle name="20% - Accent5 5 2" xfId="384" xr:uid="{00000000-0005-0000-0000-0000C3050000}"/>
    <cellStyle name="20% - Accent5 5 2 2" xfId="795" xr:uid="{00000000-0005-0000-0000-0000C4050000}"/>
    <cellStyle name="20% - Accent5 5 2 2 2" xfId="1529" xr:uid="{00000000-0005-0000-0000-0000C5050000}"/>
    <cellStyle name="20% - Accent5 5 2 2 2 2" xfId="3014" xr:uid="{00000000-0005-0000-0000-0000C6050000}"/>
    <cellStyle name="20% - Accent5 5 2 2 2 3" xfId="4498" xr:uid="{00000000-0005-0000-0000-0000C7050000}"/>
    <cellStyle name="20% - Accent5 5 2 2 3" xfId="2278" xr:uid="{00000000-0005-0000-0000-0000C8050000}"/>
    <cellStyle name="20% - Accent5 5 2 2 4" xfId="3762" xr:uid="{00000000-0005-0000-0000-0000C9050000}"/>
    <cellStyle name="20% - Accent5 5 2 3" xfId="1122" xr:uid="{00000000-0005-0000-0000-0000CA050000}"/>
    <cellStyle name="20% - Accent5 5 2 3 2" xfId="2607" xr:uid="{00000000-0005-0000-0000-0000CB050000}"/>
    <cellStyle name="20% - Accent5 5 2 3 3" xfId="4091" xr:uid="{00000000-0005-0000-0000-0000CC050000}"/>
    <cellStyle name="20% - Accent5 5 2 4" xfId="1871" xr:uid="{00000000-0005-0000-0000-0000CD050000}"/>
    <cellStyle name="20% - Accent5 5 2 5" xfId="3355" xr:uid="{00000000-0005-0000-0000-0000CE050000}"/>
    <cellStyle name="20% - Accent5 5 3" xfId="492" xr:uid="{00000000-0005-0000-0000-0000CF050000}"/>
    <cellStyle name="20% - Accent5 5 3 2" xfId="1235" xr:uid="{00000000-0005-0000-0000-0000D0050000}"/>
    <cellStyle name="20% - Accent5 5 3 2 2" xfId="2720" xr:uid="{00000000-0005-0000-0000-0000D1050000}"/>
    <cellStyle name="20% - Accent5 5 3 2 3" xfId="4204" xr:uid="{00000000-0005-0000-0000-0000D2050000}"/>
    <cellStyle name="20% - Accent5 5 3 3" xfId="1984" xr:uid="{00000000-0005-0000-0000-0000D3050000}"/>
    <cellStyle name="20% - Accent5 5 3 4" xfId="3468" xr:uid="{00000000-0005-0000-0000-0000D4050000}"/>
    <cellStyle name="20% - Accent5 5 4" xfId="654" xr:uid="{00000000-0005-0000-0000-0000D5050000}"/>
    <cellStyle name="20% - Accent5 5 4 2" xfId="1387" xr:uid="{00000000-0005-0000-0000-0000D6050000}"/>
    <cellStyle name="20% - Accent5 5 4 2 2" xfId="2872" xr:uid="{00000000-0005-0000-0000-0000D7050000}"/>
    <cellStyle name="20% - Accent5 5 4 2 3" xfId="4356" xr:uid="{00000000-0005-0000-0000-0000D8050000}"/>
    <cellStyle name="20% - Accent5 5 4 3" xfId="2136" xr:uid="{00000000-0005-0000-0000-0000D9050000}"/>
    <cellStyle name="20% - Accent5 5 4 4" xfId="3620" xr:uid="{00000000-0005-0000-0000-0000DA050000}"/>
    <cellStyle name="20% - Accent5 5 5" xfId="981" xr:uid="{00000000-0005-0000-0000-0000DB050000}"/>
    <cellStyle name="20% - Accent5 5 5 2" xfId="2465" xr:uid="{00000000-0005-0000-0000-0000DC050000}"/>
    <cellStyle name="20% - Accent5 5 5 3" xfId="3949" xr:uid="{00000000-0005-0000-0000-0000DD050000}"/>
    <cellStyle name="20% - Accent5 5 6" xfId="1730" xr:uid="{00000000-0005-0000-0000-0000DE050000}"/>
    <cellStyle name="20% - Accent5 5 7" xfId="3213" xr:uid="{00000000-0005-0000-0000-0000DF050000}"/>
    <cellStyle name="20% - Accent5 6" xfId="253" xr:uid="{00000000-0005-0000-0000-0000E0050000}"/>
    <cellStyle name="20% - Accent5 6 2" xfId="398" xr:uid="{00000000-0005-0000-0000-0000E1050000}"/>
    <cellStyle name="20% - Accent5 6 2 2" xfId="809" xr:uid="{00000000-0005-0000-0000-0000E2050000}"/>
    <cellStyle name="20% - Accent5 6 2 2 2" xfId="1543" xr:uid="{00000000-0005-0000-0000-0000E3050000}"/>
    <cellStyle name="20% - Accent5 6 2 2 2 2" xfId="3028" xr:uid="{00000000-0005-0000-0000-0000E4050000}"/>
    <cellStyle name="20% - Accent5 6 2 2 2 3" xfId="4512" xr:uid="{00000000-0005-0000-0000-0000E5050000}"/>
    <cellStyle name="20% - Accent5 6 2 2 3" xfId="2292" xr:uid="{00000000-0005-0000-0000-0000E6050000}"/>
    <cellStyle name="20% - Accent5 6 2 2 4" xfId="3776" xr:uid="{00000000-0005-0000-0000-0000E7050000}"/>
    <cellStyle name="20% - Accent5 6 2 3" xfId="1136" xr:uid="{00000000-0005-0000-0000-0000E8050000}"/>
    <cellStyle name="20% - Accent5 6 2 3 2" xfId="2621" xr:uid="{00000000-0005-0000-0000-0000E9050000}"/>
    <cellStyle name="20% - Accent5 6 2 3 3" xfId="4105" xr:uid="{00000000-0005-0000-0000-0000EA050000}"/>
    <cellStyle name="20% - Accent5 6 2 4" xfId="1885" xr:uid="{00000000-0005-0000-0000-0000EB050000}"/>
    <cellStyle name="20% - Accent5 6 2 5" xfId="3369" xr:uid="{00000000-0005-0000-0000-0000EC050000}"/>
    <cellStyle name="20% - Accent5 6 3" xfId="668" xr:uid="{00000000-0005-0000-0000-0000ED050000}"/>
    <cellStyle name="20% - Accent5 6 3 2" xfId="1401" xr:uid="{00000000-0005-0000-0000-0000EE050000}"/>
    <cellStyle name="20% - Accent5 6 3 2 2" xfId="2886" xr:uid="{00000000-0005-0000-0000-0000EF050000}"/>
    <cellStyle name="20% - Accent5 6 3 2 3" xfId="4370" xr:uid="{00000000-0005-0000-0000-0000F0050000}"/>
    <cellStyle name="20% - Accent5 6 3 3" xfId="2150" xr:uid="{00000000-0005-0000-0000-0000F1050000}"/>
    <cellStyle name="20% - Accent5 6 3 4" xfId="3634" xr:uid="{00000000-0005-0000-0000-0000F2050000}"/>
    <cellStyle name="20% - Accent5 6 4" xfId="995" xr:uid="{00000000-0005-0000-0000-0000F3050000}"/>
    <cellStyle name="20% - Accent5 6 4 2" xfId="2479" xr:uid="{00000000-0005-0000-0000-0000F4050000}"/>
    <cellStyle name="20% - Accent5 6 4 3" xfId="3963" xr:uid="{00000000-0005-0000-0000-0000F5050000}"/>
    <cellStyle name="20% - Accent5 6 5" xfId="1744" xr:uid="{00000000-0005-0000-0000-0000F6050000}"/>
    <cellStyle name="20% - Accent5 6 6" xfId="3227" xr:uid="{00000000-0005-0000-0000-0000F7050000}"/>
    <cellStyle name="20% - Accent5 7" xfId="266" xr:uid="{00000000-0005-0000-0000-0000F8050000}"/>
    <cellStyle name="20% - Accent5 7 2" xfId="411" xr:uid="{00000000-0005-0000-0000-0000F9050000}"/>
    <cellStyle name="20% - Accent5 7 2 2" xfId="823" xr:uid="{00000000-0005-0000-0000-0000FA050000}"/>
    <cellStyle name="20% - Accent5 7 2 2 2" xfId="1557" xr:uid="{00000000-0005-0000-0000-0000FB050000}"/>
    <cellStyle name="20% - Accent5 7 2 2 2 2" xfId="3042" xr:uid="{00000000-0005-0000-0000-0000FC050000}"/>
    <cellStyle name="20% - Accent5 7 2 2 2 3" xfId="4526" xr:uid="{00000000-0005-0000-0000-0000FD050000}"/>
    <cellStyle name="20% - Accent5 7 2 2 3" xfId="2306" xr:uid="{00000000-0005-0000-0000-0000FE050000}"/>
    <cellStyle name="20% - Accent5 7 2 2 4" xfId="3790" xr:uid="{00000000-0005-0000-0000-0000FF050000}"/>
    <cellStyle name="20% - Accent5 7 2 3" xfId="1150" xr:uid="{00000000-0005-0000-0000-000000060000}"/>
    <cellStyle name="20% - Accent5 7 2 3 2" xfId="2635" xr:uid="{00000000-0005-0000-0000-000001060000}"/>
    <cellStyle name="20% - Accent5 7 2 3 3" xfId="4119" xr:uid="{00000000-0005-0000-0000-000002060000}"/>
    <cellStyle name="20% - Accent5 7 2 4" xfId="1899" xr:uid="{00000000-0005-0000-0000-000003060000}"/>
    <cellStyle name="20% - Accent5 7 2 5" xfId="3383" xr:uid="{00000000-0005-0000-0000-000004060000}"/>
    <cellStyle name="20% - Accent5 7 3" xfId="681" xr:uid="{00000000-0005-0000-0000-000005060000}"/>
    <cellStyle name="20% - Accent5 7 3 2" xfId="1415" xr:uid="{00000000-0005-0000-0000-000006060000}"/>
    <cellStyle name="20% - Accent5 7 3 2 2" xfId="2900" xr:uid="{00000000-0005-0000-0000-000007060000}"/>
    <cellStyle name="20% - Accent5 7 3 2 3" xfId="4384" xr:uid="{00000000-0005-0000-0000-000008060000}"/>
    <cellStyle name="20% - Accent5 7 3 3" xfId="2164" xr:uid="{00000000-0005-0000-0000-000009060000}"/>
    <cellStyle name="20% - Accent5 7 3 4" xfId="3648" xr:uid="{00000000-0005-0000-0000-00000A060000}"/>
    <cellStyle name="20% - Accent5 7 4" xfId="1008" xr:uid="{00000000-0005-0000-0000-00000B060000}"/>
    <cellStyle name="20% - Accent5 7 4 2" xfId="2493" xr:uid="{00000000-0005-0000-0000-00000C060000}"/>
    <cellStyle name="20% - Accent5 7 4 3" xfId="3977" xr:uid="{00000000-0005-0000-0000-00000D060000}"/>
    <cellStyle name="20% - Accent5 7 5" xfId="1757" xr:uid="{00000000-0005-0000-0000-00000E060000}"/>
    <cellStyle name="20% - Accent5 7 6" xfId="3241" xr:uid="{00000000-0005-0000-0000-00000F060000}"/>
    <cellStyle name="20% - Accent5 8" xfId="279" xr:uid="{00000000-0005-0000-0000-000010060000}"/>
    <cellStyle name="20% - Accent5 8 2" xfId="425" xr:uid="{00000000-0005-0000-0000-000011060000}"/>
    <cellStyle name="20% - Accent5 8 2 2" xfId="837" xr:uid="{00000000-0005-0000-0000-000012060000}"/>
    <cellStyle name="20% - Accent5 8 2 2 2" xfId="1571" xr:uid="{00000000-0005-0000-0000-000013060000}"/>
    <cellStyle name="20% - Accent5 8 2 2 2 2" xfId="3056" xr:uid="{00000000-0005-0000-0000-000014060000}"/>
    <cellStyle name="20% - Accent5 8 2 2 2 3" xfId="4540" xr:uid="{00000000-0005-0000-0000-000015060000}"/>
    <cellStyle name="20% - Accent5 8 2 2 3" xfId="2320" xr:uid="{00000000-0005-0000-0000-000016060000}"/>
    <cellStyle name="20% - Accent5 8 2 2 4" xfId="3804" xr:uid="{00000000-0005-0000-0000-000017060000}"/>
    <cellStyle name="20% - Accent5 8 2 3" xfId="1164" xr:uid="{00000000-0005-0000-0000-000018060000}"/>
    <cellStyle name="20% - Accent5 8 2 3 2" xfId="2649" xr:uid="{00000000-0005-0000-0000-000019060000}"/>
    <cellStyle name="20% - Accent5 8 2 3 3" xfId="4133" xr:uid="{00000000-0005-0000-0000-00001A060000}"/>
    <cellStyle name="20% - Accent5 8 2 4" xfId="1913" xr:uid="{00000000-0005-0000-0000-00001B060000}"/>
    <cellStyle name="20% - Accent5 8 2 5" xfId="3397" xr:uid="{00000000-0005-0000-0000-00001C060000}"/>
    <cellStyle name="20% - Accent5 8 3" xfId="695" xr:uid="{00000000-0005-0000-0000-00001D060000}"/>
    <cellStyle name="20% - Accent5 8 3 2" xfId="1429" xr:uid="{00000000-0005-0000-0000-00001E060000}"/>
    <cellStyle name="20% - Accent5 8 3 2 2" xfId="2914" xr:uid="{00000000-0005-0000-0000-00001F060000}"/>
    <cellStyle name="20% - Accent5 8 3 2 3" xfId="4398" xr:uid="{00000000-0005-0000-0000-000020060000}"/>
    <cellStyle name="20% - Accent5 8 3 3" xfId="2178" xr:uid="{00000000-0005-0000-0000-000021060000}"/>
    <cellStyle name="20% - Accent5 8 3 4" xfId="3662" xr:uid="{00000000-0005-0000-0000-000022060000}"/>
    <cellStyle name="20% - Accent5 8 4" xfId="1022" xr:uid="{00000000-0005-0000-0000-000023060000}"/>
    <cellStyle name="20% - Accent5 8 4 2" xfId="2507" xr:uid="{00000000-0005-0000-0000-000024060000}"/>
    <cellStyle name="20% - Accent5 8 4 3" xfId="3991" xr:uid="{00000000-0005-0000-0000-000025060000}"/>
    <cellStyle name="20% - Accent5 8 5" xfId="1771" xr:uid="{00000000-0005-0000-0000-000026060000}"/>
    <cellStyle name="20% - Accent5 8 6" xfId="3255" xr:uid="{00000000-0005-0000-0000-000027060000}"/>
    <cellStyle name="20% - Accent5 9" xfId="287" xr:uid="{00000000-0005-0000-0000-000028060000}"/>
    <cellStyle name="20% - Accent5 9 2" xfId="703" xr:uid="{00000000-0005-0000-0000-000029060000}"/>
    <cellStyle name="20% - Accent5 9 2 2" xfId="1437" xr:uid="{00000000-0005-0000-0000-00002A060000}"/>
    <cellStyle name="20% - Accent5 9 2 2 2" xfId="2922" xr:uid="{00000000-0005-0000-0000-00002B060000}"/>
    <cellStyle name="20% - Accent5 9 2 2 3" xfId="4406" xr:uid="{00000000-0005-0000-0000-00002C060000}"/>
    <cellStyle name="20% - Accent5 9 2 3" xfId="2186" xr:uid="{00000000-0005-0000-0000-00002D060000}"/>
    <cellStyle name="20% - Accent5 9 2 4" xfId="3670" xr:uid="{00000000-0005-0000-0000-00002E060000}"/>
    <cellStyle name="20% - Accent5 9 3" xfId="1030" xr:uid="{00000000-0005-0000-0000-00002F060000}"/>
    <cellStyle name="20% - Accent5 9 3 2" xfId="2515" xr:uid="{00000000-0005-0000-0000-000030060000}"/>
    <cellStyle name="20% - Accent5 9 3 3" xfId="3999" xr:uid="{00000000-0005-0000-0000-000031060000}"/>
    <cellStyle name="20% - Accent5 9 4" xfId="1779" xr:uid="{00000000-0005-0000-0000-000032060000}"/>
    <cellStyle name="20% - Accent5 9 5" xfId="3263" xr:uid="{00000000-0005-0000-0000-000033060000}"/>
    <cellStyle name="20% - Accent6" xfId="39" builtinId="50" customBuiltin="1"/>
    <cellStyle name="20% - Accent6 10" xfId="440" xr:uid="{00000000-0005-0000-0000-000035060000}"/>
    <cellStyle name="20% - Accent6 10 2" xfId="854" xr:uid="{00000000-0005-0000-0000-000036060000}"/>
    <cellStyle name="20% - Accent6 10 2 2" xfId="1588" xr:uid="{00000000-0005-0000-0000-000037060000}"/>
    <cellStyle name="20% - Accent6 10 2 2 2" xfId="3073" xr:uid="{00000000-0005-0000-0000-000038060000}"/>
    <cellStyle name="20% - Accent6 10 2 2 3" xfId="4557" xr:uid="{00000000-0005-0000-0000-000039060000}"/>
    <cellStyle name="20% - Accent6 10 2 3" xfId="2337" xr:uid="{00000000-0005-0000-0000-00003A060000}"/>
    <cellStyle name="20% - Accent6 10 2 4" xfId="3821" xr:uid="{00000000-0005-0000-0000-00003B060000}"/>
    <cellStyle name="20% - Accent6 10 3" xfId="1181" xr:uid="{00000000-0005-0000-0000-00003C060000}"/>
    <cellStyle name="20% - Accent6 10 3 2" xfId="2666" xr:uid="{00000000-0005-0000-0000-00003D060000}"/>
    <cellStyle name="20% - Accent6 10 3 3" xfId="4150" xr:uid="{00000000-0005-0000-0000-00003E060000}"/>
    <cellStyle name="20% - Accent6 10 4" xfId="1930" xr:uid="{00000000-0005-0000-0000-00003F060000}"/>
    <cellStyle name="20% - Accent6 10 5" xfId="3414" xr:uid="{00000000-0005-0000-0000-000040060000}"/>
    <cellStyle name="20% - Accent6 11" xfId="453" xr:uid="{00000000-0005-0000-0000-000041060000}"/>
    <cellStyle name="20% - Accent6 11 2" xfId="868" xr:uid="{00000000-0005-0000-0000-000042060000}"/>
    <cellStyle name="20% - Accent6 11 2 2" xfId="1602" xr:uid="{00000000-0005-0000-0000-000043060000}"/>
    <cellStyle name="20% - Accent6 11 2 2 2" xfId="3087" xr:uid="{00000000-0005-0000-0000-000044060000}"/>
    <cellStyle name="20% - Accent6 11 2 2 3" xfId="4571" xr:uid="{00000000-0005-0000-0000-000045060000}"/>
    <cellStyle name="20% - Accent6 11 2 3" xfId="2351" xr:uid="{00000000-0005-0000-0000-000046060000}"/>
    <cellStyle name="20% - Accent6 11 2 4" xfId="3835" xr:uid="{00000000-0005-0000-0000-000047060000}"/>
    <cellStyle name="20% - Accent6 11 3" xfId="1195" xr:uid="{00000000-0005-0000-0000-000048060000}"/>
    <cellStyle name="20% - Accent6 11 3 2" xfId="2680" xr:uid="{00000000-0005-0000-0000-000049060000}"/>
    <cellStyle name="20% - Accent6 11 3 3" xfId="4164" xr:uid="{00000000-0005-0000-0000-00004A060000}"/>
    <cellStyle name="20% - Accent6 11 4" xfId="1944" xr:uid="{00000000-0005-0000-0000-00004B060000}"/>
    <cellStyle name="20% - Accent6 11 5" xfId="3428" xr:uid="{00000000-0005-0000-0000-00004C060000}"/>
    <cellStyle name="20% - Accent6 12" xfId="466" xr:uid="{00000000-0005-0000-0000-00004D060000}"/>
    <cellStyle name="20% - Accent6 12 2" xfId="1209" xr:uid="{00000000-0005-0000-0000-00004E060000}"/>
    <cellStyle name="20% - Accent6 12 2 2" xfId="2694" xr:uid="{00000000-0005-0000-0000-00004F060000}"/>
    <cellStyle name="20% - Accent6 12 2 3" xfId="4178" xr:uid="{00000000-0005-0000-0000-000050060000}"/>
    <cellStyle name="20% - Accent6 12 3" xfId="1958" xr:uid="{00000000-0005-0000-0000-000051060000}"/>
    <cellStyle name="20% - Accent6 12 4" xfId="3442" xr:uid="{00000000-0005-0000-0000-000052060000}"/>
    <cellStyle name="20% - Accent6 13" xfId="493" xr:uid="{00000000-0005-0000-0000-000053060000}"/>
    <cellStyle name="20% - Accent6 13 2" xfId="1236" xr:uid="{00000000-0005-0000-0000-000054060000}"/>
    <cellStyle name="20% - Accent6 13 2 2" xfId="2721" xr:uid="{00000000-0005-0000-0000-000055060000}"/>
    <cellStyle name="20% - Accent6 13 2 3" xfId="4205" xr:uid="{00000000-0005-0000-0000-000056060000}"/>
    <cellStyle name="20% - Accent6 13 3" xfId="1985" xr:uid="{00000000-0005-0000-0000-000057060000}"/>
    <cellStyle name="20% - Accent6 13 4" xfId="3469" xr:uid="{00000000-0005-0000-0000-000058060000}"/>
    <cellStyle name="20% - Accent6 14" xfId="558" xr:uid="{00000000-0005-0000-0000-000059060000}"/>
    <cellStyle name="20% - Accent6 14 2" xfId="1289" xr:uid="{00000000-0005-0000-0000-00005A060000}"/>
    <cellStyle name="20% - Accent6 14 2 2" xfId="2774" xr:uid="{00000000-0005-0000-0000-00005B060000}"/>
    <cellStyle name="20% - Accent6 14 2 3" xfId="4258" xr:uid="{00000000-0005-0000-0000-00005C060000}"/>
    <cellStyle name="20% - Accent6 14 3" xfId="2038" xr:uid="{00000000-0005-0000-0000-00005D060000}"/>
    <cellStyle name="20% - Accent6 14 4" xfId="3522" xr:uid="{00000000-0005-0000-0000-00005E060000}"/>
    <cellStyle name="20% - Accent6 15" xfId="571" xr:uid="{00000000-0005-0000-0000-00005F060000}"/>
    <cellStyle name="20% - Accent6 15 2" xfId="1302" xr:uid="{00000000-0005-0000-0000-000060060000}"/>
    <cellStyle name="20% - Accent6 15 2 2" xfId="2787" xr:uid="{00000000-0005-0000-0000-000061060000}"/>
    <cellStyle name="20% - Accent6 15 2 3" xfId="4271" xr:uid="{00000000-0005-0000-0000-000062060000}"/>
    <cellStyle name="20% - Accent6 15 3" xfId="2051" xr:uid="{00000000-0005-0000-0000-000063060000}"/>
    <cellStyle name="20% - Accent6 15 4" xfId="3535" xr:uid="{00000000-0005-0000-0000-000064060000}"/>
    <cellStyle name="20% - Accent6 16" xfId="882" xr:uid="{00000000-0005-0000-0000-000065060000}"/>
    <cellStyle name="20% - Accent6 16 2" xfId="1616" xr:uid="{00000000-0005-0000-0000-000066060000}"/>
    <cellStyle name="20% - Accent6 16 2 2" xfId="3101" xr:uid="{00000000-0005-0000-0000-000067060000}"/>
    <cellStyle name="20% - Accent6 16 2 3" xfId="4585" xr:uid="{00000000-0005-0000-0000-000068060000}"/>
    <cellStyle name="20% - Accent6 16 3" xfId="2365" xr:uid="{00000000-0005-0000-0000-000069060000}"/>
    <cellStyle name="20% - Accent6 16 4" xfId="3849" xr:uid="{00000000-0005-0000-0000-00006A060000}"/>
    <cellStyle name="20% - Accent6 17" xfId="896" xr:uid="{00000000-0005-0000-0000-00006B060000}"/>
    <cellStyle name="20% - Accent6 17 2" xfId="2379" xr:uid="{00000000-0005-0000-0000-00006C060000}"/>
    <cellStyle name="20% - Accent6 17 3" xfId="3863" xr:uid="{00000000-0005-0000-0000-00006D060000}"/>
    <cellStyle name="20% - Accent6 18" xfId="1630" xr:uid="{00000000-0005-0000-0000-00006E060000}"/>
    <cellStyle name="20% - Accent6 18 2" xfId="3115" xr:uid="{00000000-0005-0000-0000-00006F060000}"/>
    <cellStyle name="20% - Accent6 18 3" xfId="4599" xr:uid="{00000000-0005-0000-0000-000070060000}"/>
    <cellStyle name="20% - Accent6 19" xfId="1645" xr:uid="{00000000-0005-0000-0000-000071060000}"/>
    <cellStyle name="20% - Accent6 2" xfId="171" xr:uid="{00000000-0005-0000-0000-000072060000}"/>
    <cellStyle name="20% - Accent6 2 2" xfId="214" xr:uid="{00000000-0005-0000-0000-000073060000}"/>
    <cellStyle name="20% - Accent6 2 2 2" xfId="358" xr:uid="{00000000-0005-0000-0000-000074060000}"/>
    <cellStyle name="20% - Accent6 2 2 2 2" xfId="769" xr:uid="{00000000-0005-0000-0000-000075060000}"/>
    <cellStyle name="20% - Accent6 2 2 2 2 2" xfId="1503" xr:uid="{00000000-0005-0000-0000-000076060000}"/>
    <cellStyle name="20% - Accent6 2 2 2 2 2 2" xfId="2988" xr:uid="{00000000-0005-0000-0000-000077060000}"/>
    <cellStyle name="20% - Accent6 2 2 2 2 2 3" xfId="4472" xr:uid="{00000000-0005-0000-0000-000078060000}"/>
    <cellStyle name="20% - Accent6 2 2 2 2 3" xfId="2252" xr:uid="{00000000-0005-0000-0000-000079060000}"/>
    <cellStyle name="20% - Accent6 2 2 2 2 4" xfId="3736" xr:uid="{00000000-0005-0000-0000-00007A060000}"/>
    <cellStyle name="20% - Accent6 2 2 2 3" xfId="1096" xr:uid="{00000000-0005-0000-0000-00007B060000}"/>
    <cellStyle name="20% - Accent6 2 2 2 3 2" xfId="2581" xr:uid="{00000000-0005-0000-0000-00007C060000}"/>
    <cellStyle name="20% - Accent6 2 2 2 3 3" xfId="4065" xr:uid="{00000000-0005-0000-0000-00007D060000}"/>
    <cellStyle name="20% - Accent6 2 2 2 4" xfId="1845" xr:uid="{00000000-0005-0000-0000-00007E060000}"/>
    <cellStyle name="20% - Accent6 2 2 2 5" xfId="3329" xr:uid="{00000000-0005-0000-0000-00007F060000}"/>
    <cellStyle name="20% - Accent6 2 2 3" xfId="628" xr:uid="{00000000-0005-0000-0000-000080060000}"/>
    <cellStyle name="20% - Accent6 2 2 3 2" xfId="1361" xr:uid="{00000000-0005-0000-0000-000081060000}"/>
    <cellStyle name="20% - Accent6 2 2 3 2 2" xfId="2846" xr:uid="{00000000-0005-0000-0000-000082060000}"/>
    <cellStyle name="20% - Accent6 2 2 3 2 3" xfId="4330" xr:uid="{00000000-0005-0000-0000-000083060000}"/>
    <cellStyle name="20% - Accent6 2 2 3 3" xfId="2110" xr:uid="{00000000-0005-0000-0000-000084060000}"/>
    <cellStyle name="20% - Accent6 2 2 3 4" xfId="3594" xr:uid="{00000000-0005-0000-0000-000085060000}"/>
    <cellStyle name="20% - Accent6 2 2 4" xfId="955" xr:uid="{00000000-0005-0000-0000-000086060000}"/>
    <cellStyle name="20% - Accent6 2 2 4 2" xfId="2439" xr:uid="{00000000-0005-0000-0000-000087060000}"/>
    <cellStyle name="20% - Accent6 2 2 4 3" xfId="3923" xr:uid="{00000000-0005-0000-0000-000088060000}"/>
    <cellStyle name="20% - Accent6 2 2 5" xfId="1704" xr:uid="{00000000-0005-0000-0000-000089060000}"/>
    <cellStyle name="20% - Accent6 2 2 6" xfId="3187" xr:uid="{00000000-0005-0000-0000-00008A060000}"/>
    <cellStyle name="20% - Accent6 2 3" xfId="315" xr:uid="{00000000-0005-0000-0000-00008B060000}"/>
    <cellStyle name="20% - Accent6 2 3 2" xfId="726" xr:uid="{00000000-0005-0000-0000-00008C060000}"/>
    <cellStyle name="20% - Accent6 2 3 2 2" xfId="1460" xr:uid="{00000000-0005-0000-0000-00008D060000}"/>
    <cellStyle name="20% - Accent6 2 3 2 2 2" xfId="2945" xr:uid="{00000000-0005-0000-0000-00008E060000}"/>
    <cellStyle name="20% - Accent6 2 3 2 2 3" xfId="4429" xr:uid="{00000000-0005-0000-0000-00008F060000}"/>
    <cellStyle name="20% - Accent6 2 3 2 3" xfId="2209" xr:uid="{00000000-0005-0000-0000-000090060000}"/>
    <cellStyle name="20% - Accent6 2 3 2 4" xfId="3693" xr:uid="{00000000-0005-0000-0000-000091060000}"/>
    <cellStyle name="20% - Accent6 2 3 3" xfId="1053" xr:uid="{00000000-0005-0000-0000-000092060000}"/>
    <cellStyle name="20% - Accent6 2 3 3 2" xfId="2538" xr:uid="{00000000-0005-0000-0000-000093060000}"/>
    <cellStyle name="20% - Accent6 2 3 3 3" xfId="4022" xr:uid="{00000000-0005-0000-0000-000094060000}"/>
    <cellStyle name="20% - Accent6 2 3 4" xfId="1802" xr:uid="{00000000-0005-0000-0000-000095060000}"/>
    <cellStyle name="20% - Accent6 2 3 5" xfId="3286" xr:uid="{00000000-0005-0000-0000-000096060000}"/>
    <cellStyle name="20% - Accent6 2 4" xfId="494" xr:uid="{00000000-0005-0000-0000-000097060000}"/>
    <cellStyle name="20% - Accent6 2 4 2" xfId="1237" xr:uid="{00000000-0005-0000-0000-000098060000}"/>
    <cellStyle name="20% - Accent6 2 4 2 2" xfId="2722" xr:uid="{00000000-0005-0000-0000-000099060000}"/>
    <cellStyle name="20% - Accent6 2 4 2 3" xfId="4206" xr:uid="{00000000-0005-0000-0000-00009A060000}"/>
    <cellStyle name="20% - Accent6 2 4 3" xfId="1986" xr:uid="{00000000-0005-0000-0000-00009B060000}"/>
    <cellStyle name="20% - Accent6 2 4 4" xfId="3470" xr:uid="{00000000-0005-0000-0000-00009C060000}"/>
    <cellStyle name="20% - Accent6 2 5" xfId="586" xr:uid="{00000000-0005-0000-0000-00009D060000}"/>
    <cellStyle name="20% - Accent6 2 5 2" xfId="1318" xr:uid="{00000000-0005-0000-0000-00009E060000}"/>
    <cellStyle name="20% - Accent6 2 5 2 2" xfId="2803" xr:uid="{00000000-0005-0000-0000-00009F060000}"/>
    <cellStyle name="20% - Accent6 2 5 2 3" xfId="4287" xr:uid="{00000000-0005-0000-0000-0000A0060000}"/>
    <cellStyle name="20% - Accent6 2 5 3" xfId="2067" xr:uid="{00000000-0005-0000-0000-0000A1060000}"/>
    <cellStyle name="20% - Accent6 2 5 4" xfId="3551" xr:uid="{00000000-0005-0000-0000-0000A2060000}"/>
    <cellStyle name="20% - Accent6 2 6" xfId="913" xr:uid="{00000000-0005-0000-0000-0000A3060000}"/>
    <cellStyle name="20% - Accent6 2 6 2" xfId="2396" xr:uid="{00000000-0005-0000-0000-0000A4060000}"/>
    <cellStyle name="20% - Accent6 2 6 3" xfId="3880" xr:uid="{00000000-0005-0000-0000-0000A5060000}"/>
    <cellStyle name="20% - Accent6 2 7" xfId="1662" xr:uid="{00000000-0005-0000-0000-0000A6060000}"/>
    <cellStyle name="20% - Accent6 2 8" xfId="3145" xr:uid="{00000000-0005-0000-0000-0000A7060000}"/>
    <cellStyle name="20% - Accent6 20" xfId="3129" xr:uid="{00000000-0005-0000-0000-0000A8060000}"/>
    <cellStyle name="20% - Accent6 21" xfId="4613" xr:uid="{00000000-0005-0000-0000-0000A9060000}"/>
    <cellStyle name="20% - Accent6 22" xfId="4648" xr:uid="{00000000-0005-0000-0000-0000AA060000}"/>
    <cellStyle name="20% - Accent6 3" xfId="185" xr:uid="{00000000-0005-0000-0000-0000AB060000}"/>
    <cellStyle name="20% - Accent6 3 2" xfId="228" xr:uid="{00000000-0005-0000-0000-0000AC060000}"/>
    <cellStyle name="20% - Accent6 3 2 2" xfId="372" xr:uid="{00000000-0005-0000-0000-0000AD060000}"/>
    <cellStyle name="20% - Accent6 3 2 2 2" xfId="783" xr:uid="{00000000-0005-0000-0000-0000AE060000}"/>
    <cellStyle name="20% - Accent6 3 2 2 2 2" xfId="1517" xr:uid="{00000000-0005-0000-0000-0000AF060000}"/>
    <cellStyle name="20% - Accent6 3 2 2 2 2 2" xfId="3002" xr:uid="{00000000-0005-0000-0000-0000B0060000}"/>
    <cellStyle name="20% - Accent6 3 2 2 2 2 3" xfId="4486" xr:uid="{00000000-0005-0000-0000-0000B1060000}"/>
    <cellStyle name="20% - Accent6 3 2 2 2 3" xfId="2266" xr:uid="{00000000-0005-0000-0000-0000B2060000}"/>
    <cellStyle name="20% - Accent6 3 2 2 2 4" xfId="3750" xr:uid="{00000000-0005-0000-0000-0000B3060000}"/>
    <cellStyle name="20% - Accent6 3 2 2 3" xfId="1110" xr:uid="{00000000-0005-0000-0000-0000B4060000}"/>
    <cellStyle name="20% - Accent6 3 2 2 3 2" xfId="2595" xr:uid="{00000000-0005-0000-0000-0000B5060000}"/>
    <cellStyle name="20% - Accent6 3 2 2 3 3" xfId="4079" xr:uid="{00000000-0005-0000-0000-0000B6060000}"/>
    <cellStyle name="20% - Accent6 3 2 2 4" xfId="1859" xr:uid="{00000000-0005-0000-0000-0000B7060000}"/>
    <cellStyle name="20% - Accent6 3 2 2 5" xfId="3343" xr:uid="{00000000-0005-0000-0000-0000B8060000}"/>
    <cellStyle name="20% - Accent6 3 2 3" xfId="642" xr:uid="{00000000-0005-0000-0000-0000B9060000}"/>
    <cellStyle name="20% - Accent6 3 2 3 2" xfId="1375" xr:uid="{00000000-0005-0000-0000-0000BA060000}"/>
    <cellStyle name="20% - Accent6 3 2 3 2 2" xfId="2860" xr:uid="{00000000-0005-0000-0000-0000BB060000}"/>
    <cellStyle name="20% - Accent6 3 2 3 2 3" xfId="4344" xr:uid="{00000000-0005-0000-0000-0000BC060000}"/>
    <cellStyle name="20% - Accent6 3 2 3 3" xfId="2124" xr:uid="{00000000-0005-0000-0000-0000BD060000}"/>
    <cellStyle name="20% - Accent6 3 2 3 4" xfId="3608" xr:uid="{00000000-0005-0000-0000-0000BE060000}"/>
    <cellStyle name="20% - Accent6 3 2 4" xfId="969" xr:uid="{00000000-0005-0000-0000-0000BF060000}"/>
    <cellStyle name="20% - Accent6 3 2 4 2" xfId="2453" xr:uid="{00000000-0005-0000-0000-0000C0060000}"/>
    <cellStyle name="20% - Accent6 3 2 4 3" xfId="3937" xr:uid="{00000000-0005-0000-0000-0000C1060000}"/>
    <cellStyle name="20% - Accent6 3 2 5" xfId="1718" xr:uid="{00000000-0005-0000-0000-0000C2060000}"/>
    <cellStyle name="20% - Accent6 3 2 6" xfId="3201" xr:uid="{00000000-0005-0000-0000-0000C3060000}"/>
    <cellStyle name="20% - Accent6 3 3" xfId="329" xr:uid="{00000000-0005-0000-0000-0000C4060000}"/>
    <cellStyle name="20% - Accent6 3 3 2" xfId="740" xr:uid="{00000000-0005-0000-0000-0000C5060000}"/>
    <cellStyle name="20% - Accent6 3 3 2 2" xfId="1474" xr:uid="{00000000-0005-0000-0000-0000C6060000}"/>
    <cellStyle name="20% - Accent6 3 3 2 2 2" xfId="2959" xr:uid="{00000000-0005-0000-0000-0000C7060000}"/>
    <cellStyle name="20% - Accent6 3 3 2 2 3" xfId="4443" xr:uid="{00000000-0005-0000-0000-0000C8060000}"/>
    <cellStyle name="20% - Accent6 3 3 2 3" xfId="2223" xr:uid="{00000000-0005-0000-0000-0000C9060000}"/>
    <cellStyle name="20% - Accent6 3 3 2 4" xfId="3707" xr:uid="{00000000-0005-0000-0000-0000CA060000}"/>
    <cellStyle name="20% - Accent6 3 3 3" xfId="1067" xr:uid="{00000000-0005-0000-0000-0000CB060000}"/>
    <cellStyle name="20% - Accent6 3 3 3 2" xfId="2552" xr:uid="{00000000-0005-0000-0000-0000CC060000}"/>
    <cellStyle name="20% - Accent6 3 3 3 3" xfId="4036" xr:uid="{00000000-0005-0000-0000-0000CD060000}"/>
    <cellStyle name="20% - Accent6 3 3 4" xfId="1816" xr:uid="{00000000-0005-0000-0000-0000CE060000}"/>
    <cellStyle name="20% - Accent6 3 3 5" xfId="3300" xr:uid="{00000000-0005-0000-0000-0000CF060000}"/>
    <cellStyle name="20% - Accent6 3 4" xfId="495" xr:uid="{00000000-0005-0000-0000-0000D0060000}"/>
    <cellStyle name="20% - Accent6 3 4 2" xfId="1238" xr:uid="{00000000-0005-0000-0000-0000D1060000}"/>
    <cellStyle name="20% - Accent6 3 4 2 2" xfId="2723" xr:uid="{00000000-0005-0000-0000-0000D2060000}"/>
    <cellStyle name="20% - Accent6 3 4 2 3" xfId="4207" xr:uid="{00000000-0005-0000-0000-0000D3060000}"/>
    <cellStyle name="20% - Accent6 3 4 3" xfId="1987" xr:uid="{00000000-0005-0000-0000-0000D4060000}"/>
    <cellStyle name="20% - Accent6 3 4 4" xfId="3471" xr:uid="{00000000-0005-0000-0000-0000D5060000}"/>
    <cellStyle name="20% - Accent6 3 5" xfId="600" xr:uid="{00000000-0005-0000-0000-0000D6060000}"/>
    <cellStyle name="20% - Accent6 3 5 2" xfId="1332" xr:uid="{00000000-0005-0000-0000-0000D7060000}"/>
    <cellStyle name="20% - Accent6 3 5 2 2" xfId="2817" xr:uid="{00000000-0005-0000-0000-0000D8060000}"/>
    <cellStyle name="20% - Accent6 3 5 2 3" xfId="4301" xr:uid="{00000000-0005-0000-0000-0000D9060000}"/>
    <cellStyle name="20% - Accent6 3 5 3" xfId="2081" xr:uid="{00000000-0005-0000-0000-0000DA060000}"/>
    <cellStyle name="20% - Accent6 3 5 4" xfId="3565" xr:uid="{00000000-0005-0000-0000-0000DB060000}"/>
    <cellStyle name="20% - Accent6 3 6" xfId="927" xr:uid="{00000000-0005-0000-0000-0000DC060000}"/>
    <cellStyle name="20% - Accent6 3 6 2" xfId="2410" xr:uid="{00000000-0005-0000-0000-0000DD060000}"/>
    <cellStyle name="20% - Accent6 3 6 3" xfId="3894" xr:uid="{00000000-0005-0000-0000-0000DE060000}"/>
    <cellStyle name="20% - Accent6 3 7" xfId="1676" xr:uid="{00000000-0005-0000-0000-0000DF060000}"/>
    <cellStyle name="20% - Accent6 3 8" xfId="3159" xr:uid="{00000000-0005-0000-0000-0000E0060000}"/>
    <cellStyle name="20% - Accent6 4" xfId="198" xr:uid="{00000000-0005-0000-0000-0000E1060000}"/>
    <cellStyle name="20% - Accent6 4 2" xfId="342" xr:uid="{00000000-0005-0000-0000-0000E2060000}"/>
    <cellStyle name="20% - Accent6 4 2 2" xfId="753" xr:uid="{00000000-0005-0000-0000-0000E3060000}"/>
    <cellStyle name="20% - Accent6 4 2 2 2" xfId="1487" xr:uid="{00000000-0005-0000-0000-0000E4060000}"/>
    <cellStyle name="20% - Accent6 4 2 2 2 2" xfId="2972" xr:uid="{00000000-0005-0000-0000-0000E5060000}"/>
    <cellStyle name="20% - Accent6 4 2 2 2 3" xfId="4456" xr:uid="{00000000-0005-0000-0000-0000E6060000}"/>
    <cellStyle name="20% - Accent6 4 2 2 3" xfId="2236" xr:uid="{00000000-0005-0000-0000-0000E7060000}"/>
    <cellStyle name="20% - Accent6 4 2 2 4" xfId="3720" xr:uid="{00000000-0005-0000-0000-0000E8060000}"/>
    <cellStyle name="20% - Accent6 4 2 3" xfId="1080" xr:uid="{00000000-0005-0000-0000-0000E9060000}"/>
    <cellStyle name="20% - Accent6 4 2 3 2" xfId="2565" xr:uid="{00000000-0005-0000-0000-0000EA060000}"/>
    <cellStyle name="20% - Accent6 4 2 3 3" xfId="4049" xr:uid="{00000000-0005-0000-0000-0000EB060000}"/>
    <cellStyle name="20% - Accent6 4 2 4" xfId="1829" xr:uid="{00000000-0005-0000-0000-0000EC060000}"/>
    <cellStyle name="20% - Accent6 4 2 5" xfId="3313" xr:uid="{00000000-0005-0000-0000-0000ED060000}"/>
    <cellStyle name="20% - Accent6 4 3" xfId="496" xr:uid="{00000000-0005-0000-0000-0000EE060000}"/>
    <cellStyle name="20% - Accent6 4 3 2" xfId="1239" xr:uid="{00000000-0005-0000-0000-0000EF060000}"/>
    <cellStyle name="20% - Accent6 4 3 2 2" xfId="2724" xr:uid="{00000000-0005-0000-0000-0000F0060000}"/>
    <cellStyle name="20% - Accent6 4 3 2 3" xfId="4208" xr:uid="{00000000-0005-0000-0000-0000F1060000}"/>
    <cellStyle name="20% - Accent6 4 3 3" xfId="1988" xr:uid="{00000000-0005-0000-0000-0000F2060000}"/>
    <cellStyle name="20% - Accent6 4 3 4" xfId="3472" xr:uid="{00000000-0005-0000-0000-0000F3060000}"/>
    <cellStyle name="20% - Accent6 4 4" xfId="612" xr:uid="{00000000-0005-0000-0000-0000F4060000}"/>
    <cellStyle name="20% - Accent6 4 4 2" xfId="1345" xr:uid="{00000000-0005-0000-0000-0000F5060000}"/>
    <cellStyle name="20% - Accent6 4 4 2 2" xfId="2830" xr:uid="{00000000-0005-0000-0000-0000F6060000}"/>
    <cellStyle name="20% - Accent6 4 4 2 3" xfId="4314" xr:uid="{00000000-0005-0000-0000-0000F7060000}"/>
    <cellStyle name="20% - Accent6 4 4 3" xfId="2094" xr:uid="{00000000-0005-0000-0000-0000F8060000}"/>
    <cellStyle name="20% - Accent6 4 4 4" xfId="3578" xr:uid="{00000000-0005-0000-0000-0000F9060000}"/>
    <cellStyle name="20% - Accent6 4 5" xfId="939" xr:uid="{00000000-0005-0000-0000-0000FA060000}"/>
    <cellStyle name="20% - Accent6 4 5 2" xfId="2423" xr:uid="{00000000-0005-0000-0000-0000FB060000}"/>
    <cellStyle name="20% - Accent6 4 5 3" xfId="3907" xr:uid="{00000000-0005-0000-0000-0000FC060000}"/>
    <cellStyle name="20% - Accent6 4 6" xfId="1688" xr:uid="{00000000-0005-0000-0000-0000FD060000}"/>
    <cellStyle name="20% - Accent6 4 7" xfId="3171" xr:uid="{00000000-0005-0000-0000-0000FE060000}"/>
    <cellStyle name="20% - Accent6 5" xfId="242" xr:uid="{00000000-0005-0000-0000-0000FF060000}"/>
    <cellStyle name="20% - Accent6 5 2" xfId="386" xr:uid="{00000000-0005-0000-0000-000000070000}"/>
    <cellStyle name="20% - Accent6 5 2 2" xfId="797" xr:uid="{00000000-0005-0000-0000-000001070000}"/>
    <cellStyle name="20% - Accent6 5 2 2 2" xfId="1531" xr:uid="{00000000-0005-0000-0000-000002070000}"/>
    <cellStyle name="20% - Accent6 5 2 2 2 2" xfId="3016" xr:uid="{00000000-0005-0000-0000-000003070000}"/>
    <cellStyle name="20% - Accent6 5 2 2 2 3" xfId="4500" xr:uid="{00000000-0005-0000-0000-000004070000}"/>
    <cellStyle name="20% - Accent6 5 2 2 3" xfId="2280" xr:uid="{00000000-0005-0000-0000-000005070000}"/>
    <cellStyle name="20% - Accent6 5 2 2 4" xfId="3764" xr:uid="{00000000-0005-0000-0000-000006070000}"/>
    <cellStyle name="20% - Accent6 5 2 3" xfId="1124" xr:uid="{00000000-0005-0000-0000-000007070000}"/>
    <cellStyle name="20% - Accent6 5 2 3 2" xfId="2609" xr:uid="{00000000-0005-0000-0000-000008070000}"/>
    <cellStyle name="20% - Accent6 5 2 3 3" xfId="4093" xr:uid="{00000000-0005-0000-0000-000009070000}"/>
    <cellStyle name="20% - Accent6 5 2 4" xfId="1873" xr:uid="{00000000-0005-0000-0000-00000A070000}"/>
    <cellStyle name="20% - Accent6 5 2 5" xfId="3357" xr:uid="{00000000-0005-0000-0000-00000B070000}"/>
    <cellStyle name="20% - Accent6 5 3" xfId="497" xr:uid="{00000000-0005-0000-0000-00000C070000}"/>
    <cellStyle name="20% - Accent6 5 3 2" xfId="1240" xr:uid="{00000000-0005-0000-0000-00000D070000}"/>
    <cellStyle name="20% - Accent6 5 3 2 2" xfId="2725" xr:uid="{00000000-0005-0000-0000-00000E070000}"/>
    <cellStyle name="20% - Accent6 5 3 2 3" xfId="4209" xr:uid="{00000000-0005-0000-0000-00000F070000}"/>
    <cellStyle name="20% - Accent6 5 3 3" xfId="1989" xr:uid="{00000000-0005-0000-0000-000010070000}"/>
    <cellStyle name="20% - Accent6 5 3 4" xfId="3473" xr:uid="{00000000-0005-0000-0000-000011070000}"/>
    <cellStyle name="20% - Accent6 5 4" xfId="656" xr:uid="{00000000-0005-0000-0000-000012070000}"/>
    <cellStyle name="20% - Accent6 5 4 2" xfId="1389" xr:uid="{00000000-0005-0000-0000-000013070000}"/>
    <cellStyle name="20% - Accent6 5 4 2 2" xfId="2874" xr:uid="{00000000-0005-0000-0000-000014070000}"/>
    <cellStyle name="20% - Accent6 5 4 2 3" xfId="4358" xr:uid="{00000000-0005-0000-0000-000015070000}"/>
    <cellStyle name="20% - Accent6 5 4 3" xfId="2138" xr:uid="{00000000-0005-0000-0000-000016070000}"/>
    <cellStyle name="20% - Accent6 5 4 4" xfId="3622" xr:uid="{00000000-0005-0000-0000-000017070000}"/>
    <cellStyle name="20% - Accent6 5 5" xfId="983" xr:uid="{00000000-0005-0000-0000-000018070000}"/>
    <cellStyle name="20% - Accent6 5 5 2" xfId="2467" xr:uid="{00000000-0005-0000-0000-000019070000}"/>
    <cellStyle name="20% - Accent6 5 5 3" xfId="3951" xr:uid="{00000000-0005-0000-0000-00001A070000}"/>
    <cellStyle name="20% - Accent6 5 6" xfId="1732" xr:uid="{00000000-0005-0000-0000-00001B070000}"/>
    <cellStyle name="20% - Accent6 5 7" xfId="3215" xr:uid="{00000000-0005-0000-0000-00001C070000}"/>
    <cellStyle name="20% - Accent6 6" xfId="255" xr:uid="{00000000-0005-0000-0000-00001D070000}"/>
    <cellStyle name="20% - Accent6 6 2" xfId="400" xr:uid="{00000000-0005-0000-0000-00001E070000}"/>
    <cellStyle name="20% - Accent6 6 2 2" xfId="811" xr:uid="{00000000-0005-0000-0000-00001F070000}"/>
    <cellStyle name="20% - Accent6 6 2 2 2" xfId="1545" xr:uid="{00000000-0005-0000-0000-000020070000}"/>
    <cellStyle name="20% - Accent6 6 2 2 2 2" xfId="3030" xr:uid="{00000000-0005-0000-0000-000021070000}"/>
    <cellStyle name="20% - Accent6 6 2 2 2 3" xfId="4514" xr:uid="{00000000-0005-0000-0000-000022070000}"/>
    <cellStyle name="20% - Accent6 6 2 2 3" xfId="2294" xr:uid="{00000000-0005-0000-0000-000023070000}"/>
    <cellStyle name="20% - Accent6 6 2 2 4" xfId="3778" xr:uid="{00000000-0005-0000-0000-000024070000}"/>
    <cellStyle name="20% - Accent6 6 2 3" xfId="1138" xr:uid="{00000000-0005-0000-0000-000025070000}"/>
    <cellStyle name="20% - Accent6 6 2 3 2" xfId="2623" xr:uid="{00000000-0005-0000-0000-000026070000}"/>
    <cellStyle name="20% - Accent6 6 2 3 3" xfId="4107" xr:uid="{00000000-0005-0000-0000-000027070000}"/>
    <cellStyle name="20% - Accent6 6 2 4" xfId="1887" xr:uid="{00000000-0005-0000-0000-000028070000}"/>
    <cellStyle name="20% - Accent6 6 2 5" xfId="3371" xr:uid="{00000000-0005-0000-0000-000029070000}"/>
    <cellStyle name="20% - Accent6 6 3" xfId="670" xr:uid="{00000000-0005-0000-0000-00002A070000}"/>
    <cellStyle name="20% - Accent6 6 3 2" xfId="1403" xr:uid="{00000000-0005-0000-0000-00002B070000}"/>
    <cellStyle name="20% - Accent6 6 3 2 2" xfId="2888" xr:uid="{00000000-0005-0000-0000-00002C070000}"/>
    <cellStyle name="20% - Accent6 6 3 2 3" xfId="4372" xr:uid="{00000000-0005-0000-0000-00002D070000}"/>
    <cellStyle name="20% - Accent6 6 3 3" xfId="2152" xr:uid="{00000000-0005-0000-0000-00002E070000}"/>
    <cellStyle name="20% - Accent6 6 3 4" xfId="3636" xr:uid="{00000000-0005-0000-0000-00002F070000}"/>
    <cellStyle name="20% - Accent6 6 4" xfId="997" xr:uid="{00000000-0005-0000-0000-000030070000}"/>
    <cellStyle name="20% - Accent6 6 4 2" xfId="2481" xr:uid="{00000000-0005-0000-0000-000031070000}"/>
    <cellStyle name="20% - Accent6 6 4 3" xfId="3965" xr:uid="{00000000-0005-0000-0000-000032070000}"/>
    <cellStyle name="20% - Accent6 6 5" xfId="1746" xr:uid="{00000000-0005-0000-0000-000033070000}"/>
    <cellStyle name="20% - Accent6 6 6" xfId="3229" xr:uid="{00000000-0005-0000-0000-000034070000}"/>
    <cellStyle name="20% - Accent6 7" xfId="268" xr:uid="{00000000-0005-0000-0000-000035070000}"/>
    <cellStyle name="20% - Accent6 7 2" xfId="413" xr:uid="{00000000-0005-0000-0000-000036070000}"/>
    <cellStyle name="20% - Accent6 7 2 2" xfId="825" xr:uid="{00000000-0005-0000-0000-000037070000}"/>
    <cellStyle name="20% - Accent6 7 2 2 2" xfId="1559" xr:uid="{00000000-0005-0000-0000-000038070000}"/>
    <cellStyle name="20% - Accent6 7 2 2 2 2" xfId="3044" xr:uid="{00000000-0005-0000-0000-000039070000}"/>
    <cellStyle name="20% - Accent6 7 2 2 2 3" xfId="4528" xr:uid="{00000000-0005-0000-0000-00003A070000}"/>
    <cellStyle name="20% - Accent6 7 2 2 3" xfId="2308" xr:uid="{00000000-0005-0000-0000-00003B070000}"/>
    <cellStyle name="20% - Accent6 7 2 2 4" xfId="3792" xr:uid="{00000000-0005-0000-0000-00003C070000}"/>
    <cellStyle name="20% - Accent6 7 2 3" xfId="1152" xr:uid="{00000000-0005-0000-0000-00003D070000}"/>
    <cellStyle name="20% - Accent6 7 2 3 2" xfId="2637" xr:uid="{00000000-0005-0000-0000-00003E070000}"/>
    <cellStyle name="20% - Accent6 7 2 3 3" xfId="4121" xr:uid="{00000000-0005-0000-0000-00003F070000}"/>
    <cellStyle name="20% - Accent6 7 2 4" xfId="1901" xr:uid="{00000000-0005-0000-0000-000040070000}"/>
    <cellStyle name="20% - Accent6 7 2 5" xfId="3385" xr:uid="{00000000-0005-0000-0000-000041070000}"/>
    <cellStyle name="20% - Accent6 7 3" xfId="683" xr:uid="{00000000-0005-0000-0000-000042070000}"/>
    <cellStyle name="20% - Accent6 7 3 2" xfId="1417" xr:uid="{00000000-0005-0000-0000-000043070000}"/>
    <cellStyle name="20% - Accent6 7 3 2 2" xfId="2902" xr:uid="{00000000-0005-0000-0000-000044070000}"/>
    <cellStyle name="20% - Accent6 7 3 2 3" xfId="4386" xr:uid="{00000000-0005-0000-0000-000045070000}"/>
    <cellStyle name="20% - Accent6 7 3 3" xfId="2166" xr:uid="{00000000-0005-0000-0000-000046070000}"/>
    <cellStyle name="20% - Accent6 7 3 4" xfId="3650" xr:uid="{00000000-0005-0000-0000-000047070000}"/>
    <cellStyle name="20% - Accent6 7 4" xfId="1010" xr:uid="{00000000-0005-0000-0000-000048070000}"/>
    <cellStyle name="20% - Accent6 7 4 2" xfId="2495" xr:uid="{00000000-0005-0000-0000-000049070000}"/>
    <cellStyle name="20% - Accent6 7 4 3" xfId="3979" xr:uid="{00000000-0005-0000-0000-00004A070000}"/>
    <cellStyle name="20% - Accent6 7 5" xfId="1759" xr:uid="{00000000-0005-0000-0000-00004B070000}"/>
    <cellStyle name="20% - Accent6 7 6" xfId="3243" xr:uid="{00000000-0005-0000-0000-00004C070000}"/>
    <cellStyle name="20% - Accent6 8" xfId="281" xr:uid="{00000000-0005-0000-0000-00004D070000}"/>
    <cellStyle name="20% - Accent6 8 2" xfId="427" xr:uid="{00000000-0005-0000-0000-00004E070000}"/>
    <cellStyle name="20% - Accent6 8 2 2" xfId="839" xr:uid="{00000000-0005-0000-0000-00004F070000}"/>
    <cellStyle name="20% - Accent6 8 2 2 2" xfId="1573" xr:uid="{00000000-0005-0000-0000-000050070000}"/>
    <cellStyle name="20% - Accent6 8 2 2 2 2" xfId="3058" xr:uid="{00000000-0005-0000-0000-000051070000}"/>
    <cellStyle name="20% - Accent6 8 2 2 2 3" xfId="4542" xr:uid="{00000000-0005-0000-0000-000052070000}"/>
    <cellStyle name="20% - Accent6 8 2 2 3" xfId="2322" xr:uid="{00000000-0005-0000-0000-000053070000}"/>
    <cellStyle name="20% - Accent6 8 2 2 4" xfId="3806" xr:uid="{00000000-0005-0000-0000-000054070000}"/>
    <cellStyle name="20% - Accent6 8 2 3" xfId="1166" xr:uid="{00000000-0005-0000-0000-000055070000}"/>
    <cellStyle name="20% - Accent6 8 2 3 2" xfId="2651" xr:uid="{00000000-0005-0000-0000-000056070000}"/>
    <cellStyle name="20% - Accent6 8 2 3 3" xfId="4135" xr:uid="{00000000-0005-0000-0000-000057070000}"/>
    <cellStyle name="20% - Accent6 8 2 4" xfId="1915" xr:uid="{00000000-0005-0000-0000-000058070000}"/>
    <cellStyle name="20% - Accent6 8 2 5" xfId="3399" xr:uid="{00000000-0005-0000-0000-000059070000}"/>
    <cellStyle name="20% - Accent6 8 3" xfId="697" xr:uid="{00000000-0005-0000-0000-00005A070000}"/>
    <cellStyle name="20% - Accent6 8 3 2" xfId="1431" xr:uid="{00000000-0005-0000-0000-00005B070000}"/>
    <cellStyle name="20% - Accent6 8 3 2 2" xfId="2916" xr:uid="{00000000-0005-0000-0000-00005C070000}"/>
    <cellStyle name="20% - Accent6 8 3 2 3" xfId="4400" xr:uid="{00000000-0005-0000-0000-00005D070000}"/>
    <cellStyle name="20% - Accent6 8 3 3" xfId="2180" xr:uid="{00000000-0005-0000-0000-00005E070000}"/>
    <cellStyle name="20% - Accent6 8 3 4" xfId="3664" xr:uid="{00000000-0005-0000-0000-00005F070000}"/>
    <cellStyle name="20% - Accent6 8 4" xfId="1024" xr:uid="{00000000-0005-0000-0000-000060070000}"/>
    <cellStyle name="20% - Accent6 8 4 2" xfId="2509" xr:uid="{00000000-0005-0000-0000-000061070000}"/>
    <cellStyle name="20% - Accent6 8 4 3" xfId="3993" xr:uid="{00000000-0005-0000-0000-000062070000}"/>
    <cellStyle name="20% - Accent6 8 5" xfId="1773" xr:uid="{00000000-0005-0000-0000-000063070000}"/>
    <cellStyle name="20% - Accent6 8 6" xfId="3257" xr:uid="{00000000-0005-0000-0000-000064070000}"/>
    <cellStyle name="20% - Accent6 9" xfId="288" xr:uid="{00000000-0005-0000-0000-000065070000}"/>
    <cellStyle name="20% - Accent6 9 2" xfId="704" xr:uid="{00000000-0005-0000-0000-000066070000}"/>
    <cellStyle name="20% - Accent6 9 2 2" xfId="1438" xr:uid="{00000000-0005-0000-0000-000067070000}"/>
    <cellStyle name="20% - Accent6 9 2 2 2" xfId="2923" xr:uid="{00000000-0005-0000-0000-000068070000}"/>
    <cellStyle name="20% - Accent6 9 2 2 3" xfId="4407" xr:uid="{00000000-0005-0000-0000-000069070000}"/>
    <cellStyle name="20% - Accent6 9 2 3" xfId="2187" xr:uid="{00000000-0005-0000-0000-00006A070000}"/>
    <cellStyle name="20% - Accent6 9 2 4" xfId="3671" xr:uid="{00000000-0005-0000-0000-00006B070000}"/>
    <cellStyle name="20% - Accent6 9 3" xfId="1031" xr:uid="{00000000-0005-0000-0000-00006C070000}"/>
    <cellStyle name="20% - Accent6 9 3 2" xfId="2516" xr:uid="{00000000-0005-0000-0000-00006D070000}"/>
    <cellStyle name="20% - Accent6 9 3 3" xfId="4000" xr:uid="{00000000-0005-0000-0000-00006E070000}"/>
    <cellStyle name="20% - Accent6 9 4" xfId="1780" xr:uid="{00000000-0005-0000-0000-00006F070000}"/>
    <cellStyle name="20% - Accent6 9 5" xfId="3264" xr:uid="{00000000-0005-0000-0000-000070070000}"/>
    <cellStyle name="40% - Accent1" xfId="20" builtinId="31" customBuiltin="1"/>
    <cellStyle name="40% - Accent1 10" xfId="431" xr:uid="{00000000-0005-0000-0000-000072070000}"/>
    <cellStyle name="40% - Accent1 10 2" xfId="845" xr:uid="{00000000-0005-0000-0000-000073070000}"/>
    <cellStyle name="40% - Accent1 10 2 2" xfId="1579" xr:uid="{00000000-0005-0000-0000-000074070000}"/>
    <cellStyle name="40% - Accent1 10 2 2 2" xfId="3064" xr:uid="{00000000-0005-0000-0000-000075070000}"/>
    <cellStyle name="40% - Accent1 10 2 2 3" xfId="4548" xr:uid="{00000000-0005-0000-0000-000076070000}"/>
    <cellStyle name="40% - Accent1 10 2 3" xfId="2328" xr:uid="{00000000-0005-0000-0000-000077070000}"/>
    <cellStyle name="40% - Accent1 10 2 4" xfId="3812" xr:uid="{00000000-0005-0000-0000-000078070000}"/>
    <cellStyle name="40% - Accent1 10 3" xfId="1172" xr:uid="{00000000-0005-0000-0000-000079070000}"/>
    <cellStyle name="40% - Accent1 10 3 2" xfId="2657" xr:uid="{00000000-0005-0000-0000-00007A070000}"/>
    <cellStyle name="40% - Accent1 10 3 3" xfId="4141" xr:uid="{00000000-0005-0000-0000-00007B070000}"/>
    <cellStyle name="40% - Accent1 10 4" xfId="1921" xr:uid="{00000000-0005-0000-0000-00007C070000}"/>
    <cellStyle name="40% - Accent1 10 5" xfId="3405" xr:uid="{00000000-0005-0000-0000-00007D070000}"/>
    <cellStyle name="40% - Accent1 11" xfId="444" xr:uid="{00000000-0005-0000-0000-00007E070000}"/>
    <cellStyle name="40% - Accent1 11 2" xfId="859" xr:uid="{00000000-0005-0000-0000-00007F070000}"/>
    <cellStyle name="40% - Accent1 11 2 2" xfId="1593" xr:uid="{00000000-0005-0000-0000-000080070000}"/>
    <cellStyle name="40% - Accent1 11 2 2 2" xfId="3078" xr:uid="{00000000-0005-0000-0000-000081070000}"/>
    <cellStyle name="40% - Accent1 11 2 2 3" xfId="4562" xr:uid="{00000000-0005-0000-0000-000082070000}"/>
    <cellStyle name="40% - Accent1 11 2 3" xfId="2342" xr:uid="{00000000-0005-0000-0000-000083070000}"/>
    <cellStyle name="40% - Accent1 11 2 4" xfId="3826" xr:uid="{00000000-0005-0000-0000-000084070000}"/>
    <cellStyle name="40% - Accent1 11 3" xfId="1186" xr:uid="{00000000-0005-0000-0000-000085070000}"/>
    <cellStyle name="40% - Accent1 11 3 2" xfId="2671" xr:uid="{00000000-0005-0000-0000-000086070000}"/>
    <cellStyle name="40% - Accent1 11 3 3" xfId="4155" xr:uid="{00000000-0005-0000-0000-000087070000}"/>
    <cellStyle name="40% - Accent1 11 4" xfId="1935" xr:uid="{00000000-0005-0000-0000-000088070000}"/>
    <cellStyle name="40% - Accent1 11 5" xfId="3419" xr:uid="{00000000-0005-0000-0000-000089070000}"/>
    <cellStyle name="40% - Accent1 12" xfId="457" xr:uid="{00000000-0005-0000-0000-00008A070000}"/>
    <cellStyle name="40% - Accent1 12 2" xfId="1200" xr:uid="{00000000-0005-0000-0000-00008B070000}"/>
    <cellStyle name="40% - Accent1 12 2 2" xfId="2685" xr:uid="{00000000-0005-0000-0000-00008C070000}"/>
    <cellStyle name="40% - Accent1 12 2 3" xfId="4169" xr:uid="{00000000-0005-0000-0000-00008D070000}"/>
    <cellStyle name="40% - Accent1 12 3" xfId="1949" xr:uid="{00000000-0005-0000-0000-00008E070000}"/>
    <cellStyle name="40% - Accent1 12 4" xfId="3433" xr:uid="{00000000-0005-0000-0000-00008F070000}"/>
    <cellStyle name="40% - Accent1 13" xfId="498" xr:uid="{00000000-0005-0000-0000-000090070000}"/>
    <cellStyle name="40% - Accent1 13 2" xfId="1241" xr:uid="{00000000-0005-0000-0000-000091070000}"/>
    <cellStyle name="40% - Accent1 13 2 2" xfId="2726" xr:uid="{00000000-0005-0000-0000-000092070000}"/>
    <cellStyle name="40% - Accent1 13 2 3" xfId="4210" xr:uid="{00000000-0005-0000-0000-000093070000}"/>
    <cellStyle name="40% - Accent1 13 3" xfId="1990" xr:uid="{00000000-0005-0000-0000-000094070000}"/>
    <cellStyle name="40% - Accent1 13 4" xfId="3474" xr:uid="{00000000-0005-0000-0000-000095070000}"/>
    <cellStyle name="40% - Accent1 14" xfId="549" xr:uid="{00000000-0005-0000-0000-000096070000}"/>
    <cellStyle name="40% - Accent1 14 2" xfId="1280" xr:uid="{00000000-0005-0000-0000-000097070000}"/>
    <cellStyle name="40% - Accent1 14 2 2" xfId="2765" xr:uid="{00000000-0005-0000-0000-000098070000}"/>
    <cellStyle name="40% - Accent1 14 2 3" xfId="4249" xr:uid="{00000000-0005-0000-0000-000099070000}"/>
    <cellStyle name="40% - Accent1 14 3" xfId="2029" xr:uid="{00000000-0005-0000-0000-00009A070000}"/>
    <cellStyle name="40% - Accent1 14 4" xfId="3513" xr:uid="{00000000-0005-0000-0000-00009B070000}"/>
    <cellStyle name="40% - Accent1 15" xfId="562" xr:uid="{00000000-0005-0000-0000-00009C070000}"/>
    <cellStyle name="40% - Accent1 15 2" xfId="1293" xr:uid="{00000000-0005-0000-0000-00009D070000}"/>
    <cellStyle name="40% - Accent1 15 2 2" xfId="2778" xr:uid="{00000000-0005-0000-0000-00009E070000}"/>
    <cellStyle name="40% - Accent1 15 2 3" xfId="4262" xr:uid="{00000000-0005-0000-0000-00009F070000}"/>
    <cellStyle name="40% - Accent1 15 3" xfId="2042" xr:uid="{00000000-0005-0000-0000-0000A0070000}"/>
    <cellStyle name="40% - Accent1 15 4" xfId="3526" xr:uid="{00000000-0005-0000-0000-0000A1070000}"/>
    <cellStyle name="40% - Accent1 16" xfId="873" xr:uid="{00000000-0005-0000-0000-0000A2070000}"/>
    <cellStyle name="40% - Accent1 16 2" xfId="1607" xr:uid="{00000000-0005-0000-0000-0000A3070000}"/>
    <cellStyle name="40% - Accent1 16 2 2" xfId="3092" xr:uid="{00000000-0005-0000-0000-0000A4070000}"/>
    <cellStyle name="40% - Accent1 16 2 3" xfId="4576" xr:uid="{00000000-0005-0000-0000-0000A5070000}"/>
    <cellStyle name="40% - Accent1 16 3" xfId="2356" xr:uid="{00000000-0005-0000-0000-0000A6070000}"/>
    <cellStyle name="40% - Accent1 16 4" xfId="3840" xr:uid="{00000000-0005-0000-0000-0000A7070000}"/>
    <cellStyle name="40% - Accent1 17" xfId="887" xr:uid="{00000000-0005-0000-0000-0000A8070000}"/>
    <cellStyle name="40% - Accent1 17 2" xfId="2370" xr:uid="{00000000-0005-0000-0000-0000A9070000}"/>
    <cellStyle name="40% - Accent1 17 3" xfId="3854" xr:uid="{00000000-0005-0000-0000-0000AA070000}"/>
    <cellStyle name="40% - Accent1 18" xfId="1621" xr:uid="{00000000-0005-0000-0000-0000AB070000}"/>
    <cellStyle name="40% - Accent1 18 2" xfId="3106" xr:uid="{00000000-0005-0000-0000-0000AC070000}"/>
    <cellStyle name="40% - Accent1 18 3" xfId="4590" xr:uid="{00000000-0005-0000-0000-0000AD070000}"/>
    <cellStyle name="40% - Accent1 19" xfId="1636" xr:uid="{00000000-0005-0000-0000-0000AE070000}"/>
    <cellStyle name="40% - Accent1 2" xfId="162" xr:uid="{00000000-0005-0000-0000-0000AF070000}"/>
    <cellStyle name="40% - Accent1 2 2" xfId="205" xr:uid="{00000000-0005-0000-0000-0000B0070000}"/>
    <cellStyle name="40% - Accent1 2 2 2" xfId="349" xr:uid="{00000000-0005-0000-0000-0000B1070000}"/>
    <cellStyle name="40% - Accent1 2 2 2 2" xfId="760" xr:uid="{00000000-0005-0000-0000-0000B2070000}"/>
    <cellStyle name="40% - Accent1 2 2 2 2 2" xfId="1494" xr:uid="{00000000-0005-0000-0000-0000B3070000}"/>
    <cellStyle name="40% - Accent1 2 2 2 2 2 2" xfId="2979" xr:uid="{00000000-0005-0000-0000-0000B4070000}"/>
    <cellStyle name="40% - Accent1 2 2 2 2 2 3" xfId="4463" xr:uid="{00000000-0005-0000-0000-0000B5070000}"/>
    <cellStyle name="40% - Accent1 2 2 2 2 3" xfId="2243" xr:uid="{00000000-0005-0000-0000-0000B6070000}"/>
    <cellStyle name="40% - Accent1 2 2 2 2 4" xfId="3727" xr:uid="{00000000-0005-0000-0000-0000B7070000}"/>
    <cellStyle name="40% - Accent1 2 2 2 3" xfId="1087" xr:uid="{00000000-0005-0000-0000-0000B8070000}"/>
    <cellStyle name="40% - Accent1 2 2 2 3 2" xfId="2572" xr:uid="{00000000-0005-0000-0000-0000B9070000}"/>
    <cellStyle name="40% - Accent1 2 2 2 3 3" xfId="4056" xr:uid="{00000000-0005-0000-0000-0000BA070000}"/>
    <cellStyle name="40% - Accent1 2 2 2 4" xfId="1836" xr:uid="{00000000-0005-0000-0000-0000BB070000}"/>
    <cellStyle name="40% - Accent1 2 2 2 5" xfId="3320" xr:uid="{00000000-0005-0000-0000-0000BC070000}"/>
    <cellStyle name="40% - Accent1 2 2 3" xfId="619" xr:uid="{00000000-0005-0000-0000-0000BD070000}"/>
    <cellStyle name="40% - Accent1 2 2 3 2" xfId="1352" xr:uid="{00000000-0005-0000-0000-0000BE070000}"/>
    <cellStyle name="40% - Accent1 2 2 3 2 2" xfId="2837" xr:uid="{00000000-0005-0000-0000-0000BF070000}"/>
    <cellStyle name="40% - Accent1 2 2 3 2 3" xfId="4321" xr:uid="{00000000-0005-0000-0000-0000C0070000}"/>
    <cellStyle name="40% - Accent1 2 2 3 3" xfId="2101" xr:uid="{00000000-0005-0000-0000-0000C1070000}"/>
    <cellStyle name="40% - Accent1 2 2 3 4" xfId="3585" xr:uid="{00000000-0005-0000-0000-0000C2070000}"/>
    <cellStyle name="40% - Accent1 2 2 4" xfId="946" xr:uid="{00000000-0005-0000-0000-0000C3070000}"/>
    <cellStyle name="40% - Accent1 2 2 4 2" xfId="2430" xr:uid="{00000000-0005-0000-0000-0000C4070000}"/>
    <cellStyle name="40% - Accent1 2 2 4 3" xfId="3914" xr:uid="{00000000-0005-0000-0000-0000C5070000}"/>
    <cellStyle name="40% - Accent1 2 2 5" xfId="1695" xr:uid="{00000000-0005-0000-0000-0000C6070000}"/>
    <cellStyle name="40% - Accent1 2 2 6" xfId="3178" xr:uid="{00000000-0005-0000-0000-0000C7070000}"/>
    <cellStyle name="40% - Accent1 2 3" xfId="306" xr:uid="{00000000-0005-0000-0000-0000C8070000}"/>
    <cellStyle name="40% - Accent1 2 3 2" xfId="717" xr:uid="{00000000-0005-0000-0000-0000C9070000}"/>
    <cellStyle name="40% - Accent1 2 3 2 2" xfId="1451" xr:uid="{00000000-0005-0000-0000-0000CA070000}"/>
    <cellStyle name="40% - Accent1 2 3 2 2 2" xfId="2936" xr:uid="{00000000-0005-0000-0000-0000CB070000}"/>
    <cellStyle name="40% - Accent1 2 3 2 2 3" xfId="4420" xr:uid="{00000000-0005-0000-0000-0000CC070000}"/>
    <cellStyle name="40% - Accent1 2 3 2 3" xfId="2200" xr:uid="{00000000-0005-0000-0000-0000CD070000}"/>
    <cellStyle name="40% - Accent1 2 3 2 4" xfId="3684" xr:uid="{00000000-0005-0000-0000-0000CE070000}"/>
    <cellStyle name="40% - Accent1 2 3 3" xfId="1044" xr:uid="{00000000-0005-0000-0000-0000CF070000}"/>
    <cellStyle name="40% - Accent1 2 3 3 2" xfId="2529" xr:uid="{00000000-0005-0000-0000-0000D0070000}"/>
    <cellStyle name="40% - Accent1 2 3 3 3" xfId="4013" xr:uid="{00000000-0005-0000-0000-0000D1070000}"/>
    <cellStyle name="40% - Accent1 2 3 4" xfId="1793" xr:uid="{00000000-0005-0000-0000-0000D2070000}"/>
    <cellStyle name="40% - Accent1 2 3 5" xfId="3277" xr:uid="{00000000-0005-0000-0000-0000D3070000}"/>
    <cellStyle name="40% - Accent1 2 4" xfId="499" xr:uid="{00000000-0005-0000-0000-0000D4070000}"/>
    <cellStyle name="40% - Accent1 2 4 2" xfId="1242" xr:uid="{00000000-0005-0000-0000-0000D5070000}"/>
    <cellStyle name="40% - Accent1 2 4 2 2" xfId="2727" xr:uid="{00000000-0005-0000-0000-0000D6070000}"/>
    <cellStyle name="40% - Accent1 2 4 2 3" xfId="4211" xr:uid="{00000000-0005-0000-0000-0000D7070000}"/>
    <cellStyle name="40% - Accent1 2 4 3" xfId="1991" xr:uid="{00000000-0005-0000-0000-0000D8070000}"/>
    <cellStyle name="40% - Accent1 2 4 4" xfId="3475" xr:uid="{00000000-0005-0000-0000-0000D9070000}"/>
    <cellStyle name="40% - Accent1 2 5" xfId="577" xr:uid="{00000000-0005-0000-0000-0000DA070000}"/>
    <cellStyle name="40% - Accent1 2 5 2" xfId="1309" xr:uid="{00000000-0005-0000-0000-0000DB070000}"/>
    <cellStyle name="40% - Accent1 2 5 2 2" xfId="2794" xr:uid="{00000000-0005-0000-0000-0000DC070000}"/>
    <cellStyle name="40% - Accent1 2 5 2 3" xfId="4278" xr:uid="{00000000-0005-0000-0000-0000DD070000}"/>
    <cellStyle name="40% - Accent1 2 5 3" xfId="2058" xr:uid="{00000000-0005-0000-0000-0000DE070000}"/>
    <cellStyle name="40% - Accent1 2 5 4" xfId="3542" xr:uid="{00000000-0005-0000-0000-0000DF070000}"/>
    <cellStyle name="40% - Accent1 2 6" xfId="904" xr:uid="{00000000-0005-0000-0000-0000E0070000}"/>
    <cellStyle name="40% - Accent1 2 6 2" xfId="2387" xr:uid="{00000000-0005-0000-0000-0000E1070000}"/>
    <cellStyle name="40% - Accent1 2 6 3" xfId="3871" xr:uid="{00000000-0005-0000-0000-0000E2070000}"/>
    <cellStyle name="40% - Accent1 2 7" xfId="1653" xr:uid="{00000000-0005-0000-0000-0000E3070000}"/>
    <cellStyle name="40% - Accent1 2 8" xfId="3136" xr:uid="{00000000-0005-0000-0000-0000E4070000}"/>
    <cellStyle name="40% - Accent1 20" xfId="3120" xr:uid="{00000000-0005-0000-0000-0000E5070000}"/>
    <cellStyle name="40% - Accent1 21" xfId="4604" xr:uid="{00000000-0005-0000-0000-0000E6070000}"/>
    <cellStyle name="40% - Accent1 22" xfId="4639" xr:uid="{00000000-0005-0000-0000-0000E7070000}"/>
    <cellStyle name="40% - Accent1 3" xfId="176" xr:uid="{00000000-0005-0000-0000-0000E8070000}"/>
    <cellStyle name="40% - Accent1 3 2" xfId="219" xr:uid="{00000000-0005-0000-0000-0000E9070000}"/>
    <cellStyle name="40% - Accent1 3 2 2" xfId="363" xr:uid="{00000000-0005-0000-0000-0000EA070000}"/>
    <cellStyle name="40% - Accent1 3 2 2 2" xfId="774" xr:uid="{00000000-0005-0000-0000-0000EB070000}"/>
    <cellStyle name="40% - Accent1 3 2 2 2 2" xfId="1508" xr:uid="{00000000-0005-0000-0000-0000EC070000}"/>
    <cellStyle name="40% - Accent1 3 2 2 2 2 2" xfId="2993" xr:uid="{00000000-0005-0000-0000-0000ED070000}"/>
    <cellStyle name="40% - Accent1 3 2 2 2 2 3" xfId="4477" xr:uid="{00000000-0005-0000-0000-0000EE070000}"/>
    <cellStyle name="40% - Accent1 3 2 2 2 3" xfId="2257" xr:uid="{00000000-0005-0000-0000-0000EF070000}"/>
    <cellStyle name="40% - Accent1 3 2 2 2 4" xfId="3741" xr:uid="{00000000-0005-0000-0000-0000F0070000}"/>
    <cellStyle name="40% - Accent1 3 2 2 3" xfId="1101" xr:uid="{00000000-0005-0000-0000-0000F1070000}"/>
    <cellStyle name="40% - Accent1 3 2 2 3 2" xfId="2586" xr:uid="{00000000-0005-0000-0000-0000F2070000}"/>
    <cellStyle name="40% - Accent1 3 2 2 3 3" xfId="4070" xr:uid="{00000000-0005-0000-0000-0000F3070000}"/>
    <cellStyle name="40% - Accent1 3 2 2 4" xfId="1850" xr:uid="{00000000-0005-0000-0000-0000F4070000}"/>
    <cellStyle name="40% - Accent1 3 2 2 5" xfId="3334" xr:uid="{00000000-0005-0000-0000-0000F5070000}"/>
    <cellStyle name="40% - Accent1 3 2 3" xfId="633" xr:uid="{00000000-0005-0000-0000-0000F6070000}"/>
    <cellStyle name="40% - Accent1 3 2 3 2" xfId="1366" xr:uid="{00000000-0005-0000-0000-0000F7070000}"/>
    <cellStyle name="40% - Accent1 3 2 3 2 2" xfId="2851" xr:uid="{00000000-0005-0000-0000-0000F8070000}"/>
    <cellStyle name="40% - Accent1 3 2 3 2 3" xfId="4335" xr:uid="{00000000-0005-0000-0000-0000F9070000}"/>
    <cellStyle name="40% - Accent1 3 2 3 3" xfId="2115" xr:uid="{00000000-0005-0000-0000-0000FA070000}"/>
    <cellStyle name="40% - Accent1 3 2 3 4" xfId="3599" xr:uid="{00000000-0005-0000-0000-0000FB070000}"/>
    <cellStyle name="40% - Accent1 3 2 4" xfId="960" xr:uid="{00000000-0005-0000-0000-0000FC070000}"/>
    <cellStyle name="40% - Accent1 3 2 4 2" xfId="2444" xr:uid="{00000000-0005-0000-0000-0000FD070000}"/>
    <cellStyle name="40% - Accent1 3 2 4 3" xfId="3928" xr:uid="{00000000-0005-0000-0000-0000FE070000}"/>
    <cellStyle name="40% - Accent1 3 2 5" xfId="1709" xr:uid="{00000000-0005-0000-0000-0000FF070000}"/>
    <cellStyle name="40% - Accent1 3 2 6" xfId="3192" xr:uid="{00000000-0005-0000-0000-000000080000}"/>
    <cellStyle name="40% - Accent1 3 3" xfId="320" xr:uid="{00000000-0005-0000-0000-000001080000}"/>
    <cellStyle name="40% - Accent1 3 3 2" xfId="731" xr:uid="{00000000-0005-0000-0000-000002080000}"/>
    <cellStyle name="40% - Accent1 3 3 2 2" xfId="1465" xr:uid="{00000000-0005-0000-0000-000003080000}"/>
    <cellStyle name="40% - Accent1 3 3 2 2 2" xfId="2950" xr:uid="{00000000-0005-0000-0000-000004080000}"/>
    <cellStyle name="40% - Accent1 3 3 2 2 3" xfId="4434" xr:uid="{00000000-0005-0000-0000-000005080000}"/>
    <cellStyle name="40% - Accent1 3 3 2 3" xfId="2214" xr:uid="{00000000-0005-0000-0000-000006080000}"/>
    <cellStyle name="40% - Accent1 3 3 2 4" xfId="3698" xr:uid="{00000000-0005-0000-0000-000007080000}"/>
    <cellStyle name="40% - Accent1 3 3 3" xfId="1058" xr:uid="{00000000-0005-0000-0000-000008080000}"/>
    <cellStyle name="40% - Accent1 3 3 3 2" xfId="2543" xr:uid="{00000000-0005-0000-0000-000009080000}"/>
    <cellStyle name="40% - Accent1 3 3 3 3" xfId="4027" xr:uid="{00000000-0005-0000-0000-00000A080000}"/>
    <cellStyle name="40% - Accent1 3 3 4" xfId="1807" xr:uid="{00000000-0005-0000-0000-00000B080000}"/>
    <cellStyle name="40% - Accent1 3 3 5" xfId="3291" xr:uid="{00000000-0005-0000-0000-00000C080000}"/>
    <cellStyle name="40% - Accent1 3 4" xfId="500" xr:uid="{00000000-0005-0000-0000-00000D080000}"/>
    <cellStyle name="40% - Accent1 3 4 2" xfId="1243" xr:uid="{00000000-0005-0000-0000-00000E080000}"/>
    <cellStyle name="40% - Accent1 3 4 2 2" xfId="2728" xr:uid="{00000000-0005-0000-0000-00000F080000}"/>
    <cellStyle name="40% - Accent1 3 4 2 3" xfId="4212" xr:uid="{00000000-0005-0000-0000-000010080000}"/>
    <cellStyle name="40% - Accent1 3 4 3" xfId="1992" xr:uid="{00000000-0005-0000-0000-000011080000}"/>
    <cellStyle name="40% - Accent1 3 4 4" xfId="3476" xr:uid="{00000000-0005-0000-0000-000012080000}"/>
    <cellStyle name="40% - Accent1 3 5" xfId="591" xr:uid="{00000000-0005-0000-0000-000013080000}"/>
    <cellStyle name="40% - Accent1 3 5 2" xfId="1323" xr:uid="{00000000-0005-0000-0000-000014080000}"/>
    <cellStyle name="40% - Accent1 3 5 2 2" xfId="2808" xr:uid="{00000000-0005-0000-0000-000015080000}"/>
    <cellStyle name="40% - Accent1 3 5 2 3" xfId="4292" xr:uid="{00000000-0005-0000-0000-000016080000}"/>
    <cellStyle name="40% - Accent1 3 5 3" xfId="2072" xr:uid="{00000000-0005-0000-0000-000017080000}"/>
    <cellStyle name="40% - Accent1 3 5 4" xfId="3556" xr:uid="{00000000-0005-0000-0000-000018080000}"/>
    <cellStyle name="40% - Accent1 3 6" xfId="918" xr:uid="{00000000-0005-0000-0000-000019080000}"/>
    <cellStyle name="40% - Accent1 3 6 2" xfId="2401" xr:uid="{00000000-0005-0000-0000-00001A080000}"/>
    <cellStyle name="40% - Accent1 3 6 3" xfId="3885" xr:uid="{00000000-0005-0000-0000-00001B080000}"/>
    <cellStyle name="40% - Accent1 3 7" xfId="1667" xr:uid="{00000000-0005-0000-0000-00001C080000}"/>
    <cellStyle name="40% - Accent1 3 8" xfId="3150" xr:uid="{00000000-0005-0000-0000-00001D080000}"/>
    <cellStyle name="40% - Accent1 4" xfId="189" xr:uid="{00000000-0005-0000-0000-00001E080000}"/>
    <cellStyle name="40% - Accent1 4 2" xfId="333" xr:uid="{00000000-0005-0000-0000-00001F080000}"/>
    <cellStyle name="40% - Accent1 4 2 2" xfId="744" xr:uid="{00000000-0005-0000-0000-000020080000}"/>
    <cellStyle name="40% - Accent1 4 2 2 2" xfId="1478" xr:uid="{00000000-0005-0000-0000-000021080000}"/>
    <cellStyle name="40% - Accent1 4 2 2 2 2" xfId="2963" xr:uid="{00000000-0005-0000-0000-000022080000}"/>
    <cellStyle name="40% - Accent1 4 2 2 2 3" xfId="4447" xr:uid="{00000000-0005-0000-0000-000023080000}"/>
    <cellStyle name="40% - Accent1 4 2 2 3" xfId="2227" xr:uid="{00000000-0005-0000-0000-000024080000}"/>
    <cellStyle name="40% - Accent1 4 2 2 4" xfId="3711" xr:uid="{00000000-0005-0000-0000-000025080000}"/>
    <cellStyle name="40% - Accent1 4 2 3" xfId="1071" xr:uid="{00000000-0005-0000-0000-000026080000}"/>
    <cellStyle name="40% - Accent1 4 2 3 2" xfId="2556" xr:uid="{00000000-0005-0000-0000-000027080000}"/>
    <cellStyle name="40% - Accent1 4 2 3 3" xfId="4040" xr:uid="{00000000-0005-0000-0000-000028080000}"/>
    <cellStyle name="40% - Accent1 4 2 4" xfId="1820" xr:uid="{00000000-0005-0000-0000-000029080000}"/>
    <cellStyle name="40% - Accent1 4 2 5" xfId="3304" xr:uid="{00000000-0005-0000-0000-00002A080000}"/>
    <cellStyle name="40% - Accent1 4 3" xfId="501" xr:uid="{00000000-0005-0000-0000-00002B080000}"/>
    <cellStyle name="40% - Accent1 4 3 2" xfId="1244" xr:uid="{00000000-0005-0000-0000-00002C080000}"/>
    <cellStyle name="40% - Accent1 4 3 2 2" xfId="2729" xr:uid="{00000000-0005-0000-0000-00002D080000}"/>
    <cellStyle name="40% - Accent1 4 3 2 3" xfId="4213" xr:uid="{00000000-0005-0000-0000-00002E080000}"/>
    <cellStyle name="40% - Accent1 4 3 3" xfId="1993" xr:uid="{00000000-0005-0000-0000-00002F080000}"/>
    <cellStyle name="40% - Accent1 4 3 4" xfId="3477" xr:uid="{00000000-0005-0000-0000-000030080000}"/>
    <cellStyle name="40% - Accent1 4 4" xfId="603" xr:uid="{00000000-0005-0000-0000-000031080000}"/>
    <cellStyle name="40% - Accent1 4 4 2" xfId="1336" xr:uid="{00000000-0005-0000-0000-000032080000}"/>
    <cellStyle name="40% - Accent1 4 4 2 2" xfId="2821" xr:uid="{00000000-0005-0000-0000-000033080000}"/>
    <cellStyle name="40% - Accent1 4 4 2 3" xfId="4305" xr:uid="{00000000-0005-0000-0000-000034080000}"/>
    <cellStyle name="40% - Accent1 4 4 3" xfId="2085" xr:uid="{00000000-0005-0000-0000-000035080000}"/>
    <cellStyle name="40% - Accent1 4 4 4" xfId="3569" xr:uid="{00000000-0005-0000-0000-000036080000}"/>
    <cellStyle name="40% - Accent1 4 5" xfId="930" xr:uid="{00000000-0005-0000-0000-000037080000}"/>
    <cellStyle name="40% - Accent1 4 5 2" xfId="2414" xr:uid="{00000000-0005-0000-0000-000038080000}"/>
    <cellStyle name="40% - Accent1 4 5 3" xfId="3898" xr:uid="{00000000-0005-0000-0000-000039080000}"/>
    <cellStyle name="40% - Accent1 4 6" xfId="1679" xr:uid="{00000000-0005-0000-0000-00003A080000}"/>
    <cellStyle name="40% - Accent1 4 7" xfId="3162" xr:uid="{00000000-0005-0000-0000-00003B080000}"/>
    <cellStyle name="40% - Accent1 5" xfId="233" xr:uid="{00000000-0005-0000-0000-00003C080000}"/>
    <cellStyle name="40% - Accent1 5 2" xfId="377" xr:uid="{00000000-0005-0000-0000-00003D080000}"/>
    <cellStyle name="40% - Accent1 5 2 2" xfId="788" xr:uid="{00000000-0005-0000-0000-00003E080000}"/>
    <cellStyle name="40% - Accent1 5 2 2 2" xfId="1522" xr:uid="{00000000-0005-0000-0000-00003F080000}"/>
    <cellStyle name="40% - Accent1 5 2 2 2 2" xfId="3007" xr:uid="{00000000-0005-0000-0000-000040080000}"/>
    <cellStyle name="40% - Accent1 5 2 2 2 3" xfId="4491" xr:uid="{00000000-0005-0000-0000-000041080000}"/>
    <cellStyle name="40% - Accent1 5 2 2 3" xfId="2271" xr:uid="{00000000-0005-0000-0000-000042080000}"/>
    <cellStyle name="40% - Accent1 5 2 2 4" xfId="3755" xr:uid="{00000000-0005-0000-0000-000043080000}"/>
    <cellStyle name="40% - Accent1 5 2 3" xfId="1115" xr:uid="{00000000-0005-0000-0000-000044080000}"/>
    <cellStyle name="40% - Accent1 5 2 3 2" xfId="2600" xr:uid="{00000000-0005-0000-0000-000045080000}"/>
    <cellStyle name="40% - Accent1 5 2 3 3" xfId="4084" xr:uid="{00000000-0005-0000-0000-000046080000}"/>
    <cellStyle name="40% - Accent1 5 2 4" xfId="1864" xr:uid="{00000000-0005-0000-0000-000047080000}"/>
    <cellStyle name="40% - Accent1 5 2 5" xfId="3348" xr:uid="{00000000-0005-0000-0000-000048080000}"/>
    <cellStyle name="40% - Accent1 5 3" xfId="502" xr:uid="{00000000-0005-0000-0000-000049080000}"/>
    <cellStyle name="40% - Accent1 5 3 2" xfId="1245" xr:uid="{00000000-0005-0000-0000-00004A080000}"/>
    <cellStyle name="40% - Accent1 5 3 2 2" xfId="2730" xr:uid="{00000000-0005-0000-0000-00004B080000}"/>
    <cellStyle name="40% - Accent1 5 3 2 3" xfId="4214" xr:uid="{00000000-0005-0000-0000-00004C080000}"/>
    <cellStyle name="40% - Accent1 5 3 3" xfId="1994" xr:uid="{00000000-0005-0000-0000-00004D080000}"/>
    <cellStyle name="40% - Accent1 5 3 4" xfId="3478" xr:uid="{00000000-0005-0000-0000-00004E080000}"/>
    <cellStyle name="40% - Accent1 5 4" xfId="647" xr:uid="{00000000-0005-0000-0000-00004F080000}"/>
    <cellStyle name="40% - Accent1 5 4 2" xfId="1380" xr:uid="{00000000-0005-0000-0000-000050080000}"/>
    <cellStyle name="40% - Accent1 5 4 2 2" xfId="2865" xr:uid="{00000000-0005-0000-0000-000051080000}"/>
    <cellStyle name="40% - Accent1 5 4 2 3" xfId="4349" xr:uid="{00000000-0005-0000-0000-000052080000}"/>
    <cellStyle name="40% - Accent1 5 4 3" xfId="2129" xr:uid="{00000000-0005-0000-0000-000053080000}"/>
    <cellStyle name="40% - Accent1 5 4 4" xfId="3613" xr:uid="{00000000-0005-0000-0000-000054080000}"/>
    <cellStyle name="40% - Accent1 5 5" xfId="974" xr:uid="{00000000-0005-0000-0000-000055080000}"/>
    <cellStyle name="40% - Accent1 5 5 2" xfId="2458" xr:uid="{00000000-0005-0000-0000-000056080000}"/>
    <cellStyle name="40% - Accent1 5 5 3" xfId="3942" xr:uid="{00000000-0005-0000-0000-000057080000}"/>
    <cellStyle name="40% - Accent1 5 6" xfId="1723" xr:uid="{00000000-0005-0000-0000-000058080000}"/>
    <cellStyle name="40% - Accent1 5 7" xfId="3206" xr:uid="{00000000-0005-0000-0000-000059080000}"/>
    <cellStyle name="40% - Accent1 6" xfId="246" xr:uid="{00000000-0005-0000-0000-00005A080000}"/>
    <cellStyle name="40% - Accent1 6 2" xfId="391" xr:uid="{00000000-0005-0000-0000-00005B080000}"/>
    <cellStyle name="40% - Accent1 6 2 2" xfId="802" xr:uid="{00000000-0005-0000-0000-00005C080000}"/>
    <cellStyle name="40% - Accent1 6 2 2 2" xfId="1536" xr:uid="{00000000-0005-0000-0000-00005D080000}"/>
    <cellStyle name="40% - Accent1 6 2 2 2 2" xfId="3021" xr:uid="{00000000-0005-0000-0000-00005E080000}"/>
    <cellStyle name="40% - Accent1 6 2 2 2 3" xfId="4505" xr:uid="{00000000-0005-0000-0000-00005F080000}"/>
    <cellStyle name="40% - Accent1 6 2 2 3" xfId="2285" xr:uid="{00000000-0005-0000-0000-000060080000}"/>
    <cellStyle name="40% - Accent1 6 2 2 4" xfId="3769" xr:uid="{00000000-0005-0000-0000-000061080000}"/>
    <cellStyle name="40% - Accent1 6 2 3" xfId="1129" xr:uid="{00000000-0005-0000-0000-000062080000}"/>
    <cellStyle name="40% - Accent1 6 2 3 2" xfId="2614" xr:uid="{00000000-0005-0000-0000-000063080000}"/>
    <cellStyle name="40% - Accent1 6 2 3 3" xfId="4098" xr:uid="{00000000-0005-0000-0000-000064080000}"/>
    <cellStyle name="40% - Accent1 6 2 4" xfId="1878" xr:uid="{00000000-0005-0000-0000-000065080000}"/>
    <cellStyle name="40% - Accent1 6 2 5" xfId="3362" xr:uid="{00000000-0005-0000-0000-000066080000}"/>
    <cellStyle name="40% - Accent1 6 3" xfId="661" xr:uid="{00000000-0005-0000-0000-000067080000}"/>
    <cellStyle name="40% - Accent1 6 3 2" xfId="1394" xr:uid="{00000000-0005-0000-0000-000068080000}"/>
    <cellStyle name="40% - Accent1 6 3 2 2" xfId="2879" xr:uid="{00000000-0005-0000-0000-000069080000}"/>
    <cellStyle name="40% - Accent1 6 3 2 3" xfId="4363" xr:uid="{00000000-0005-0000-0000-00006A080000}"/>
    <cellStyle name="40% - Accent1 6 3 3" xfId="2143" xr:uid="{00000000-0005-0000-0000-00006B080000}"/>
    <cellStyle name="40% - Accent1 6 3 4" xfId="3627" xr:uid="{00000000-0005-0000-0000-00006C080000}"/>
    <cellStyle name="40% - Accent1 6 4" xfId="988" xr:uid="{00000000-0005-0000-0000-00006D080000}"/>
    <cellStyle name="40% - Accent1 6 4 2" xfId="2472" xr:uid="{00000000-0005-0000-0000-00006E080000}"/>
    <cellStyle name="40% - Accent1 6 4 3" xfId="3956" xr:uid="{00000000-0005-0000-0000-00006F080000}"/>
    <cellStyle name="40% - Accent1 6 5" xfId="1737" xr:uid="{00000000-0005-0000-0000-000070080000}"/>
    <cellStyle name="40% - Accent1 6 6" xfId="3220" xr:uid="{00000000-0005-0000-0000-000071080000}"/>
    <cellStyle name="40% - Accent1 7" xfId="259" xr:uid="{00000000-0005-0000-0000-000072080000}"/>
    <cellStyle name="40% - Accent1 7 2" xfId="404" xr:uid="{00000000-0005-0000-0000-000073080000}"/>
    <cellStyle name="40% - Accent1 7 2 2" xfId="816" xr:uid="{00000000-0005-0000-0000-000074080000}"/>
    <cellStyle name="40% - Accent1 7 2 2 2" xfId="1550" xr:uid="{00000000-0005-0000-0000-000075080000}"/>
    <cellStyle name="40% - Accent1 7 2 2 2 2" xfId="3035" xr:uid="{00000000-0005-0000-0000-000076080000}"/>
    <cellStyle name="40% - Accent1 7 2 2 2 3" xfId="4519" xr:uid="{00000000-0005-0000-0000-000077080000}"/>
    <cellStyle name="40% - Accent1 7 2 2 3" xfId="2299" xr:uid="{00000000-0005-0000-0000-000078080000}"/>
    <cellStyle name="40% - Accent1 7 2 2 4" xfId="3783" xr:uid="{00000000-0005-0000-0000-000079080000}"/>
    <cellStyle name="40% - Accent1 7 2 3" xfId="1143" xr:uid="{00000000-0005-0000-0000-00007A080000}"/>
    <cellStyle name="40% - Accent1 7 2 3 2" xfId="2628" xr:uid="{00000000-0005-0000-0000-00007B080000}"/>
    <cellStyle name="40% - Accent1 7 2 3 3" xfId="4112" xr:uid="{00000000-0005-0000-0000-00007C080000}"/>
    <cellStyle name="40% - Accent1 7 2 4" xfId="1892" xr:uid="{00000000-0005-0000-0000-00007D080000}"/>
    <cellStyle name="40% - Accent1 7 2 5" xfId="3376" xr:uid="{00000000-0005-0000-0000-00007E080000}"/>
    <cellStyle name="40% - Accent1 7 3" xfId="674" xr:uid="{00000000-0005-0000-0000-00007F080000}"/>
    <cellStyle name="40% - Accent1 7 3 2" xfId="1408" xr:uid="{00000000-0005-0000-0000-000080080000}"/>
    <cellStyle name="40% - Accent1 7 3 2 2" xfId="2893" xr:uid="{00000000-0005-0000-0000-000081080000}"/>
    <cellStyle name="40% - Accent1 7 3 2 3" xfId="4377" xr:uid="{00000000-0005-0000-0000-000082080000}"/>
    <cellStyle name="40% - Accent1 7 3 3" xfId="2157" xr:uid="{00000000-0005-0000-0000-000083080000}"/>
    <cellStyle name="40% - Accent1 7 3 4" xfId="3641" xr:uid="{00000000-0005-0000-0000-000084080000}"/>
    <cellStyle name="40% - Accent1 7 4" xfId="1001" xr:uid="{00000000-0005-0000-0000-000085080000}"/>
    <cellStyle name="40% - Accent1 7 4 2" xfId="2486" xr:uid="{00000000-0005-0000-0000-000086080000}"/>
    <cellStyle name="40% - Accent1 7 4 3" xfId="3970" xr:uid="{00000000-0005-0000-0000-000087080000}"/>
    <cellStyle name="40% - Accent1 7 5" xfId="1750" xr:uid="{00000000-0005-0000-0000-000088080000}"/>
    <cellStyle name="40% - Accent1 7 6" xfId="3234" xr:uid="{00000000-0005-0000-0000-000089080000}"/>
    <cellStyle name="40% - Accent1 8" xfId="272" xr:uid="{00000000-0005-0000-0000-00008A080000}"/>
    <cellStyle name="40% - Accent1 8 2" xfId="418" xr:uid="{00000000-0005-0000-0000-00008B080000}"/>
    <cellStyle name="40% - Accent1 8 2 2" xfId="830" xr:uid="{00000000-0005-0000-0000-00008C080000}"/>
    <cellStyle name="40% - Accent1 8 2 2 2" xfId="1564" xr:uid="{00000000-0005-0000-0000-00008D080000}"/>
    <cellStyle name="40% - Accent1 8 2 2 2 2" xfId="3049" xr:uid="{00000000-0005-0000-0000-00008E080000}"/>
    <cellStyle name="40% - Accent1 8 2 2 2 3" xfId="4533" xr:uid="{00000000-0005-0000-0000-00008F080000}"/>
    <cellStyle name="40% - Accent1 8 2 2 3" xfId="2313" xr:uid="{00000000-0005-0000-0000-000090080000}"/>
    <cellStyle name="40% - Accent1 8 2 2 4" xfId="3797" xr:uid="{00000000-0005-0000-0000-000091080000}"/>
    <cellStyle name="40% - Accent1 8 2 3" xfId="1157" xr:uid="{00000000-0005-0000-0000-000092080000}"/>
    <cellStyle name="40% - Accent1 8 2 3 2" xfId="2642" xr:uid="{00000000-0005-0000-0000-000093080000}"/>
    <cellStyle name="40% - Accent1 8 2 3 3" xfId="4126" xr:uid="{00000000-0005-0000-0000-000094080000}"/>
    <cellStyle name="40% - Accent1 8 2 4" xfId="1906" xr:uid="{00000000-0005-0000-0000-000095080000}"/>
    <cellStyle name="40% - Accent1 8 2 5" xfId="3390" xr:uid="{00000000-0005-0000-0000-000096080000}"/>
    <cellStyle name="40% - Accent1 8 3" xfId="688" xr:uid="{00000000-0005-0000-0000-000097080000}"/>
    <cellStyle name="40% - Accent1 8 3 2" xfId="1422" xr:uid="{00000000-0005-0000-0000-000098080000}"/>
    <cellStyle name="40% - Accent1 8 3 2 2" xfId="2907" xr:uid="{00000000-0005-0000-0000-000099080000}"/>
    <cellStyle name="40% - Accent1 8 3 2 3" xfId="4391" xr:uid="{00000000-0005-0000-0000-00009A080000}"/>
    <cellStyle name="40% - Accent1 8 3 3" xfId="2171" xr:uid="{00000000-0005-0000-0000-00009B080000}"/>
    <cellStyle name="40% - Accent1 8 3 4" xfId="3655" xr:uid="{00000000-0005-0000-0000-00009C080000}"/>
    <cellStyle name="40% - Accent1 8 4" xfId="1015" xr:uid="{00000000-0005-0000-0000-00009D080000}"/>
    <cellStyle name="40% - Accent1 8 4 2" xfId="2500" xr:uid="{00000000-0005-0000-0000-00009E080000}"/>
    <cellStyle name="40% - Accent1 8 4 3" xfId="3984" xr:uid="{00000000-0005-0000-0000-00009F080000}"/>
    <cellStyle name="40% - Accent1 8 5" xfId="1764" xr:uid="{00000000-0005-0000-0000-0000A0080000}"/>
    <cellStyle name="40% - Accent1 8 6" xfId="3248" xr:uid="{00000000-0005-0000-0000-0000A1080000}"/>
    <cellStyle name="40% - Accent1 9" xfId="289" xr:uid="{00000000-0005-0000-0000-0000A2080000}"/>
    <cellStyle name="40% - Accent1 9 2" xfId="705" xr:uid="{00000000-0005-0000-0000-0000A3080000}"/>
    <cellStyle name="40% - Accent1 9 2 2" xfId="1439" xr:uid="{00000000-0005-0000-0000-0000A4080000}"/>
    <cellStyle name="40% - Accent1 9 2 2 2" xfId="2924" xr:uid="{00000000-0005-0000-0000-0000A5080000}"/>
    <cellStyle name="40% - Accent1 9 2 2 3" xfId="4408" xr:uid="{00000000-0005-0000-0000-0000A6080000}"/>
    <cellStyle name="40% - Accent1 9 2 3" xfId="2188" xr:uid="{00000000-0005-0000-0000-0000A7080000}"/>
    <cellStyle name="40% - Accent1 9 2 4" xfId="3672" xr:uid="{00000000-0005-0000-0000-0000A8080000}"/>
    <cellStyle name="40% - Accent1 9 3" xfId="1032" xr:uid="{00000000-0005-0000-0000-0000A9080000}"/>
    <cellStyle name="40% - Accent1 9 3 2" xfId="2517" xr:uid="{00000000-0005-0000-0000-0000AA080000}"/>
    <cellStyle name="40% - Accent1 9 3 3" xfId="4001" xr:uid="{00000000-0005-0000-0000-0000AB080000}"/>
    <cellStyle name="40% - Accent1 9 4" xfId="1781" xr:uid="{00000000-0005-0000-0000-0000AC080000}"/>
    <cellStyle name="40% - Accent1 9 5" xfId="3265" xr:uid="{00000000-0005-0000-0000-0000AD080000}"/>
    <cellStyle name="40% - Accent2" xfId="24" builtinId="35" customBuiltin="1"/>
    <cellStyle name="40% - Accent2 10" xfId="433" xr:uid="{00000000-0005-0000-0000-0000AF080000}"/>
    <cellStyle name="40% - Accent2 10 2" xfId="847" xr:uid="{00000000-0005-0000-0000-0000B0080000}"/>
    <cellStyle name="40% - Accent2 10 2 2" xfId="1581" xr:uid="{00000000-0005-0000-0000-0000B1080000}"/>
    <cellStyle name="40% - Accent2 10 2 2 2" xfId="3066" xr:uid="{00000000-0005-0000-0000-0000B2080000}"/>
    <cellStyle name="40% - Accent2 10 2 2 3" xfId="4550" xr:uid="{00000000-0005-0000-0000-0000B3080000}"/>
    <cellStyle name="40% - Accent2 10 2 3" xfId="2330" xr:uid="{00000000-0005-0000-0000-0000B4080000}"/>
    <cellStyle name="40% - Accent2 10 2 4" xfId="3814" xr:uid="{00000000-0005-0000-0000-0000B5080000}"/>
    <cellStyle name="40% - Accent2 10 3" xfId="1174" xr:uid="{00000000-0005-0000-0000-0000B6080000}"/>
    <cellStyle name="40% - Accent2 10 3 2" xfId="2659" xr:uid="{00000000-0005-0000-0000-0000B7080000}"/>
    <cellStyle name="40% - Accent2 10 3 3" xfId="4143" xr:uid="{00000000-0005-0000-0000-0000B8080000}"/>
    <cellStyle name="40% - Accent2 10 4" xfId="1923" xr:uid="{00000000-0005-0000-0000-0000B9080000}"/>
    <cellStyle name="40% - Accent2 10 5" xfId="3407" xr:uid="{00000000-0005-0000-0000-0000BA080000}"/>
    <cellStyle name="40% - Accent2 11" xfId="446" xr:uid="{00000000-0005-0000-0000-0000BB080000}"/>
    <cellStyle name="40% - Accent2 11 2" xfId="861" xr:uid="{00000000-0005-0000-0000-0000BC080000}"/>
    <cellStyle name="40% - Accent2 11 2 2" xfId="1595" xr:uid="{00000000-0005-0000-0000-0000BD080000}"/>
    <cellStyle name="40% - Accent2 11 2 2 2" xfId="3080" xr:uid="{00000000-0005-0000-0000-0000BE080000}"/>
    <cellStyle name="40% - Accent2 11 2 2 3" xfId="4564" xr:uid="{00000000-0005-0000-0000-0000BF080000}"/>
    <cellStyle name="40% - Accent2 11 2 3" xfId="2344" xr:uid="{00000000-0005-0000-0000-0000C0080000}"/>
    <cellStyle name="40% - Accent2 11 2 4" xfId="3828" xr:uid="{00000000-0005-0000-0000-0000C1080000}"/>
    <cellStyle name="40% - Accent2 11 3" xfId="1188" xr:uid="{00000000-0005-0000-0000-0000C2080000}"/>
    <cellStyle name="40% - Accent2 11 3 2" xfId="2673" xr:uid="{00000000-0005-0000-0000-0000C3080000}"/>
    <cellStyle name="40% - Accent2 11 3 3" xfId="4157" xr:uid="{00000000-0005-0000-0000-0000C4080000}"/>
    <cellStyle name="40% - Accent2 11 4" xfId="1937" xr:uid="{00000000-0005-0000-0000-0000C5080000}"/>
    <cellStyle name="40% - Accent2 11 5" xfId="3421" xr:uid="{00000000-0005-0000-0000-0000C6080000}"/>
    <cellStyle name="40% - Accent2 12" xfId="459" xr:uid="{00000000-0005-0000-0000-0000C7080000}"/>
    <cellStyle name="40% - Accent2 12 2" xfId="1202" xr:uid="{00000000-0005-0000-0000-0000C8080000}"/>
    <cellStyle name="40% - Accent2 12 2 2" xfId="2687" xr:uid="{00000000-0005-0000-0000-0000C9080000}"/>
    <cellStyle name="40% - Accent2 12 2 3" xfId="4171" xr:uid="{00000000-0005-0000-0000-0000CA080000}"/>
    <cellStyle name="40% - Accent2 12 3" xfId="1951" xr:uid="{00000000-0005-0000-0000-0000CB080000}"/>
    <cellStyle name="40% - Accent2 12 4" xfId="3435" xr:uid="{00000000-0005-0000-0000-0000CC080000}"/>
    <cellStyle name="40% - Accent2 13" xfId="503" xr:uid="{00000000-0005-0000-0000-0000CD080000}"/>
    <cellStyle name="40% - Accent2 13 2" xfId="1246" xr:uid="{00000000-0005-0000-0000-0000CE080000}"/>
    <cellStyle name="40% - Accent2 13 2 2" xfId="2731" xr:uid="{00000000-0005-0000-0000-0000CF080000}"/>
    <cellStyle name="40% - Accent2 13 2 3" xfId="4215" xr:uid="{00000000-0005-0000-0000-0000D0080000}"/>
    <cellStyle name="40% - Accent2 13 3" xfId="1995" xr:uid="{00000000-0005-0000-0000-0000D1080000}"/>
    <cellStyle name="40% - Accent2 13 4" xfId="3479" xr:uid="{00000000-0005-0000-0000-0000D2080000}"/>
    <cellStyle name="40% - Accent2 14" xfId="551" xr:uid="{00000000-0005-0000-0000-0000D3080000}"/>
    <cellStyle name="40% - Accent2 14 2" xfId="1282" xr:uid="{00000000-0005-0000-0000-0000D4080000}"/>
    <cellStyle name="40% - Accent2 14 2 2" xfId="2767" xr:uid="{00000000-0005-0000-0000-0000D5080000}"/>
    <cellStyle name="40% - Accent2 14 2 3" xfId="4251" xr:uid="{00000000-0005-0000-0000-0000D6080000}"/>
    <cellStyle name="40% - Accent2 14 3" xfId="2031" xr:uid="{00000000-0005-0000-0000-0000D7080000}"/>
    <cellStyle name="40% - Accent2 14 4" xfId="3515" xr:uid="{00000000-0005-0000-0000-0000D8080000}"/>
    <cellStyle name="40% - Accent2 15" xfId="564" xr:uid="{00000000-0005-0000-0000-0000D9080000}"/>
    <cellStyle name="40% - Accent2 15 2" xfId="1295" xr:uid="{00000000-0005-0000-0000-0000DA080000}"/>
    <cellStyle name="40% - Accent2 15 2 2" xfId="2780" xr:uid="{00000000-0005-0000-0000-0000DB080000}"/>
    <cellStyle name="40% - Accent2 15 2 3" xfId="4264" xr:uid="{00000000-0005-0000-0000-0000DC080000}"/>
    <cellStyle name="40% - Accent2 15 3" xfId="2044" xr:uid="{00000000-0005-0000-0000-0000DD080000}"/>
    <cellStyle name="40% - Accent2 15 4" xfId="3528" xr:uid="{00000000-0005-0000-0000-0000DE080000}"/>
    <cellStyle name="40% - Accent2 16" xfId="875" xr:uid="{00000000-0005-0000-0000-0000DF080000}"/>
    <cellStyle name="40% - Accent2 16 2" xfId="1609" xr:uid="{00000000-0005-0000-0000-0000E0080000}"/>
    <cellStyle name="40% - Accent2 16 2 2" xfId="3094" xr:uid="{00000000-0005-0000-0000-0000E1080000}"/>
    <cellStyle name="40% - Accent2 16 2 3" xfId="4578" xr:uid="{00000000-0005-0000-0000-0000E2080000}"/>
    <cellStyle name="40% - Accent2 16 3" xfId="2358" xr:uid="{00000000-0005-0000-0000-0000E3080000}"/>
    <cellStyle name="40% - Accent2 16 4" xfId="3842" xr:uid="{00000000-0005-0000-0000-0000E4080000}"/>
    <cellStyle name="40% - Accent2 17" xfId="889" xr:uid="{00000000-0005-0000-0000-0000E5080000}"/>
    <cellStyle name="40% - Accent2 17 2" xfId="2372" xr:uid="{00000000-0005-0000-0000-0000E6080000}"/>
    <cellStyle name="40% - Accent2 17 3" xfId="3856" xr:uid="{00000000-0005-0000-0000-0000E7080000}"/>
    <cellStyle name="40% - Accent2 18" xfId="1623" xr:uid="{00000000-0005-0000-0000-0000E8080000}"/>
    <cellStyle name="40% - Accent2 18 2" xfId="3108" xr:uid="{00000000-0005-0000-0000-0000E9080000}"/>
    <cellStyle name="40% - Accent2 18 3" xfId="4592" xr:uid="{00000000-0005-0000-0000-0000EA080000}"/>
    <cellStyle name="40% - Accent2 19" xfId="1638" xr:uid="{00000000-0005-0000-0000-0000EB080000}"/>
    <cellStyle name="40% - Accent2 2" xfId="164" xr:uid="{00000000-0005-0000-0000-0000EC080000}"/>
    <cellStyle name="40% - Accent2 2 2" xfId="207" xr:uid="{00000000-0005-0000-0000-0000ED080000}"/>
    <cellStyle name="40% - Accent2 2 2 2" xfId="351" xr:uid="{00000000-0005-0000-0000-0000EE080000}"/>
    <cellStyle name="40% - Accent2 2 2 2 2" xfId="762" xr:uid="{00000000-0005-0000-0000-0000EF080000}"/>
    <cellStyle name="40% - Accent2 2 2 2 2 2" xfId="1496" xr:uid="{00000000-0005-0000-0000-0000F0080000}"/>
    <cellStyle name="40% - Accent2 2 2 2 2 2 2" xfId="2981" xr:uid="{00000000-0005-0000-0000-0000F1080000}"/>
    <cellStyle name="40% - Accent2 2 2 2 2 2 3" xfId="4465" xr:uid="{00000000-0005-0000-0000-0000F2080000}"/>
    <cellStyle name="40% - Accent2 2 2 2 2 3" xfId="2245" xr:uid="{00000000-0005-0000-0000-0000F3080000}"/>
    <cellStyle name="40% - Accent2 2 2 2 2 4" xfId="3729" xr:uid="{00000000-0005-0000-0000-0000F4080000}"/>
    <cellStyle name="40% - Accent2 2 2 2 3" xfId="1089" xr:uid="{00000000-0005-0000-0000-0000F5080000}"/>
    <cellStyle name="40% - Accent2 2 2 2 3 2" xfId="2574" xr:uid="{00000000-0005-0000-0000-0000F6080000}"/>
    <cellStyle name="40% - Accent2 2 2 2 3 3" xfId="4058" xr:uid="{00000000-0005-0000-0000-0000F7080000}"/>
    <cellStyle name="40% - Accent2 2 2 2 4" xfId="1838" xr:uid="{00000000-0005-0000-0000-0000F8080000}"/>
    <cellStyle name="40% - Accent2 2 2 2 5" xfId="3322" xr:uid="{00000000-0005-0000-0000-0000F9080000}"/>
    <cellStyle name="40% - Accent2 2 2 3" xfId="621" xr:uid="{00000000-0005-0000-0000-0000FA080000}"/>
    <cellStyle name="40% - Accent2 2 2 3 2" xfId="1354" xr:uid="{00000000-0005-0000-0000-0000FB080000}"/>
    <cellStyle name="40% - Accent2 2 2 3 2 2" xfId="2839" xr:uid="{00000000-0005-0000-0000-0000FC080000}"/>
    <cellStyle name="40% - Accent2 2 2 3 2 3" xfId="4323" xr:uid="{00000000-0005-0000-0000-0000FD080000}"/>
    <cellStyle name="40% - Accent2 2 2 3 3" xfId="2103" xr:uid="{00000000-0005-0000-0000-0000FE080000}"/>
    <cellStyle name="40% - Accent2 2 2 3 4" xfId="3587" xr:uid="{00000000-0005-0000-0000-0000FF080000}"/>
    <cellStyle name="40% - Accent2 2 2 4" xfId="948" xr:uid="{00000000-0005-0000-0000-000000090000}"/>
    <cellStyle name="40% - Accent2 2 2 4 2" xfId="2432" xr:uid="{00000000-0005-0000-0000-000001090000}"/>
    <cellStyle name="40% - Accent2 2 2 4 3" xfId="3916" xr:uid="{00000000-0005-0000-0000-000002090000}"/>
    <cellStyle name="40% - Accent2 2 2 5" xfId="1697" xr:uid="{00000000-0005-0000-0000-000003090000}"/>
    <cellStyle name="40% - Accent2 2 2 6" xfId="3180" xr:uid="{00000000-0005-0000-0000-000004090000}"/>
    <cellStyle name="40% - Accent2 2 3" xfId="308" xr:uid="{00000000-0005-0000-0000-000005090000}"/>
    <cellStyle name="40% - Accent2 2 3 2" xfId="719" xr:uid="{00000000-0005-0000-0000-000006090000}"/>
    <cellStyle name="40% - Accent2 2 3 2 2" xfId="1453" xr:uid="{00000000-0005-0000-0000-000007090000}"/>
    <cellStyle name="40% - Accent2 2 3 2 2 2" xfId="2938" xr:uid="{00000000-0005-0000-0000-000008090000}"/>
    <cellStyle name="40% - Accent2 2 3 2 2 3" xfId="4422" xr:uid="{00000000-0005-0000-0000-000009090000}"/>
    <cellStyle name="40% - Accent2 2 3 2 3" xfId="2202" xr:uid="{00000000-0005-0000-0000-00000A090000}"/>
    <cellStyle name="40% - Accent2 2 3 2 4" xfId="3686" xr:uid="{00000000-0005-0000-0000-00000B090000}"/>
    <cellStyle name="40% - Accent2 2 3 3" xfId="1046" xr:uid="{00000000-0005-0000-0000-00000C090000}"/>
    <cellStyle name="40% - Accent2 2 3 3 2" xfId="2531" xr:uid="{00000000-0005-0000-0000-00000D090000}"/>
    <cellStyle name="40% - Accent2 2 3 3 3" xfId="4015" xr:uid="{00000000-0005-0000-0000-00000E090000}"/>
    <cellStyle name="40% - Accent2 2 3 4" xfId="1795" xr:uid="{00000000-0005-0000-0000-00000F090000}"/>
    <cellStyle name="40% - Accent2 2 3 5" xfId="3279" xr:uid="{00000000-0005-0000-0000-000010090000}"/>
    <cellStyle name="40% - Accent2 2 4" xfId="504" xr:uid="{00000000-0005-0000-0000-000011090000}"/>
    <cellStyle name="40% - Accent2 2 4 2" xfId="1247" xr:uid="{00000000-0005-0000-0000-000012090000}"/>
    <cellStyle name="40% - Accent2 2 4 2 2" xfId="2732" xr:uid="{00000000-0005-0000-0000-000013090000}"/>
    <cellStyle name="40% - Accent2 2 4 2 3" xfId="4216" xr:uid="{00000000-0005-0000-0000-000014090000}"/>
    <cellStyle name="40% - Accent2 2 4 3" xfId="1996" xr:uid="{00000000-0005-0000-0000-000015090000}"/>
    <cellStyle name="40% - Accent2 2 4 4" xfId="3480" xr:uid="{00000000-0005-0000-0000-000016090000}"/>
    <cellStyle name="40% - Accent2 2 5" xfId="579" xr:uid="{00000000-0005-0000-0000-000017090000}"/>
    <cellStyle name="40% - Accent2 2 5 2" xfId="1311" xr:uid="{00000000-0005-0000-0000-000018090000}"/>
    <cellStyle name="40% - Accent2 2 5 2 2" xfId="2796" xr:uid="{00000000-0005-0000-0000-000019090000}"/>
    <cellStyle name="40% - Accent2 2 5 2 3" xfId="4280" xr:uid="{00000000-0005-0000-0000-00001A090000}"/>
    <cellStyle name="40% - Accent2 2 5 3" xfId="2060" xr:uid="{00000000-0005-0000-0000-00001B090000}"/>
    <cellStyle name="40% - Accent2 2 5 4" xfId="3544" xr:uid="{00000000-0005-0000-0000-00001C090000}"/>
    <cellStyle name="40% - Accent2 2 6" xfId="906" xr:uid="{00000000-0005-0000-0000-00001D090000}"/>
    <cellStyle name="40% - Accent2 2 6 2" xfId="2389" xr:uid="{00000000-0005-0000-0000-00001E090000}"/>
    <cellStyle name="40% - Accent2 2 6 3" xfId="3873" xr:uid="{00000000-0005-0000-0000-00001F090000}"/>
    <cellStyle name="40% - Accent2 2 7" xfId="1655" xr:uid="{00000000-0005-0000-0000-000020090000}"/>
    <cellStyle name="40% - Accent2 2 8" xfId="3138" xr:uid="{00000000-0005-0000-0000-000021090000}"/>
    <cellStyle name="40% - Accent2 20" xfId="3122" xr:uid="{00000000-0005-0000-0000-000022090000}"/>
    <cellStyle name="40% - Accent2 21" xfId="4606" xr:uid="{00000000-0005-0000-0000-000023090000}"/>
    <cellStyle name="40% - Accent2 22" xfId="4641" xr:uid="{00000000-0005-0000-0000-000024090000}"/>
    <cellStyle name="40% - Accent2 3" xfId="178" xr:uid="{00000000-0005-0000-0000-000025090000}"/>
    <cellStyle name="40% - Accent2 3 2" xfId="221" xr:uid="{00000000-0005-0000-0000-000026090000}"/>
    <cellStyle name="40% - Accent2 3 2 2" xfId="365" xr:uid="{00000000-0005-0000-0000-000027090000}"/>
    <cellStyle name="40% - Accent2 3 2 2 2" xfId="776" xr:uid="{00000000-0005-0000-0000-000028090000}"/>
    <cellStyle name="40% - Accent2 3 2 2 2 2" xfId="1510" xr:uid="{00000000-0005-0000-0000-000029090000}"/>
    <cellStyle name="40% - Accent2 3 2 2 2 2 2" xfId="2995" xr:uid="{00000000-0005-0000-0000-00002A090000}"/>
    <cellStyle name="40% - Accent2 3 2 2 2 2 3" xfId="4479" xr:uid="{00000000-0005-0000-0000-00002B090000}"/>
    <cellStyle name="40% - Accent2 3 2 2 2 3" xfId="2259" xr:uid="{00000000-0005-0000-0000-00002C090000}"/>
    <cellStyle name="40% - Accent2 3 2 2 2 4" xfId="3743" xr:uid="{00000000-0005-0000-0000-00002D090000}"/>
    <cellStyle name="40% - Accent2 3 2 2 3" xfId="1103" xr:uid="{00000000-0005-0000-0000-00002E090000}"/>
    <cellStyle name="40% - Accent2 3 2 2 3 2" xfId="2588" xr:uid="{00000000-0005-0000-0000-00002F090000}"/>
    <cellStyle name="40% - Accent2 3 2 2 3 3" xfId="4072" xr:uid="{00000000-0005-0000-0000-000030090000}"/>
    <cellStyle name="40% - Accent2 3 2 2 4" xfId="1852" xr:uid="{00000000-0005-0000-0000-000031090000}"/>
    <cellStyle name="40% - Accent2 3 2 2 5" xfId="3336" xr:uid="{00000000-0005-0000-0000-000032090000}"/>
    <cellStyle name="40% - Accent2 3 2 3" xfId="635" xr:uid="{00000000-0005-0000-0000-000033090000}"/>
    <cellStyle name="40% - Accent2 3 2 3 2" xfId="1368" xr:uid="{00000000-0005-0000-0000-000034090000}"/>
    <cellStyle name="40% - Accent2 3 2 3 2 2" xfId="2853" xr:uid="{00000000-0005-0000-0000-000035090000}"/>
    <cellStyle name="40% - Accent2 3 2 3 2 3" xfId="4337" xr:uid="{00000000-0005-0000-0000-000036090000}"/>
    <cellStyle name="40% - Accent2 3 2 3 3" xfId="2117" xr:uid="{00000000-0005-0000-0000-000037090000}"/>
    <cellStyle name="40% - Accent2 3 2 3 4" xfId="3601" xr:uid="{00000000-0005-0000-0000-000038090000}"/>
    <cellStyle name="40% - Accent2 3 2 4" xfId="962" xr:uid="{00000000-0005-0000-0000-000039090000}"/>
    <cellStyle name="40% - Accent2 3 2 4 2" xfId="2446" xr:uid="{00000000-0005-0000-0000-00003A090000}"/>
    <cellStyle name="40% - Accent2 3 2 4 3" xfId="3930" xr:uid="{00000000-0005-0000-0000-00003B090000}"/>
    <cellStyle name="40% - Accent2 3 2 5" xfId="1711" xr:uid="{00000000-0005-0000-0000-00003C090000}"/>
    <cellStyle name="40% - Accent2 3 2 6" xfId="3194" xr:uid="{00000000-0005-0000-0000-00003D090000}"/>
    <cellStyle name="40% - Accent2 3 3" xfId="322" xr:uid="{00000000-0005-0000-0000-00003E090000}"/>
    <cellStyle name="40% - Accent2 3 3 2" xfId="733" xr:uid="{00000000-0005-0000-0000-00003F090000}"/>
    <cellStyle name="40% - Accent2 3 3 2 2" xfId="1467" xr:uid="{00000000-0005-0000-0000-000040090000}"/>
    <cellStyle name="40% - Accent2 3 3 2 2 2" xfId="2952" xr:uid="{00000000-0005-0000-0000-000041090000}"/>
    <cellStyle name="40% - Accent2 3 3 2 2 3" xfId="4436" xr:uid="{00000000-0005-0000-0000-000042090000}"/>
    <cellStyle name="40% - Accent2 3 3 2 3" xfId="2216" xr:uid="{00000000-0005-0000-0000-000043090000}"/>
    <cellStyle name="40% - Accent2 3 3 2 4" xfId="3700" xr:uid="{00000000-0005-0000-0000-000044090000}"/>
    <cellStyle name="40% - Accent2 3 3 3" xfId="1060" xr:uid="{00000000-0005-0000-0000-000045090000}"/>
    <cellStyle name="40% - Accent2 3 3 3 2" xfId="2545" xr:uid="{00000000-0005-0000-0000-000046090000}"/>
    <cellStyle name="40% - Accent2 3 3 3 3" xfId="4029" xr:uid="{00000000-0005-0000-0000-000047090000}"/>
    <cellStyle name="40% - Accent2 3 3 4" xfId="1809" xr:uid="{00000000-0005-0000-0000-000048090000}"/>
    <cellStyle name="40% - Accent2 3 3 5" xfId="3293" xr:uid="{00000000-0005-0000-0000-000049090000}"/>
    <cellStyle name="40% - Accent2 3 4" xfId="505" xr:uid="{00000000-0005-0000-0000-00004A090000}"/>
    <cellStyle name="40% - Accent2 3 4 2" xfId="1248" xr:uid="{00000000-0005-0000-0000-00004B090000}"/>
    <cellStyle name="40% - Accent2 3 4 2 2" xfId="2733" xr:uid="{00000000-0005-0000-0000-00004C090000}"/>
    <cellStyle name="40% - Accent2 3 4 2 3" xfId="4217" xr:uid="{00000000-0005-0000-0000-00004D090000}"/>
    <cellStyle name="40% - Accent2 3 4 3" xfId="1997" xr:uid="{00000000-0005-0000-0000-00004E090000}"/>
    <cellStyle name="40% - Accent2 3 4 4" xfId="3481" xr:uid="{00000000-0005-0000-0000-00004F090000}"/>
    <cellStyle name="40% - Accent2 3 5" xfId="593" xr:uid="{00000000-0005-0000-0000-000050090000}"/>
    <cellStyle name="40% - Accent2 3 5 2" xfId="1325" xr:uid="{00000000-0005-0000-0000-000051090000}"/>
    <cellStyle name="40% - Accent2 3 5 2 2" xfId="2810" xr:uid="{00000000-0005-0000-0000-000052090000}"/>
    <cellStyle name="40% - Accent2 3 5 2 3" xfId="4294" xr:uid="{00000000-0005-0000-0000-000053090000}"/>
    <cellStyle name="40% - Accent2 3 5 3" xfId="2074" xr:uid="{00000000-0005-0000-0000-000054090000}"/>
    <cellStyle name="40% - Accent2 3 5 4" xfId="3558" xr:uid="{00000000-0005-0000-0000-000055090000}"/>
    <cellStyle name="40% - Accent2 3 6" xfId="920" xr:uid="{00000000-0005-0000-0000-000056090000}"/>
    <cellStyle name="40% - Accent2 3 6 2" xfId="2403" xr:uid="{00000000-0005-0000-0000-000057090000}"/>
    <cellStyle name="40% - Accent2 3 6 3" xfId="3887" xr:uid="{00000000-0005-0000-0000-000058090000}"/>
    <cellStyle name="40% - Accent2 3 7" xfId="1669" xr:uid="{00000000-0005-0000-0000-000059090000}"/>
    <cellStyle name="40% - Accent2 3 8" xfId="3152" xr:uid="{00000000-0005-0000-0000-00005A090000}"/>
    <cellStyle name="40% - Accent2 4" xfId="191" xr:uid="{00000000-0005-0000-0000-00005B090000}"/>
    <cellStyle name="40% - Accent2 4 2" xfId="335" xr:uid="{00000000-0005-0000-0000-00005C090000}"/>
    <cellStyle name="40% - Accent2 4 2 2" xfId="746" xr:uid="{00000000-0005-0000-0000-00005D090000}"/>
    <cellStyle name="40% - Accent2 4 2 2 2" xfId="1480" xr:uid="{00000000-0005-0000-0000-00005E090000}"/>
    <cellStyle name="40% - Accent2 4 2 2 2 2" xfId="2965" xr:uid="{00000000-0005-0000-0000-00005F090000}"/>
    <cellStyle name="40% - Accent2 4 2 2 2 3" xfId="4449" xr:uid="{00000000-0005-0000-0000-000060090000}"/>
    <cellStyle name="40% - Accent2 4 2 2 3" xfId="2229" xr:uid="{00000000-0005-0000-0000-000061090000}"/>
    <cellStyle name="40% - Accent2 4 2 2 4" xfId="3713" xr:uid="{00000000-0005-0000-0000-000062090000}"/>
    <cellStyle name="40% - Accent2 4 2 3" xfId="1073" xr:uid="{00000000-0005-0000-0000-000063090000}"/>
    <cellStyle name="40% - Accent2 4 2 3 2" xfId="2558" xr:uid="{00000000-0005-0000-0000-000064090000}"/>
    <cellStyle name="40% - Accent2 4 2 3 3" xfId="4042" xr:uid="{00000000-0005-0000-0000-000065090000}"/>
    <cellStyle name="40% - Accent2 4 2 4" xfId="1822" xr:uid="{00000000-0005-0000-0000-000066090000}"/>
    <cellStyle name="40% - Accent2 4 2 5" xfId="3306" xr:uid="{00000000-0005-0000-0000-000067090000}"/>
    <cellStyle name="40% - Accent2 4 3" xfId="506" xr:uid="{00000000-0005-0000-0000-000068090000}"/>
    <cellStyle name="40% - Accent2 4 3 2" xfId="1249" xr:uid="{00000000-0005-0000-0000-000069090000}"/>
    <cellStyle name="40% - Accent2 4 3 2 2" xfId="2734" xr:uid="{00000000-0005-0000-0000-00006A090000}"/>
    <cellStyle name="40% - Accent2 4 3 2 3" xfId="4218" xr:uid="{00000000-0005-0000-0000-00006B090000}"/>
    <cellStyle name="40% - Accent2 4 3 3" xfId="1998" xr:uid="{00000000-0005-0000-0000-00006C090000}"/>
    <cellStyle name="40% - Accent2 4 3 4" xfId="3482" xr:uid="{00000000-0005-0000-0000-00006D090000}"/>
    <cellStyle name="40% - Accent2 4 4" xfId="605" xr:uid="{00000000-0005-0000-0000-00006E090000}"/>
    <cellStyle name="40% - Accent2 4 4 2" xfId="1338" xr:uid="{00000000-0005-0000-0000-00006F090000}"/>
    <cellStyle name="40% - Accent2 4 4 2 2" xfId="2823" xr:uid="{00000000-0005-0000-0000-000070090000}"/>
    <cellStyle name="40% - Accent2 4 4 2 3" xfId="4307" xr:uid="{00000000-0005-0000-0000-000071090000}"/>
    <cellStyle name="40% - Accent2 4 4 3" xfId="2087" xr:uid="{00000000-0005-0000-0000-000072090000}"/>
    <cellStyle name="40% - Accent2 4 4 4" xfId="3571" xr:uid="{00000000-0005-0000-0000-000073090000}"/>
    <cellStyle name="40% - Accent2 4 5" xfId="932" xr:uid="{00000000-0005-0000-0000-000074090000}"/>
    <cellStyle name="40% - Accent2 4 5 2" xfId="2416" xr:uid="{00000000-0005-0000-0000-000075090000}"/>
    <cellStyle name="40% - Accent2 4 5 3" xfId="3900" xr:uid="{00000000-0005-0000-0000-000076090000}"/>
    <cellStyle name="40% - Accent2 4 6" xfId="1681" xr:uid="{00000000-0005-0000-0000-000077090000}"/>
    <cellStyle name="40% - Accent2 4 7" xfId="3164" xr:uid="{00000000-0005-0000-0000-000078090000}"/>
    <cellStyle name="40% - Accent2 5" xfId="235" xr:uid="{00000000-0005-0000-0000-000079090000}"/>
    <cellStyle name="40% - Accent2 5 2" xfId="379" xr:uid="{00000000-0005-0000-0000-00007A090000}"/>
    <cellStyle name="40% - Accent2 5 2 2" xfId="790" xr:uid="{00000000-0005-0000-0000-00007B090000}"/>
    <cellStyle name="40% - Accent2 5 2 2 2" xfId="1524" xr:uid="{00000000-0005-0000-0000-00007C090000}"/>
    <cellStyle name="40% - Accent2 5 2 2 2 2" xfId="3009" xr:uid="{00000000-0005-0000-0000-00007D090000}"/>
    <cellStyle name="40% - Accent2 5 2 2 2 3" xfId="4493" xr:uid="{00000000-0005-0000-0000-00007E090000}"/>
    <cellStyle name="40% - Accent2 5 2 2 3" xfId="2273" xr:uid="{00000000-0005-0000-0000-00007F090000}"/>
    <cellStyle name="40% - Accent2 5 2 2 4" xfId="3757" xr:uid="{00000000-0005-0000-0000-000080090000}"/>
    <cellStyle name="40% - Accent2 5 2 3" xfId="1117" xr:uid="{00000000-0005-0000-0000-000081090000}"/>
    <cellStyle name="40% - Accent2 5 2 3 2" xfId="2602" xr:uid="{00000000-0005-0000-0000-000082090000}"/>
    <cellStyle name="40% - Accent2 5 2 3 3" xfId="4086" xr:uid="{00000000-0005-0000-0000-000083090000}"/>
    <cellStyle name="40% - Accent2 5 2 4" xfId="1866" xr:uid="{00000000-0005-0000-0000-000084090000}"/>
    <cellStyle name="40% - Accent2 5 2 5" xfId="3350" xr:uid="{00000000-0005-0000-0000-000085090000}"/>
    <cellStyle name="40% - Accent2 5 3" xfId="507" xr:uid="{00000000-0005-0000-0000-000086090000}"/>
    <cellStyle name="40% - Accent2 5 3 2" xfId="1250" xr:uid="{00000000-0005-0000-0000-000087090000}"/>
    <cellStyle name="40% - Accent2 5 3 2 2" xfId="2735" xr:uid="{00000000-0005-0000-0000-000088090000}"/>
    <cellStyle name="40% - Accent2 5 3 2 3" xfId="4219" xr:uid="{00000000-0005-0000-0000-000089090000}"/>
    <cellStyle name="40% - Accent2 5 3 3" xfId="1999" xr:uid="{00000000-0005-0000-0000-00008A090000}"/>
    <cellStyle name="40% - Accent2 5 3 4" xfId="3483" xr:uid="{00000000-0005-0000-0000-00008B090000}"/>
    <cellStyle name="40% - Accent2 5 4" xfId="649" xr:uid="{00000000-0005-0000-0000-00008C090000}"/>
    <cellStyle name="40% - Accent2 5 4 2" xfId="1382" xr:uid="{00000000-0005-0000-0000-00008D090000}"/>
    <cellStyle name="40% - Accent2 5 4 2 2" xfId="2867" xr:uid="{00000000-0005-0000-0000-00008E090000}"/>
    <cellStyle name="40% - Accent2 5 4 2 3" xfId="4351" xr:uid="{00000000-0005-0000-0000-00008F090000}"/>
    <cellStyle name="40% - Accent2 5 4 3" xfId="2131" xr:uid="{00000000-0005-0000-0000-000090090000}"/>
    <cellStyle name="40% - Accent2 5 4 4" xfId="3615" xr:uid="{00000000-0005-0000-0000-000091090000}"/>
    <cellStyle name="40% - Accent2 5 5" xfId="976" xr:uid="{00000000-0005-0000-0000-000092090000}"/>
    <cellStyle name="40% - Accent2 5 5 2" xfId="2460" xr:uid="{00000000-0005-0000-0000-000093090000}"/>
    <cellStyle name="40% - Accent2 5 5 3" xfId="3944" xr:uid="{00000000-0005-0000-0000-000094090000}"/>
    <cellStyle name="40% - Accent2 5 6" xfId="1725" xr:uid="{00000000-0005-0000-0000-000095090000}"/>
    <cellStyle name="40% - Accent2 5 7" xfId="3208" xr:uid="{00000000-0005-0000-0000-000096090000}"/>
    <cellStyle name="40% - Accent2 6" xfId="248" xr:uid="{00000000-0005-0000-0000-000097090000}"/>
    <cellStyle name="40% - Accent2 6 2" xfId="393" xr:uid="{00000000-0005-0000-0000-000098090000}"/>
    <cellStyle name="40% - Accent2 6 2 2" xfId="804" xr:uid="{00000000-0005-0000-0000-000099090000}"/>
    <cellStyle name="40% - Accent2 6 2 2 2" xfId="1538" xr:uid="{00000000-0005-0000-0000-00009A090000}"/>
    <cellStyle name="40% - Accent2 6 2 2 2 2" xfId="3023" xr:uid="{00000000-0005-0000-0000-00009B090000}"/>
    <cellStyle name="40% - Accent2 6 2 2 2 3" xfId="4507" xr:uid="{00000000-0005-0000-0000-00009C090000}"/>
    <cellStyle name="40% - Accent2 6 2 2 3" xfId="2287" xr:uid="{00000000-0005-0000-0000-00009D090000}"/>
    <cellStyle name="40% - Accent2 6 2 2 4" xfId="3771" xr:uid="{00000000-0005-0000-0000-00009E090000}"/>
    <cellStyle name="40% - Accent2 6 2 3" xfId="1131" xr:uid="{00000000-0005-0000-0000-00009F090000}"/>
    <cellStyle name="40% - Accent2 6 2 3 2" xfId="2616" xr:uid="{00000000-0005-0000-0000-0000A0090000}"/>
    <cellStyle name="40% - Accent2 6 2 3 3" xfId="4100" xr:uid="{00000000-0005-0000-0000-0000A1090000}"/>
    <cellStyle name="40% - Accent2 6 2 4" xfId="1880" xr:uid="{00000000-0005-0000-0000-0000A2090000}"/>
    <cellStyle name="40% - Accent2 6 2 5" xfId="3364" xr:uid="{00000000-0005-0000-0000-0000A3090000}"/>
    <cellStyle name="40% - Accent2 6 3" xfId="663" xr:uid="{00000000-0005-0000-0000-0000A4090000}"/>
    <cellStyle name="40% - Accent2 6 3 2" xfId="1396" xr:uid="{00000000-0005-0000-0000-0000A5090000}"/>
    <cellStyle name="40% - Accent2 6 3 2 2" xfId="2881" xr:uid="{00000000-0005-0000-0000-0000A6090000}"/>
    <cellStyle name="40% - Accent2 6 3 2 3" xfId="4365" xr:uid="{00000000-0005-0000-0000-0000A7090000}"/>
    <cellStyle name="40% - Accent2 6 3 3" xfId="2145" xr:uid="{00000000-0005-0000-0000-0000A8090000}"/>
    <cellStyle name="40% - Accent2 6 3 4" xfId="3629" xr:uid="{00000000-0005-0000-0000-0000A9090000}"/>
    <cellStyle name="40% - Accent2 6 4" xfId="990" xr:uid="{00000000-0005-0000-0000-0000AA090000}"/>
    <cellStyle name="40% - Accent2 6 4 2" xfId="2474" xr:uid="{00000000-0005-0000-0000-0000AB090000}"/>
    <cellStyle name="40% - Accent2 6 4 3" xfId="3958" xr:uid="{00000000-0005-0000-0000-0000AC090000}"/>
    <cellStyle name="40% - Accent2 6 5" xfId="1739" xr:uid="{00000000-0005-0000-0000-0000AD090000}"/>
    <cellStyle name="40% - Accent2 6 6" xfId="3222" xr:uid="{00000000-0005-0000-0000-0000AE090000}"/>
    <cellStyle name="40% - Accent2 7" xfId="261" xr:uid="{00000000-0005-0000-0000-0000AF090000}"/>
    <cellStyle name="40% - Accent2 7 2" xfId="406" xr:uid="{00000000-0005-0000-0000-0000B0090000}"/>
    <cellStyle name="40% - Accent2 7 2 2" xfId="818" xr:uid="{00000000-0005-0000-0000-0000B1090000}"/>
    <cellStyle name="40% - Accent2 7 2 2 2" xfId="1552" xr:uid="{00000000-0005-0000-0000-0000B2090000}"/>
    <cellStyle name="40% - Accent2 7 2 2 2 2" xfId="3037" xr:uid="{00000000-0005-0000-0000-0000B3090000}"/>
    <cellStyle name="40% - Accent2 7 2 2 2 3" xfId="4521" xr:uid="{00000000-0005-0000-0000-0000B4090000}"/>
    <cellStyle name="40% - Accent2 7 2 2 3" xfId="2301" xr:uid="{00000000-0005-0000-0000-0000B5090000}"/>
    <cellStyle name="40% - Accent2 7 2 2 4" xfId="3785" xr:uid="{00000000-0005-0000-0000-0000B6090000}"/>
    <cellStyle name="40% - Accent2 7 2 3" xfId="1145" xr:uid="{00000000-0005-0000-0000-0000B7090000}"/>
    <cellStyle name="40% - Accent2 7 2 3 2" xfId="2630" xr:uid="{00000000-0005-0000-0000-0000B8090000}"/>
    <cellStyle name="40% - Accent2 7 2 3 3" xfId="4114" xr:uid="{00000000-0005-0000-0000-0000B9090000}"/>
    <cellStyle name="40% - Accent2 7 2 4" xfId="1894" xr:uid="{00000000-0005-0000-0000-0000BA090000}"/>
    <cellStyle name="40% - Accent2 7 2 5" xfId="3378" xr:uid="{00000000-0005-0000-0000-0000BB090000}"/>
    <cellStyle name="40% - Accent2 7 3" xfId="676" xr:uid="{00000000-0005-0000-0000-0000BC090000}"/>
    <cellStyle name="40% - Accent2 7 3 2" xfId="1410" xr:uid="{00000000-0005-0000-0000-0000BD090000}"/>
    <cellStyle name="40% - Accent2 7 3 2 2" xfId="2895" xr:uid="{00000000-0005-0000-0000-0000BE090000}"/>
    <cellStyle name="40% - Accent2 7 3 2 3" xfId="4379" xr:uid="{00000000-0005-0000-0000-0000BF090000}"/>
    <cellStyle name="40% - Accent2 7 3 3" xfId="2159" xr:uid="{00000000-0005-0000-0000-0000C0090000}"/>
    <cellStyle name="40% - Accent2 7 3 4" xfId="3643" xr:uid="{00000000-0005-0000-0000-0000C1090000}"/>
    <cellStyle name="40% - Accent2 7 4" xfId="1003" xr:uid="{00000000-0005-0000-0000-0000C2090000}"/>
    <cellStyle name="40% - Accent2 7 4 2" xfId="2488" xr:uid="{00000000-0005-0000-0000-0000C3090000}"/>
    <cellStyle name="40% - Accent2 7 4 3" xfId="3972" xr:uid="{00000000-0005-0000-0000-0000C4090000}"/>
    <cellStyle name="40% - Accent2 7 5" xfId="1752" xr:uid="{00000000-0005-0000-0000-0000C5090000}"/>
    <cellStyle name="40% - Accent2 7 6" xfId="3236" xr:uid="{00000000-0005-0000-0000-0000C6090000}"/>
    <cellStyle name="40% - Accent2 8" xfId="274" xr:uid="{00000000-0005-0000-0000-0000C7090000}"/>
    <cellStyle name="40% - Accent2 8 2" xfId="420" xr:uid="{00000000-0005-0000-0000-0000C8090000}"/>
    <cellStyle name="40% - Accent2 8 2 2" xfId="832" xr:uid="{00000000-0005-0000-0000-0000C9090000}"/>
    <cellStyle name="40% - Accent2 8 2 2 2" xfId="1566" xr:uid="{00000000-0005-0000-0000-0000CA090000}"/>
    <cellStyle name="40% - Accent2 8 2 2 2 2" xfId="3051" xr:uid="{00000000-0005-0000-0000-0000CB090000}"/>
    <cellStyle name="40% - Accent2 8 2 2 2 3" xfId="4535" xr:uid="{00000000-0005-0000-0000-0000CC090000}"/>
    <cellStyle name="40% - Accent2 8 2 2 3" xfId="2315" xr:uid="{00000000-0005-0000-0000-0000CD090000}"/>
    <cellStyle name="40% - Accent2 8 2 2 4" xfId="3799" xr:uid="{00000000-0005-0000-0000-0000CE090000}"/>
    <cellStyle name="40% - Accent2 8 2 3" xfId="1159" xr:uid="{00000000-0005-0000-0000-0000CF090000}"/>
    <cellStyle name="40% - Accent2 8 2 3 2" xfId="2644" xr:uid="{00000000-0005-0000-0000-0000D0090000}"/>
    <cellStyle name="40% - Accent2 8 2 3 3" xfId="4128" xr:uid="{00000000-0005-0000-0000-0000D1090000}"/>
    <cellStyle name="40% - Accent2 8 2 4" xfId="1908" xr:uid="{00000000-0005-0000-0000-0000D2090000}"/>
    <cellStyle name="40% - Accent2 8 2 5" xfId="3392" xr:uid="{00000000-0005-0000-0000-0000D3090000}"/>
    <cellStyle name="40% - Accent2 8 3" xfId="690" xr:uid="{00000000-0005-0000-0000-0000D4090000}"/>
    <cellStyle name="40% - Accent2 8 3 2" xfId="1424" xr:uid="{00000000-0005-0000-0000-0000D5090000}"/>
    <cellStyle name="40% - Accent2 8 3 2 2" xfId="2909" xr:uid="{00000000-0005-0000-0000-0000D6090000}"/>
    <cellStyle name="40% - Accent2 8 3 2 3" xfId="4393" xr:uid="{00000000-0005-0000-0000-0000D7090000}"/>
    <cellStyle name="40% - Accent2 8 3 3" xfId="2173" xr:uid="{00000000-0005-0000-0000-0000D8090000}"/>
    <cellStyle name="40% - Accent2 8 3 4" xfId="3657" xr:uid="{00000000-0005-0000-0000-0000D9090000}"/>
    <cellStyle name="40% - Accent2 8 4" xfId="1017" xr:uid="{00000000-0005-0000-0000-0000DA090000}"/>
    <cellStyle name="40% - Accent2 8 4 2" xfId="2502" xr:uid="{00000000-0005-0000-0000-0000DB090000}"/>
    <cellStyle name="40% - Accent2 8 4 3" xfId="3986" xr:uid="{00000000-0005-0000-0000-0000DC090000}"/>
    <cellStyle name="40% - Accent2 8 5" xfId="1766" xr:uid="{00000000-0005-0000-0000-0000DD090000}"/>
    <cellStyle name="40% - Accent2 8 6" xfId="3250" xr:uid="{00000000-0005-0000-0000-0000DE090000}"/>
    <cellStyle name="40% - Accent2 9" xfId="290" xr:uid="{00000000-0005-0000-0000-0000DF090000}"/>
    <cellStyle name="40% - Accent2 9 2" xfId="706" xr:uid="{00000000-0005-0000-0000-0000E0090000}"/>
    <cellStyle name="40% - Accent2 9 2 2" xfId="1440" xr:uid="{00000000-0005-0000-0000-0000E1090000}"/>
    <cellStyle name="40% - Accent2 9 2 2 2" xfId="2925" xr:uid="{00000000-0005-0000-0000-0000E2090000}"/>
    <cellStyle name="40% - Accent2 9 2 2 3" xfId="4409" xr:uid="{00000000-0005-0000-0000-0000E3090000}"/>
    <cellStyle name="40% - Accent2 9 2 3" xfId="2189" xr:uid="{00000000-0005-0000-0000-0000E4090000}"/>
    <cellStyle name="40% - Accent2 9 2 4" xfId="3673" xr:uid="{00000000-0005-0000-0000-0000E5090000}"/>
    <cellStyle name="40% - Accent2 9 3" xfId="1033" xr:uid="{00000000-0005-0000-0000-0000E6090000}"/>
    <cellStyle name="40% - Accent2 9 3 2" xfId="2518" xr:uid="{00000000-0005-0000-0000-0000E7090000}"/>
    <cellStyle name="40% - Accent2 9 3 3" xfId="4002" xr:uid="{00000000-0005-0000-0000-0000E8090000}"/>
    <cellStyle name="40% - Accent2 9 4" xfId="1782" xr:uid="{00000000-0005-0000-0000-0000E9090000}"/>
    <cellStyle name="40% - Accent2 9 5" xfId="3266" xr:uid="{00000000-0005-0000-0000-0000EA090000}"/>
    <cellStyle name="40% - Accent3" xfId="28" builtinId="39" customBuiltin="1"/>
    <cellStyle name="40% - Accent3 10" xfId="435" xr:uid="{00000000-0005-0000-0000-0000EC090000}"/>
    <cellStyle name="40% - Accent3 10 2" xfId="849" xr:uid="{00000000-0005-0000-0000-0000ED090000}"/>
    <cellStyle name="40% - Accent3 10 2 2" xfId="1583" xr:uid="{00000000-0005-0000-0000-0000EE090000}"/>
    <cellStyle name="40% - Accent3 10 2 2 2" xfId="3068" xr:uid="{00000000-0005-0000-0000-0000EF090000}"/>
    <cellStyle name="40% - Accent3 10 2 2 3" xfId="4552" xr:uid="{00000000-0005-0000-0000-0000F0090000}"/>
    <cellStyle name="40% - Accent3 10 2 3" xfId="2332" xr:uid="{00000000-0005-0000-0000-0000F1090000}"/>
    <cellStyle name="40% - Accent3 10 2 4" xfId="3816" xr:uid="{00000000-0005-0000-0000-0000F2090000}"/>
    <cellStyle name="40% - Accent3 10 3" xfId="1176" xr:uid="{00000000-0005-0000-0000-0000F3090000}"/>
    <cellStyle name="40% - Accent3 10 3 2" xfId="2661" xr:uid="{00000000-0005-0000-0000-0000F4090000}"/>
    <cellStyle name="40% - Accent3 10 3 3" xfId="4145" xr:uid="{00000000-0005-0000-0000-0000F5090000}"/>
    <cellStyle name="40% - Accent3 10 4" xfId="1925" xr:uid="{00000000-0005-0000-0000-0000F6090000}"/>
    <cellStyle name="40% - Accent3 10 5" xfId="3409" xr:uid="{00000000-0005-0000-0000-0000F7090000}"/>
    <cellStyle name="40% - Accent3 11" xfId="448" xr:uid="{00000000-0005-0000-0000-0000F8090000}"/>
    <cellStyle name="40% - Accent3 11 2" xfId="863" xr:uid="{00000000-0005-0000-0000-0000F9090000}"/>
    <cellStyle name="40% - Accent3 11 2 2" xfId="1597" xr:uid="{00000000-0005-0000-0000-0000FA090000}"/>
    <cellStyle name="40% - Accent3 11 2 2 2" xfId="3082" xr:uid="{00000000-0005-0000-0000-0000FB090000}"/>
    <cellStyle name="40% - Accent3 11 2 2 3" xfId="4566" xr:uid="{00000000-0005-0000-0000-0000FC090000}"/>
    <cellStyle name="40% - Accent3 11 2 3" xfId="2346" xr:uid="{00000000-0005-0000-0000-0000FD090000}"/>
    <cellStyle name="40% - Accent3 11 2 4" xfId="3830" xr:uid="{00000000-0005-0000-0000-0000FE090000}"/>
    <cellStyle name="40% - Accent3 11 3" xfId="1190" xr:uid="{00000000-0005-0000-0000-0000FF090000}"/>
    <cellStyle name="40% - Accent3 11 3 2" xfId="2675" xr:uid="{00000000-0005-0000-0000-0000000A0000}"/>
    <cellStyle name="40% - Accent3 11 3 3" xfId="4159" xr:uid="{00000000-0005-0000-0000-0000010A0000}"/>
    <cellStyle name="40% - Accent3 11 4" xfId="1939" xr:uid="{00000000-0005-0000-0000-0000020A0000}"/>
    <cellStyle name="40% - Accent3 11 5" xfId="3423" xr:uid="{00000000-0005-0000-0000-0000030A0000}"/>
    <cellStyle name="40% - Accent3 12" xfId="461" xr:uid="{00000000-0005-0000-0000-0000040A0000}"/>
    <cellStyle name="40% - Accent3 12 2" xfId="1204" xr:uid="{00000000-0005-0000-0000-0000050A0000}"/>
    <cellStyle name="40% - Accent3 12 2 2" xfId="2689" xr:uid="{00000000-0005-0000-0000-0000060A0000}"/>
    <cellStyle name="40% - Accent3 12 2 3" xfId="4173" xr:uid="{00000000-0005-0000-0000-0000070A0000}"/>
    <cellStyle name="40% - Accent3 12 3" xfId="1953" xr:uid="{00000000-0005-0000-0000-0000080A0000}"/>
    <cellStyle name="40% - Accent3 12 4" xfId="3437" xr:uid="{00000000-0005-0000-0000-0000090A0000}"/>
    <cellStyle name="40% - Accent3 13" xfId="508" xr:uid="{00000000-0005-0000-0000-00000A0A0000}"/>
    <cellStyle name="40% - Accent3 13 2" xfId="1251" xr:uid="{00000000-0005-0000-0000-00000B0A0000}"/>
    <cellStyle name="40% - Accent3 13 2 2" xfId="2736" xr:uid="{00000000-0005-0000-0000-00000C0A0000}"/>
    <cellStyle name="40% - Accent3 13 2 3" xfId="4220" xr:uid="{00000000-0005-0000-0000-00000D0A0000}"/>
    <cellStyle name="40% - Accent3 13 3" xfId="2000" xr:uid="{00000000-0005-0000-0000-00000E0A0000}"/>
    <cellStyle name="40% - Accent3 13 4" xfId="3484" xr:uid="{00000000-0005-0000-0000-00000F0A0000}"/>
    <cellStyle name="40% - Accent3 14" xfId="553" xr:uid="{00000000-0005-0000-0000-0000100A0000}"/>
    <cellStyle name="40% - Accent3 14 2" xfId="1284" xr:uid="{00000000-0005-0000-0000-0000110A0000}"/>
    <cellStyle name="40% - Accent3 14 2 2" xfId="2769" xr:uid="{00000000-0005-0000-0000-0000120A0000}"/>
    <cellStyle name="40% - Accent3 14 2 3" xfId="4253" xr:uid="{00000000-0005-0000-0000-0000130A0000}"/>
    <cellStyle name="40% - Accent3 14 3" xfId="2033" xr:uid="{00000000-0005-0000-0000-0000140A0000}"/>
    <cellStyle name="40% - Accent3 14 4" xfId="3517" xr:uid="{00000000-0005-0000-0000-0000150A0000}"/>
    <cellStyle name="40% - Accent3 15" xfId="566" xr:uid="{00000000-0005-0000-0000-0000160A0000}"/>
    <cellStyle name="40% - Accent3 15 2" xfId="1297" xr:uid="{00000000-0005-0000-0000-0000170A0000}"/>
    <cellStyle name="40% - Accent3 15 2 2" xfId="2782" xr:uid="{00000000-0005-0000-0000-0000180A0000}"/>
    <cellStyle name="40% - Accent3 15 2 3" xfId="4266" xr:uid="{00000000-0005-0000-0000-0000190A0000}"/>
    <cellStyle name="40% - Accent3 15 3" xfId="2046" xr:uid="{00000000-0005-0000-0000-00001A0A0000}"/>
    <cellStyle name="40% - Accent3 15 4" xfId="3530" xr:uid="{00000000-0005-0000-0000-00001B0A0000}"/>
    <cellStyle name="40% - Accent3 16" xfId="877" xr:uid="{00000000-0005-0000-0000-00001C0A0000}"/>
    <cellStyle name="40% - Accent3 16 2" xfId="1611" xr:uid="{00000000-0005-0000-0000-00001D0A0000}"/>
    <cellStyle name="40% - Accent3 16 2 2" xfId="3096" xr:uid="{00000000-0005-0000-0000-00001E0A0000}"/>
    <cellStyle name="40% - Accent3 16 2 3" xfId="4580" xr:uid="{00000000-0005-0000-0000-00001F0A0000}"/>
    <cellStyle name="40% - Accent3 16 3" xfId="2360" xr:uid="{00000000-0005-0000-0000-0000200A0000}"/>
    <cellStyle name="40% - Accent3 16 4" xfId="3844" xr:uid="{00000000-0005-0000-0000-0000210A0000}"/>
    <cellStyle name="40% - Accent3 17" xfId="891" xr:uid="{00000000-0005-0000-0000-0000220A0000}"/>
    <cellStyle name="40% - Accent3 17 2" xfId="2374" xr:uid="{00000000-0005-0000-0000-0000230A0000}"/>
    <cellStyle name="40% - Accent3 17 3" xfId="3858" xr:uid="{00000000-0005-0000-0000-0000240A0000}"/>
    <cellStyle name="40% - Accent3 18" xfId="1625" xr:uid="{00000000-0005-0000-0000-0000250A0000}"/>
    <cellStyle name="40% - Accent3 18 2" xfId="3110" xr:uid="{00000000-0005-0000-0000-0000260A0000}"/>
    <cellStyle name="40% - Accent3 18 3" xfId="4594" xr:uid="{00000000-0005-0000-0000-0000270A0000}"/>
    <cellStyle name="40% - Accent3 19" xfId="1640" xr:uid="{00000000-0005-0000-0000-0000280A0000}"/>
    <cellStyle name="40% - Accent3 2" xfId="166" xr:uid="{00000000-0005-0000-0000-0000290A0000}"/>
    <cellStyle name="40% - Accent3 2 2" xfId="209" xr:uid="{00000000-0005-0000-0000-00002A0A0000}"/>
    <cellStyle name="40% - Accent3 2 2 2" xfId="353" xr:uid="{00000000-0005-0000-0000-00002B0A0000}"/>
    <cellStyle name="40% - Accent3 2 2 2 2" xfId="764" xr:uid="{00000000-0005-0000-0000-00002C0A0000}"/>
    <cellStyle name="40% - Accent3 2 2 2 2 2" xfId="1498" xr:uid="{00000000-0005-0000-0000-00002D0A0000}"/>
    <cellStyle name="40% - Accent3 2 2 2 2 2 2" xfId="2983" xr:uid="{00000000-0005-0000-0000-00002E0A0000}"/>
    <cellStyle name="40% - Accent3 2 2 2 2 2 3" xfId="4467" xr:uid="{00000000-0005-0000-0000-00002F0A0000}"/>
    <cellStyle name="40% - Accent3 2 2 2 2 3" xfId="2247" xr:uid="{00000000-0005-0000-0000-0000300A0000}"/>
    <cellStyle name="40% - Accent3 2 2 2 2 4" xfId="3731" xr:uid="{00000000-0005-0000-0000-0000310A0000}"/>
    <cellStyle name="40% - Accent3 2 2 2 3" xfId="1091" xr:uid="{00000000-0005-0000-0000-0000320A0000}"/>
    <cellStyle name="40% - Accent3 2 2 2 3 2" xfId="2576" xr:uid="{00000000-0005-0000-0000-0000330A0000}"/>
    <cellStyle name="40% - Accent3 2 2 2 3 3" xfId="4060" xr:uid="{00000000-0005-0000-0000-0000340A0000}"/>
    <cellStyle name="40% - Accent3 2 2 2 4" xfId="1840" xr:uid="{00000000-0005-0000-0000-0000350A0000}"/>
    <cellStyle name="40% - Accent3 2 2 2 5" xfId="3324" xr:uid="{00000000-0005-0000-0000-0000360A0000}"/>
    <cellStyle name="40% - Accent3 2 2 3" xfId="623" xr:uid="{00000000-0005-0000-0000-0000370A0000}"/>
    <cellStyle name="40% - Accent3 2 2 3 2" xfId="1356" xr:uid="{00000000-0005-0000-0000-0000380A0000}"/>
    <cellStyle name="40% - Accent3 2 2 3 2 2" xfId="2841" xr:uid="{00000000-0005-0000-0000-0000390A0000}"/>
    <cellStyle name="40% - Accent3 2 2 3 2 3" xfId="4325" xr:uid="{00000000-0005-0000-0000-00003A0A0000}"/>
    <cellStyle name="40% - Accent3 2 2 3 3" xfId="2105" xr:uid="{00000000-0005-0000-0000-00003B0A0000}"/>
    <cellStyle name="40% - Accent3 2 2 3 4" xfId="3589" xr:uid="{00000000-0005-0000-0000-00003C0A0000}"/>
    <cellStyle name="40% - Accent3 2 2 4" xfId="950" xr:uid="{00000000-0005-0000-0000-00003D0A0000}"/>
    <cellStyle name="40% - Accent3 2 2 4 2" xfId="2434" xr:uid="{00000000-0005-0000-0000-00003E0A0000}"/>
    <cellStyle name="40% - Accent3 2 2 4 3" xfId="3918" xr:uid="{00000000-0005-0000-0000-00003F0A0000}"/>
    <cellStyle name="40% - Accent3 2 2 5" xfId="1699" xr:uid="{00000000-0005-0000-0000-0000400A0000}"/>
    <cellStyle name="40% - Accent3 2 2 6" xfId="3182" xr:uid="{00000000-0005-0000-0000-0000410A0000}"/>
    <cellStyle name="40% - Accent3 2 3" xfId="310" xr:uid="{00000000-0005-0000-0000-0000420A0000}"/>
    <cellStyle name="40% - Accent3 2 3 2" xfId="721" xr:uid="{00000000-0005-0000-0000-0000430A0000}"/>
    <cellStyle name="40% - Accent3 2 3 2 2" xfId="1455" xr:uid="{00000000-0005-0000-0000-0000440A0000}"/>
    <cellStyle name="40% - Accent3 2 3 2 2 2" xfId="2940" xr:uid="{00000000-0005-0000-0000-0000450A0000}"/>
    <cellStyle name="40% - Accent3 2 3 2 2 3" xfId="4424" xr:uid="{00000000-0005-0000-0000-0000460A0000}"/>
    <cellStyle name="40% - Accent3 2 3 2 3" xfId="2204" xr:uid="{00000000-0005-0000-0000-0000470A0000}"/>
    <cellStyle name="40% - Accent3 2 3 2 4" xfId="3688" xr:uid="{00000000-0005-0000-0000-0000480A0000}"/>
    <cellStyle name="40% - Accent3 2 3 3" xfId="1048" xr:uid="{00000000-0005-0000-0000-0000490A0000}"/>
    <cellStyle name="40% - Accent3 2 3 3 2" xfId="2533" xr:uid="{00000000-0005-0000-0000-00004A0A0000}"/>
    <cellStyle name="40% - Accent3 2 3 3 3" xfId="4017" xr:uid="{00000000-0005-0000-0000-00004B0A0000}"/>
    <cellStyle name="40% - Accent3 2 3 4" xfId="1797" xr:uid="{00000000-0005-0000-0000-00004C0A0000}"/>
    <cellStyle name="40% - Accent3 2 3 5" xfId="3281" xr:uid="{00000000-0005-0000-0000-00004D0A0000}"/>
    <cellStyle name="40% - Accent3 2 4" xfId="509" xr:uid="{00000000-0005-0000-0000-00004E0A0000}"/>
    <cellStyle name="40% - Accent3 2 4 2" xfId="1252" xr:uid="{00000000-0005-0000-0000-00004F0A0000}"/>
    <cellStyle name="40% - Accent3 2 4 2 2" xfId="2737" xr:uid="{00000000-0005-0000-0000-0000500A0000}"/>
    <cellStyle name="40% - Accent3 2 4 2 3" xfId="4221" xr:uid="{00000000-0005-0000-0000-0000510A0000}"/>
    <cellStyle name="40% - Accent3 2 4 3" xfId="2001" xr:uid="{00000000-0005-0000-0000-0000520A0000}"/>
    <cellStyle name="40% - Accent3 2 4 4" xfId="3485" xr:uid="{00000000-0005-0000-0000-0000530A0000}"/>
    <cellStyle name="40% - Accent3 2 5" xfId="581" xr:uid="{00000000-0005-0000-0000-0000540A0000}"/>
    <cellStyle name="40% - Accent3 2 5 2" xfId="1313" xr:uid="{00000000-0005-0000-0000-0000550A0000}"/>
    <cellStyle name="40% - Accent3 2 5 2 2" xfId="2798" xr:uid="{00000000-0005-0000-0000-0000560A0000}"/>
    <cellStyle name="40% - Accent3 2 5 2 3" xfId="4282" xr:uid="{00000000-0005-0000-0000-0000570A0000}"/>
    <cellStyle name="40% - Accent3 2 5 3" xfId="2062" xr:uid="{00000000-0005-0000-0000-0000580A0000}"/>
    <cellStyle name="40% - Accent3 2 5 4" xfId="3546" xr:uid="{00000000-0005-0000-0000-0000590A0000}"/>
    <cellStyle name="40% - Accent3 2 6" xfId="908" xr:uid="{00000000-0005-0000-0000-00005A0A0000}"/>
    <cellStyle name="40% - Accent3 2 6 2" xfId="2391" xr:uid="{00000000-0005-0000-0000-00005B0A0000}"/>
    <cellStyle name="40% - Accent3 2 6 3" xfId="3875" xr:uid="{00000000-0005-0000-0000-00005C0A0000}"/>
    <cellStyle name="40% - Accent3 2 7" xfId="1657" xr:uid="{00000000-0005-0000-0000-00005D0A0000}"/>
    <cellStyle name="40% - Accent3 2 8" xfId="3140" xr:uid="{00000000-0005-0000-0000-00005E0A0000}"/>
    <cellStyle name="40% - Accent3 20" xfId="3124" xr:uid="{00000000-0005-0000-0000-00005F0A0000}"/>
    <cellStyle name="40% - Accent3 21" xfId="4608" xr:uid="{00000000-0005-0000-0000-0000600A0000}"/>
    <cellStyle name="40% - Accent3 22" xfId="4643" xr:uid="{00000000-0005-0000-0000-0000610A0000}"/>
    <cellStyle name="40% - Accent3 3" xfId="180" xr:uid="{00000000-0005-0000-0000-0000620A0000}"/>
    <cellStyle name="40% - Accent3 3 2" xfId="223" xr:uid="{00000000-0005-0000-0000-0000630A0000}"/>
    <cellStyle name="40% - Accent3 3 2 2" xfId="367" xr:uid="{00000000-0005-0000-0000-0000640A0000}"/>
    <cellStyle name="40% - Accent3 3 2 2 2" xfId="778" xr:uid="{00000000-0005-0000-0000-0000650A0000}"/>
    <cellStyle name="40% - Accent3 3 2 2 2 2" xfId="1512" xr:uid="{00000000-0005-0000-0000-0000660A0000}"/>
    <cellStyle name="40% - Accent3 3 2 2 2 2 2" xfId="2997" xr:uid="{00000000-0005-0000-0000-0000670A0000}"/>
    <cellStyle name="40% - Accent3 3 2 2 2 2 3" xfId="4481" xr:uid="{00000000-0005-0000-0000-0000680A0000}"/>
    <cellStyle name="40% - Accent3 3 2 2 2 3" xfId="2261" xr:uid="{00000000-0005-0000-0000-0000690A0000}"/>
    <cellStyle name="40% - Accent3 3 2 2 2 4" xfId="3745" xr:uid="{00000000-0005-0000-0000-00006A0A0000}"/>
    <cellStyle name="40% - Accent3 3 2 2 3" xfId="1105" xr:uid="{00000000-0005-0000-0000-00006B0A0000}"/>
    <cellStyle name="40% - Accent3 3 2 2 3 2" xfId="2590" xr:uid="{00000000-0005-0000-0000-00006C0A0000}"/>
    <cellStyle name="40% - Accent3 3 2 2 3 3" xfId="4074" xr:uid="{00000000-0005-0000-0000-00006D0A0000}"/>
    <cellStyle name="40% - Accent3 3 2 2 4" xfId="1854" xr:uid="{00000000-0005-0000-0000-00006E0A0000}"/>
    <cellStyle name="40% - Accent3 3 2 2 5" xfId="3338" xr:uid="{00000000-0005-0000-0000-00006F0A0000}"/>
    <cellStyle name="40% - Accent3 3 2 3" xfId="637" xr:uid="{00000000-0005-0000-0000-0000700A0000}"/>
    <cellStyle name="40% - Accent3 3 2 3 2" xfId="1370" xr:uid="{00000000-0005-0000-0000-0000710A0000}"/>
    <cellStyle name="40% - Accent3 3 2 3 2 2" xfId="2855" xr:uid="{00000000-0005-0000-0000-0000720A0000}"/>
    <cellStyle name="40% - Accent3 3 2 3 2 3" xfId="4339" xr:uid="{00000000-0005-0000-0000-0000730A0000}"/>
    <cellStyle name="40% - Accent3 3 2 3 3" xfId="2119" xr:uid="{00000000-0005-0000-0000-0000740A0000}"/>
    <cellStyle name="40% - Accent3 3 2 3 4" xfId="3603" xr:uid="{00000000-0005-0000-0000-0000750A0000}"/>
    <cellStyle name="40% - Accent3 3 2 4" xfId="964" xr:uid="{00000000-0005-0000-0000-0000760A0000}"/>
    <cellStyle name="40% - Accent3 3 2 4 2" xfId="2448" xr:uid="{00000000-0005-0000-0000-0000770A0000}"/>
    <cellStyle name="40% - Accent3 3 2 4 3" xfId="3932" xr:uid="{00000000-0005-0000-0000-0000780A0000}"/>
    <cellStyle name="40% - Accent3 3 2 5" xfId="1713" xr:uid="{00000000-0005-0000-0000-0000790A0000}"/>
    <cellStyle name="40% - Accent3 3 2 6" xfId="3196" xr:uid="{00000000-0005-0000-0000-00007A0A0000}"/>
    <cellStyle name="40% - Accent3 3 3" xfId="324" xr:uid="{00000000-0005-0000-0000-00007B0A0000}"/>
    <cellStyle name="40% - Accent3 3 3 2" xfId="735" xr:uid="{00000000-0005-0000-0000-00007C0A0000}"/>
    <cellStyle name="40% - Accent3 3 3 2 2" xfId="1469" xr:uid="{00000000-0005-0000-0000-00007D0A0000}"/>
    <cellStyle name="40% - Accent3 3 3 2 2 2" xfId="2954" xr:uid="{00000000-0005-0000-0000-00007E0A0000}"/>
    <cellStyle name="40% - Accent3 3 3 2 2 3" xfId="4438" xr:uid="{00000000-0005-0000-0000-00007F0A0000}"/>
    <cellStyle name="40% - Accent3 3 3 2 3" xfId="2218" xr:uid="{00000000-0005-0000-0000-0000800A0000}"/>
    <cellStyle name="40% - Accent3 3 3 2 4" xfId="3702" xr:uid="{00000000-0005-0000-0000-0000810A0000}"/>
    <cellStyle name="40% - Accent3 3 3 3" xfId="1062" xr:uid="{00000000-0005-0000-0000-0000820A0000}"/>
    <cellStyle name="40% - Accent3 3 3 3 2" xfId="2547" xr:uid="{00000000-0005-0000-0000-0000830A0000}"/>
    <cellStyle name="40% - Accent3 3 3 3 3" xfId="4031" xr:uid="{00000000-0005-0000-0000-0000840A0000}"/>
    <cellStyle name="40% - Accent3 3 3 4" xfId="1811" xr:uid="{00000000-0005-0000-0000-0000850A0000}"/>
    <cellStyle name="40% - Accent3 3 3 5" xfId="3295" xr:uid="{00000000-0005-0000-0000-0000860A0000}"/>
    <cellStyle name="40% - Accent3 3 4" xfId="510" xr:uid="{00000000-0005-0000-0000-0000870A0000}"/>
    <cellStyle name="40% - Accent3 3 4 2" xfId="1253" xr:uid="{00000000-0005-0000-0000-0000880A0000}"/>
    <cellStyle name="40% - Accent3 3 4 2 2" xfId="2738" xr:uid="{00000000-0005-0000-0000-0000890A0000}"/>
    <cellStyle name="40% - Accent3 3 4 2 3" xfId="4222" xr:uid="{00000000-0005-0000-0000-00008A0A0000}"/>
    <cellStyle name="40% - Accent3 3 4 3" xfId="2002" xr:uid="{00000000-0005-0000-0000-00008B0A0000}"/>
    <cellStyle name="40% - Accent3 3 4 4" xfId="3486" xr:uid="{00000000-0005-0000-0000-00008C0A0000}"/>
    <cellStyle name="40% - Accent3 3 5" xfId="595" xr:uid="{00000000-0005-0000-0000-00008D0A0000}"/>
    <cellStyle name="40% - Accent3 3 5 2" xfId="1327" xr:uid="{00000000-0005-0000-0000-00008E0A0000}"/>
    <cellStyle name="40% - Accent3 3 5 2 2" xfId="2812" xr:uid="{00000000-0005-0000-0000-00008F0A0000}"/>
    <cellStyle name="40% - Accent3 3 5 2 3" xfId="4296" xr:uid="{00000000-0005-0000-0000-0000900A0000}"/>
    <cellStyle name="40% - Accent3 3 5 3" xfId="2076" xr:uid="{00000000-0005-0000-0000-0000910A0000}"/>
    <cellStyle name="40% - Accent3 3 5 4" xfId="3560" xr:uid="{00000000-0005-0000-0000-0000920A0000}"/>
    <cellStyle name="40% - Accent3 3 6" xfId="922" xr:uid="{00000000-0005-0000-0000-0000930A0000}"/>
    <cellStyle name="40% - Accent3 3 6 2" xfId="2405" xr:uid="{00000000-0005-0000-0000-0000940A0000}"/>
    <cellStyle name="40% - Accent3 3 6 3" xfId="3889" xr:uid="{00000000-0005-0000-0000-0000950A0000}"/>
    <cellStyle name="40% - Accent3 3 7" xfId="1671" xr:uid="{00000000-0005-0000-0000-0000960A0000}"/>
    <cellStyle name="40% - Accent3 3 8" xfId="3154" xr:uid="{00000000-0005-0000-0000-0000970A0000}"/>
    <cellStyle name="40% - Accent3 4" xfId="193" xr:uid="{00000000-0005-0000-0000-0000980A0000}"/>
    <cellStyle name="40% - Accent3 4 2" xfId="337" xr:uid="{00000000-0005-0000-0000-0000990A0000}"/>
    <cellStyle name="40% - Accent3 4 2 2" xfId="748" xr:uid="{00000000-0005-0000-0000-00009A0A0000}"/>
    <cellStyle name="40% - Accent3 4 2 2 2" xfId="1482" xr:uid="{00000000-0005-0000-0000-00009B0A0000}"/>
    <cellStyle name="40% - Accent3 4 2 2 2 2" xfId="2967" xr:uid="{00000000-0005-0000-0000-00009C0A0000}"/>
    <cellStyle name="40% - Accent3 4 2 2 2 3" xfId="4451" xr:uid="{00000000-0005-0000-0000-00009D0A0000}"/>
    <cellStyle name="40% - Accent3 4 2 2 3" xfId="2231" xr:uid="{00000000-0005-0000-0000-00009E0A0000}"/>
    <cellStyle name="40% - Accent3 4 2 2 4" xfId="3715" xr:uid="{00000000-0005-0000-0000-00009F0A0000}"/>
    <cellStyle name="40% - Accent3 4 2 3" xfId="1075" xr:uid="{00000000-0005-0000-0000-0000A00A0000}"/>
    <cellStyle name="40% - Accent3 4 2 3 2" xfId="2560" xr:uid="{00000000-0005-0000-0000-0000A10A0000}"/>
    <cellStyle name="40% - Accent3 4 2 3 3" xfId="4044" xr:uid="{00000000-0005-0000-0000-0000A20A0000}"/>
    <cellStyle name="40% - Accent3 4 2 4" xfId="1824" xr:uid="{00000000-0005-0000-0000-0000A30A0000}"/>
    <cellStyle name="40% - Accent3 4 2 5" xfId="3308" xr:uid="{00000000-0005-0000-0000-0000A40A0000}"/>
    <cellStyle name="40% - Accent3 4 3" xfId="511" xr:uid="{00000000-0005-0000-0000-0000A50A0000}"/>
    <cellStyle name="40% - Accent3 4 3 2" xfId="1254" xr:uid="{00000000-0005-0000-0000-0000A60A0000}"/>
    <cellStyle name="40% - Accent3 4 3 2 2" xfId="2739" xr:uid="{00000000-0005-0000-0000-0000A70A0000}"/>
    <cellStyle name="40% - Accent3 4 3 2 3" xfId="4223" xr:uid="{00000000-0005-0000-0000-0000A80A0000}"/>
    <cellStyle name="40% - Accent3 4 3 3" xfId="2003" xr:uid="{00000000-0005-0000-0000-0000A90A0000}"/>
    <cellStyle name="40% - Accent3 4 3 4" xfId="3487" xr:uid="{00000000-0005-0000-0000-0000AA0A0000}"/>
    <cellStyle name="40% - Accent3 4 4" xfId="607" xr:uid="{00000000-0005-0000-0000-0000AB0A0000}"/>
    <cellStyle name="40% - Accent3 4 4 2" xfId="1340" xr:uid="{00000000-0005-0000-0000-0000AC0A0000}"/>
    <cellStyle name="40% - Accent3 4 4 2 2" xfId="2825" xr:uid="{00000000-0005-0000-0000-0000AD0A0000}"/>
    <cellStyle name="40% - Accent3 4 4 2 3" xfId="4309" xr:uid="{00000000-0005-0000-0000-0000AE0A0000}"/>
    <cellStyle name="40% - Accent3 4 4 3" xfId="2089" xr:uid="{00000000-0005-0000-0000-0000AF0A0000}"/>
    <cellStyle name="40% - Accent3 4 4 4" xfId="3573" xr:uid="{00000000-0005-0000-0000-0000B00A0000}"/>
    <cellStyle name="40% - Accent3 4 5" xfId="934" xr:uid="{00000000-0005-0000-0000-0000B10A0000}"/>
    <cellStyle name="40% - Accent3 4 5 2" xfId="2418" xr:uid="{00000000-0005-0000-0000-0000B20A0000}"/>
    <cellStyle name="40% - Accent3 4 5 3" xfId="3902" xr:uid="{00000000-0005-0000-0000-0000B30A0000}"/>
    <cellStyle name="40% - Accent3 4 6" xfId="1683" xr:uid="{00000000-0005-0000-0000-0000B40A0000}"/>
    <cellStyle name="40% - Accent3 4 7" xfId="3166" xr:uid="{00000000-0005-0000-0000-0000B50A0000}"/>
    <cellStyle name="40% - Accent3 5" xfId="237" xr:uid="{00000000-0005-0000-0000-0000B60A0000}"/>
    <cellStyle name="40% - Accent3 5 2" xfId="381" xr:uid="{00000000-0005-0000-0000-0000B70A0000}"/>
    <cellStyle name="40% - Accent3 5 2 2" xfId="792" xr:uid="{00000000-0005-0000-0000-0000B80A0000}"/>
    <cellStyle name="40% - Accent3 5 2 2 2" xfId="1526" xr:uid="{00000000-0005-0000-0000-0000B90A0000}"/>
    <cellStyle name="40% - Accent3 5 2 2 2 2" xfId="3011" xr:uid="{00000000-0005-0000-0000-0000BA0A0000}"/>
    <cellStyle name="40% - Accent3 5 2 2 2 3" xfId="4495" xr:uid="{00000000-0005-0000-0000-0000BB0A0000}"/>
    <cellStyle name="40% - Accent3 5 2 2 3" xfId="2275" xr:uid="{00000000-0005-0000-0000-0000BC0A0000}"/>
    <cellStyle name="40% - Accent3 5 2 2 4" xfId="3759" xr:uid="{00000000-0005-0000-0000-0000BD0A0000}"/>
    <cellStyle name="40% - Accent3 5 2 3" xfId="1119" xr:uid="{00000000-0005-0000-0000-0000BE0A0000}"/>
    <cellStyle name="40% - Accent3 5 2 3 2" xfId="2604" xr:uid="{00000000-0005-0000-0000-0000BF0A0000}"/>
    <cellStyle name="40% - Accent3 5 2 3 3" xfId="4088" xr:uid="{00000000-0005-0000-0000-0000C00A0000}"/>
    <cellStyle name="40% - Accent3 5 2 4" xfId="1868" xr:uid="{00000000-0005-0000-0000-0000C10A0000}"/>
    <cellStyle name="40% - Accent3 5 2 5" xfId="3352" xr:uid="{00000000-0005-0000-0000-0000C20A0000}"/>
    <cellStyle name="40% - Accent3 5 3" xfId="512" xr:uid="{00000000-0005-0000-0000-0000C30A0000}"/>
    <cellStyle name="40% - Accent3 5 3 2" xfId="1255" xr:uid="{00000000-0005-0000-0000-0000C40A0000}"/>
    <cellStyle name="40% - Accent3 5 3 2 2" xfId="2740" xr:uid="{00000000-0005-0000-0000-0000C50A0000}"/>
    <cellStyle name="40% - Accent3 5 3 2 3" xfId="4224" xr:uid="{00000000-0005-0000-0000-0000C60A0000}"/>
    <cellStyle name="40% - Accent3 5 3 3" xfId="2004" xr:uid="{00000000-0005-0000-0000-0000C70A0000}"/>
    <cellStyle name="40% - Accent3 5 3 4" xfId="3488" xr:uid="{00000000-0005-0000-0000-0000C80A0000}"/>
    <cellStyle name="40% - Accent3 5 4" xfId="651" xr:uid="{00000000-0005-0000-0000-0000C90A0000}"/>
    <cellStyle name="40% - Accent3 5 4 2" xfId="1384" xr:uid="{00000000-0005-0000-0000-0000CA0A0000}"/>
    <cellStyle name="40% - Accent3 5 4 2 2" xfId="2869" xr:uid="{00000000-0005-0000-0000-0000CB0A0000}"/>
    <cellStyle name="40% - Accent3 5 4 2 3" xfId="4353" xr:uid="{00000000-0005-0000-0000-0000CC0A0000}"/>
    <cellStyle name="40% - Accent3 5 4 3" xfId="2133" xr:uid="{00000000-0005-0000-0000-0000CD0A0000}"/>
    <cellStyle name="40% - Accent3 5 4 4" xfId="3617" xr:uid="{00000000-0005-0000-0000-0000CE0A0000}"/>
    <cellStyle name="40% - Accent3 5 5" xfId="978" xr:uid="{00000000-0005-0000-0000-0000CF0A0000}"/>
    <cellStyle name="40% - Accent3 5 5 2" xfId="2462" xr:uid="{00000000-0005-0000-0000-0000D00A0000}"/>
    <cellStyle name="40% - Accent3 5 5 3" xfId="3946" xr:uid="{00000000-0005-0000-0000-0000D10A0000}"/>
    <cellStyle name="40% - Accent3 5 6" xfId="1727" xr:uid="{00000000-0005-0000-0000-0000D20A0000}"/>
    <cellStyle name="40% - Accent3 5 7" xfId="3210" xr:uid="{00000000-0005-0000-0000-0000D30A0000}"/>
    <cellStyle name="40% - Accent3 6" xfId="250" xr:uid="{00000000-0005-0000-0000-0000D40A0000}"/>
    <cellStyle name="40% - Accent3 6 2" xfId="395" xr:uid="{00000000-0005-0000-0000-0000D50A0000}"/>
    <cellStyle name="40% - Accent3 6 2 2" xfId="806" xr:uid="{00000000-0005-0000-0000-0000D60A0000}"/>
    <cellStyle name="40% - Accent3 6 2 2 2" xfId="1540" xr:uid="{00000000-0005-0000-0000-0000D70A0000}"/>
    <cellStyle name="40% - Accent3 6 2 2 2 2" xfId="3025" xr:uid="{00000000-0005-0000-0000-0000D80A0000}"/>
    <cellStyle name="40% - Accent3 6 2 2 2 3" xfId="4509" xr:uid="{00000000-0005-0000-0000-0000D90A0000}"/>
    <cellStyle name="40% - Accent3 6 2 2 3" xfId="2289" xr:uid="{00000000-0005-0000-0000-0000DA0A0000}"/>
    <cellStyle name="40% - Accent3 6 2 2 4" xfId="3773" xr:uid="{00000000-0005-0000-0000-0000DB0A0000}"/>
    <cellStyle name="40% - Accent3 6 2 3" xfId="1133" xr:uid="{00000000-0005-0000-0000-0000DC0A0000}"/>
    <cellStyle name="40% - Accent3 6 2 3 2" xfId="2618" xr:uid="{00000000-0005-0000-0000-0000DD0A0000}"/>
    <cellStyle name="40% - Accent3 6 2 3 3" xfId="4102" xr:uid="{00000000-0005-0000-0000-0000DE0A0000}"/>
    <cellStyle name="40% - Accent3 6 2 4" xfId="1882" xr:uid="{00000000-0005-0000-0000-0000DF0A0000}"/>
    <cellStyle name="40% - Accent3 6 2 5" xfId="3366" xr:uid="{00000000-0005-0000-0000-0000E00A0000}"/>
    <cellStyle name="40% - Accent3 6 3" xfId="665" xr:uid="{00000000-0005-0000-0000-0000E10A0000}"/>
    <cellStyle name="40% - Accent3 6 3 2" xfId="1398" xr:uid="{00000000-0005-0000-0000-0000E20A0000}"/>
    <cellStyle name="40% - Accent3 6 3 2 2" xfId="2883" xr:uid="{00000000-0005-0000-0000-0000E30A0000}"/>
    <cellStyle name="40% - Accent3 6 3 2 3" xfId="4367" xr:uid="{00000000-0005-0000-0000-0000E40A0000}"/>
    <cellStyle name="40% - Accent3 6 3 3" xfId="2147" xr:uid="{00000000-0005-0000-0000-0000E50A0000}"/>
    <cellStyle name="40% - Accent3 6 3 4" xfId="3631" xr:uid="{00000000-0005-0000-0000-0000E60A0000}"/>
    <cellStyle name="40% - Accent3 6 4" xfId="992" xr:uid="{00000000-0005-0000-0000-0000E70A0000}"/>
    <cellStyle name="40% - Accent3 6 4 2" xfId="2476" xr:uid="{00000000-0005-0000-0000-0000E80A0000}"/>
    <cellStyle name="40% - Accent3 6 4 3" xfId="3960" xr:uid="{00000000-0005-0000-0000-0000E90A0000}"/>
    <cellStyle name="40% - Accent3 6 5" xfId="1741" xr:uid="{00000000-0005-0000-0000-0000EA0A0000}"/>
    <cellStyle name="40% - Accent3 6 6" xfId="3224" xr:uid="{00000000-0005-0000-0000-0000EB0A0000}"/>
    <cellStyle name="40% - Accent3 7" xfId="263" xr:uid="{00000000-0005-0000-0000-0000EC0A0000}"/>
    <cellStyle name="40% - Accent3 7 2" xfId="408" xr:uid="{00000000-0005-0000-0000-0000ED0A0000}"/>
    <cellStyle name="40% - Accent3 7 2 2" xfId="820" xr:uid="{00000000-0005-0000-0000-0000EE0A0000}"/>
    <cellStyle name="40% - Accent3 7 2 2 2" xfId="1554" xr:uid="{00000000-0005-0000-0000-0000EF0A0000}"/>
    <cellStyle name="40% - Accent3 7 2 2 2 2" xfId="3039" xr:uid="{00000000-0005-0000-0000-0000F00A0000}"/>
    <cellStyle name="40% - Accent3 7 2 2 2 3" xfId="4523" xr:uid="{00000000-0005-0000-0000-0000F10A0000}"/>
    <cellStyle name="40% - Accent3 7 2 2 3" xfId="2303" xr:uid="{00000000-0005-0000-0000-0000F20A0000}"/>
    <cellStyle name="40% - Accent3 7 2 2 4" xfId="3787" xr:uid="{00000000-0005-0000-0000-0000F30A0000}"/>
    <cellStyle name="40% - Accent3 7 2 3" xfId="1147" xr:uid="{00000000-0005-0000-0000-0000F40A0000}"/>
    <cellStyle name="40% - Accent3 7 2 3 2" xfId="2632" xr:uid="{00000000-0005-0000-0000-0000F50A0000}"/>
    <cellStyle name="40% - Accent3 7 2 3 3" xfId="4116" xr:uid="{00000000-0005-0000-0000-0000F60A0000}"/>
    <cellStyle name="40% - Accent3 7 2 4" xfId="1896" xr:uid="{00000000-0005-0000-0000-0000F70A0000}"/>
    <cellStyle name="40% - Accent3 7 2 5" xfId="3380" xr:uid="{00000000-0005-0000-0000-0000F80A0000}"/>
    <cellStyle name="40% - Accent3 7 3" xfId="678" xr:uid="{00000000-0005-0000-0000-0000F90A0000}"/>
    <cellStyle name="40% - Accent3 7 3 2" xfId="1412" xr:uid="{00000000-0005-0000-0000-0000FA0A0000}"/>
    <cellStyle name="40% - Accent3 7 3 2 2" xfId="2897" xr:uid="{00000000-0005-0000-0000-0000FB0A0000}"/>
    <cellStyle name="40% - Accent3 7 3 2 3" xfId="4381" xr:uid="{00000000-0005-0000-0000-0000FC0A0000}"/>
    <cellStyle name="40% - Accent3 7 3 3" xfId="2161" xr:uid="{00000000-0005-0000-0000-0000FD0A0000}"/>
    <cellStyle name="40% - Accent3 7 3 4" xfId="3645" xr:uid="{00000000-0005-0000-0000-0000FE0A0000}"/>
    <cellStyle name="40% - Accent3 7 4" xfId="1005" xr:uid="{00000000-0005-0000-0000-0000FF0A0000}"/>
    <cellStyle name="40% - Accent3 7 4 2" xfId="2490" xr:uid="{00000000-0005-0000-0000-0000000B0000}"/>
    <cellStyle name="40% - Accent3 7 4 3" xfId="3974" xr:uid="{00000000-0005-0000-0000-0000010B0000}"/>
    <cellStyle name="40% - Accent3 7 5" xfId="1754" xr:uid="{00000000-0005-0000-0000-0000020B0000}"/>
    <cellStyle name="40% - Accent3 7 6" xfId="3238" xr:uid="{00000000-0005-0000-0000-0000030B0000}"/>
    <cellStyle name="40% - Accent3 8" xfId="276" xr:uid="{00000000-0005-0000-0000-0000040B0000}"/>
    <cellStyle name="40% - Accent3 8 2" xfId="422" xr:uid="{00000000-0005-0000-0000-0000050B0000}"/>
    <cellStyle name="40% - Accent3 8 2 2" xfId="834" xr:uid="{00000000-0005-0000-0000-0000060B0000}"/>
    <cellStyle name="40% - Accent3 8 2 2 2" xfId="1568" xr:uid="{00000000-0005-0000-0000-0000070B0000}"/>
    <cellStyle name="40% - Accent3 8 2 2 2 2" xfId="3053" xr:uid="{00000000-0005-0000-0000-0000080B0000}"/>
    <cellStyle name="40% - Accent3 8 2 2 2 3" xfId="4537" xr:uid="{00000000-0005-0000-0000-0000090B0000}"/>
    <cellStyle name="40% - Accent3 8 2 2 3" xfId="2317" xr:uid="{00000000-0005-0000-0000-00000A0B0000}"/>
    <cellStyle name="40% - Accent3 8 2 2 4" xfId="3801" xr:uid="{00000000-0005-0000-0000-00000B0B0000}"/>
    <cellStyle name="40% - Accent3 8 2 3" xfId="1161" xr:uid="{00000000-0005-0000-0000-00000C0B0000}"/>
    <cellStyle name="40% - Accent3 8 2 3 2" xfId="2646" xr:uid="{00000000-0005-0000-0000-00000D0B0000}"/>
    <cellStyle name="40% - Accent3 8 2 3 3" xfId="4130" xr:uid="{00000000-0005-0000-0000-00000E0B0000}"/>
    <cellStyle name="40% - Accent3 8 2 4" xfId="1910" xr:uid="{00000000-0005-0000-0000-00000F0B0000}"/>
    <cellStyle name="40% - Accent3 8 2 5" xfId="3394" xr:uid="{00000000-0005-0000-0000-0000100B0000}"/>
    <cellStyle name="40% - Accent3 8 3" xfId="692" xr:uid="{00000000-0005-0000-0000-0000110B0000}"/>
    <cellStyle name="40% - Accent3 8 3 2" xfId="1426" xr:uid="{00000000-0005-0000-0000-0000120B0000}"/>
    <cellStyle name="40% - Accent3 8 3 2 2" xfId="2911" xr:uid="{00000000-0005-0000-0000-0000130B0000}"/>
    <cellStyle name="40% - Accent3 8 3 2 3" xfId="4395" xr:uid="{00000000-0005-0000-0000-0000140B0000}"/>
    <cellStyle name="40% - Accent3 8 3 3" xfId="2175" xr:uid="{00000000-0005-0000-0000-0000150B0000}"/>
    <cellStyle name="40% - Accent3 8 3 4" xfId="3659" xr:uid="{00000000-0005-0000-0000-0000160B0000}"/>
    <cellStyle name="40% - Accent3 8 4" xfId="1019" xr:uid="{00000000-0005-0000-0000-0000170B0000}"/>
    <cellStyle name="40% - Accent3 8 4 2" xfId="2504" xr:uid="{00000000-0005-0000-0000-0000180B0000}"/>
    <cellStyle name="40% - Accent3 8 4 3" xfId="3988" xr:uid="{00000000-0005-0000-0000-0000190B0000}"/>
    <cellStyle name="40% - Accent3 8 5" xfId="1768" xr:uid="{00000000-0005-0000-0000-00001A0B0000}"/>
    <cellStyle name="40% - Accent3 8 6" xfId="3252" xr:uid="{00000000-0005-0000-0000-00001B0B0000}"/>
    <cellStyle name="40% - Accent3 9" xfId="291" xr:uid="{00000000-0005-0000-0000-00001C0B0000}"/>
    <cellStyle name="40% - Accent3 9 2" xfId="707" xr:uid="{00000000-0005-0000-0000-00001D0B0000}"/>
    <cellStyle name="40% - Accent3 9 2 2" xfId="1441" xr:uid="{00000000-0005-0000-0000-00001E0B0000}"/>
    <cellStyle name="40% - Accent3 9 2 2 2" xfId="2926" xr:uid="{00000000-0005-0000-0000-00001F0B0000}"/>
    <cellStyle name="40% - Accent3 9 2 2 3" xfId="4410" xr:uid="{00000000-0005-0000-0000-0000200B0000}"/>
    <cellStyle name="40% - Accent3 9 2 3" xfId="2190" xr:uid="{00000000-0005-0000-0000-0000210B0000}"/>
    <cellStyle name="40% - Accent3 9 2 4" xfId="3674" xr:uid="{00000000-0005-0000-0000-0000220B0000}"/>
    <cellStyle name="40% - Accent3 9 3" xfId="1034" xr:uid="{00000000-0005-0000-0000-0000230B0000}"/>
    <cellStyle name="40% - Accent3 9 3 2" xfId="2519" xr:uid="{00000000-0005-0000-0000-0000240B0000}"/>
    <cellStyle name="40% - Accent3 9 3 3" xfId="4003" xr:uid="{00000000-0005-0000-0000-0000250B0000}"/>
    <cellStyle name="40% - Accent3 9 4" xfId="1783" xr:uid="{00000000-0005-0000-0000-0000260B0000}"/>
    <cellStyle name="40% - Accent3 9 5" xfId="3267" xr:uid="{00000000-0005-0000-0000-0000270B0000}"/>
    <cellStyle name="40% - Accent4" xfId="32" builtinId="43" customBuiltin="1"/>
    <cellStyle name="40% - Accent4 10" xfId="437" xr:uid="{00000000-0005-0000-0000-0000290B0000}"/>
    <cellStyle name="40% - Accent4 10 2" xfId="851" xr:uid="{00000000-0005-0000-0000-00002A0B0000}"/>
    <cellStyle name="40% - Accent4 10 2 2" xfId="1585" xr:uid="{00000000-0005-0000-0000-00002B0B0000}"/>
    <cellStyle name="40% - Accent4 10 2 2 2" xfId="3070" xr:uid="{00000000-0005-0000-0000-00002C0B0000}"/>
    <cellStyle name="40% - Accent4 10 2 2 3" xfId="4554" xr:uid="{00000000-0005-0000-0000-00002D0B0000}"/>
    <cellStyle name="40% - Accent4 10 2 3" xfId="2334" xr:uid="{00000000-0005-0000-0000-00002E0B0000}"/>
    <cellStyle name="40% - Accent4 10 2 4" xfId="3818" xr:uid="{00000000-0005-0000-0000-00002F0B0000}"/>
    <cellStyle name="40% - Accent4 10 3" xfId="1178" xr:uid="{00000000-0005-0000-0000-0000300B0000}"/>
    <cellStyle name="40% - Accent4 10 3 2" xfId="2663" xr:uid="{00000000-0005-0000-0000-0000310B0000}"/>
    <cellStyle name="40% - Accent4 10 3 3" xfId="4147" xr:uid="{00000000-0005-0000-0000-0000320B0000}"/>
    <cellStyle name="40% - Accent4 10 4" xfId="1927" xr:uid="{00000000-0005-0000-0000-0000330B0000}"/>
    <cellStyle name="40% - Accent4 10 5" xfId="3411" xr:uid="{00000000-0005-0000-0000-0000340B0000}"/>
    <cellStyle name="40% - Accent4 11" xfId="450" xr:uid="{00000000-0005-0000-0000-0000350B0000}"/>
    <cellStyle name="40% - Accent4 11 2" xfId="865" xr:uid="{00000000-0005-0000-0000-0000360B0000}"/>
    <cellStyle name="40% - Accent4 11 2 2" xfId="1599" xr:uid="{00000000-0005-0000-0000-0000370B0000}"/>
    <cellStyle name="40% - Accent4 11 2 2 2" xfId="3084" xr:uid="{00000000-0005-0000-0000-0000380B0000}"/>
    <cellStyle name="40% - Accent4 11 2 2 3" xfId="4568" xr:uid="{00000000-0005-0000-0000-0000390B0000}"/>
    <cellStyle name="40% - Accent4 11 2 3" xfId="2348" xr:uid="{00000000-0005-0000-0000-00003A0B0000}"/>
    <cellStyle name="40% - Accent4 11 2 4" xfId="3832" xr:uid="{00000000-0005-0000-0000-00003B0B0000}"/>
    <cellStyle name="40% - Accent4 11 3" xfId="1192" xr:uid="{00000000-0005-0000-0000-00003C0B0000}"/>
    <cellStyle name="40% - Accent4 11 3 2" xfId="2677" xr:uid="{00000000-0005-0000-0000-00003D0B0000}"/>
    <cellStyle name="40% - Accent4 11 3 3" xfId="4161" xr:uid="{00000000-0005-0000-0000-00003E0B0000}"/>
    <cellStyle name="40% - Accent4 11 4" xfId="1941" xr:uid="{00000000-0005-0000-0000-00003F0B0000}"/>
    <cellStyle name="40% - Accent4 11 5" xfId="3425" xr:uid="{00000000-0005-0000-0000-0000400B0000}"/>
    <cellStyle name="40% - Accent4 12" xfId="463" xr:uid="{00000000-0005-0000-0000-0000410B0000}"/>
    <cellStyle name="40% - Accent4 12 2" xfId="1206" xr:uid="{00000000-0005-0000-0000-0000420B0000}"/>
    <cellStyle name="40% - Accent4 12 2 2" xfId="2691" xr:uid="{00000000-0005-0000-0000-0000430B0000}"/>
    <cellStyle name="40% - Accent4 12 2 3" xfId="4175" xr:uid="{00000000-0005-0000-0000-0000440B0000}"/>
    <cellStyle name="40% - Accent4 12 3" xfId="1955" xr:uid="{00000000-0005-0000-0000-0000450B0000}"/>
    <cellStyle name="40% - Accent4 12 4" xfId="3439" xr:uid="{00000000-0005-0000-0000-0000460B0000}"/>
    <cellStyle name="40% - Accent4 13" xfId="513" xr:uid="{00000000-0005-0000-0000-0000470B0000}"/>
    <cellStyle name="40% - Accent4 13 2" xfId="1256" xr:uid="{00000000-0005-0000-0000-0000480B0000}"/>
    <cellStyle name="40% - Accent4 13 2 2" xfId="2741" xr:uid="{00000000-0005-0000-0000-0000490B0000}"/>
    <cellStyle name="40% - Accent4 13 2 3" xfId="4225" xr:uid="{00000000-0005-0000-0000-00004A0B0000}"/>
    <cellStyle name="40% - Accent4 13 3" xfId="2005" xr:uid="{00000000-0005-0000-0000-00004B0B0000}"/>
    <cellStyle name="40% - Accent4 13 4" xfId="3489" xr:uid="{00000000-0005-0000-0000-00004C0B0000}"/>
    <cellStyle name="40% - Accent4 14" xfId="555" xr:uid="{00000000-0005-0000-0000-00004D0B0000}"/>
    <cellStyle name="40% - Accent4 14 2" xfId="1286" xr:uid="{00000000-0005-0000-0000-00004E0B0000}"/>
    <cellStyle name="40% - Accent4 14 2 2" xfId="2771" xr:uid="{00000000-0005-0000-0000-00004F0B0000}"/>
    <cellStyle name="40% - Accent4 14 2 3" xfId="4255" xr:uid="{00000000-0005-0000-0000-0000500B0000}"/>
    <cellStyle name="40% - Accent4 14 3" xfId="2035" xr:uid="{00000000-0005-0000-0000-0000510B0000}"/>
    <cellStyle name="40% - Accent4 14 4" xfId="3519" xr:uid="{00000000-0005-0000-0000-0000520B0000}"/>
    <cellStyle name="40% - Accent4 15" xfId="568" xr:uid="{00000000-0005-0000-0000-0000530B0000}"/>
    <cellStyle name="40% - Accent4 15 2" xfId="1299" xr:uid="{00000000-0005-0000-0000-0000540B0000}"/>
    <cellStyle name="40% - Accent4 15 2 2" xfId="2784" xr:uid="{00000000-0005-0000-0000-0000550B0000}"/>
    <cellStyle name="40% - Accent4 15 2 3" xfId="4268" xr:uid="{00000000-0005-0000-0000-0000560B0000}"/>
    <cellStyle name="40% - Accent4 15 3" xfId="2048" xr:uid="{00000000-0005-0000-0000-0000570B0000}"/>
    <cellStyle name="40% - Accent4 15 4" xfId="3532" xr:uid="{00000000-0005-0000-0000-0000580B0000}"/>
    <cellStyle name="40% - Accent4 16" xfId="879" xr:uid="{00000000-0005-0000-0000-0000590B0000}"/>
    <cellStyle name="40% - Accent4 16 2" xfId="1613" xr:uid="{00000000-0005-0000-0000-00005A0B0000}"/>
    <cellStyle name="40% - Accent4 16 2 2" xfId="3098" xr:uid="{00000000-0005-0000-0000-00005B0B0000}"/>
    <cellStyle name="40% - Accent4 16 2 3" xfId="4582" xr:uid="{00000000-0005-0000-0000-00005C0B0000}"/>
    <cellStyle name="40% - Accent4 16 3" xfId="2362" xr:uid="{00000000-0005-0000-0000-00005D0B0000}"/>
    <cellStyle name="40% - Accent4 16 4" xfId="3846" xr:uid="{00000000-0005-0000-0000-00005E0B0000}"/>
    <cellStyle name="40% - Accent4 17" xfId="893" xr:uid="{00000000-0005-0000-0000-00005F0B0000}"/>
    <cellStyle name="40% - Accent4 17 2" xfId="2376" xr:uid="{00000000-0005-0000-0000-0000600B0000}"/>
    <cellStyle name="40% - Accent4 17 3" xfId="3860" xr:uid="{00000000-0005-0000-0000-0000610B0000}"/>
    <cellStyle name="40% - Accent4 18" xfId="1627" xr:uid="{00000000-0005-0000-0000-0000620B0000}"/>
    <cellStyle name="40% - Accent4 18 2" xfId="3112" xr:uid="{00000000-0005-0000-0000-0000630B0000}"/>
    <cellStyle name="40% - Accent4 18 3" xfId="4596" xr:uid="{00000000-0005-0000-0000-0000640B0000}"/>
    <cellStyle name="40% - Accent4 19" xfId="1642" xr:uid="{00000000-0005-0000-0000-0000650B0000}"/>
    <cellStyle name="40% - Accent4 2" xfId="168" xr:uid="{00000000-0005-0000-0000-0000660B0000}"/>
    <cellStyle name="40% - Accent4 2 2" xfId="211" xr:uid="{00000000-0005-0000-0000-0000670B0000}"/>
    <cellStyle name="40% - Accent4 2 2 2" xfId="355" xr:uid="{00000000-0005-0000-0000-0000680B0000}"/>
    <cellStyle name="40% - Accent4 2 2 2 2" xfId="766" xr:uid="{00000000-0005-0000-0000-0000690B0000}"/>
    <cellStyle name="40% - Accent4 2 2 2 2 2" xfId="1500" xr:uid="{00000000-0005-0000-0000-00006A0B0000}"/>
    <cellStyle name="40% - Accent4 2 2 2 2 2 2" xfId="2985" xr:uid="{00000000-0005-0000-0000-00006B0B0000}"/>
    <cellStyle name="40% - Accent4 2 2 2 2 2 3" xfId="4469" xr:uid="{00000000-0005-0000-0000-00006C0B0000}"/>
    <cellStyle name="40% - Accent4 2 2 2 2 3" xfId="2249" xr:uid="{00000000-0005-0000-0000-00006D0B0000}"/>
    <cellStyle name="40% - Accent4 2 2 2 2 4" xfId="3733" xr:uid="{00000000-0005-0000-0000-00006E0B0000}"/>
    <cellStyle name="40% - Accent4 2 2 2 3" xfId="1093" xr:uid="{00000000-0005-0000-0000-00006F0B0000}"/>
    <cellStyle name="40% - Accent4 2 2 2 3 2" xfId="2578" xr:uid="{00000000-0005-0000-0000-0000700B0000}"/>
    <cellStyle name="40% - Accent4 2 2 2 3 3" xfId="4062" xr:uid="{00000000-0005-0000-0000-0000710B0000}"/>
    <cellStyle name="40% - Accent4 2 2 2 4" xfId="1842" xr:uid="{00000000-0005-0000-0000-0000720B0000}"/>
    <cellStyle name="40% - Accent4 2 2 2 5" xfId="3326" xr:uid="{00000000-0005-0000-0000-0000730B0000}"/>
    <cellStyle name="40% - Accent4 2 2 3" xfId="625" xr:uid="{00000000-0005-0000-0000-0000740B0000}"/>
    <cellStyle name="40% - Accent4 2 2 3 2" xfId="1358" xr:uid="{00000000-0005-0000-0000-0000750B0000}"/>
    <cellStyle name="40% - Accent4 2 2 3 2 2" xfId="2843" xr:uid="{00000000-0005-0000-0000-0000760B0000}"/>
    <cellStyle name="40% - Accent4 2 2 3 2 3" xfId="4327" xr:uid="{00000000-0005-0000-0000-0000770B0000}"/>
    <cellStyle name="40% - Accent4 2 2 3 3" xfId="2107" xr:uid="{00000000-0005-0000-0000-0000780B0000}"/>
    <cellStyle name="40% - Accent4 2 2 3 4" xfId="3591" xr:uid="{00000000-0005-0000-0000-0000790B0000}"/>
    <cellStyle name="40% - Accent4 2 2 4" xfId="952" xr:uid="{00000000-0005-0000-0000-00007A0B0000}"/>
    <cellStyle name="40% - Accent4 2 2 4 2" xfId="2436" xr:uid="{00000000-0005-0000-0000-00007B0B0000}"/>
    <cellStyle name="40% - Accent4 2 2 4 3" xfId="3920" xr:uid="{00000000-0005-0000-0000-00007C0B0000}"/>
    <cellStyle name="40% - Accent4 2 2 5" xfId="1701" xr:uid="{00000000-0005-0000-0000-00007D0B0000}"/>
    <cellStyle name="40% - Accent4 2 2 6" xfId="3184" xr:uid="{00000000-0005-0000-0000-00007E0B0000}"/>
    <cellStyle name="40% - Accent4 2 3" xfId="312" xr:uid="{00000000-0005-0000-0000-00007F0B0000}"/>
    <cellStyle name="40% - Accent4 2 3 2" xfId="723" xr:uid="{00000000-0005-0000-0000-0000800B0000}"/>
    <cellStyle name="40% - Accent4 2 3 2 2" xfId="1457" xr:uid="{00000000-0005-0000-0000-0000810B0000}"/>
    <cellStyle name="40% - Accent4 2 3 2 2 2" xfId="2942" xr:uid="{00000000-0005-0000-0000-0000820B0000}"/>
    <cellStyle name="40% - Accent4 2 3 2 2 3" xfId="4426" xr:uid="{00000000-0005-0000-0000-0000830B0000}"/>
    <cellStyle name="40% - Accent4 2 3 2 3" xfId="2206" xr:uid="{00000000-0005-0000-0000-0000840B0000}"/>
    <cellStyle name="40% - Accent4 2 3 2 4" xfId="3690" xr:uid="{00000000-0005-0000-0000-0000850B0000}"/>
    <cellStyle name="40% - Accent4 2 3 3" xfId="1050" xr:uid="{00000000-0005-0000-0000-0000860B0000}"/>
    <cellStyle name="40% - Accent4 2 3 3 2" xfId="2535" xr:uid="{00000000-0005-0000-0000-0000870B0000}"/>
    <cellStyle name="40% - Accent4 2 3 3 3" xfId="4019" xr:uid="{00000000-0005-0000-0000-0000880B0000}"/>
    <cellStyle name="40% - Accent4 2 3 4" xfId="1799" xr:uid="{00000000-0005-0000-0000-0000890B0000}"/>
    <cellStyle name="40% - Accent4 2 3 5" xfId="3283" xr:uid="{00000000-0005-0000-0000-00008A0B0000}"/>
    <cellStyle name="40% - Accent4 2 4" xfId="514" xr:uid="{00000000-0005-0000-0000-00008B0B0000}"/>
    <cellStyle name="40% - Accent4 2 4 2" xfId="1257" xr:uid="{00000000-0005-0000-0000-00008C0B0000}"/>
    <cellStyle name="40% - Accent4 2 4 2 2" xfId="2742" xr:uid="{00000000-0005-0000-0000-00008D0B0000}"/>
    <cellStyle name="40% - Accent4 2 4 2 3" xfId="4226" xr:uid="{00000000-0005-0000-0000-00008E0B0000}"/>
    <cellStyle name="40% - Accent4 2 4 3" xfId="2006" xr:uid="{00000000-0005-0000-0000-00008F0B0000}"/>
    <cellStyle name="40% - Accent4 2 4 4" xfId="3490" xr:uid="{00000000-0005-0000-0000-0000900B0000}"/>
    <cellStyle name="40% - Accent4 2 5" xfId="583" xr:uid="{00000000-0005-0000-0000-0000910B0000}"/>
    <cellStyle name="40% - Accent4 2 5 2" xfId="1315" xr:uid="{00000000-0005-0000-0000-0000920B0000}"/>
    <cellStyle name="40% - Accent4 2 5 2 2" xfId="2800" xr:uid="{00000000-0005-0000-0000-0000930B0000}"/>
    <cellStyle name="40% - Accent4 2 5 2 3" xfId="4284" xr:uid="{00000000-0005-0000-0000-0000940B0000}"/>
    <cellStyle name="40% - Accent4 2 5 3" xfId="2064" xr:uid="{00000000-0005-0000-0000-0000950B0000}"/>
    <cellStyle name="40% - Accent4 2 5 4" xfId="3548" xr:uid="{00000000-0005-0000-0000-0000960B0000}"/>
    <cellStyle name="40% - Accent4 2 6" xfId="910" xr:uid="{00000000-0005-0000-0000-0000970B0000}"/>
    <cellStyle name="40% - Accent4 2 6 2" xfId="2393" xr:uid="{00000000-0005-0000-0000-0000980B0000}"/>
    <cellStyle name="40% - Accent4 2 6 3" xfId="3877" xr:uid="{00000000-0005-0000-0000-0000990B0000}"/>
    <cellStyle name="40% - Accent4 2 7" xfId="1659" xr:uid="{00000000-0005-0000-0000-00009A0B0000}"/>
    <cellStyle name="40% - Accent4 2 8" xfId="3142" xr:uid="{00000000-0005-0000-0000-00009B0B0000}"/>
    <cellStyle name="40% - Accent4 20" xfId="3126" xr:uid="{00000000-0005-0000-0000-00009C0B0000}"/>
    <cellStyle name="40% - Accent4 21" xfId="4610" xr:uid="{00000000-0005-0000-0000-00009D0B0000}"/>
    <cellStyle name="40% - Accent4 22" xfId="4645" xr:uid="{00000000-0005-0000-0000-00009E0B0000}"/>
    <cellStyle name="40% - Accent4 3" xfId="182" xr:uid="{00000000-0005-0000-0000-00009F0B0000}"/>
    <cellStyle name="40% - Accent4 3 2" xfId="225" xr:uid="{00000000-0005-0000-0000-0000A00B0000}"/>
    <cellStyle name="40% - Accent4 3 2 2" xfId="369" xr:uid="{00000000-0005-0000-0000-0000A10B0000}"/>
    <cellStyle name="40% - Accent4 3 2 2 2" xfId="780" xr:uid="{00000000-0005-0000-0000-0000A20B0000}"/>
    <cellStyle name="40% - Accent4 3 2 2 2 2" xfId="1514" xr:uid="{00000000-0005-0000-0000-0000A30B0000}"/>
    <cellStyle name="40% - Accent4 3 2 2 2 2 2" xfId="2999" xr:uid="{00000000-0005-0000-0000-0000A40B0000}"/>
    <cellStyle name="40% - Accent4 3 2 2 2 2 3" xfId="4483" xr:uid="{00000000-0005-0000-0000-0000A50B0000}"/>
    <cellStyle name="40% - Accent4 3 2 2 2 3" xfId="2263" xr:uid="{00000000-0005-0000-0000-0000A60B0000}"/>
    <cellStyle name="40% - Accent4 3 2 2 2 4" xfId="3747" xr:uid="{00000000-0005-0000-0000-0000A70B0000}"/>
    <cellStyle name="40% - Accent4 3 2 2 3" xfId="1107" xr:uid="{00000000-0005-0000-0000-0000A80B0000}"/>
    <cellStyle name="40% - Accent4 3 2 2 3 2" xfId="2592" xr:uid="{00000000-0005-0000-0000-0000A90B0000}"/>
    <cellStyle name="40% - Accent4 3 2 2 3 3" xfId="4076" xr:uid="{00000000-0005-0000-0000-0000AA0B0000}"/>
    <cellStyle name="40% - Accent4 3 2 2 4" xfId="1856" xr:uid="{00000000-0005-0000-0000-0000AB0B0000}"/>
    <cellStyle name="40% - Accent4 3 2 2 5" xfId="3340" xr:uid="{00000000-0005-0000-0000-0000AC0B0000}"/>
    <cellStyle name="40% - Accent4 3 2 3" xfId="639" xr:uid="{00000000-0005-0000-0000-0000AD0B0000}"/>
    <cellStyle name="40% - Accent4 3 2 3 2" xfId="1372" xr:uid="{00000000-0005-0000-0000-0000AE0B0000}"/>
    <cellStyle name="40% - Accent4 3 2 3 2 2" xfId="2857" xr:uid="{00000000-0005-0000-0000-0000AF0B0000}"/>
    <cellStyle name="40% - Accent4 3 2 3 2 3" xfId="4341" xr:uid="{00000000-0005-0000-0000-0000B00B0000}"/>
    <cellStyle name="40% - Accent4 3 2 3 3" xfId="2121" xr:uid="{00000000-0005-0000-0000-0000B10B0000}"/>
    <cellStyle name="40% - Accent4 3 2 3 4" xfId="3605" xr:uid="{00000000-0005-0000-0000-0000B20B0000}"/>
    <cellStyle name="40% - Accent4 3 2 4" xfId="966" xr:uid="{00000000-0005-0000-0000-0000B30B0000}"/>
    <cellStyle name="40% - Accent4 3 2 4 2" xfId="2450" xr:uid="{00000000-0005-0000-0000-0000B40B0000}"/>
    <cellStyle name="40% - Accent4 3 2 4 3" xfId="3934" xr:uid="{00000000-0005-0000-0000-0000B50B0000}"/>
    <cellStyle name="40% - Accent4 3 2 5" xfId="1715" xr:uid="{00000000-0005-0000-0000-0000B60B0000}"/>
    <cellStyle name="40% - Accent4 3 2 6" xfId="3198" xr:uid="{00000000-0005-0000-0000-0000B70B0000}"/>
    <cellStyle name="40% - Accent4 3 3" xfId="326" xr:uid="{00000000-0005-0000-0000-0000B80B0000}"/>
    <cellStyle name="40% - Accent4 3 3 2" xfId="737" xr:uid="{00000000-0005-0000-0000-0000B90B0000}"/>
    <cellStyle name="40% - Accent4 3 3 2 2" xfId="1471" xr:uid="{00000000-0005-0000-0000-0000BA0B0000}"/>
    <cellStyle name="40% - Accent4 3 3 2 2 2" xfId="2956" xr:uid="{00000000-0005-0000-0000-0000BB0B0000}"/>
    <cellStyle name="40% - Accent4 3 3 2 2 3" xfId="4440" xr:uid="{00000000-0005-0000-0000-0000BC0B0000}"/>
    <cellStyle name="40% - Accent4 3 3 2 3" xfId="2220" xr:uid="{00000000-0005-0000-0000-0000BD0B0000}"/>
    <cellStyle name="40% - Accent4 3 3 2 4" xfId="3704" xr:uid="{00000000-0005-0000-0000-0000BE0B0000}"/>
    <cellStyle name="40% - Accent4 3 3 3" xfId="1064" xr:uid="{00000000-0005-0000-0000-0000BF0B0000}"/>
    <cellStyle name="40% - Accent4 3 3 3 2" xfId="2549" xr:uid="{00000000-0005-0000-0000-0000C00B0000}"/>
    <cellStyle name="40% - Accent4 3 3 3 3" xfId="4033" xr:uid="{00000000-0005-0000-0000-0000C10B0000}"/>
    <cellStyle name="40% - Accent4 3 3 4" xfId="1813" xr:uid="{00000000-0005-0000-0000-0000C20B0000}"/>
    <cellStyle name="40% - Accent4 3 3 5" xfId="3297" xr:uid="{00000000-0005-0000-0000-0000C30B0000}"/>
    <cellStyle name="40% - Accent4 3 4" xfId="515" xr:uid="{00000000-0005-0000-0000-0000C40B0000}"/>
    <cellStyle name="40% - Accent4 3 4 2" xfId="1258" xr:uid="{00000000-0005-0000-0000-0000C50B0000}"/>
    <cellStyle name="40% - Accent4 3 4 2 2" xfId="2743" xr:uid="{00000000-0005-0000-0000-0000C60B0000}"/>
    <cellStyle name="40% - Accent4 3 4 2 3" xfId="4227" xr:uid="{00000000-0005-0000-0000-0000C70B0000}"/>
    <cellStyle name="40% - Accent4 3 4 3" xfId="2007" xr:uid="{00000000-0005-0000-0000-0000C80B0000}"/>
    <cellStyle name="40% - Accent4 3 4 4" xfId="3491" xr:uid="{00000000-0005-0000-0000-0000C90B0000}"/>
    <cellStyle name="40% - Accent4 3 5" xfId="597" xr:uid="{00000000-0005-0000-0000-0000CA0B0000}"/>
    <cellStyle name="40% - Accent4 3 5 2" xfId="1329" xr:uid="{00000000-0005-0000-0000-0000CB0B0000}"/>
    <cellStyle name="40% - Accent4 3 5 2 2" xfId="2814" xr:uid="{00000000-0005-0000-0000-0000CC0B0000}"/>
    <cellStyle name="40% - Accent4 3 5 2 3" xfId="4298" xr:uid="{00000000-0005-0000-0000-0000CD0B0000}"/>
    <cellStyle name="40% - Accent4 3 5 3" xfId="2078" xr:uid="{00000000-0005-0000-0000-0000CE0B0000}"/>
    <cellStyle name="40% - Accent4 3 5 4" xfId="3562" xr:uid="{00000000-0005-0000-0000-0000CF0B0000}"/>
    <cellStyle name="40% - Accent4 3 6" xfId="924" xr:uid="{00000000-0005-0000-0000-0000D00B0000}"/>
    <cellStyle name="40% - Accent4 3 6 2" xfId="2407" xr:uid="{00000000-0005-0000-0000-0000D10B0000}"/>
    <cellStyle name="40% - Accent4 3 6 3" xfId="3891" xr:uid="{00000000-0005-0000-0000-0000D20B0000}"/>
    <cellStyle name="40% - Accent4 3 7" xfId="1673" xr:uid="{00000000-0005-0000-0000-0000D30B0000}"/>
    <cellStyle name="40% - Accent4 3 8" xfId="3156" xr:uid="{00000000-0005-0000-0000-0000D40B0000}"/>
    <cellStyle name="40% - Accent4 4" xfId="195" xr:uid="{00000000-0005-0000-0000-0000D50B0000}"/>
    <cellStyle name="40% - Accent4 4 2" xfId="339" xr:uid="{00000000-0005-0000-0000-0000D60B0000}"/>
    <cellStyle name="40% - Accent4 4 2 2" xfId="750" xr:uid="{00000000-0005-0000-0000-0000D70B0000}"/>
    <cellStyle name="40% - Accent4 4 2 2 2" xfId="1484" xr:uid="{00000000-0005-0000-0000-0000D80B0000}"/>
    <cellStyle name="40% - Accent4 4 2 2 2 2" xfId="2969" xr:uid="{00000000-0005-0000-0000-0000D90B0000}"/>
    <cellStyle name="40% - Accent4 4 2 2 2 3" xfId="4453" xr:uid="{00000000-0005-0000-0000-0000DA0B0000}"/>
    <cellStyle name="40% - Accent4 4 2 2 3" xfId="2233" xr:uid="{00000000-0005-0000-0000-0000DB0B0000}"/>
    <cellStyle name="40% - Accent4 4 2 2 4" xfId="3717" xr:uid="{00000000-0005-0000-0000-0000DC0B0000}"/>
    <cellStyle name="40% - Accent4 4 2 3" xfId="1077" xr:uid="{00000000-0005-0000-0000-0000DD0B0000}"/>
    <cellStyle name="40% - Accent4 4 2 3 2" xfId="2562" xr:uid="{00000000-0005-0000-0000-0000DE0B0000}"/>
    <cellStyle name="40% - Accent4 4 2 3 3" xfId="4046" xr:uid="{00000000-0005-0000-0000-0000DF0B0000}"/>
    <cellStyle name="40% - Accent4 4 2 4" xfId="1826" xr:uid="{00000000-0005-0000-0000-0000E00B0000}"/>
    <cellStyle name="40% - Accent4 4 2 5" xfId="3310" xr:uid="{00000000-0005-0000-0000-0000E10B0000}"/>
    <cellStyle name="40% - Accent4 4 3" xfId="516" xr:uid="{00000000-0005-0000-0000-0000E20B0000}"/>
    <cellStyle name="40% - Accent4 4 3 2" xfId="1259" xr:uid="{00000000-0005-0000-0000-0000E30B0000}"/>
    <cellStyle name="40% - Accent4 4 3 2 2" xfId="2744" xr:uid="{00000000-0005-0000-0000-0000E40B0000}"/>
    <cellStyle name="40% - Accent4 4 3 2 3" xfId="4228" xr:uid="{00000000-0005-0000-0000-0000E50B0000}"/>
    <cellStyle name="40% - Accent4 4 3 3" xfId="2008" xr:uid="{00000000-0005-0000-0000-0000E60B0000}"/>
    <cellStyle name="40% - Accent4 4 3 4" xfId="3492" xr:uid="{00000000-0005-0000-0000-0000E70B0000}"/>
    <cellStyle name="40% - Accent4 4 4" xfId="609" xr:uid="{00000000-0005-0000-0000-0000E80B0000}"/>
    <cellStyle name="40% - Accent4 4 4 2" xfId="1342" xr:uid="{00000000-0005-0000-0000-0000E90B0000}"/>
    <cellStyle name="40% - Accent4 4 4 2 2" xfId="2827" xr:uid="{00000000-0005-0000-0000-0000EA0B0000}"/>
    <cellStyle name="40% - Accent4 4 4 2 3" xfId="4311" xr:uid="{00000000-0005-0000-0000-0000EB0B0000}"/>
    <cellStyle name="40% - Accent4 4 4 3" xfId="2091" xr:uid="{00000000-0005-0000-0000-0000EC0B0000}"/>
    <cellStyle name="40% - Accent4 4 4 4" xfId="3575" xr:uid="{00000000-0005-0000-0000-0000ED0B0000}"/>
    <cellStyle name="40% - Accent4 4 5" xfId="936" xr:uid="{00000000-0005-0000-0000-0000EE0B0000}"/>
    <cellStyle name="40% - Accent4 4 5 2" xfId="2420" xr:uid="{00000000-0005-0000-0000-0000EF0B0000}"/>
    <cellStyle name="40% - Accent4 4 5 3" xfId="3904" xr:uid="{00000000-0005-0000-0000-0000F00B0000}"/>
    <cellStyle name="40% - Accent4 4 6" xfId="1685" xr:uid="{00000000-0005-0000-0000-0000F10B0000}"/>
    <cellStyle name="40% - Accent4 4 7" xfId="3168" xr:uid="{00000000-0005-0000-0000-0000F20B0000}"/>
    <cellStyle name="40% - Accent4 5" xfId="239" xr:uid="{00000000-0005-0000-0000-0000F30B0000}"/>
    <cellStyle name="40% - Accent4 5 2" xfId="383" xr:uid="{00000000-0005-0000-0000-0000F40B0000}"/>
    <cellStyle name="40% - Accent4 5 2 2" xfId="794" xr:uid="{00000000-0005-0000-0000-0000F50B0000}"/>
    <cellStyle name="40% - Accent4 5 2 2 2" xfId="1528" xr:uid="{00000000-0005-0000-0000-0000F60B0000}"/>
    <cellStyle name="40% - Accent4 5 2 2 2 2" xfId="3013" xr:uid="{00000000-0005-0000-0000-0000F70B0000}"/>
    <cellStyle name="40% - Accent4 5 2 2 2 3" xfId="4497" xr:uid="{00000000-0005-0000-0000-0000F80B0000}"/>
    <cellStyle name="40% - Accent4 5 2 2 3" xfId="2277" xr:uid="{00000000-0005-0000-0000-0000F90B0000}"/>
    <cellStyle name="40% - Accent4 5 2 2 4" xfId="3761" xr:uid="{00000000-0005-0000-0000-0000FA0B0000}"/>
    <cellStyle name="40% - Accent4 5 2 3" xfId="1121" xr:uid="{00000000-0005-0000-0000-0000FB0B0000}"/>
    <cellStyle name="40% - Accent4 5 2 3 2" xfId="2606" xr:uid="{00000000-0005-0000-0000-0000FC0B0000}"/>
    <cellStyle name="40% - Accent4 5 2 3 3" xfId="4090" xr:uid="{00000000-0005-0000-0000-0000FD0B0000}"/>
    <cellStyle name="40% - Accent4 5 2 4" xfId="1870" xr:uid="{00000000-0005-0000-0000-0000FE0B0000}"/>
    <cellStyle name="40% - Accent4 5 2 5" xfId="3354" xr:uid="{00000000-0005-0000-0000-0000FF0B0000}"/>
    <cellStyle name="40% - Accent4 5 3" xfId="517" xr:uid="{00000000-0005-0000-0000-0000000C0000}"/>
    <cellStyle name="40% - Accent4 5 3 2" xfId="1260" xr:uid="{00000000-0005-0000-0000-0000010C0000}"/>
    <cellStyle name="40% - Accent4 5 3 2 2" xfId="2745" xr:uid="{00000000-0005-0000-0000-0000020C0000}"/>
    <cellStyle name="40% - Accent4 5 3 2 3" xfId="4229" xr:uid="{00000000-0005-0000-0000-0000030C0000}"/>
    <cellStyle name="40% - Accent4 5 3 3" xfId="2009" xr:uid="{00000000-0005-0000-0000-0000040C0000}"/>
    <cellStyle name="40% - Accent4 5 3 4" xfId="3493" xr:uid="{00000000-0005-0000-0000-0000050C0000}"/>
    <cellStyle name="40% - Accent4 5 4" xfId="653" xr:uid="{00000000-0005-0000-0000-0000060C0000}"/>
    <cellStyle name="40% - Accent4 5 4 2" xfId="1386" xr:uid="{00000000-0005-0000-0000-0000070C0000}"/>
    <cellStyle name="40% - Accent4 5 4 2 2" xfId="2871" xr:uid="{00000000-0005-0000-0000-0000080C0000}"/>
    <cellStyle name="40% - Accent4 5 4 2 3" xfId="4355" xr:uid="{00000000-0005-0000-0000-0000090C0000}"/>
    <cellStyle name="40% - Accent4 5 4 3" xfId="2135" xr:uid="{00000000-0005-0000-0000-00000A0C0000}"/>
    <cellStyle name="40% - Accent4 5 4 4" xfId="3619" xr:uid="{00000000-0005-0000-0000-00000B0C0000}"/>
    <cellStyle name="40% - Accent4 5 5" xfId="980" xr:uid="{00000000-0005-0000-0000-00000C0C0000}"/>
    <cellStyle name="40% - Accent4 5 5 2" xfId="2464" xr:uid="{00000000-0005-0000-0000-00000D0C0000}"/>
    <cellStyle name="40% - Accent4 5 5 3" xfId="3948" xr:uid="{00000000-0005-0000-0000-00000E0C0000}"/>
    <cellStyle name="40% - Accent4 5 6" xfId="1729" xr:uid="{00000000-0005-0000-0000-00000F0C0000}"/>
    <cellStyle name="40% - Accent4 5 7" xfId="3212" xr:uid="{00000000-0005-0000-0000-0000100C0000}"/>
    <cellStyle name="40% - Accent4 6" xfId="252" xr:uid="{00000000-0005-0000-0000-0000110C0000}"/>
    <cellStyle name="40% - Accent4 6 2" xfId="397" xr:uid="{00000000-0005-0000-0000-0000120C0000}"/>
    <cellStyle name="40% - Accent4 6 2 2" xfId="808" xr:uid="{00000000-0005-0000-0000-0000130C0000}"/>
    <cellStyle name="40% - Accent4 6 2 2 2" xfId="1542" xr:uid="{00000000-0005-0000-0000-0000140C0000}"/>
    <cellStyle name="40% - Accent4 6 2 2 2 2" xfId="3027" xr:uid="{00000000-0005-0000-0000-0000150C0000}"/>
    <cellStyle name="40% - Accent4 6 2 2 2 3" xfId="4511" xr:uid="{00000000-0005-0000-0000-0000160C0000}"/>
    <cellStyle name="40% - Accent4 6 2 2 3" xfId="2291" xr:uid="{00000000-0005-0000-0000-0000170C0000}"/>
    <cellStyle name="40% - Accent4 6 2 2 4" xfId="3775" xr:uid="{00000000-0005-0000-0000-0000180C0000}"/>
    <cellStyle name="40% - Accent4 6 2 3" xfId="1135" xr:uid="{00000000-0005-0000-0000-0000190C0000}"/>
    <cellStyle name="40% - Accent4 6 2 3 2" xfId="2620" xr:uid="{00000000-0005-0000-0000-00001A0C0000}"/>
    <cellStyle name="40% - Accent4 6 2 3 3" xfId="4104" xr:uid="{00000000-0005-0000-0000-00001B0C0000}"/>
    <cellStyle name="40% - Accent4 6 2 4" xfId="1884" xr:uid="{00000000-0005-0000-0000-00001C0C0000}"/>
    <cellStyle name="40% - Accent4 6 2 5" xfId="3368" xr:uid="{00000000-0005-0000-0000-00001D0C0000}"/>
    <cellStyle name="40% - Accent4 6 3" xfId="667" xr:uid="{00000000-0005-0000-0000-00001E0C0000}"/>
    <cellStyle name="40% - Accent4 6 3 2" xfId="1400" xr:uid="{00000000-0005-0000-0000-00001F0C0000}"/>
    <cellStyle name="40% - Accent4 6 3 2 2" xfId="2885" xr:uid="{00000000-0005-0000-0000-0000200C0000}"/>
    <cellStyle name="40% - Accent4 6 3 2 3" xfId="4369" xr:uid="{00000000-0005-0000-0000-0000210C0000}"/>
    <cellStyle name="40% - Accent4 6 3 3" xfId="2149" xr:uid="{00000000-0005-0000-0000-0000220C0000}"/>
    <cellStyle name="40% - Accent4 6 3 4" xfId="3633" xr:uid="{00000000-0005-0000-0000-0000230C0000}"/>
    <cellStyle name="40% - Accent4 6 4" xfId="994" xr:uid="{00000000-0005-0000-0000-0000240C0000}"/>
    <cellStyle name="40% - Accent4 6 4 2" xfId="2478" xr:uid="{00000000-0005-0000-0000-0000250C0000}"/>
    <cellStyle name="40% - Accent4 6 4 3" xfId="3962" xr:uid="{00000000-0005-0000-0000-0000260C0000}"/>
    <cellStyle name="40% - Accent4 6 5" xfId="1743" xr:uid="{00000000-0005-0000-0000-0000270C0000}"/>
    <cellStyle name="40% - Accent4 6 6" xfId="3226" xr:uid="{00000000-0005-0000-0000-0000280C0000}"/>
    <cellStyle name="40% - Accent4 7" xfId="265" xr:uid="{00000000-0005-0000-0000-0000290C0000}"/>
    <cellStyle name="40% - Accent4 7 2" xfId="410" xr:uid="{00000000-0005-0000-0000-00002A0C0000}"/>
    <cellStyle name="40% - Accent4 7 2 2" xfId="822" xr:uid="{00000000-0005-0000-0000-00002B0C0000}"/>
    <cellStyle name="40% - Accent4 7 2 2 2" xfId="1556" xr:uid="{00000000-0005-0000-0000-00002C0C0000}"/>
    <cellStyle name="40% - Accent4 7 2 2 2 2" xfId="3041" xr:uid="{00000000-0005-0000-0000-00002D0C0000}"/>
    <cellStyle name="40% - Accent4 7 2 2 2 3" xfId="4525" xr:uid="{00000000-0005-0000-0000-00002E0C0000}"/>
    <cellStyle name="40% - Accent4 7 2 2 3" xfId="2305" xr:uid="{00000000-0005-0000-0000-00002F0C0000}"/>
    <cellStyle name="40% - Accent4 7 2 2 4" xfId="3789" xr:uid="{00000000-0005-0000-0000-0000300C0000}"/>
    <cellStyle name="40% - Accent4 7 2 3" xfId="1149" xr:uid="{00000000-0005-0000-0000-0000310C0000}"/>
    <cellStyle name="40% - Accent4 7 2 3 2" xfId="2634" xr:uid="{00000000-0005-0000-0000-0000320C0000}"/>
    <cellStyle name="40% - Accent4 7 2 3 3" xfId="4118" xr:uid="{00000000-0005-0000-0000-0000330C0000}"/>
    <cellStyle name="40% - Accent4 7 2 4" xfId="1898" xr:uid="{00000000-0005-0000-0000-0000340C0000}"/>
    <cellStyle name="40% - Accent4 7 2 5" xfId="3382" xr:uid="{00000000-0005-0000-0000-0000350C0000}"/>
    <cellStyle name="40% - Accent4 7 3" xfId="680" xr:uid="{00000000-0005-0000-0000-0000360C0000}"/>
    <cellStyle name="40% - Accent4 7 3 2" xfId="1414" xr:uid="{00000000-0005-0000-0000-0000370C0000}"/>
    <cellStyle name="40% - Accent4 7 3 2 2" xfId="2899" xr:uid="{00000000-0005-0000-0000-0000380C0000}"/>
    <cellStyle name="40% - Accent4 7 3 2 3" xfId="4383" xr:uid="{00000000-0005-0000-0000-0000390C0000}"/>
    <cellStyle name="40% - Accent4 7 3 3" xfId="2163" xr:uid="{00000000-0005-0000-0000-00003A0C0000}"/>
    <cellStyle name="40% - Accent4 7 3 4" xfId="3647" xr:uid="{00000000-0005-0000-0000-00003B0C0000}"/>
    <cellStyle name="40% - Accent4 7 4" xfId="1007" xr:uid="{00000000-0005-0000-0000-00003C0C0000}"/>
    <cellStyle name="40% - Accent4 7 4 2" xfId="2492" xr:uid="{00000000-0005-0000-0000-00003D0C0000}"/>
    <cellStyle name="40% - Accent4 7 4 3" xfId="3976" xr:uid="{00000000-0005-0000-0000-00003E0C0000}"/>
    <cellStyle name="40% - Accent4 7 5" xfId="1756" xr:uid="{00000000-0005-0000-0000-00003F0C0000}"/>
    <cellStyle name="40% - Accent4 7 6" xfId="3240" xr:uid="{00000000-0005-0000-0000-0000400C0000}"/>
    <cellStyle name="40% - Accent4 8" xfId="278" xr:uid="{00000000-0005-0000-0000-0000410C0000}"/>
    <cellStyle name="40% - Accent4 8 2" xfId="424" xr:uid="{00000000-0005-0000-0000-0000420C0000}"/>
    <cellStyle name="40% - Accent4 8 2 2" xfId="836" xr:uid="{00000000-0005-0000-0000-0000430C0000}"/>
    <cellStyle name="40% - Accent4 8 2 2 2" xfId="1570" xr:uid="{00000000-0005-0000-0000-0000440C0000}"/>
    <cellStyle name="40% - Accent4 8 2 2 2 2" xfId="3055" xr:uid="{00000000-0005-0000-0000-0000450C0000}"/>
    <cellStyle name="40% - Accent4 8 2 2 2 3" xfId="4539" xr:uid="{00000000-0005-0000-0000-0000460C0000}"/>
    <cellStyle name="40% - Accent4 8 2 2 3" xfId="2319" xr:uid="{00000000-0005-0000-0000-0000470C0000}"/>
    <cellStyle name="40% - Accent4 8 2 2 4" xfId="3803" xr:uid="{00000000-0005-0000-0000-0000480C0000}"/>
    <cellStyle name="40% - Accent4 8 2 3" xfId="1163" xr:uid="{00000000-0005-0000-0000-0000490C0000}"/>
    <cellStyle name="40% - Accent4 8 2 3 2" xfId="2648" xr:uid="{00000000-0005-0000-0000-00004A0C0000}"/>
    <cellStyle name="40% - Accent4 8 2 3 3" xfId="4132" xr:uid="{00000000-0005-0000-0000-00004B0C0000}"/>
    <cellStyle name="40% - Accent4 8 2 4" xfId="1912" xr:uid="{00000000-0005-0000-0000-00004C0C0000}"/>
    <cellStyle name="40% - Accent4 8 2 5" xfId="3396" xr:uid="{00000000-0005-0000-0000-00004D0C0000}"/>
    <cellStyle name="40% - Accent4 8 3" xfId="694" xr:uid="{00000000-0005-0000-0000-00004E0C0000}"/>
    <cellStyle name="40% - Accent4 8 3 2" xfId="1428" xr:uid="{00000000-0005-0000-0000-00004F0C0000}"/>
    <cellStyle name="40% - Accent4 8 3 2 2" xfId="2913" xr:uid="{00000000-0005-0000-0000-0000500C0000}"/>
    <cellStyle name="40% - Accent4 8 3 2 3" xfId="4397" xr:uid="{00000000-0005-0000-0000-0000510C0000}"/>
    <cellStyle name="40% - Accent4 8 3 3" xfId="2177" xr:uid="{00000000-0005-0000-0000-0000520C0000}"/>
    <cellStyle name="40% - Accent4 8 3 4" xfId="3661" xr:uid="{00000000-0005-0000-0000-0000530C0000}"/>
    <cellStyle name="40% - Accent4 8 4" xfId="1021" xr:uid="{00000000-0005-0000-0000-0000540C0000}"/>
    <cellStyle name="40% - Accent4 8 4 2" xfId="2506" xr:uid="{00000000-0005-0000-0000-0000550C0000}"/>
    <cellStyle name="40% - Accent4 8 4 3" xfId="3990" xr:uid="{00000000-0005-0000-0000-0000560C0000}"/>
    <cellStyle name="40% - Accent4 8 5" xfId="1770" xr:uid="{00000000-0005-0000-0000-0000570C0000}"/>
    <cellStyle name="40% - Accent4 8 6" xfId="3254" xr:uid="{00000000-0005-0000-0000-0000580C0000}"/>
    <cellStyle name="40% - Accent4 9" xfId="292" xr:uid="{00000000-0005-0000-0000-0000590C0000}"/>
    <cellStyle name="40% - Accent4 9 2" xfId="708" xr:uid="{00000000-0005-0000-0000-00005A0C0000}"/>
    <cellStyle name="40% - Accent4 9 2 2" xfId="1442" xr:uid="{00000000-0005-0000-0000-00005B0C0000}"/>
    <cellStyle name="40% - Accent4 9 2 2 2" xfId="2927" xr:uid="{00000000-0005-0000-0000-00005C0C0000}"/>
    <cellStyle name="40% - Accent4 9 2 2 3" xfId="4411" xr:uid="{00000000-0005-0000-0000-00005D0C0000}"/>
    <cellStyle name="40% - Accent4 9 2 3" xfId="2191" xr:uid="{00000000-0005-0000-0000-00005E0C0000}"/>
    <cellStyle name="40% - Accent4 9 2 4" xfId="3675" xr:uid="{00000000-0005-0000-0000-00005F0C0000}"/>
    <cellStyle name="40% - Accent4 9 3" xfId="1035" xr:uid="{00000000-0005-0000-0000-0000600C0000}"/>
    <cellStyle name="40% - Accent4 9 3 2" xfId="2520" xr:uid="{00000000-0005-0000-0000-0000610C0000}"/>
    <cellStyle name="40% - Accent4 9 3 3" xfId="4004" xr:uid="{00000000-0005-0000-0000-0000620C0000}"/>
    <cellStyle name="40% - Accent4 9 4" xfId="1784" xr:uid="{00000000-0005-0000-0000-0000630C0000}"/>
    <cellStyle name="40% - Accent4 9 5" xfId="3268" xr:uid="{00000000-0005-0000-0000-0000640C0000}"/>
    <cellStyle name="40% - Accent5" xfId="36" builtinId="47" customBuiltin="1"/>
    <cellStyle name="40% - Accent5 10" xfId="439" xr:uid="{00000000-0005-0000-0000-0000660C0000}"/>
    <cellStyle name="40% - Accent5 10 2" xfId="853" xr:uid="{00000000-0005-0000-0000-0000670C0000}"/>
    <cellStyle name="40% - Accent5 10 2 2" xfId="1587" xr:uid="{00000000-0005-0000-0000-0000680C0000}"/>
    <cellStyle name="40% - Accent5 10 2 2 2" xfId="3072" xr:uid="{00000000-0005-0000-0000-0000690C0000}"/>
    <cellStyle name="40% - Accent5 10 2 2 3" xfId="4556" xr:uid="{00000000-0005-0000-0000-00006A0C0000}"/>
    <cellStyle name="40% - Accent5 10 2 3" xfId="2336" xr:uid="{00000000-0005-0000-0000-00006B0C0000}"/>
    <cellStyle name="40% - Accent5 10 2 4" xfId="3820" xr:uid="{00000000-0005-0000-0000-00006C0C0000}"/>
    <cellStyle name="40% - Accent5 10 3" xfId="1180" xr:uid="{00000000-0005-0000-0000-00006D0C0000}"/>
    <cellStyle name="40% - Accent5 10 3 2" xfId="2665" xr:uid="{00000000-0005-0000-0000-00006E0C0000}"/>
    <cellStyle name="40% - Accent5 10 3 3" xfId="4149" xr:uid="{00000000-0005-0000-0000-00006F0C0000}"/>
    <cellStyle name="40% - Accent5 10 4" xfId="1929" xr:uid="{00000000-0005-0000-0000-0000700C0000}"/>
    <cellStyle name="40% - Accent5 10 5" xfId="3413" xr:uid="{00000000-0005-0000-0000-0000710C0000}"/>
    <cellStyle name="40% - Accent5 11" xfId="452" xr:uid="{00000000-0005-0000-0000-0000720C0000}"/>
    <cellStyle name="40% - Accent5 11 2" xfId="867" xr:uid="{00000000-0005-0000-0000-0000730C0000}"/>
    <cellStyle name="40% - Accent5 11 2 2" xfId="1601" xr:uid="{00000000-0005-0000-0000-0000740C0000}"/>
    <cellStyle name="40% - Accent5 11 2 2 2" xfId="3086" xr:uid="{00000000-0005-0000-0000-0000750C0000}"/>
    <cellStyle name="40% - Accent5 11 2 2 3" xfId="4570" xr:uid="{00000000-0005-0000-0000-0000760C0000}"/>
    <cellStyle name="40% - Accent5 11 2 3" xfId="2350" xr:uid="{00000000-0005-0000-0000-0000770C0000}"/>
    <cellStyle name="40% - Accent5 11 2 4" xfId="3834" xr:uid="{00000000-0005-0000-0000-0000780C0000}"/>
    <cellStyle name="40% - Accent5 11 3" xfId="1194" xr:uid="{00000000-0005-0000-0000-0000790C0000}"/>
    <cellStyle name="40% - Accent5 11 3 2" xfId="2679" xr:uid="{00000000-0005-0000-0000-00007A0C0000}"/>
    <cellStyle name="40% - Accent5 11 3 3" xfId="4163" xr:uid="{00000000-0005-0000-0000-00007B0C0000}"/>
    <cellStyle name="40% - Accent5 11 4" xfId="1943" xr:uid="{00000000-0005-0000-0000-00007C0C0000}"/>
    <cellStyle name="40% - Accent5 11 5" xfId="3427" xr:uid="{00000000-0005-0000-0000-00007D0C0000}"/>
    <cellStyle name="40% - Accent5 12" xfId="465" xr:uid="{00000000-0005-0000-0000-00007E0C0000}"/>
    <cellStyle name="40% - Accent5 12 2" xfId="1208" xr:uid="{00000000-0005-0000-0000-00007F0C0000}"/>
    <cellStyle name="40% - Accent5 12 2 2" xfId="2693" xr:uid="{00000000-0005-0000-0000-0000800C0000}"/>
    <cellStyle name="40% - Accent5 12 2 3" xfId="4177" xr:uid="{00000000-0005-0000-0000-0000810C0000}"/>
    <cellStyle name="40% - Accent5 12 3" xfId="1957" xr:uid="{00000000-0005-0000-0000-0000820C0000}"/>
    <cellStyle name="40% - Accent5 12 4" xfId="3441" xr:uid="{00000000-0005-0000-0000-0000830C0000}"/>
    <cellStyle name="40% - Accent5 13" xfId="518" xr:uid="{00000000-0005-0000-0000-0000840C0000}"/>
    <cellStyle name="40% - Accent5 13 2" xfId="1261" xr:uid="{00000000-0005-0000-0000-0000850C0000}"/>
    <cellStyle name="40% - Accent5 13 2 2" xfId="2746" xr:uid="{00000000-0005-0000-0000-0000860C0000}"/>
    <cellStyle name="40% - Accent5 13 2 3" xfId="4230" xr:uid="{00000000-0005-0000-0000-0000870C0000}"/>
    <cellStyle name="40% - Accent5 13 3" xfId="2010" xr:uid="{00000000-0005-0000-0000-0000880C0000}"/>
    <cellStyle name="40% - Accent5 13 4" xfId="3494" xr:uid="{00000000-0005-0000-0000-0000890C0000}"/>
    <cellStyle name="40% - Accent5 14" xfId="557" xr:uid="{00000000-0005-0000-0000-00008A0C0000}"/>
    <cellStyle name="40% - Accent5 14 2" xfId="1288" xr:uid="{00000000-0005-0000-0000-00008B0C0000}"/>
    <cellStyle name="40% - Accent5 14 2 2" xfId="2773" xr:uid="{00000000-0005-0000-0000-00008C0C0000}"/>
    <cellStyle name="40% - Accent5 14 2 3" xfId="4257" xr:uid="{00000000-0005-0000-0000-00008D0C0000}"/>
    <cellStyle name="40% - Accent5 14 3" xfId="2037" xr:uid="{00000000-0005-0000-0000-00008E0C0000}"/>
    <cellStyle name="40% - Accent5 14 4" xfId="3521" xr:uid="{00000000-0005-0000-0000-00008F0C0000}"/>
    <cellStyle name="40% - Accent5 15" xfId="570" xr:uid="{00000000-0005-0000-0000-0000900C0000}"/>
    <cellStyle name="40% - Accent5 15 2" xfId="1301" xr:uid="{00000000-0005-0000-0000-0000910C0000}"/>
    <cellStyle name="40% - Accent5 15 2 2" xfId="2786" xr:uid="{00000000-0005-0000-0000-0000920C0000}"/>
    <cellStyle name="40% - Accent5 15 2 3" xfId="4270" xr:uid="{00000000-0005-0000-0000-0000930C0000}"/>
    <cellStyle name="40% - Accent5 15 3" xfId="2050" xr:uid="{00000000-0005-0000-0000-0000940C0000}"/>
    <cellStyle name="40% - Accent5 15 4" xfId="3534" xr:uid="{00000000-0005-0000-0000-0000950C0000}"/>
    <cellStyle name="40% - Accent5 16" xfId="881" xr:uid="{00000000-0005-0000-0000-0000960C0000}"/>
    <cellStyle name="40% - Accent5 16 2" xfId="1615" xr:uid="{00000000-0005-0000-0000-0000970C0000}"/>
    <cellStyle name="40% - Accent5 16 2 2" xfId="3100" xr:uid="{00000000-0005-0000-0000-0000980C0000}"/>
    <cellStyle name="40% - Accent5 16 2 3" xfId="4584" xr:uid="{00000000-0005-0000-0000-0000990C0000}"/>
    <cellStyle name="40% - Accent5 16 3" xfId="2364" xr:uid="{00000000-0005-0000-0000-00009A0C0000}"/>
    <cellStyle name="40% - Accent5 16 4" xfId="3848" xr:uid="{00000000-0005-0000-0000-00009B0C0000}"/>
    <cellStyle name="40% - Accent5 17" xfId="895" xr:uid="{00000000-0005-0000-0000-00009C0C0000}"/>
    <cellStyle name="40% - Accent5 17 2" xfId="2378" xr:uid="{00000000-0005-0000-0000-00009D0C0000}"/>
    <cellStyle name="40% - Accent5 17 3" xfId="3862" xr:uid="{00000000-0005-0000-0000-00009E0C0000}"/>
    <cellStyle name="40% - Accent5 18" xfId="1629" xr:uid="{00000000-0005-0000-0000-00009F0C0000}"/>
    <cellStyle name="40% - Accent5 18 2" xfId="3114" xr:uid="{00000000-0005-0000-0000-0000A00C0000}"/>
    <cellStyle name="40% - Accent5 18 3" xfId="4598" xr:uid="{00000000-0005-0000-0000-0000A10C0000}"/>
    <cellStyle name="40% - Accent5 19" xfId="1644" xr:uid="{00000000-0005-0000-0000-0000A20C0000}"/>
    <cellStyle name="40% - Accent5 2" xfId="170" xr:uid="{00000000-0005-0000-0000-0000A30C0000}"/>
    <cellStyle name="40% - Accent5 2 2" xfId="213" xr:uid="{00000000-0005-0000-0000-0000A40C0000}"/>
    <cellStyle name="40% - Accent5 2 2 2" xfId="357" xr:uid="{00000000-0005-0000-0000-0000A50C0000}"/>
    <cellStyle name="40% - Accent5 2 2 2 2" xfId="768" xr:uid="{00000000-0005-0000-0000-0000A60C0000}"/>
    <cellStyle name="40% - Accent5 2 2 2 2 2" xfId="1502" xr:uid="{00000000-0005-0000-0000-0000A70C0000}"/>
    <cellStyle name="40% - Accent5 2 2 2 2 2 2" xfId="2987" xr:uid="{00000000-0005-0000-0000-0000A80C0000}"/>
    <cellStyle name="40% - Accent5 2 2 2 2 2 3" xfId="4471" xr:uid="{00000000-0005-0000-0000-0000A90C0000}"/>
    <cellStyle name="40% - Accent5 2 2 2 2 3" xfId="2251" xr:uid="{00000000-0005-0000-0000-0000AA0C0000}"/>
    <cellStyle name="40% - Accent5 2 2 2 2 4" xfId="3735" xr:uid="{00000000-0005-0000-0000-0000AB0C0000}"/>
    <cellStyle name="40% - Accent5 2 2 2 3" xfId="1095" xr:uid="{00000000-0005-0000-0000-0000AC0C0000}"/>
    <cellStyle name="40% - Accent5 2 2 2 3 2" xfId="2580" xr:uid="{00000000-0005-0000-0000-0000AD0C0000}"/>
    <cellStyle name="40% - Accent5 2 2 2 3 3" xfId="4064" xr:uid="{00000000-0005-0000-0000-0000AE0C0000}"/>
    <cellStyle name="40% - Accent5 2 2 2 4" xfId="1844" xr:uid="{00000000-0005-0000-0000-0000AF0C0000}"/>
    <cellStyle name="40% - Accent5 2 2 2 5" xfId="3328" xr:uid="{00000000-0005-0000-0000-0000B00C0000}"/>
    <cellStyle name="40% - Accent5 2 2 3" xfId="627" xr:uid="{00000000-0005-0000-0000-0000B10C0000}"/>
    <cellStyle name="40% - Accent5 2 2 3 2" xfId="1360" xr:uid="{00000000-0005-0000-0000-0000B20C0000}"/>
    <cellStyle name="40% - Accent5 2 2 3 2 2" xfId="2845" xr:uid="{00000000-0005-0000-0000-0000B30C0000}"/>
    <cellStyle name="40% - Accent5 2 2 3 2 3" xfId="4329" xr:uid="{00000000-0005-0000-0000-0000B40C0000}"/>
    <cellStyle name="40% - Accent5 2 2 3 3" xfId="2109" xr:uid="{00000000-0005-0000-0000-0000B50C0000}"/>
    <cellStyle name="40% - Accent5 2 2 3 4" xfId="3593" xr:uid="{00000000-0005-0000-0000-0000B60C0000}"/>
    <cellStyle name="40% - Accent5 2 2 4" xfId="954" xr:uid="{00000000-0005-0000-0000-0000B70C0000}"/>
    <cellStyle name="40% - Accent5 2 2 4 2" xfId="2438" xr:uid="{00000000-0005-0000-0000-0000B80C0000}"/>
    <cellStyle name="40% - Accent5 2 2 4 3" xfId="3922" xr:uid="{00000000-0005-0000-0000-0000B90C0000}"/>
    <cellStyle name="40% - Accent5 2 2 5" xfId="1703" xr:uid="{00000000-0005-0000-0000-0000BA0C0000}"/>
    <cellStyle name="40% - Accent5 2 2 6" xfId="3186" xr:uid="{00000000-0005-0000-0000-0000BB0C0000}"/>
    <cellStyle name="40% - Accent5 2 3" xfId="314" xr:uid="{00000000-0005-0000-0000-0000BC0C0000}"/>
    <cellStyle name="40% - Accent5 2 3 2" xfId="725" xr:uid="{00000000-0005-0000-0000-0000BD0C0000}"/>
    <cellStyle name="40% - Accent5 2 3 2 2" xfId="1459" xr:uid="{00000000-0005-0000-0000-0000BE0C0000}"/>
    <cellStyle name="40% - Accent5 2 3 2 2 2" xfId="2944" xr:uid="{00000000-0005-0000-0000-0000BF0C0000}"/>
    <cellStyle name="40% - Accent5 2 3 2 2 3" xfId="4428" xr:uid="{00000000-0005-0000-0000-0000C00C0000}"/>
    <cellStyle name="40% - Accent5 2 3 2 3" xfId="2208" xr:uid="{00000000-0005-0000-0000-0000C10C0000}"/>
    <cellStyle name="40% - Accent5 2 3 2 4" xfId="3692" xr:uid="{00000000-0005-0000-0000-0000C20C0000}"/>
    <cellStyle name="40% - Accent5 2 3 3" xfId="1052" xr:uid="{00000000-0005-0000-0000-0000C30C0000}"/>
    <cellStyle name="40% - Accent5 2 3 3 2" xfId="2537" xr:uid="{00000000-0005-0000-0000-0000C40C0000}"/>
    <cellStyle name="40% - Accent5 2 3 3 3" xfId="4021" xr:uid="{00000000-0005-0000-0000-0000C50C0000}"/>
    <cellStyle name="40% - Accent5 2 3 4" xfId="1801" xr:uid="{00000000-0005-0000-0000-0000C60C0000}"/>
    <cellStyle name="40% - Accent5 2 3 5" xfId="3285" xr:uid="{00000000-0005-0000-0000-0000C70C0000}"/>
    <cellStyle name="40% - Accent5 2 4" xfId="519" xr:uid="{00000000-0005-0000-0000-0000C80C0000}"/>
    <cellStyle name="40% - Accent5 2 4 2" xfId="1262" xr:uid="{00000000-0005-0000-0000-0000C90C0000}"/>
    <cellStyle name="40% - Accent5 2 4 2 2" xfId="2747" xr:uid="{00000000-0005-0000-0000-0000CA0C0000}"/>
    <cellStyle name="40% - Accent5 2 4 2 3" xfId="4231" xr:uid="{00000000-0005-0000-0000-0000CB0C0000}"/>
    <cellStyle name="40% - Accent5 2 4 3" xfId="2011" xr:uid="{00000000-0005-0000-0000-0000CC0C0000}"/>
    <cellStyle name="40% - Accent5 2 4 4" xfId="3495" xr:uid="{00000000-0005-0000-0000-0000CD0C0000}"/>
    <cellStyle name="40% - Accent5 2 5" xfId="585" xr:uid="{00000000-0005-0000-0000-0000CE0C0000}"/>
    <cellStyle name="40% - Accent5 2 5 2" xfId="1317" xr:uid="{00000000-0005-0000-0000-0000CF0C0000}"/>
    <cellStyle name="40% - Accent5 2 5 2 2" xfId="2802" xr:uid="{00000000-0005-0000-0000-0000D00C0000}"/>
    <cellStyle name="40% - Accent5 2 5 2 3" xfId="4286" xr:uid="{00000000-0005-0000-0000-0000D10C0000}"/>
    <cellStyle name="40% - Accent5 2 5 3" xfId="2066" xr:uid="{00000000-0005-0000-0000-0000D20C0000}"/>
    <cellStyle name="40% - Accent5 2 5 4" xfId="3550" xr:uid="{00000000-0005-0000-0000-0000D30C0000}"/>
    <cellStyle name="40% - Accent5 2 6" xfId="912" xr:uid="{00000000-0005-0000-0000-0000D40C0000}"/>
    <cellStyle name="40% - Accent5 2 6 2" xfId="2395" xr:uid="{00000000-0005-0000-0000-0000D50C0000}"/>
    <cellStyle name="40% - Accent5 2 6 3" xfId="3879" xr:uid="{00000000-0005-0000-0000-0000D60C0000}"/>
    <cellStyle name="40% - Accent5 2 7" xfId="1661" xr:uid="{00000000-0005-0000-0000-0000D70C0000}"/>
    <cellStyle name="40% - Accent5 2 8" xfId="3144" xr:uid="{00000000-0005-0000-0000-0000D80C0000}"/>
    <cellStyle name="40% - Accent5 20" xfId="3128" xr:uid="{00000000-0005-0000-0000-0000D90C0000}"/>
    <cellStyle name="40% - Accent5 21" xfId="4612" xr:uid="{00000000-0005-0000-0000-0000DA0C0000}"/>
    <cellStyle name="40% - Accent5 22" xfId="4647" xr:uid="{00000000-0005-0000-0000-0000DB0C0000}"/>
    <cellStyle name="40% - Accent5 3" xfId="184" xr:uid="{00000000-0005-0000-0000-0000DC0C0000}"/>
    <cellStyle name="40% - Accent5 3 2" xfId="227" xr:uid="{00000000-0005-0000-0000-0000DD0C0000}"/>
    <cellStyle name="40% - Accent5 3 2 2" xfId="371" xr:uid="{00000000-0005-0000-0000-0000DE0C0000}"/>
    <cellStyle name="40% - Accent5 3 2 2 2" xfId="782" xr:uid="{00000000-0005-0000-0000-0000DF0C0000}"/>
    <cellStyle name="40% - Accent5 3 2 2 2 2" xfId="1516" xr:uid="{00000000-0005-0000-0000-0000E00C0000}"/>
    <cellStyle name="40% - Accent5 3 2 2 2 2 2" xfId="3001" xr:uid="{00000000-0005-0000-0000-0000E10C0000}"/>
    <cellStyle name="40% - Accent5 3 2 2 2 2 3" xfId="4485" xr:uid="{00000000-0005-0000-0000-0000E20C0000}"/>
    <cellStyle name="40% - Accent5 3 2 2 2 3" xfId="2265" xr:uid="{00000000-0005-0000-0000-0000E30C0000}"/>
    <cellStyle name="40% - Accent5 3 2 2 2 4" xfId="3749" xr:uid="{00000000-0005-0000-0000-0000E40C0000}"/>
    <cellStyle name="40% - Accent5 3 2 2 3" xfId="1109" xr:uid="{00000000-0005-0000-0000-0000E50C0000}"/>
    <cellStyle name="40% - Accent5 3 2 2 3 2" xfId="2594" xr:uid="{00000000-0005-0000-0000-0000E60C0000}"/>
    <cellStyle name="40% - Accent5 3 2 2 3 3" xfId="4078" xr:uid="{00000000-0005-0000-0000-0000E70C0000}"/>
    <cellStyle name="40% - Accent5 3 2 2 4" xfId="1858" xr:uid="{00000000-0005-0000-0000-0000E80C0000}"/>
    <cellStyle name="40% - Accent5 3 2 2 5" xfId="3342" xr:uid="{00000000-0005-0000-0000-0000E90C0000}"/>
    <cellStyle name="40% - Accent5 3 2 3" xfId="641" xr:uid="{00000000-0005-0000-0000-0000EA0C0000}"/>
    <cellStyle name="40% - Accent5 3 2 3 2" xfId="1374" xr:uid="{00000000-0005-0000-0000-0000EB0C0000}"/>
    <cellStyle name="40% - Accent5 3 2 3 2 2" xfId="2859" xr:uid="{00000000-0005-0000-0000-0000EC0C0000}"/>
    <cellStyle name="40% - Accent5 3 2 3 2 3" xfId="4343" xr:uid="{00000000-0005-0000-0000-0000ED0C0000}"/>
    <cellStyle name="40% - Accent5 3 2 3 3" xfId="2123" xr:uid="{00000000-0005-0000-0000-0000EE0C0000}"/>
    <cellStyle name="40% - Accent5 3 2 3 4" xfId="3607" xr:uid="{00000000-0005-0000-0000-0000EF0C0000}"/>
    <cellStyle name="40% - Accent5 3 2 4" xfId="968" xr:uid="{00000000-0005-0000-0000-0000F00C0000}"/>
    <cellStyle name="40% - Accent5 3 2 4 2" xfId="2452" xr:uid="{00000000-0005-0000-0000-0000F10C0000}"/>
    <cellStyle name="40% - Accent5 3 2 4 3" xfId="3936" xr:uid="{00000000-0005-0000-0000-0000F20C0000}"/>
    <cellStyle name="40% - Accent5 3 2 5" xfId="1717" xr:uid="{00000000-0005-0000-0000-0000F30C0000}"/>
    <cellStyle name="40% - Accent5 3 2 6" xfId="3200" xr:uid="{00000000-0005-0000-0000-0000F40C0000}"/>
    <cellStyle name="40% - Accent5 3 3" xfId="328" xr:uid="{00000000-0005-0000-0000-0000F50C0000}"/>
    <cellStyle name="40% - Accent5 3 3 2" xfId="739" xr:uid="{00000000-0005-0000-0000-0000F60C0000}"/>
    <cellStyle name="40% - Accent5 3 3 2 2" xfId="1473" xr:uid="{00000000-0005-0000-0000-0000F70C0000}"/>
    <cellStyle name="40% - Accent5 3 3 2 2 2" xfId="2958" xr:uid="{00000000-0005-0000-0000-0000F80C0000}"/>
    <cellStyle name="40% - Accent5 3 3 2 2 3" xfId="4442" xr:uid="{00000000-0005-0000-0000-0000F90C0000}"/>
    <cellStyle name="40% - Accent5 3 3 2 3" xfId="2222" xr:uid="{00000000-0005-0000-0000-0000FA0C0000}"/>
    <cellStyle name="40% - Accent5 3 3 2 4" xfId="3706" xr:uid="{00000000-0005-0000-0000-0000FB0C0000}"/>
    <cellStyle name="40% - Accent5 3 3 3" xfId="1066" xr:uid="{00000000-0005-0000-0000-0000FC0C0000}"/>
    <cellStyle name="40% - Accent5 3 3 3 2" xfId="2551" xr:uid="{00000000-0005-0000-0000-0000FD0C0000}"/>
    <cellStyle name="40% - Accent5 3 3 3 3" xfId="4035" xr:uid="{00000000-0005-0000-0000-0000FE0C0000}"/>
    <cellStyle name="40% - Accent5 3 3 4" xfId="1815" xr:uid="{00000000-0005-0000-0000-0000FF0C0000}"/>
    <cellStyle name="40% - Accent5 3 3 5" xfId="3299" xr:uid="{00000000-0005-0000-0000-0000000D0000}"/>
    <cellStyle name="40% - Accent5 3 4" xfId="520" xr:uid="{00000000-0005-0000-0000-0000010D0000}"/>
    <cellStyle name="40% - Accent5 3 4 2" xfId="1263" xr:uid="{00000000-0005-0000-0000-0000020D0000}"/>
    <cellStyle name="40% - Accent5 3 4 2 2" xfId="2748" xr:uid="{00000000-0005-0000-0000-0000030D0000}"/>
    <cellStyle name="40% - Accent5 3 4 2 3" xfId="4232" xr:uid="{00000000-0005-0000-0000-0000040D0000}"/>
    <cellStyle name="40% - Accent5 3 4 3" xfId="2012" xr:uid="{00000000-0005-0000-0000-0000050D0000}"/>
    <cellStyle name="40% - Accent5 3 4 4" xfId="3496" xr:uid="{00000000-0005-0000-0000-0000060D0000}"/>
    <cellStyle name="40% - Accent5 3 5" xfId="599" xr:uid="{00000000-0005-0000-0000-0000070D0000}"/>
    <cellStyle name="40% - Accent5 3 5 2" xfId="1331" xr:uid="{00000000-0005-0000-0000-0000080D0000}"/>
    <cellStyle name="40% - Accent5 3 5 2 2" xfId="2816" xr:uid="{00000000-0005-0000-0000-0000090D0000}"/>
    <cellStyle name="40% - Accent5 3 5 2 3" xfId="4300" xr:uid="{00000000-0005-0000-0000-00000A0D0000}"/>
    <cellStyle name="40% - Accent5 3 5 3" xfId="2080" xr:uid="{00000000-0005-0000-0000-00000B0D0000}"/>
    <cellStyle name="40% - Accent5 3 5 4" xfId="3564" xr:uid="{00000000-0005-0000-0000-00000C0D0000}"/>
    <cellStyle name="40% - Accent5 3 6" xfId="926" xr:uid="{00000000-0005-0000-0000-00000D0D0000}"/>
    <cellStyle name="40% - Accent5 3 6 2" xfId="2409" xr:uid="{00000000-0005-0000-0000-00000E0D0000}"/>
    <cellStyle name="40% - Accent5 3 6 3" xfId="3893" xr:uid="{00000000-0005-0000-0000-00000F0D0000}"/>
    <cellStyle name="40% - Accent5 3 7" xfId="1675" xr:uid="{00000000-0005-0000-0000-0000100D0000}"/>
    <cellStyle name="40% - Accent5 3 8" xfId="3158" xr:uid="{00000000-0005-0000-0000-0000110D0000}"/>
    <cellStyle name="40% - Accent5 4" xfId="197" xr:uid="{00000000-0005-0000-0000-0000120D0000}"/>
    <cellStyle name="40% - Accent5 4 2" xfId="341" xr:uid="{00000000-0005-0000-0000-0000130D0000}"/>
    <cellStyle name="40% - Accent5 4 2 2" xfId="752" xr:uid="{00000000-0005-0000-0000-0000140D0000}"/>
    <cellStyle name="40% - Accent5 4 2 2 2" xfId="1486" xr:uid="{00000000-0005-0000-0000-0000150D0000}"/>
    <cellStyle name="40% - Accent5 4 2 2 2 2" xfId="2971" xr:uid="{00000000-0005-0000-0000-0000160D0000}"/>
    <cellStyle name="40% - Accent5 4 2 2 2 3" xfId="4455" xr:uid="{00000000-0005-0000-0000-0000170D0000}"/>
    <cellStyle name="40% - Accent5 4 2 2 3" xfId="2235" xr:uid="{00000000-0005-0000-0000-0000180D0000}"/>
    <cellStyle name="40% - Accent5 4 2 2 4" xfId="3719" xr:uid="{00000000-0005-0000-0000-0000190D0000}"/>
    <cellStyle name="40% - Accent5 4 2 3" xfId="1079" xr:uid="{00000000-0005-0000-0000-00001A0D0000}"/>
    <cellStyle name="40% - Accent5 4 2 3 2" xfId="2564" xr:uid="{00000000-0005-0000-0000-00001B0D0000}"/>
    <cellStyle name="40% - Accent5 4 2 3 3" xfId="4048" xr:uid="{00000000-0005-0000-0000-00001C0D0000}"/>
    <cellStyle name="40% - Accent5 4 2 4" xfId="1828" xr:uid="{00000000-0005-0000-0000-00001D0D0000}"/>
    <cellStyle name="40% - Accent5 4 2 5" xfId="3312" xr:uid="{00000000-0005-0000-0000-00001E0D0000}"/>
    <cellStyle name="40% - Accent5 4 3" xfId="521" xr:uid="{00000000-0005-0000-0000-00001F0D0000}"/>
    <cellStyle name="40% - Accent5 4 3 2" xfId="1264" xr:uid="{00000000-0005-0000-0000-0000200D0000}"/>
    <cellStyle name="40% - Accent5 4 3 2 2" xfId="2749" xr:uid="{00000000-0005-0000-0000-0000210D0000}"/>
    <cellStyle name="40% - Accent5 4 3 2 3" xfId="4233" xr:uid="{00000000-0005-0000-0000-0000220D0000}"/>
    <cellStyle name="40% - Accent5 4 3 3" xfId="2013" xr:uid="{00000000-0005-0000-0000-0000230D0000}"/>
    <cellStyle name="40% - Accent5 4 3 4" xfId="3497" xr:uid="{00000000-0005-0000-0000-0000240D0000}"/>
    <cellStyle name="40% - Accent5 4 4" xfId="611" xr:uid="{00000000-0005-0000-0000-0000250D0000}"/>
    <cellStyle name="40% - Accent5 4 4 2" xfId="1344" xr:uid="{00000000-0005-0000-0000-0000260D0000}"/>
    <cellStyle name="40% - Accent5 4 4 2 2" xfId="2829" xr:uid="{00000000-0005-0000-0000-0000270D0000}"/>
    <cellStyle name="40% - Accent5 4 4 2 3" xfId="4313" xr:uid="{00000000-0005-0000-0000-0000280D0000}"/>
    <cellStyle name="40% - Accent5 4 4 3" xfId="2093" xr:uid="{00000000-0005-0000-0000-0000290D0000}"/>
    <cellStyle name="40% - Accent5 4 4 4" xfId="3577" xr:uid="{00000000-0005-0000-0000-00002A0D0000}"/>
    <cellStyle name="40% - Accent5 4 5" xfId="938" xr:uid="{00000000-0005-0000-0000-00002B0D0000}"/>
    <cellStyle name="40% - Accent5 4 5 2" xfId="2422" xr:uid="{00000000-0005-0000-0000-00002C0D0000}"/>
    <cellStyle name="40% - Accent5 4 5 3" xfId="3906" xr:uid="{00000000-0005-0000-0000-00002D0D0000}"/>
    <cellStyle name="40% - Accent5 4 6" xfId="1687" xr:uid="{00000000-0005-0000-0000-00002E0D0000}"/>
    <cellStyle name="40% - Accent5 4 7" xfId="3170" xr:uid="{00000000-0005-0000-0000-00002F0D0000}"/>
    <cellStyle name="40% - Accent5 5" xfId="241" xr:uid="{00000000-0005-0000-0000-0000300D0000}"/>
    <cellStyle name="40% - Accent5 5 2" xfId="385" xr:uid="{00000000-0005-0000-0000-0000310D0000}"/>
    <cellStyle name="40% - Accent5 5 2 2" xfId="796" xr:uid="{00000000-0005-0000-0000-0000320D0000}"/>
    <cellStyle name="40% - Accent5 5 2 2 2" xfId="1530" xr:uid="{00000000-0005-0000-0000-0000330D0000}"/>
    <cellStyle name="40% - Accent5 5 2 2 2 2" xfId="3015" xr:uid="{00000000-0005-0000-0000-0000340D0000}"/>
    <cellStyle name="40% - Accent5 5 2 2 2 3" xfId="4499" xr:uid="{00000000-0005-0000-0000-0000350D0000}"/>
    <cellStyle name="40% - Accent5 5 2 2 3" xfId="2279" xr:uid="{00000000-0005-0000-0000-0000360D0000}"/>
    <cellStyle name="40% - Accent5 5 2 2 4" xfId="3763" xr:uid="{00000000-0005-0000-0000-0000370D0000}"/>
    <cellStyle name="40% - Accent5 5 2 3" xfId="1123" xr:uid="{00000000-0005-0000-0000-0000380D0000}"/>
    <cellStyle name="40% - Accent5 5 2 3 2" xfId="2608" xr:uid="{00000000-0005-0000-0000-0000390D0000}"/>
    <cellStyle name="40% - Accent5 5 2 3 3" xfId="4092" xr:uid="{00000000-0005-0000-0000-00003A0D0000}"/>
    <cellStyle name="40% - Accent5 5 2 4" xfId="1872" xr:uid="{00000000-0005-0000-0000-00003B0D0000}"/>
    <cellStyle name="40% - Accent5 5 2 5" xfId="3356" xr:uid="{00000000-0005-0000-0000-00003C0D0000}"/>
    <cellStyle name="40% - Accent5 5 3" xfId="522" xr:uid="{00000000-0005-0000-0000-00003D0D0000}"/>
    <cellStyle name="40% - Accent5 5 3 2" xfId="1265" xr:uid="{00000000-0005-0000-0000-00003E0D0000}"/>
    <cellStyle name="40% - Accent5 5 3 2 2" xfId="2750" xr:uid="{00000000-0005-0000-0000-00003F0D0000}"/>
    <cellStyle name="40% - Accent5 5 3 2 3" xfId="4234" xr:uid="{00000000-0005-0000-0000-0000400D0000}"/>
    <cellStyle name="40% - Accent5 5 3 3" xfId="2014" xr:uid="{00000000-0005-0000-0000-0000410D0000}"/>
    <cellStyle name="40% - Accent5 5 3 4" xfId="3498" xr:uid="{00000000-0005-0000-0000-0000420D0000}"/>
    <cellStyle name="40% - Accent5 5 4" xfId="655" xr:uid="{00000000-0005-0000-0000-0000430D0000}"/>
    <cellStyle name="40% - Accent5 5 4 2" xfId="1388" xr:uid="{00000000-0005-0000-0000-0000440D0000}"/>
    <cellStyle name="40% - Accent5 5 4 2 2" xfId="2873" xr:uid="{00000000-0005-0000-0000-0000450D0000}"/>
    <cellStyle name="40% - Accent5 5 4 2 3" xfId="4357" xr:uid="{00000000-0005-0000-0000-0000460D0000}"/>
    <cellStyle name="40% - Accent5 5 4 3" xfId="2137" xr:uid="{00000000-0005-0000-0000-0000470D0000}"/>
    <cellStyle name="40% - Accent5 5 4 4" xfId="3621" xr:uid="{00000000-0005-0000-0000-0000480D0000}"/>
    <cellStyle name="40% - Accent5 5 5" xfId="982" xr:uid="{00000000-0005-0000-0000-0000490D0000}"/>
    <cellStyle name="40% - Accent5 5 5 2" xfId="2466" xr:uid="{00000000-0005-0000-0000-00004A0D0000}"/>
    <cellStyle name="40% - Accent5 5 5 3" xfId="3950" xr:uid="{00000000-0005-0000-0000-00004B0D0000}"/>
    <cellStyle name="40% - Accent5 5 6" xfId="1731" xr:uid="{00000000-0005-0000-0000-00004C0D0000}"/>
    <cellStyle name="40% - Accent5 5 7" xfId="3214" xr:uid="{00000000-0005-0000-0000-00004D0D0000}"/>
    <cellStyle name="40% - Accent5 6" xfId="254" xr:uid="{00000000-0005-0000-0000-00004E0D0000}"/>
    <cellStyle name="40% - Accent5 6 2" xfId="399" xr:uid="{00000000-0005-0000-0000-00004F0D0000}"/>
    <cellStyle name="40% - Accent5 6 2 2" xfId="810" xr:uid="{00000000-0005-0000-0000-0000500D0000}"/>
    <cellStyle name="40% - Accent5 6 2 2 2" xfId="1544" xr:uid="{00000000-0005-0000-0000-0000510D0000}"/>
    <cellStyle name="40% - Accent5 6 2 2 2 2" xfId="3029" xr:uid="{00000000-0005-0000-0000-0000520D0000}"/>
    <cellStyle name="40% - Accent5 6 2 2 2 3" xfId="4513" xr:uid="{00000000-0005-0000-0000-0000530D0000}"/>
    <cellStyle name="40% - Accent5 6 2 2 3" xfId="2293" xr:uid="{00000000-0005-0000-0000-0000540D0000}"/>
    <cellStyle name="40% - Accent5 6 2 2 4" xfId="3777" xr:uid="{00000000-0005-0000-0000-0000550D0000}"/>
    <cellStyle name="40% - Accent5 6 2 3" xfId="1137" xr:uid="{00000000-0005-0000-0000-0000560D0000}"/>
    <cellStyle name="40% - Accent5 6 2 3 2" xfId="2622" xr:uid="{00000000-0005-0000-0000-0000570D0000}"/>
    <cellStyle name="40% - Accent5 6 2 3 3" xfId="4106" xr:uid="{00000000-0005-0000-0000-0000580D0000}"/>
    <cellStyle name="40% - Accent5 6 2 4" xfId="1886" xr:uid="{00000000-0005-0000-0000-0000590D0000}"/>
    <cellStyle name="40% - Accent5 6 2 5" xfId="3370" xr:uid="{00000000-0005-0000-0000-00005A0D0000}"/>
    <cellStyle name="40% - Accent5 6 3" xfId="669" xr:uid="{00000000-0005-0000-0000-00005B0D0000}"/>
    <cellStyle name="40% - Accent5 6 3 2" xfId="1402" xr:uid="{00000000-0005-0000-0000-00005C0D0000}"/>
    <cellStyle name="40% - Accent5 6 3 2 2" xfId="2887" xr:uid="{00000000-0005-0000-0000-00005D0D0000}"/>
    <cellStyle name="40% - Accent5 6 3 2 3" xfId="4371" xr:uid="{00000000-0005-0000-0000-00005E0D0000}"/>
    <cellStyle name="40% - Accent5 6 3 3" xfId="2151" xr:uid="{00000000-0005-0000-0000-00005F0D0000}"/>
    <cellStyle name="40% - Accent5 6 3 4" xfId="3635" xr:uid="{00000000-0005-0000-0000-0000600D0000}"/>
    <cellStyle name="40% - Accent5 6 4" xfId="996" xr:uid="{00000000-0005-0000-0000-0000610D0000}"/>
    <cellStyle name="40% - Accent5 6 4 2" xfId="2480" xr:uid="{00000000-0005-0000-0000-0000620D0000}"/>
    <cellStyle name="40% - Accent5 6 4 3" xfId="3964" xr:uid="{00000000-0005-0000-0000-0000630D0000}"/>
    <cellStyle name="40% - Accent5 6 5" xfId="1745" xr:uid="{00000000-0005-0000-0000-0000640D0000}"/>
    <cellStyle name="40% - Accent5 6 6" xfId="3228" xr:uid="{00000000-0005-0000-0000-0000650D0000}"/>
    <cellStyle name="40% - Accent5 7" xfId="267" xr:uid="{00000000-0005-0000-0000-0000660D0000}"/>
    <cellStyle name="40% - Accent5 7 2" xfId="412" xr:uid="{00000000-0005-0000-0000-0000670D0000}"/>
    <cellStyle name="40% - Accent5 7 2 2" xfId="824" xr:uid="{00000000-0005-0000-0000-0000680D0000}"/>
    <cellStyle name="40% - Accent5 7 2 2 2" xfId="1558" xr:uid="{00000000-0005-0000-0000-0000690D0000}"/>
    <cellStyle name="40% - Accent5 7 2 2 2 2" xfId="3043" xr:uid="{00000000-0005-0000-0000-00006A0D0000}"/>
    <cellStyle name="40% - Accent5 7 2 2 2 3" xfId="4527" xr:uid="{00000000-0005-0000-0000-00006B0D0000}"/>
    <cellStyle name="40% - Accent5 7 2 2 3" xfId="2307" xr:uid="{00000000-0005-0000-0000-00006C0D0000}"/>
    <cellStyle name="40% - Accent5 7 2 2 4" xfId="3791" xr:uid="{00000000-0005-0000-0000-00006D0D0000}"/>
    <cellStyle name="40% - Accent5 7 2 3" xfId="1151" xr:uid="{00000000-0005-0000-0000-00006E0D0000}"/>
    <cellStyle name="40% - Accent5 7 2 3 2" xfId="2636" xr:uid="{00000000-0005-0000-0000-00006F0D0000}"/>
    <cellStyle name="40% - Accent5 7 2 3 3" xfId="4120" xr:uid="{00000000-0005-0000-0000-0000700D0000}"/>
    <cellStyle name="40% - Accent5 7 2 4" xfId="1900" xr:uid="{00000000-0005-0000-0000-0000710D0000}"/>
    <cellStyle name="40% - Accent5 7 2 5" xfId="3384" xr:uid="{00000000-0005-0000-0000-0000720D0000}"/>
    <cellStyle name="40% - Accent5 7 3" xfId="682" xr:uid="{00000000-0005-0000-0000-0000730D0000}"/>
    <cellStyle name="40% - Accent5 7 3 2" xfId="1416" xr:uid="{00000000-0005-0000-0000-0000740D0000}"/>
    <cellStyle name="40% - Accent5 7 3 2 2" xfId="2901" xr:uid="{00000000-0005-0000-0000-0000750D0000}"/>
    <cellStyle name="40% - Accent5 7 3 2 3" xfId="4385" xr:uid="{00000000-0005-0000-0000-0000760D0000}"/>
    <cellStyle name="40% - Accent5 7 3 3" xfId="2165" xr:uid="{00000000-0005-0000-0000-0000770D0000}"/>
    <cellStyle name="40% - Accent5 7 3 4" xfId="3649" xr:uid="{00000000-0005-0000-0000-0000780D0000}"/>
    <cellStyle name="40% - Accent5 7 4" xfId="1009" xr:uid="{00000000-0005-0000-0000-0000790D0000}"/>
    <cellStyle name="40% - Accent5 7 4 2" xfId="2494" xr:uid="{00000000-0005-0000-0000-00007A0D0000}"/>
    <cellStyle name="40% - Accent5 7 4 3" xfId="3978" xr:uid="{00000000-0005-0000-0000-00007B0D0000}"/>
    <cellStyle name="40% - Accent5 7 5" xfId="1758" xr:uid="{00000000-0005-0000-0000-00007C0D0000}"/>
    <cellStyle name="40% - Accent5 7 6" xfId="3242" xr:uid="{00000000-0005-0000-0000-00007D0D0000}"/>
    <cellStyle name="40% - Accent5 8" xfId="280" xr:uid="{00000000-0005-0000-0000-00007E0D0000}"/>
    <cellStyle name="40% - Accent5 8 2" xfId="426" xr:uid="{00000000-0005-0000-0000-00007F0D0000}"/>
    <cellStyle name="40% - Accent5 8 2 2" xfId="838" xr:uid="{00000000-0005-0000-0000-0000800D0000}"/>
    <cellStyle name="40% - Accent5 8 2 2 2" xfId="1572" xr:uid="{00000000-0005-0000-0000-0000810D0000}"/>
    <cellStyle name="40% - Accent5 8 2 2 2 2" xfId="3057" xr:uid="{00000000-0005-0000-0000-0000820D0000}"/>
    <cellStyle name="40% - Accent5 8 2 2 2 3" xfId="4541" xr:uid="{00000000-0005-0000-0000-0000830D0000}"/>
    <cellStyle name="40% - Accent5 8 2 2 3" xfId="2321" xr:uid="{00000000-0005-0000-0000-0000840D0000}"/>
    <cellStyle name="40% - Accent5 8 2 2 4" xfId="3805" xr:uid="{00000000-0005-0000-0000-0000850D0000}"/>
    <cellStyle name="40% - Accent5 8 2 3" xfId="1165" xr:uid="{00000000-0005-0000-0000-0000860D0000}"/>
    <cellStyle name="40% - Accent5 8 2 3 2" xfId="2650" xr:uid="{00000000-0005-0000-0000-0000870D0000}"/>
    <cellStyle name="40% - Accent5 8 2 3 3" xfId="4134" xr:uid="{00000000-0005-0000-0000-0000880D0000}"/>
    <cellStyle name="40% - Accent5 8 2 4" xfId="1914" xr:uid="{00000000-0005-0000-0000-0000890D0000}"/>
    <cellStyle name="40% - Accent5 8 2 5" xfId="3398" xr:uid="{00000000-0005-0000-0000-00008A0D0000}"/>
    <cellStyle name="40% - Accent5 8 3" xfId="696" xr:uid="{00000000-0005-0000-0000-00008B0D0000}"/>
    <cellStyle name="40% - Accent5 8 3 2" xfId="1430" xr:uid="{00000000-0005-0000-0000-00008C0D0000}"/>
    <cellStyle name="40% - Accent5 8 3 2 2" xfId="2915" xr:uid="{00000000-0005-0000-0000-00008D0D0000}"/>
    <cellStyle name="40% - Accent5 8 3 2 3" xfId="4399" xr:uid="{00000000-0005-0000-0000-00008E0D0000}"/>
    <cellStyle name="40% - Accent5 8 3 3" xfId="2179" xr:uid="{00000000-0005-0000-0000-00008F0D0000}"/>
    <cellStyle name="40% - Accent5 8 3 4" xfId="3663" xr:uid="{00000000-0005-0000-0000-0000900D0000}"/>
    <cellStyle name="40% - Accent5 8 4" xfId="1023" xr:uid="{00000000-0005-0000-0000-0000910D0000}"/>
    <cellStyle name="40% - Accent5 8 4 2" xfId="2508" xr:uid="{00000000-0005-0000-0000-0000920D0000}"/>
    <cellStyle name="40% - Accent5 8 4 3" xfId="3992" xr:uid="{00000000-0005-0000-0000-0000930D0000}"/>
    <cellStyle name="40% - Accent5 8 5" xfId="1772" xr:uid="{00000000-0005-0000-0000-0000940D0000}"/>
    <cellStyle name="40% - Accent5 8 6" xfId="3256" xr:uid="{00000000-0005-0000-0000-0000950D0000}"/>
    <cellStyle name="40% - Accent5 9" xfId="293" xr:uid="{00000000-0005-0000-0000-0000960D0000}"/>
    <cellStyle name="40% - Accent5 9 2" xfId="709" xr:uid="{00000000-0005-0000-0000-0000970D0000}"/>
    <cellStyle name="40% - Accent5 9 2 2" xfId="1443" xr:uid="{00000000-0005-0000-0000-0000980D0000}"/>
    <cellStyle name="40% - Accent5 9 2 2 2" xfId="2928" xr:uid="{00000000-0005-0000-0000-0000990D0000}"/>
    <cellStyle name="40% - Accent5 9 2 2 3" xfId="4412" xr:uid="{00000000-0005-0000-0000-00009A0D0000}"/>
    <cellStyle name="40% - Accent5 9 2 3" xfId="2192" xr:uid="{00000000-0005-0000-0000-00009B0D0000}"/>
    <cellStyle name="40% - Accent5 9 2 4" xfId="3676" xr:uid="{00000000-0005-0000-0000-00009C0D0000}"/>
    <cellStyle name="40% - Accent5 9 3" xfId="1036" xr:uid="{00000000-0005-0000-0000-00009D0D0000}"/>
    <cellStyle name="40% - Accent5 9 3 2" xfId="2521" xr:uid="{00000000-0005-0000-0000-00009E0D0000}"/>
    <cellStyle name="40% - Accent5 9 3 3" xfId="4005" xr:uid="{00000000-0005-0000-0000-00009F0D0000}"/>
    <cellStyle name="40% - Accent5 9 4" xfId="1785" xr:uid="{00000000-0005-0000-0000-0000A00D0000}"/>
    <cellStyle name="40% - Accent5 9 5" xfId="3269" xr:uid="{00000000-0005-0000-0000-0000A10D0000}"/>
    <cellStyle name="40% - Accent6" xfId="40" builtinId="51" customBuiltin="1"/>
    <cellStyle name="40% - Accent6 10" xfId="441" xr:uid="{00000000-0005-0000-0000-0000A30D0000}"/>
    <cellStyle name="40% - Accent6 10 2" xfId="855" xr:uid="{00000000-0005-0000-0000-0000A40D0000}"/>
    <cellStyle name="40% - Accent6 10 2 2" xfId="1589" xr:uid="{00000000-0005-0000-0000-0000A50D0000}"/>
    <cellStyle name="40% - Accent6 10 2 2 2" xfId="3074" xr:uid="{00000000-0005-0000-0000-0000A60D0000}"/>
    <cellStyle name="40% - Accent6 10 2 2 3" xfId="4558" xr:uid="{00000000-0005-0000-0000-0000A70D0000}"/>
    <cellStyle name="40% - Accent6 10 2 3" xfId="2338" xr:uid="{00000000-0005-0000-0000-0000A80D0000}"/>
    <cellStyle name="40% - Accent6 10 2 4" xfId="3822" xr:uid="{00000000-0005-0000-0000-0000A90D0000}"/>
    <cellStyle name="40% - Accent6 10 3" xfId="1182" xr:uid="{00000000-0005-0000-0000-0000AA0D0000}"/>
    <cellStyle name="40% - Accent6 10 3 2" xfId="2667" xr:uid="{00000000-0005-0000-0000-0000AB0D0000}"/>
    <cellStyle name="40% - Accent6 10 3 3" xfId="4151" xr:uid="{00000000-0005-0000-0000-0000AC0D0000}"/>
    <cellStyle name="40% - Accent6 10 4" xfId="1931" xr:uid="{00000000-0005-0000-0000-0000AD0D0000}"/>
    <cellStyle name="40% - Accent6 10 5" xfId="3415" xr:uid="{00000000-0005-0000-0000-0000AE0D0000}"/>
    <cellStyle name="40% - Accent6 11" xfId="454" xr:uid="{00000000-0005-0000-0000-0000AF0D0000}"/>
    <cellStyle name="40% - Accent6 11 2" xfId="869" xr:uid="{00000000-0005-0000-0000-0000B00D0000}"/>
    <cellStyle name="40% - Accent6 11 2 2" xfId="1603" xr:uid="{00000000-0005-0000-0000-0000B10D0000}"/>
    <cellStyle name="40% - Accent6 11 2 2 2" xfId="3088" xr:uid="{00000000-0005-0000-0000-0000B20D0000}"/>
    <cellStyle name="40% - Accent6 11 2 2 3" xfId="4572" xr:uid="{00000000-0005-0000-0000-0000B30D0000}"/>
    <cellStyle name="40% - Accent6 11 2 3" xfId="2352" xr:uid="{00000000-0005-0000-0000-0000B40D0000}"/>
    <cellStyle name="40% - Accent6 11 2 4" xfId="3836" xr:uid="{00000000-0005-0000-0000-0000B50D0000}"/>
    <cellStyle name="40% - Accent6 11 3" xfId="1196" xr:uid="{00000000-0005-0000-0000-0000B60D0000}"/>
    <cellStyle name="40% - Accent6 11 3 2" xfId="2681" xr:uid="{00000000-0005-0000-0000-0000B70D0000}"/>
    <cellStyle name="40% - Accent6 11 3 3" xfId="4165" xr:uid="{00000000-0005-0000-0000-0000B80D0000}"/>
    <cellStyle name="40% - Accent6 11 4" xfId="1945" xr:uid="{00000000-0005-0000-0000-0000B90D0000}"/>
    <cellStyle name="40% - Accent6 11 5" xfId="3429" xr:uid="{00000000-0005-0000-0000-0000BA0D0000}"/>
    <cellStyle name="40% - Accent6 12" xfId="467" xr:uid="{00000000-0005-0000-0000-0000BB0D0000}"/>
    <cellStyle name="40% - Accent6 12 2" xfId="1210" xr:uid="{00000000-0005-0000-0000-0000BC0D0000}"/>
    <cellStyle name="40% - Accent6 12 2 2" xfId="2695" xr:uid="{00000000-0005-0000-0000-0000BD0D0000}"/>
    <cellStyle name="40% - Accent6 12 2 3" xfId="4179" xr:uid="{00000000-0005-0000-0000-0000BE0D0000}"/>
    <cellStyle name="40% - Accent6 12 3" xfId="1959" xr:uid="{00000000-0005-0000-0000-0000BF0D0000}"/>
    <cellStyle name="40% - Accent6 12 4" xfId="3443" xr:uid="{00000000-0005-0000-0000-0000C00D0000}"/>
    <cellStyle name="40% - Accent6 13" xfId="523" xr:uid="{00000000-0005-0000-0000-0000C10D0000}"/>
    <cellStyle name="40% - Accent6 13 2" xfId="1266" xr:uid="{00000000-0005-0000-0000-0000C20D0000}"/>
    <cellStyle name="40% - Accent6 13 2 2" xfId="2751" xr:uid="{00000000-0005-0000-0000-0000C30D0000}"/>
    <cellStyle name="40% - Accent6 13 2 3" xfId="4235" xr:uid="{00000000-0005-0000-0000-0000C40D0000}"/>
    <cellStyle name="40% - Accent6 13 3" xfId="2015" xr:uid="{00000000-0005-0000-0000-0000C50D0000}"/>
    <cellStyle name="40% - Accent6 13 4" xfId="3499" xr:uid="{00000000-0005-0000-0000-0000C60D0000}"/>
    <cellStyle name="40% - Accent6 14" xfId="559" xr:uid="{00000000-0005-0000-0000-0000C70D0000}"/>
    <cellStyle name="40% - Accent6 14 2" xfId="1290" xr:uid="{00000000-0005-0000-0000-0000C80D0000}"/>
    <cellStyle name="40% - Accent6 14 2 2" xfId="2775" xr:uid="{00000000-0005-0000-0000-0000C90D0000}"/>
    <cellStyle name="40% - Accent6 14 2 3" xfId="4259" xr:uid="{00000000-0005-0000-0000-0000CA0D0000}"/>
    <cellStyle name="40% - Accent6 14 3" xfId="2039" xr:uid="{00000000-0005-0000-0000-0000CB0D0000}"/>
    <cellStyle name="40% - Accent6 14 4" xfId="3523" xr:uid="{00000000-0005-0000-0000-0000CC0D0000}"/>
    <cellStyle name="40% - Accent6 15" xfId="572" xr:uid="{00000000-0005-0000-0000-0000CD0D0000}"/>
    <cellStyle name="40% - Accent6 15 2" xfId="1303" xr:uid="{00000000-0005-0000-0000-0000CE0D0000}"/>
    <cellStyle name="40% - Accent6 15 2 2" xfId="2788" xr:uid="{00000000-0005-0000-0000-0000CF0D0000}"/>
    <cellStyle name="40% - Accent6 15 2 3" xfId="4272" xr:uid="{00000000-0005-0000-0000-0000D00D0000}"/>
    <cellStyle name="40% - Accent6 15 3" xfId="2052" xr:uid="{00000000-0005-0000-0000-0000D10D0000}"/>
    <cellStyle name="40% - Accent6 15 4" xfId="3536" xr:uid="{00000000-0005-0000-0000-0000D20D0000}"/>
    <cellStyle name="40% - Accent6 16" xfId="883" xr:uid="{00000000-0005-0000-0000-0000D30D0000}"/>
    <cellStyle name="40% - Accent6 16 2" xfId="1617" xr:uid="{00000000-0005-0000-0000-0000D40D0000}"/>
    <cellStyle name="40% - Accent6 16 2 2" xfId="3102" xr:uid="{00000000-0005-0000-0000-0000D50D0000}"/>
    <cellStyle name="40% - Accent6 16 2 3" xfId="4586" xr:uid="{00000000-0005-0000-0000-0000D60D0000}"/>
    <cellStyle name="40% - Accent6 16 3" xfId="2366" xr:uid="{00000000-0005-0000-0000-0000D70D0000}"/>
    <cellStyle name="40% - Accent6 16 4" xfId="3850" xr:uid="{00000000-0005-0000-0000-0000D80D0000}"/>
    <cellStyle name="40% - Accent6 17" xfId="897" xr:uid="{00000000-0005-0000-0000-0000D90D0000}"/>
    <cellStyle name="40% - Accent6 17 2" xfId="2380" xr:uid="{00000000-0005-0000-0000-0000DA0D0000}"/>
    <cellStyle name="40% - Accent6 17 3" xfId="3864" xr:uid="{00000000-0005-0000-0000-0000DB0D0000}"/>
    <cellStyle name="40% - Accent6 18" xfId="1631" xr:uid="{00000000-0005-0000-0000-0000DC0D0000}"/>
    <cellStyle name="40% - Accent6 18 2" xfId="3116" xr:uid="{00000000-0005-0000-0000-0000DD0D0000}"/>
    <cellStyle name="40% - Accent6 18 3" xfId="4600" xr:uid="{00000000-0005-0000-0000-0000DE0D0000}"/>
    <cellStyle name="40% - Accent6 19" xfId="1646" xr:uid="{00000000-0005-0000-0000-0000DF0D0000}"/>
    <cellStyle name="40% - Accent6 2" xfId="172" xr:uid="{00000000-0005-0000-0000-0000E00D0000}"/>
    <cellStyle name="40% - Accent6 2 2" xfId="215" xr:uid="{00000000-0005-0000-0000-0000E10D0000}"/>
    <cellStyle name="40% - Accent6 2 2 2" xfId="359" xr:uid="{00000000-0005-0000-0000-0000E20D0000}"/>
    <cellStyle name="40% - Accent6 2 2 2 2" xfId="770" xr:uid="{00000000-0005-0000-0000-0000E30D0000}"/>
    <cellStyle name="40% - Accent6 2 2 2 2 2" xfId="1504" xr:uid="{00000000-0005-0000-0000-0000E40D0000}"/>
    <cellStyle name="40% - Accent6 2 2 2 2 2 2" xfId="2989" xr:uid="{00000000-0005-0000-0000-0000E50D0000}"/>
    <cellStyle name="40% - Accent6 2 2 2 2 2 3" xfId="4473" xr:uid="{00000000-0005-0000-0000-0000E60D0000}"/>
    <cellStyle name="40% - Accent6 2 2 2 2 3" xfId="2253" xr:uid="{00000000-0005-0000-0000-0000E70D0000}"/>
    <cellStyle name="40% - Accent6 2 2 2 2 4" xfId="3737" xr:uid="{00000000-0005-0000-0000-0000E80D0000}"/>
    <cellStyle name="40% - Accent6 2 2 2 3" xfId="1097" xr:uid="{00000000-0005-0000-0000-0000E90D0000}"/>
    <cellStyle name="40% - Accent6 2 2 2 3 2" xfId="2582" xr:uid="{00000000-0005-0000-0000-0000EA0D0000}"/>
    <cellStyle name="40% - Accent6 2 2 2 3 3" xfId="4066" xr:uid="{00000000-0005-0000-0000-0000EB0D0000}"/>
    <cellStyle name="40% - Accent6 2 2 2 4" xfId="1846" xr:uid="{00000000-0005-0000-0000-0000EC0D0000}"/>
    <cellStyle name="40% - Accent6 2 2 2 5" xfId="3330" xr:uid="{00000000-0005-0000-0000-0000ED0D0000}"/>
    <cellStyle name="40% - Accent6 2 2 3" xfId="629" xr:uid="{00000000-0005-0000-0000-0000EE0D0000}"/>
    <cellStyle name="40% - Accent6 2 2 3 2" xfId="1362" xr:uid="{00000000-0005-0000-0000-0000EF0D0000}"/>
    <cellStyle name="40% - Accent6 2 2 3 2 2" xfId="2847" xr:uid="{00000000-0005-0000-0000-0000F00D0000}"/>
    <cellStyle name="40% - Accent6 2 2 3 2 3" xfId="4331" xr:uid="{00000000-0005-0000-0000-0000F10D0000}"/>
    <cellStyle name="40% - Accent6 2 2 3 3" xfId="2111" xr:uid="{00000000-0005-0000-0000-0000F20D0000}"/>
    <cellStyle name="40% - Accent6 2 2 3 4" xfId="3595" xr:uid="{00000000-0005-0000-0000-0000F30D0000}"/>
    <cellStyle name="40% - Accent6 2 2 4" xfId="956" xr:uid="{00000000-0005-0000-0000-0000F40D0000}"/>
    <cellStyle name="40% - Accent6 2 2 4 2" xfId="2440" xr:uid="{00000000-0005-0000-0000-0000F50D0000}"/>
    <cellStyle name="40% - Accent6 2 2 4 3" xfId="3924" xr:uid="{00000000-0005-0000-0000-0000F60D0000}"/>
    <cellStyle name="40% - Accent6 2 2 5" xfId="1705" xr:uid="{00000000-0005-0000-0000-0000F70D0000}"/>
    <cellStyle name="40% - Accent6 2 2 6" xfId="3188" xr:uid="{00000000-0005-0000-0000-0000F80D0000}"/>
    <cellStyle name="40% - Accent6 2 3" xfId="316" xr:uid="{00000000-0005-0000-0000-0000F90D0000}"/>
    <cellStyle name="40% - Accent6 2 3 2" xfId="727" xr:uid="{00000000-0005-0000-0000-0000FA0D0000}"/>
    <cellStyle name="40% - Accent6 2 3 2 2" xfId="1461" xr:uid="{00000000-0005-0000-0000-0000FB0D0000}"/>
    <cellStyle name="40% - Accent6 2 3 2 2 2" xfId="2946" xr:uid="{00000000-0005-0000-0000-0000FC0D0000}"/>
    <cellStyle name="40% - Accent6 2 3 2 2 3" xfId="4430" xr:uid="{00000000-0005-0000-0000-0000FD0D0000}"/>
    <cellStyle name="40% - Accent6 2 3 2 3" xfId="2210" xr:uid="{00000000-0005-0000-0000-0000FE0D0000}"/>
    <cellStyle name="40% - Accent6 2 3 2 4" xfId="3694" xr:uid="{00000000-0005-0000-0000-0000FF0D0000}"/>
    <cellStyle name="40% - Accent6 2 3 3" xfId="1054" xr:uid="{00000000-0005-0000-0000-0000000E0000}"/>
    <cellStyle name="40% - Accent6 2 3 3 2" xfId="2539" xr:uid="{00000000-0005-0000-0000-0000010E0000}"/>
    <cellStyle name="40% - Accent6 2 3 3 3" xfId="4023" xr:uid="{00000000-0005-0000-0000-0000020E0000}"/>
    <cellStyle name="40% - Accent6 2 3 4" xfId="1803" xr:uid="{00000000-0005-0000-0000-0000030E0000}"/>
    <cellStyle name="40% - Accent6 2 3 5" xfId="3287" xr:uid="{00000000-0005-0000-0000-0000040E0000}"/>
    <cellStyle name="40% - Accent6 2 4" xfId="524" xr:uid="{00000000-0005-0000-0000-0000050E0000}"/>
    <cellStyle name="40% - Accent6 2 4 2" xfId="1267" xr:uid="{00000000-0005-0000-0000-0000060E0000}"/>
    <cellStyle name="40% - Accent6 2 4 2 2" xfId="2752" xr:uid="{00000000-0005-0000-0000-0000070E0000}"/>
    <cellStyle name="40% - Accent6 2 4 2 3" xfId="4236" xr:uid="{00000000-0005-0000-0000-0000080E0000}"/>
    <cellStyle name="40% - Accent6 2 4 3" xfId="2016" xr:uid="{00000000-0005-0000-0000-0000090E0000}"/>
    <cellStyle name="40% - Accent6 2 4 4" xfId="3500" xr:uid="{00000000-0005-0000-0000-00000A0E0000}"/>
    <cellStyle name="40% - Accent6 2 5" xfId="587" xr:uid="{00000000-0005-0000-0000-00000B0E0000}"/>
    <cellStyle name="40% - Accent6 2 5 2" xfId="1319" xr:uid="{00000000-0005-0000-0000-00000C0E0000}"/>
    <cellStyle name="40% - Accent6 2 5 2 2" xfId="2804" xr:uid="{00000000-0005-0000-0000-00000D0E0000}"/>
    <cellStyle name="40% - Accent6 2 5 2 3" xfId="4288" xr:uid="{00000000-0005-0000-0000-00000E0E0000}"/>
    <cellStyle name="40% - Accent6 2 5 3" xfId="2068" xr:uid="{00000000-0005-0000-0000-00000F0E0000}"/>
    <cellStyle name="40% - Accent6 2 5 4" xfId="3552" xr:uid="{00000000-0005-0000-0000-0000100E0000}"/>
    <cellStyle name="40% - Accent6 2 6" xfId="914" xr:uid="{00000000-0005-0000-0000-0000110E0000}"/>
    <cellStyle name="40% - Accent6 2 6 2" xfId="2397" xr:uid="{00000000-0005-0000-0000-0000120E0000}"/>
    <cellStyle name="40% - Accent6 2 6 3" xfId="3881" xr:uid="{00000000-0005-0000-0000-0000130E0000}"/>
    <cellStyle name="40% - Accent6 2 7" xfId="1663" xr:uid="{00000000-0005-0000-0000-0000140E0000}"/>
    <cellStyle name="40% - Accent6 2 8" xfId="3146" xr:uid="{00000000-0005-0000-0000-0000150E0000}"/>
    <cellStyle name="40% - Accent6 20" xfId="3130" xr:uid="{00000000-0005-0000-0000-0000160E0000}"/>
    <cellStyle name="40% - Accent6 21" xfId="4614" xr:uid="{00000000-0005-0000-0000-0000170E0000}"/>
    <cellStyle name="40% - Accent6 22" xfId="4649" xr:uid="{00000000-0005-0000-0000-0000180E0000}"/>
    <cellStyle name="40% - Accent6 3" xfId="186" xr:uid="{00000000-0005-0000-0000-0000190E0000}"/>
    <cellStyle name="40% - Accent6 3 2" xfId="229" xr:uid="{00000000-0005-0000-0000-00001A0E0000}"/>
    <cellStyle name="40% - Accent6 3 2 2" xfId="373" xr:uid="{00000000-0005-0000-0000-00001B0E0000}"/>
    <cellStyle name="40% - Accent6 3 2 2 2" xfId="784" xr:uid="{00000000-0005-0000-0000-00001C0E0000}"/>
    <cellStyle name="40% - Accent6 3 2 2 2 2" xfId="1518" xr:uid="{00000000-0005-0000-0000-00001D0E0000}"/>
    <cellStyle name="40% - Accent6 3 2 2 2 2 2" xfId="3003" xr:uid="{00000000-0005-0000-0000-00001E0E0000}"/>
    <cellStyle name="40% - Accent6 3 2 2 2 2 3" xfId="4487" xr:uid="{00000000-0005-0000-0000-00001F0E0000}"/>
    <cellStyle name="40% - Accent6 3 2 2 2 3" xfId="2267" xr:uid="{00000000-0005-0000-0000-0000200E0000}"/>
    <cellStyle name="40% - Accent6 3 2 2 2 4" xfId="3751" xr:uid="{00000000-0005-0000-0000-0000210E0000}"/>
    <cellStyle name="40% - Accent6 3 2 2 3" xfId="1111" xr:uid="{00000000-0005-0000-0000-0000220E0000}"/>
    <cellStyle name="40% - Accent6 3 2 2 3 2" xfId="2596" xr:uid="{00000000-0005-0000-0000-0000230E0000}"/>
    <cellStyle name="40% - Accent6 3 2 2 3 3" xfId="4080" xr:uid="{00000000-0005-0000-0000-0000240E0000}"/>
    <cellStyle name="40% - Accent6 3 2 2 4" xfId="1860" xr:uid="{00000000-0005-0000-0000-0000250E0000}"/>
    <cellStyle name="40% - Accent6 3 2 2 5" xfId="3344" xr:uid="{00000000-0005-0000-0000-0000260E0000}"/>
    <cellStyle name="40% - Accent6 3 2 3" xfId="643" xr:uid="{00000000-0005-0000-0000-0000270E0000}"/>
    <cellStyle name="40% - Accent6 3 2 3 2" xfId="1376" xr:uid="{00000000-0005-0000-0000-0000280E0000}"/>
    <cellStyle name="40% - Accent6 3 2 3 2 2" xfId="2861" xr:uid="{00000000-0005-0000-0000-0000290E0000}"/>
    <cellStyle name="40% - Accent6 3 2 3 2 3" xfId="4345" xr:uid="{00000000-0005-0000-0000-00002A0E0000}"/>
    <cellStyle name="40% - Accent6 3 2 3 3" xfId="2125" xr:uid="{00000000-0005-0000-0000-00002B0E0000}"/>
    <cellStyle name="40% - Accent6 3 2 3 4" xfId="3609" xr:uid="{00000000-0005-0000-0000-00002C0E0000}"/>
    <cellStyle name="40% - Accent6 3 2 4" xfId="970" xr:uid="{00000000-0005-0000-0000-00002D0E0000}"/>
    <cellStyle name="40% - Accent6 3 2 4 2" xfId="2454" xr:uid="{00000000-0005-0000-0000-00002E0E0000}"/>
    <cellStyle name="40% - Accent6 3 2 4 3" xfId="3938" xr:uid="{00000000-0005-0000-0000-00002F0E0000}"/>
    <cellStyle name="40% - Accent6 3 2 5" xfId="1719" xr:uid="{00000000-0005-0000-0000-0000300E0000}"/>
    <cellStyle name="40% - Accent6 3 2 6" xfId="3202" xr:uid="{00000000-0005-0000-0000-0000310E0000}"/>
    <cellStyle name="40% - Accent6 3 3" xfId="330" xr:uid="{00000000-0005-0000-0000-0000320E0000}"/>
    <cellStyle name="40% - Accent6 3 3 2" xfId="741" xr:uid="{00000000-0005-0000-0000-0000330E0000}"/>
    <cellStyle name="40% - Accent6 3 3 2 2" xfId="1475" xr:uid="{00000000-0005-0000-0000-0000340E0000}"/>
    <cellStyle name="40% - Accent6 3 3 2 2 2" xfId="2960" xr:uid="{00000000-0005-0000-0000-0000350E0000}"/>
    <cellStyle name="40% - Accent6 3 3 2 2 3" xfId="4444" xr:uid="{00000000-0005-0000-0000-0000360E0000}"/>
    <cellStyle name="40% - Accent6 3 3 2 3" xfId="2224" xr:uid="{00000000-0005-0000-0000-0000370E0000}"/>
    <cellStyle name="40% - Accent6 3 3 2 4" xfId="3708" xr:uid="{00000000-0005-0000-0000-0000380E0000}"/>
    <cellStyle name="40% - Accent6 3 3 3" xfId="1068" xr:uid="{00000000-0005-0000-0000-0000390E0000}"/>
    <cellStyle name="40% - Accent6 3 3 3 2" xfId="2553" xr:uid="{00000000-0005-0000-0000-00003A0E0000}"/>
    <cellStyle name="40% - Accent6 3 3 3 3" xfId="4037" xr:uid="{00000000-0005-0000-0000-00003B0E0000}"/>
    <cellStyle name="40% - Accent6 3 3 4" xfId="1817" xr:uid="{00000000-0005-0000-0000-00003C0E0000}"/>
    <cellStyle name="40% - Accent6 3 3 5" xfId="3301" xr:uid="{00000000-0005-0000-0000-00003D0E0000}"/>
    <cellStyle name="40% - Accent6 3 4" xfId="525" xr:uid="{00000000-0005-0000-0000-00003E0E0000}"/>
    <cellStyle name="40% - Accent6 3 4 2" xfId="1268" xr:uid="{00000000-0005-0000-0000-00003F0E0000}"/>
    <cellStyle name="40% - Accent6 3 4 2 2" xfId="2753" xr:uid="{00000000-0005-0000-0000-0000400E0000}"/>
    <cellStyle name="40% - Accent6 3 4 2 3" xfId="4237" xr:uid="{00000000-0005-0000-0000-0000410E0000}"/>
    <cellStyle name="40% - Accent6 3 4 3" xfId="2017" xr:uid="{00000000-0005-0000-0000-0000420E0000}"/>
    <cellStyle name="40% - Accent6 3 4 4" xfId="3501" xr:uid="{00000000-0005-0000-0000-0000430E0000}"/>
    <cellStyle name="40% - Accent6 3 5" xfId="601" xr:uid="{00000000-0005-0000-0000-0000440E0000}"/>
    <cellStyle name="40% - Accent6 3 5 2" xfId="1333" xr:uid="{00000000-0005-0000-0000-0000450E0000}"/>
    <cellStyle name="40% - Accent6 3 5 2 2" xfId="2818" xr:uid="{00000000-0005-0000-0000-0000460E0000}"/>
    <cellStyle name="40% - Accent6 3 5 2 3" xfId="4302" xr:uid="{00000000-0005-0000-0000-0000470E0000}"/>
    <cellStyle name="40% - Accent6 3 5 3" xfId="2082" xr:uid="{00000000-0005-0000-0000-0000480E0000}"/>
    <cellStyle name="40% - Accent6 3 5 4" xfId="3566" xr:uid="{00000000-0005-0000-0000-0000490E0000}"/>
    <cellStyle name="40% - Accent6 3 6" xfId="928" xr:uid="{00000000-0005-0000-0000-00004A0E0000}"/>
    <cellStyle name="40% - Accent6 3 6 2" xfId="2411" xr:uid="{00000000-0005-0000-0000-00004B0E0000}"/>
    <cellStyle name="40% - Accent6 3 6 3" xfId="3895" xr:uid="{00000000-0005-0000-0000-00004C0E0000}"/>
    <cellStyle name="40% - Accent6 3 7" xfId="1677" xr:uid="{00000000-0005-0000-0000-00004D0E0000}"/>
    <cellStyle name="40% - Accent6 3 8" xfId="3160" xr:uid="{00000000-0005-0000-0000-00004E0E0000}"/>
    <cellStyle name="40% - Accent6 4" xfId="199" xr:uid="{00000000-0005-0000-0000-00004F0E0000}"/>
    <cellStyle name="40% - Accent6 4 2" xfId="343" xr:uid="{00000000-0005-0000-0000-0000500E0000}"/>
    <cellStyle name="40% - Accent6 4 2 2" xfId="754" xr:uid="{00000000-0005-0000-0000-0000510E0000}"/>
    <cellStyle name="40% - Accent6 4 2 2 2" xfId="1488" xr:uid="{00000000-0005-0000-0000-0000520E0000}"/>
    <cellStyle name="40% - Accent6 4 2 2 2 2" xfId="2973" xr:uid="{00000000-0005-0000-0000-0000530E0000}"/>
    <cellStyle name="40% - Accent6 4 2 2 2 3" xfId="4457" xr:uid="{00000000-0005-0000-0000-0000540E0000}"/>
    <cellStyle name="40% - Accent6 4 2 2 3" xfId="2237" xr:uid="{00000000-0005-0000-0000-0000550E0000}"/>
    <cellStyle name="40% - Accent6 4 2 2 4" xfId="3721" xr:uid="{00000000-0005-0000-0000-0000560E0000}"/>
    <cellStyle name="40% - Accent6 4 2 3" xfId="1081" xr:uid="{00000000-0005-0000-0000-0000570E0000}"/>
    <cellStyle name="40% - Accent6 4 2 3 2" xfId="2566" xr:uid="{00000000-0005-0000-0000-0000580E0000}"/>
    <cellStyle name="40% - Accent6 4 2 3 3" xfId="4050" xr:uid="{00000000-0005-0000-0000-0000590E0000}"/>
    <cellStyle name="40% - Accent6 4 2 4" xfId="1830" xr:uid="{00000000-0005-0000-0000-00005A0E0000}"/>
    <cellStyle name="40% - Accent6 4 2 5" xfId="3314" xr:uid="{00000000-0005-0000-0000-00005B0E0000}"/>
    <cellStyle name="40% - Accent6 4 3" xfId="526" xr:uid="{00000000-0005-0000-0000-00005C0E0000}"/>
    <cellStyle name="40% - Accent6 4 3 2" xfId="1269" xr:uid="{00000000-0005-0000-0000-00005D0E0000}"/>
    <cellStyle name="40% - Accent6 4 3 2 2" xfId="2754" xr:uid="{00000000-0005-0000-0000-00005E0E0000}"/>
    <cellStyle name="40% - Accent6 4 3 2 3" xfId="4238" xr:uid="{00000000-0005-0000-0000-00005F0E0000}"/>
    <cellStyle name="40% - Accent6 4 3 3" xfId="2018" xr:uid="{00000000-0005-0000-0000-0000600E0000}"/>
    <cellStyle name="40% - Accent6 4 3 4" xfId="3502" xr:uid="{00000000-0005-0000-0000-0000610E0000}"/>
    <cellStyle name="40% - Accent6 4 4" xfId="613" xr:uid="{00000000-0005-0000-0000-0000620E0000}"/>
    <cellStyle name="40% - Accent6 4 4 2" xfId="1346" xr:uid="{00000000-0005-0000-0000-0000630E0000}"/>
    <cellStyle name="40% - Accent6 4 4 2 2" xfId="2831" xr:uid="{00000000-0005-0000-0000-0000640E0000}"/>
    <cellStyle name="40% - Accent6 4 4 2 3" xfId="4315" xr:uid="{00000000-0005-0000-0000-0000650E0000}"/>
    <cellStyle name="40% - Accent6 4 4 3" xfId="2095" xr:uid="{00000000-0005-0000-0000-0000660E0000}"/>
    <cellStyle name="40% - Accent6 4 4 4" xfId="3579" xr:uid="{00000000-0005-0000-0000-0000670E0000}"/>
    <cellStyle name="40% - Accent6 4 5" xfId="940" xr:uid="{00000000-0005-0000-0000-0000680E0000}"/>
    <cellStyle name="40% - Accent6 4 5 2" xfId="2424" xr:uid="{00000000-0005-0000-0000-0000690E0000}"/>
    <cellStyle name="40% - Accent6 4 5 3" xfId="3908" xr:uid="{00000000-0005-0000-0000-00006A0E0000}"/>
    <cellStyle name="40% - Accent6 4 6" xfId="1689" xr:uid="{00000000-0005-0000-0000-00006B0E0000}"/>
    <cellStyle name="40% - Accent6 4 7" xfId="3172" xr:uid="{00000000-0005-0000-0000-00006C0E0000}"/>
    <cellStyle name="40% - Accent6 5" xfId="243" xr:uid="{00000000-0005-0000-0000-00006D0E0000}"/>
    <cellStyle name="40% - Accent6 5 2" xfId="387" xr:uid="{00000000-0005-0000-0000-00006E0E0000}"/>
    <cellStyle name="40% - Accent6 5 2 2" xfId="798" xr:uid="{00000000-0005-0000-0000-00006F0E0000}"/>
    <cellStyle name="40% - Accent6 5 2 2 2" xfId="1532" xr:uid="{00000000-0005-0000-0000-0000700E0000}"/>
    <cellStyle name="40% - Accent6 5 2 2 2 2" xfId="3017" xr:uid="{00000000-0005-0000-0000-0000710E0000}"/>
    <cellStyle name="40% - Accent6 5 2 2 2 3" xfId="4501" xr:uid="{00000000-0005-0000-0000-0000720E0000}"/>
    <cellStyle name="40% - Accent6 5 2 2 3" xfId="2281" xr:uid="{00000000-0005-0000-0000-0000730E0000}"/>
    <cellStyle name="40% - Accent6 5 2 2 4" xfId="3765" xr:uid="{00000000-0005-0000-0000-0000740E0000}"/>
    <cellStyle name="40% - Accent6 5 2 3" xfId="1125" xr:uid="{00000000-0005-0000-0000-0000750E0000}"/>
    <cellStyle name="40% - Accent6 5 2 3 2" xfId="2610" xr:uid="{00000000-0005-0000-0000-0000760E0000}"/>
    <cellStyle name="40% - Accent6 5 2 3 3" xfId="4094" xr:uid="{00000000-0005-0000-0000-0000770E0000}"/>
    <cellStyle name="40% - Accent6 5 2 4" xfId="1874" xr:uid="{00000000-0005-0000-0000-0000780E0000}"/>
    <cellStyle name="40% - Accent6 5 2 5" xfId="3358" xr:uid="{00000000-0005-0000-0000-0000790E0000}"/>
    <cellStyle name="40% - Accent6 5 3" xfId="527" xr:uid="{00000000-0005-0000-0000-00007A0E0000}"/>
    <cellStyle name="40% - Accent6 5 3 2" xfId="1270" xr:uid="{00000000-0005-0000-0000-00007B0E0000}"/>
    <cellStyle name="40% - Accent6 5 3 2 2" xfId="2755" xr:uid="{00000000-0005-0000-0000-00007C0E0000}"/>
    <cellStyle name="40% - Accent6 5 3 2 3" xfId="4239" xr:uid="{00000000-0005-0000-0000-00007D0E0000}"/>
    <cellStyle name="40% - Accent6 5 3 3" xfId="2019" xr:uid="{00000000-0005-0000-0000-00007E0E0000}"/>
    <cellStyle name="40% - Accent6 5 3 4" xfId="3503" xr:uid="{00000000-0005-0000-0000-00007F0E0000}"/>
    <cellStyle name="40% - Accent6 5 4" xfId="657" xr:uid="{00000000-0005-0000-0000-0000800E0000}"/>
    <cellStyle name="40% - Accent6 5 4 2" xfId="1390" xr:uid="{00000000-0005-0000-0000-0000810E0000}"/>
    <cellStyle name="40% - Accent6 5 4 2 2" xfId="2875" xr:uid="{00000000-0005-0000-0000-0000820E0000}"/>
    <cellStyle name="40% - Accent6 5 4 2 3" xfId="4359" xr:uid="{00000000-0005-0000-0000-0000830E0000}"/>
    <cellStyle name="40% - Accent6 5 4 3" xfId="2139" xr:uid="{00000000-0005-0000-0000-0000840E0000}"/>
    <cellStyle name="40% - Accent6 5 4 4" xfId="3623" xr:uid="{00000000-0005-0000-0000-0000850E0000}"/>
    <cellStyle name="40% - Accent6 5 5" xfId="984" xr:uid="{00000000-0005-0000-0000-0000860E0000}"/>
    <cellStyle name="40% - Accent6 5 5 2" xfId="2468" xr:uid="{00000000-0005-0000-0000-0000870E0000}"/>
    <cellStyle name="40% - Accent6 5 5 3" xfId="3952" xr:uid="{00000000-0005-0000-0000-0000880E0000}"/>
    <cellStyle name="40% - Accent6 5 6" xfId="1733" xr:uid="{00000000-0005-0000-0000-0000890E0000}"/>
    <cellStyle name="40% - Accent6 5 7" xfId="3216" xr:uid="{00000000-0005-0000-0000-00008A0E0000}"/>
    <cellStyle name="40% - Accent6 6" xfId="256" xr:uid="{00000000-0005-0000-0000-00008B0E0000}"/>
    <cellStyle name="40% - Accent6 6 2" xfId="401" xr:uid="{00000000-0005-0000-0000-00008C0E0000}"/>
    <cellStyle name="40% - Accent6 6 2 2" xfId="812" xr:uid="{00000000-0005-0000-0000-00008D0E0000}"/>
    <cellStyle name="40% - Accent6 6 2 2 2" xfId="1546" xr:uid="{00000000-0005-0000-0000-00008E0E0000}"/>
    <cellStyle name="40% - Accent6 6 2 2 2 2" xfId="3031" xr:uid="{00000000-0005-0000-0000-00008F0E0000}"/>
    <cellStyle name="40% - Accent6 6 2 2 2 3" xfId="4515" xr:uid="{00000000-0005-0000-0000-0000900E0000}"/>
    <cellStyle name="40% - Accent6 6 2 2 3" xfId="2295" xr:uid="{00000000-0005-0000-0000-0000910E0000}"/>
    <cellStyle name="40% - Accent6 6 2 2 4" xfId="3779" xr:uid="{00000000-0005-0000-0000-0000920E0000}"/>
    <cellStyle name="40% - Accent6 6 2 3" xfId="1139" xr:uid="{00000000-0005-0000-0000-0000930E0000}"/>
    <cellStyle name="40% - Accent6 6 2 3 2" xfId="2624" xr:uid="{00000000-0005-0000-0000-0000940E0000}"/>
    <cellStyle name="40% - Accent6 6 2 3 3" xfId="4108" xr:uid="{00000000-0005-0000-0000-0000950E0000}"/>
    <cellStyle name="40% - Accent6 6 2 4" xfId="1888" xr:uid="{00000000-0005-0000-0000-0000960E0000}"/>
    <cellStyle name="40% - Accent6 6 2 5" xfId="3372" xr:uid="{00000000-0005-0000-0000-0000970E0000}"/>
    <cellStyle name="40% - Accent6 6 3" xfId="671" xr:uid="{00000000-0005-0000-0000-0000980E0000}"/>
    <cellStyle name="40% - Accent6 6 3 2" xfId="1404" xr:uid="{00000000-0005-0000-0000-0000990E0000}"/>
    <cellStyle name="40% - Accent6 6 3 2 2" xfId="2889" xr:uid="{00000000-0005-0000-0000-00009A0E0000}"/>
    <cellStyle name="40% - Accent6 6 3 2 3" xfId="4373" xr:uid="{00000000-0005-0000-0000-00009B0E0000}"/>
    <cellStyle name="40% - Accent6 6 3 3" xfId="2153" xr:uid="{00000000-0005-0000-0000-00009C0E0000}"/>
    <cellStyle name="40% - Accent6 6 3 4" xfId="3637" xr:uid="{00000000-0005-0000-0000-00009D0E0000}"/>
    <cellStyle name="40% - Accent6 6 4" xfId="998" xr:uid="{00000000-0005-0000-0000-00009E0E0000}"/>
    <cellStyle name="40% - Accent6 6 4 2" xfId="2482" xr:uid="{00000000-0005-0000-0000-00009F0E0000}"/>
    <cellStyle name="40% - Accent6 6 4 3" xfId="3966" xr:uid="{00000000-0005-0000-0000-0000A00E0000}"/>
    <cellStyle name="40% - Accent6 6 5" xfId="1747" xr:uid="{00000000-0005-0000-0000-0000A10E0000}"/>
    <cellStyle name="40% - Accent6 6 6" xfId="3230" xr:uid="{00000000-0005-0000-0000-0000A20E0000}"/>
    <cellStyle name="40% - Accent6 7" xfId="269" xr:uid="{00000000-0005-0000-0000-0000A30E0000}"/>
    <cellStyle name="40% - Accent6 7 2" xfId="414" xr:uid="{00000000-0005-0000-0000-0000A40E0000}"/>
    <cellStyle name="40% - Accent6 7 2 2" xfId="826" xr:uid="{00000000-0005-0000-0000-0000A50E0000}"/>
    <cellStyle name="40% - Accent6 7 2 2 2" xfId="1560" xr:uid="{00000000-0005-0000-0000-0000A60E0000}"/>
    <cellStyle name="40% - Accent6 7 2 2 2 2" xfId="3045" xr:uid="{00000000-0005-0000-0000-0000A70E0000}"/>
    <cellStyle name="40% - Accent6 7 2 2 2 3" xfId="4529" xr:uid="{00000000-0005-0000-0000-0000A80E0000}"/>
    <cellStyle name="40% - Accent6 7 2 2 3" xfId="2309" xr:uid="{00000000-0005-0000-0000-0000A90E0000}"/>
    <cellStyle name="40% - Accent6 7 2 2 4" xfId="3793" xr:uid="{00000000-0005-0000-0000-0000AA0E0000}"/>
    <cellStyle name="40% - Accent6 7 2 3" xfId="1153" xr:uid="{00000000-0005-0000-0000-0000AB0E0000}"/>
    <cellStyle name="40% - Accent6 7 2 3 2" xfId="2638" xr:uid="{00000000-0005-0000-0000-0000AC0E0000}"/>
    <cellStyle name="40% - Accent6 7 2 3 3" xfId="4122" xr:uid="{00000000-0005-0000-0000-0000AD0E0000}"/>
    <cellStyle name="40% - Accent6 7 2 4" xfId="1902" xr:uid="{00000000-0005-0000-0000-0000AE0E0000}"/>
    <cellStyle name="40% - Accent6 7 2 5" xfId="3386" xr:uid="{00000000-0005-0000-0000-0000AF0E0000}"/>
    <cellStyle name="40% - Accent6 7 3" xfId="684" xr:uid="{00000000-0005-0000-0000-0000B00E0000}"/>
    <cellStyle name="40% - Accent6 7 3 2" xfId="1418" xr:uid="{00000000-0005-0000-0000-0000B10E0000}"/>
    <cellStyle name="40% - Accent6 7 3 2 2" xfId="2903" xr:uid="{00000000-0005-0000-0000-0000B20E0000}"/>
    <cellStyle name="40% - Accent6 7 3 2 3" xfId="4387" xr:uid="{00000000-0005-0000-0000-0000B30E0000}"/>
    <cellStyle name="40% - Accent6 7 3 3" xfId="2167" xr:uid="{00000000-0005-0000-0000-0000B40E0000}"/>
    <cellStyle name="40% - Accent6 7 3 4" xfId="3651" xr:uid="{00000000-0005-0000-0000-0000B50E0000}"/>
    <cellStyle name="40% - Accent6 7 4" xfId="1011" xr:uid="{00000000-0005-0000-0000-0000B60E0000}"/>
    <cellStyle name="40% - Accent6 7 4 2" xfId="2496" xr:uid="{00000000-0005-0000-0000-0000B70E0000}"/>
    <cellStyle name="40% - Accent6 7 4 3" xfId="3980" xr:uid="{00000000-0005-0000-0000-0000B80E0000}"/>
    <cellStyle name="40% - Accent6 7 5" xfId="1760" xr:uid="{00000000-0005-0000-0000-0000B90E0000}"/>
    <cellStyle name="40% - Accent6 7 6" xfId="3244" xr:uid="{00000000-0005-0000-0000-0000BA0E0000}"/>
    <cellStyle name="40% - Accent6 8" xfId="282" xr:uid="{00000000-0005-0000-0000-0000BB0E0000}"/>
    <cellStyle name="40% - Accent6 8 2" xfId="428" xr:uid="{00000000-0005-0000-0000-0000BC0E0000}"/>
    <cellStyle name="40% - Accent6 8 2 2" xfId="840" xr:uid="{00000000-0005-0000-0000-0000BD0E0000}"/>
    <cellStyle name="40% - Accent6 8 2 2 2" xfId="1574" xr:uid="{00000000-0005-0000-0000-0000BE0E0000}"/>
    <cellStyle name="40% - Accent6 8 2 2 2 2" xfId="3059" xr:uid="{00000000-0005-0000-0000-0000BF0E0000}"/>
    <cellStyle name="40% - Accent6 8 2 2 2 3" xfId="4543" xr:uid="{00000000-0005-0000-0000-0000C00E0000}"/>
    <cellStyle name="40% - Accent6 8 2 2 3" xfId="2323" xr:uid="{00000000-0005-0000-0000-0000C10E0000}"/>
    <cellStyle name="40% - Accent6 8 2 2 4" xfId="3807" xr:uid="{00000000-0005-0000-0000-0000C20E0000}"/>
    <cellStyle name="40% - Accent6 8 2 3" xfId="1167" xr:uid="{00000000-0005-0000-0000-0000C30E0000}"/>
    <cellStyle name="40% - Accent6 8 2 3 2" xfId="2652" xr:uid="{00000000-0005-0000-0000-0000C40E0000}"/>
    <cellStyle name="40% - Accent6 8 2 3 3" xfId="4136" xr:uid="{00000000-0005-0000-0000-0000C50E0000}"/>
    <cellStyle name="40% - Accent6 8 2 4" xfId="1916" xr:uid="{00000000-0005-0000-0000-0000C60E0000}"/>
    <cellStyle name="40% - Accent6 8 2 5" xfId="3400" xr:uid="{00000000-0005-0000-0000-0000C70E0000}"/>
    <cellStyle name="40% - Accent6 8 3" xfId="698" xr:uid="{00000000-0005-0000-0000-0000C80E0000}"/>
    <cellStyle name="40% - Accent6 8 3 2" xfId="1432" xr:uid="{00000000-0005-0000-0000-0000C90E0000}"/>
    <cellStyle name="40% - Accent6 8 3 2 2" xfId="2917" xr:uid="{00000000-0005-0000-0000-0000CA0E0000}"/>
    <cellStyle name="40% - Accent6 8 3 2 3" xfId="4401" xr:uid="{00000000-0005-0000-0000-0000CB0E0000}"/>
    <cellStyle name="40% - Accent6 8 3 3" xfId="2181" xr:uid="{00000000-0005-0000-0000-0000CC0E0000}"/>
    <cellStyle name="40% - Accent6 8 3 4" xfId="3665" xr:uid="{00000000-0005-0000-0000-0000CD0E0000}"/>
    <cellStyle name="40% - Accent6 8 4" xfId="1025" xr:uid="{00000000-0005-0000-0000-0000CE0E0000}"/>
    <cellStyle name="40% - Accent6 8 4 2" xfId="2510" xr:uid="{00000000-0005-0000-0000-0000CF0E0000}"/>
    <cellStyle name="40% - Accent6 8 4 3" xfId="3994" xr:uid="{00000000-0005-0000-0000-0000D00E0000}"/>
    <cellStyle name="40% - Accent6 8 5" xfId="1774" xr:uid="{00000000-0005-0000-0000-0000D10E0000}"/>
    <cellStyle name="40% - Accent6 8 6" xfId="3258" xr:uid="{00000000-0005-0000-0000-0000D20E0000}"/>
    <cellStyle name="40% - Accent6 9" xfId="294" xr:uid="{00000000-0005-0000-0000-0000D30E0000}"/>
    <cellStyle name="40% - Accent6 9 2" xfId="710" xr:uid="{00000000-0005-0000-0000-0000D40E0000}"/>
    <cellStyle name="40% - Accent6 9 2 2" xfId="1444" xr:uid="{00000000-0005-0000-0000-0000D50E0000}"/>
    <cellStyle name="40% - Accent6 9 2 2 2" xfId="2929" xr:uid="{00000000-0005-0000-0000-0000D60E0000}"/>
    <cellStyle name="40% - Accent6 9 2 2 3" xfId="4413" xr:uid="{00000000-0005-0000-0000-0000D70E0000}"/>
    <cellStyle name="40% - Accent6 9 2 3" xfId="2193" xr:uid="{00000000-0005-0000-0000-0000D80E0000}"/>
    <cellStyle name="40% - Accent6 9 2 4" xfId="3677" xr:uid="{00000000-0005-0000-0000-0000D90E0000}"/>
    <cellStyle name="40% - Accent6 9 3" xfId="1037" xr:uid="{00000000-0005-0000-0000-0000DA0E0000}"/>
    <cellStyle name="40% - Accent6 9 3 2" xfId="2522" xr:uid="{00000000-0005-0000-0000-0000DB0E0000}"/>
    <cellStyle name="40% - Accent6 9 3 3" xfId="4006" xr:uid="{00000000-0005-0000-0000-0000DC0E0000}"/>
    <cellStyle name="40% - Accent6 9 4" xfId="1786" xr:uid="{00000000-0005-0000-0000-0000DD0E0000}"/>
    <cellStyle name="40% - Accent6 9 5" xfId="3270" xr:uid="{00000000-0005-0000-0000-0000DE0E0000}"/>
    <cellStyle name="60% - Accent1" xfId="21" builtinId="32" customBuiltin="1"/>
    <cellStyle name="60% - Accent1 2" xfId="149" xr:uid="{00000000-0005-0000-0000-0000E00E0000}"/>
    <cellStyle name="60% - Accent2" xfId="25" builtinId="36" customBuiltin="1"/>
    <cellStyle name="60% - Accent2 2" xfId="150" xr:uid="{00000000-0005-0000-0000-0000E20E0000}"/>
    <cellStyle name="60% - Accent3" xfId="29" builtinId="40" customBuiltin="1"/>
    <cellStyle name="60% - Accent3 2" xfId="151" xr:uid="{00000000-0005-0000-0000-0000E40E0000}"/>
    <cellStyle name="60% - Accent4" xfId="33" builtinId="44" customBuiltin="1"/>
    <cellStyle name="60% - Accent4 2" xfId="152" xr:uid="{00000000-0005-0000-0000-0000E60E0000}"/>
    <cellStyle name="60% - Accent5" xfId="37" builtinId="48" customBuiltin="1"/>
    <cellStyle name="60% - Accent5 2" xfId="153" xr:uid="{00000000-0005-0000-0000-0000E80E0000}"/>
    <cellStyle name="60% - Accent6" xfId="41" builtinId="52" customBuiltin="1"/>
    <cellStyle name="60% - Accent6 2" xfId="154" xr:uid="{00000000-0005-0000-0000-0000EA0E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ttomRowLeftBorder" xfId="4677" xr:uid="{00000000-0005-0000-0000-0000F20E0000}"/>
    <cellStyle name="BottomRowRegular" xfId="4678" xr:uid="{00000000-0005-0000-0000-0000F30E0000}"/>
    <cellStyle name="BottomRowRightBorder" xfId="4679" xr:uid="{00000000-0005-0000-0000-0000F40E0000}"/>
    <cellStyle name="C01_Main head" xfId="71" xr:uid="{00000000-0005-0000-0000-0000F50E0000}"/>
    <cellStyle name="C02_Column heads" xfId="63" xr:uid="{00000000-0005-0000-0000-0000F60E0000}"/>
    <cellStyle name="C03_Sub head bold" xfId="61" xr:uid="{00000000-0005-0000-0000-0000F70E0000}"/>
    <cellStyle name="C04_Total text white bold" xfId="79" xr:uid="{00000000-0005-0000-0000-0000F80E0000}"/>
    <cellStyle name="C04a_Total text black with rule" xfId="78" xr:uid="{00000000-0005-0000-0000-0000F90E0000}"/>
    <cellStyle name="C05_Main text" xfId="64" xr:uid="{00000000-0005-0000-0000-0000FA0E0000}"/>
    <cellStyle name="C06_Figs" xfId="67" xr:uid="{00000000-0005-0000-0000-0000FB0E0000}"/>
    <cellStyle name="C07_Figs 1 dec percent" xfId="66" xr:uid="{00000000-0005-0000-0000-0000FC0E0000}"/>
    <cellStyle name="C08_Figs 1 decimal" xfId="65" xr:uid="{00000000-0005-0000-0000-0000FD0E0000}"/>
    <cellStyle name="C09_Notes" xfId="60" xr:uid="{00000000-0005-0000-0000-0000FE0E0000}"/>
    <cellStyle name="Calculation" xfId="11" builtinId="22" customBuiltin="1"/>
    <cellStyle name="Check Cell" xfId="13" builtinId="23" customBuiltin="1"/>
    <cellStyle name="Comma [0] 2" xfId="295" xr:uid="{00000000-0005-0000-0000-0000010F0000}"/>
    <cellStyle name="Comma [0] 3" xfId="4658" xr:uid="{00000000-0005-0000-0000-0000020F0000}"/>
    <cellStyle name="Comma 10" xfId="121" xr:uid="{00000000-0005-0000-0000-0000030F0000}"/>
    <cellStyle name="Comma 10 2" xfId="156" xr:uid="{00000000-0005-0000-0000-0000040F0000}"/>
    <cellStyle name="Comma 11" xfId="125" xr:uid="{00000000-0005-0000-0000-0000050F0000}"/>
    <cellStyle name="Comma 12" xfId="135" xr:uid="{00000000-0005-0000-0000-0000060F0000}"/>
    <cellStyle name="Comma 13" xfId="145" xr:uid="{00000000-0005-0000-0000-0000070F0000}"/>
    <cellStyle name="Comma 14" xfId="4681" xr:uid="{00000000-0005-0000-0000-0000080F0000}"/>
    <cellStyle name="Comma 15" xfId="4682" xr:uid="{00000000-0005-0000-0000-0000090F0000}"/>
    <cellStyle name="Comma 16" xfId="4684" xr:uid="{00000000-0005-0000-0000-00000A0F0000}"/>
    <cellStyle name="Comma 17" xfId="4686" xr:uid="{00000000-0005-0000-0000-00000B0F0000}"/>
    <cellStyle name="Comma 18" xfId="4687" xr:uid="{00000000-0005-0000-0000-00000C0F0000}"/>
    <cellStyle name="Comma 19" xfId="4688" xr:uid="{00000000-0005-0000-0000-00000D0F0000}"/>
    <cellStyle name="Comma 2" xfId="54" xr:uid="{00000000-0005-0000-0000-00000E0F0000}"/>
    <cellStyle name="Comma 2 2" xfId="4617" xr:uid="{00000000-0005-0000-0000-00000F0F0000}"/>
    <cellStyle name="Comma 2 3" xfId="296" xr:uid="{00000000-0005-0000-0000-0000100F0000}"/>
    <cellStyle name="Comma 20" xfId="4690" xr:uid="{00000000-0005-0000-0000-0000110F0000}"/>
    <cellStyle name="Comma 21" xfId="4692" xr:uid="{00000000-0005-0000-0000-0000120F0000}"/>
    <cellStyle name="Comma 22" xfId="4689" xr:uid="{00000000-0005-0000-0000-0000130F0000}"/>
    <cellStyle name="Comma 23" xfId="4693" xr:uid="{00000000-0005-0000-0000-0000140F0000}"/>
    <cellStyle name="Comma 24" xfId="4697" xr:uid="{00000000-0005-0000-0000-0000150F0000}"/>
    <cellStyle name="Comma 3" xfId="81" xr:uid="{00000000-0005-0000-0000-0000160F0000}"/>
    <cellStyle name="Comma 3 2" xfId="297" xr:uid="{00000000-0005-0000-0000-0000170F0000}"/>
    <cellStyle name="Comma 4" xfId="85" xr:uid="{00000000-0005-0000-0000-0000180F0000}"/>
    <cellStyle name="Comma 4 2" xfId="300" xr:uid="{00000000-0005-0000-0000-0000190F0000}"/>
    <cellStyle name="Comma 5" xfId="55" xr:uid="{00000000-0005-0000-0000-00001A0F0000}"/>
    <cellStyle name="Comma 5 2" xfId="528" xr:uid="{00000000-0005-0000-0000-00001B0F0000}"/>
    <cellStyle name="Comma 6" xfId="89" xr:uid="{00000000-0005-0000-0000-00001C0F0000}"/>
    <cellStyle name="Comma 6 2" xfId="899" xr:uid="{00000000-0005-0000-0000-00001D0F0000}"/>
    <cellStyle name="Comma 7" xfId="100" xr:uid="{00000000-0005-0000-0000-00001E0F0000}"/>
    <cellStyle name="Comma 7 2" xfId="1647" xr:uid="{00000000-0005-0000-0000-00001F0F0000}"/>
    <cellStyle name="Comma 8" xfId="108" xr:uid="{00000000-0005-0000-0000-0000200F0000}"/>
    <cellStyle name="Comma 8 2" xfId="4616" xr:uid="{00000000-0005-0000-0000-0000210F0000}"/>
    <cellStyle name="Comma 9" xfId="114" xr:uid="{00000000-0005-0000-0000-0000220F0000}"/>
    <cellStyle name="Comma 9 2" xfId="4657" xr:uid="{00000000-0005-0000-0000-0000230F0000}"/>
    <cellStyle name="Currency 2" xfId="530" xr:uid="{00000000-0005-0000-0000-0000240F0000}"/>
    <cellStyle name="Currency 2 2" xfId="4618" xr:uid="{00000000-0005-0000-0000-0000250F0000}"/>
    <cellStyle name="Currency 3" xfId="531" xr:uid="{00000000-0005-0000-0000-0000260F0000}"/>
    <cellStyle name="Currency 4" xfId="529" xr:uid="{00000000-0005-0000-0000-0000270F0000}"/>
    <cellStyle name="DataCellStyle" xfId="4619" xr:uid="{00000000-0005-0000-0000-0000280F0000}"/>
    <cellStyle name="DataCellStyle 2" xfId="4620" xr:uid="{00000000-0005-0000-0000-0000290F0000}"/>
    <cellStyle name="DataCellStyle 2 2" xfId="4650" xr:uid="{00000000-0005-0000-0000-00002A0F0000}"/>
    <cellStyle name="DataHeaderRowStyle" xfId="4670" xr:uid="{00000000-0005-0000-0000-00002B0F0000}"/>
    <cellStyle name="DataHeaderRowStyleRight" xfId="4671" xr:uid="{00000000-0005-0000-0000-00002C0F0000}"/>
    <cellStyle name="DataRowFootnoteStyle" xfId="4673" xr:uid="{00000000-0005-0000-0000-00002D0F0000}"/>
    <cellStyle name="DataRowStyle" xfId="4674" xr:uid="{00000000-0005-0000-0000-00002E0F0000}"/>
    <cellStyle name="DataRowStyleRight" xfId="4675" xr:uid="{00000000-0005-0000-0000-00002F0F0000}"/>
    <cellStyle name="DataStyle" xfId="4667" xr:uid="{00000000-0005-0000-0000-0000300F0000}"/>
    <cellStyle name="DataStyleBoldPrecision" xfId="4676" xr:uid="{00000000-0005-0000-0000-0000310F0000}"/>
    <cellStyle name="DataStylePrecision" xfId="4672" xr:uid="{00000000-0005-0000-0000-0000320F0000}"/>
    <cellStyle name="DateHeader" xfId="4665" xr:uid="{00000000-0005-0000-0000-0000330F0000}"/>
    <cellStyle name="DatePeriodHeader" xfId="4668" xr:uid="{00000000-0005-0000-0000-0000340F0000}"/>
    <cellStyle name="DatePeriodHeaderFootnote" xfId="4669" xr:uid="{00000000-0005-0000-0000-0000350F0000}"/>
    <cellStyle name="Explanatory Text" xfId="16" builtinId="53" customBuiltin="1"/>
    <cellStyle name="FooterCellStyle" xfId="4621" xr:uid="{00000000-0005-0000-0000-0000370F0000}"/>
    <cellStyle name="FooterCellStyle 2" xfId="4622" xr:uid="{00000000-0005-0000-0000-0000380F0000}"/>
    <cellStyle name="FooterCellStyle 2 2" xfId="4651" xr:uid="{00000000-0005-0000-0000-0000390F0000}"/>
    <cellStyle name="FootnoteHeader" xfId="4666" xr:uid="{00000000-0005-0000-0000-00003A0F0000}"/>
    <cellStyle name="FootnoteStyleFirstRowNormal" xfId="4680" xr:uid="{00000000-0005-0000-0000-00003B0F0000}"/>
    <cellStyle name="Good" xfId="6" builtinId="26" customBuiltin="1"/>
    <cellStyle name="Header1" xfId="4663" xr:uid="{00000000-0005-0000-0000-00003D0F0000}"/>
    <cellStyle name="Header1Left" xfId="4662" xr:uid="{00000000-0005-0000-0000-00003E0F0000}"/>
    <cellStyle name="Header1Right" xfId="4664" xr:uid="{00000000-0005-0000-0000-00003F0F0000}"/>
    <cellStyle name="Header2Right" xfId="4661" xr:uid="{00000000-0005-0000-0000-0000400F0000}"/>
    <cellStyle name="HeaderCellStyle" xfId="4623" xr:uid="{00000000-0005-0000-0000-0000410F0000}"/>
    <cellStyle name="HeaderCellStyle 2" xfId="4624" xr:uid="{00000000-0005-0000-0000-0000420F0000}"/>
    <cellStyle name="HeaderCellStyle 2 2" xfId="4652" xr:uid="{00000000-0005-0000-0000-0000430F0000}"/>
    <cellStyle name="HeaderOverTable1Left" xfId="4660" xr:uid="{00000000-0005-0000-0000-0000440F0000}"/>
    <cellStyle name="HeaderOverTableLeft" xfId="4659" xr:uid="{00000000-0005-0000-0000-0000450F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57" xr:uid="{00000000-0005-0000-0000-00004B0F0000}"/>
    <cellStyle name="Hyperlink 2 2" xfId="99" xr:uid="{00000000-0005-0000-0000-00004C0F0000}"/>
    <cellStyle name="Hyperlink 2 3" xfId="102" xr:uid="{00000000-0005-0000-0000-00004D0F0000}"/>
    <cellStyle name="Hyperlink 3" xfId="76" xr:uid="{00000000-0005-0000-0000-00004E0F0000}"/>
    <cellStyle name="Hyperlink 3 2" xfId="98" xr:uid="{00000000-0005-0000-0000-00004F0F0000}"/>
    <cellStyle name="Hyperlink 4" xfId="45" xr:uid="{00000000-0005-0000-0000-0000500F0000}"/>
    <cellStyle name="Hyperlink 5" xfId="4685" xr:uid="{00000000-0005-0000-0000-0000510F0000}"/>
    <cellStyle name="Input" xfId="9" builtinId="20" customBuiltin="1"/>
    <cellStyle name="Linked Cell" xfId="12" builtinId="24" customBuiltin="1"/>
    <cellStyle name="Neutral" xfId="8" builtinId="28" customBuiltin="1"/>
    <cellStyle name="Neutral 2" xfId="148" xr:uid="{00000000-0005-0000-0000-0000550F0000}"/>
    <cellStyle name="Normal" xfId="0" builtinId="0"/>
    <cellStyle name="Normal 10" xfId="87" xr:uid="{00000000-0005-0000-0000-0000570F0000}"/>
    <cellStyle name="Normal 10 2" xfId="103" xr:uid="{00000000-0005-0000-0000-0000580F0000}"/>
    <cellStyle name="Normal 10 2 2" xfId="813" xr:uid="{00000000-0005-0000-0000-0000590F0000}"/>
    <cellStyle name="Normal 10 2 2 2" xfId="1547" xr:uid="{00000000-0005-0000-0000-00005A0F0000}"/>
    <cellStyle name="Normal 10 2 2 2 2" xfId="3032" xr:uid="{00000000-0005-0000-0000-00005B0F0000}"/>
    <cellStyle name="Normal 10 2 2 2 3" xfId="4516" xr:uid="{00000000-0005-0000-0000-00005C0F0000}"/>
    <cellStyle name="Normal 10 2 2 3" xfId="2296" xr:uid="{00000000-0005-0000-0000-00005D0F0000}"/>
    <cellStyle name="Normal 10 2 2 4" xfId="3780" xr:uid="{00000000-0005-0000-0000-00005E0F0000}"/>
    <cellStyle name="Normal 10 2 3" xfId="1140" xr:uid="{00000000-0005-0000-0000-00005F0F0000}"/>
    <cellStyle name="Normal 10 2 3 2" xfId="2625" xr:uid="{00000000-0005-0000-0000-0000600F0000}"/>
    <cellStyle name="Normal 10 2 3 3" xfId="4109" xr:uid="{00000000-0005-0000-0000-0000610F0000}"/>
    <cellStyle name="Normal 10 2 4" xfId="1889" xr:uid="{00000000-0005-0000-0000-0000620F0000}"/>
    <cellStyle name="Normal 10 2 5" xfId="3373" xr:uid="{00000000-0005-0000-0000-0000630F0000}"/>
    <cellStyle name="Normal 10 3" xfId="110" xr:uid="{00000000-0005-0000-0000-0000640F0000}"/>
    <cellStyle name="Normal 10 3 2" xfId="1405" xr:uid="{00000000-0005-0000-0000-0000650F0000}"/>
    <cellStyle name="Normal 10 3 2 2" xfId="2890" xr:uid="{00000000-0005-0000-0000-0000660F0000}"/>
    <cellStyle name="Normal 10 3 2 3" xfId="4374" xr:uid="{00000000-0005-0000-0000-0000670F0000}"/>
    <cellStyle name="Normal 10 3 3" xfId="2154" xr:uid="{00000000-0005-0000-0000-0000680F0000}"/>
    <cellStyle name="Normal 10 3 4" xfId="3638" xr:uid="{00000000-0005-0000-0000-0000690F0000}"/>
    <cellStyle name="Normal 10 4" xfId="116" xr:uid="{00000000-0005-0000-0000-00006A0F0000}"/>
    <cellStyle name="Normal 10 4 2" xfId="2483" xr:uid="{00000000-0005-0000-0000-00006B0F0000}"/>
    <cellStyle name="Normal 10 4 3" xfId="3967" xr:uid="{00000000-0005-0000-0000-00006C0F0000}"/>
    <cellStyle name="Normal 10 5" xfId="118" xr:uid="{00000000-0005-0000-0000-00006D0F0000}"/>
    <cellStyle name="Normal 10 6" xfId="3231" xr:uid="{00000000-0005-0000-0000-00006E0F0000}"/>
    <cellStyle name="Normal 11" xfId="91" xr:uid="{00000000-0005-0000-0000-00006F0F0000}"/>
    <cellStyle name="Normal 11 2" xfId="415" xr:uid="{00000000-0005-0000-0000-0000700F0000}"/>
    <cellStyle name="Normal 11 2 2" xfId="827" xr:uid="{00000000-0005-0000-0000-0000710F0000}"/>
    <cellStyle name="Normal 11 2 2 2" xfId="1561" xr:uid="{00000000-0005-0000-0000-0000720F0000}"/>
    <cellStyle name="Normal 11 2 2 2 2" xfId="3046" xr:uid="{00000000-0005-0000-0000-0000730F0000}"/>
    <cellStyle name="Normal 11 2 2 2 3" xfId="4530" xr:uid="{00000000-0005-0000-0000-0000740F0000}"/>
    <cellStyle name="Normal 11 2 2 3" xfId="2310" xr:uid="{00000000-0005-0000-0000-0000750F0000}"/>
    <cellStyle name="Normal 11 2 2 4" xfId="3794" xr:uid="{00000000-0005-0000-0000-0000760F0000}"/>
    <cellStyle name="Normal 11 2 3" xfId="1154" xr:uid="{00000000-0005-0000-0000-0000770F0000}"/>
    <cellStyle name="Normal 11 2 3 2" xfId="2639" xr:uid="{00000000-0005-0000-0000-0000780F0000}"/>
    <cellStyle name="Normal 11 2 3 3" xfId="4123" xr:uid="{00000000-0005-0000-0000-0000790F0000}"/>
    <cellStyle name="Normal 11 2 4" xfId="1903" xr:uid="{00000000-0005-0000-0000-00007A0F0000}"/>
    <cellStyle name="Normal 11 2 5" xfId="3387" xr:uid="{00000000-0005-0000-0000-00007B0F0000}"/>
    <cellStyle name="Normal 11 3" xfId="685" xr:uid="{00000000-0005-0000-0000-00007C0F0000}"/>
    <cellStyle name="Normal 11 3 2" xfId="1419" xr:uid="{00000000-0005-0000-0000-00007D0F0000}"/>
    <cellStyle name="Normal 11 3 2 2" xfId="2904" xr:uid="{00000000-0005-0000-0000-00007E0F0000}"/>
    <cellStyle name="Normal 11 3 2 3" xfId="4388" xr:uid="{00000000-0005-0000-0000-00007F0F0000}"/>
    <cellStyle name="Normal 11 3 3" xfId="2168" xr:uid="{00000000-0005-0000-0000-0000800F0000}"/>
    <cellStyle name="Normal 11 3 4" xfId="3652" xr:uid="{00000000-0005-0000-0000-0000810F0000}"/>
    <cellStyle name="Normal 11 4" xfId="1012" xr:uid="{00000000-0005-0000-0000-0000820F0000}"/>
    <cellStyle name="Normal 11 4 2" xfId="2497" xr:uid="{00000000-0005-0000-0000-0000830F0000}"/>
    <cellStyle name="Normal 11 4 3" xfId="3981" xr:uid="{00000000-0005-0000-0000-0000840F0000}"/>
    <cellStyle name="Normal 11 5" xfId="1761" xr:uid="{00000000-0005-0000-0000-0000850F0000}"/>
    <cellStyle name="Normal 11 6" xfId="3245" xr:uid="{00000000-0005-0000-0000-0000860F0000}"/>
    <cellStyle name="Normal 12" xfId="93" xr:uid="{00000000-0005-0000-0000-0000870F0000}"/>
    <cellStyle name="Normal 12 2" xfId="299" xr:uid="{00000000-0005-0000-0000-0000880F0000}"/>
    <cellStyle name="Normal 13" xfId="94" xr:uid="{00000000-0005-0000-0000-0000890F0000}"/>
    <cellStyle name="Normal 13 2" xfId="841" xr:uid="{00000000-0005-0000-0000-00008A0F0000}"/>
    <cellStyle name="Normal 13 2 2" xfId="1575" xr:uid="{00000000-0005-0000-0000-00008B0F0000}"/>
    <cellStyle name="Normal 13 2 2 2" xfId="3060" xr:uid="{00000000-0005-0000-0000-00008C0F0000}"/>
    <cellStyle name="Normal 13 2 2 3" xfId="4544" xr:uid="{00000000-0005-0000-0000-00008D0F0000}"/>
    <cellStyle name="Normal 13 2 3" xfId="2324" xr:uid="{00000000-0005-0000-0000-00008E0F0000}"/>
    <cellStyle name="Normal 13 2 4" xfId="3808" xr:uid="{00000000-0005-0000-0000-00008F0F0000}"/>
    <cellStyle name="Normal 13 3" xfId="1168" xr:uid="{00000000-0005-0000-0000-0000900F0000}"/>
    <cellStyle name="Normal 13 3 2" xfId="2653" xr:uid="{00000000-0005-0000-0000-0000910F0000}"/>
    <cellStyle name="Normal 13 3 3" xfId="4137" xr:uid="{00000000-0005-0000-0000-0000920F0000}"/>
    <cellStyle name="Normal 13 4" xfId="1917" xr:uid="{00000000-0005-0000-0000-0000930F0000}"/>
    <cellStyle name="Normal 13 5" xfId="3401" xr:uid="{00000000-0005-0000-0000-0000940F0000}"/>
    <cellStyle name="Normal 14" xfId="106" xr:uid="{00000000-0005-0000-0000-0000950F0000}"/>
    <cellStyle name="Normal 14 2" xfId="842" xr:uid="{00000000-0005-0000-0000-0000960F0000}"/>
    <cellStyle name="Normal 14 2 2" xfId="1576" xr:uid="{00000000-0005-0000-0000-0000970F0000}"/>
    <cellStyle name="Normal 14 2 2 2" xfId="3061" xr:uid="{00000000-0005-0000-0000-0000980F0000}"/>
    <cellStyle name="Normal 14 2 2 3" xfId="4545" xr:uid="{00000000-0005-0000-0000-0000990F0000}"/>
    <cellStyle name="Normal 14 2 3" xfId="2325" xr:uid="{00000000-0005-0000-0000-00009A0F0000}"/>
    <cellStyle name="Normal 14 2 4" xfId="3809" xr:uid="{00000000-0005-0000-0000-00009B0F0000}"/>
    <cellStyle name="Normal 14 3" xfId="1169" xr:uid="{00000000-0005-0000-0000-00009C0F0000}"/>
    <cellStyle name="Normal 14 3 2" xfId="2654" xr:uid="{00000000-0005-0000-0000-00009D0F0000}"/>
    <cellStyle name="Normal 14 3 3" xfId="4138" xr:uid="{00000000-0005-0000-0000-00009E0F0000}"/>
    <cellStyle name="Normal 14 4" xfId="1918" xr:uid="{00000000-0005-0000-0000-00009F0F0000}"/>
    <cellStyle name="Normal 14 5" xfId="3402" xr:uid="{00000000-0005-0000-0000-0000A00F0000}"/>
    <cellStyle name="Normal 15" xfId="112" xr:uid="{00000000-0005-0000-0000-0000A10F0000}"/>
    <cellStyle name="Normal 15 2" xfId="856" xr:uid="{00000000-0005-0000-0000-0000A20F0000}"/>
    <cellStyle name="Normal 15 2 2" xfId="1590" xr:uid="{00000000-0005-0000-0000-0000A30F0000}"/>
    <cellStyle name="Normal 15 2 2 2" xfId="3075" xr:uid="{00000000-0005-0000-0000-0000A40F0000}"/>
    <cellStyle name="Normal 15 2 2 3" xfId="4559" xr:uid="{00000000-0005-0000-0000-0000A50F0000}"/>
    <cellStyle name="Normal 15 2 3" xfId="2339" xr:uid="{00000000-0005-0000-0000-0000A60F0000}"/>
    <cellStyle name="Normal 15 2 4" xfId="3823" xr:uid="{00000000-0005-0000-0000-0000A70F0000}"/>
    <cellStyle name="Normal 15 3" xfId="1183" xr:uid="{00000000-0005-0000-0000-0000A80F0000}"/>
    <cellStyle name="Normal 15 3 2" xfId="2668" xr:uid="{00000000-0005-0000-0000-0000A90F0000}"/>
    <cellStyle name="Normal 15 3 3" xfId="4152" xr:uid="{00000000-0005-0000-0000-0000AA0F0000}"/>
    <cellStyle name="Normal 15 4" xfId="1932" xr:uid="{00000000-0005-0000-0000-0000AB0F0000}"/>
    <cellStyle name="Normal 15 5" xfId="3416" xr:uid="{00000000-0005-0000-0000-0000AC0F0000}"/>
    <cellStyle name="Normal 16" xfId="117" xr:uid="{00000000-0005-0000-0000-0000AD0F0000}"/>
    <cellStyle name="Normal 16 2" xfId="1197" xr:uid="{00000000-0005-0000-0000-0000AE0F0000}"/>
    <cellStyle name="Normal 16 2 2" xfId="2682" xr:uid="{00000000-0005-0000-0000-0000AF0F0000}"/>
    <cellStyle name="Normal 16 2 3" xfId="4166" xr:uid="{00000000-0005-0000-0000-0000B00F0000}"/>
    <cellStyle name="Normal 16 3" xfId="1946" xr:uid="{00000000-0005-0000-0000-0000B10F0000}"/>
    <cellStyle name="Normal 16 4" xfId="3430" xr:uid="{00000000-0005-0000-0000-0000B20F0000}"/>
    <cellStyle name="Normal 17" xfId="122" xr:uid="{00000000-0005-0000-0000-0000B30F0000}"/>
    <cellStyle name="Normal 17 2" xfId="4625" xr:uid="{00000000-0005-0000-0000-0000B40F0000}"/>
    <cellStyle name="Normal 17 3" xfId="532" xr:uid="{00000000-0005-0000-0000-0000B50F0000}"/>
    <cellStyle name="Normal 18" xfId="132" xr:uid="{00000000-0005-0000-0000-0000B60F0000}"/>
    <cellStyle name="Normal 18 2" xfId="1277" xr:uid="{00000000-0005-0000-0000-0000B70F0000}"/>
    <cellStyle name="Normal 18 2 2" xfId="2762" xr:uid="{00000000-0005-0000-0000-0000B80F0000}"/>
    <cellStyle name="Normal 18 2 3" xfId="4246" xr:uid="{00000000-0005-0000-0000-0000B90F0000}"/>
    <cellStyle name="Normal 18 3" xfId="2026" xr:uid="{00000000-0005-0000-0000-0000BA0F0000}"/>
    <cellStyle name="Normal 18 4" xfId="3510" xr:uid="{00000000-0005-0000-0000-0000BB0F0000}"/>
    <cellStyle name="Normal 19" xfId="44" xr:uid="{00000000-0005-0000-0000-0000BC0F0000}"/>
    <cellStyle name="Normal 19 2" xfId="1604" xr:uid="{00000000-0005-0000-0000-0000BD0F0000}"/>
    <cellStyle name="Normal 19 2 2" xfId="3089" xr:uid="{00000000-0005-0000-0000-0000BE0F0000}"/>
    <cellStyle name="Normal 19 2 3" xfId="4573" xr:uid="{00000000-0005-0000-0000-0000BF0F0000}"/>
    <cellStyle name="Normal 19 3" xfId="2353" xr:uid="{00000000-0005-0000-0000-0000C00F0000}"/>
    <cellStyle name="Normal 19 4" xfId="3837" xr:uid="{00000000-0005-0000-0000-0000C10F0000}"/>
    <cellStyle name="Normal 19 5" xfId="870" xr:uid="{00000000-0005-0000-0000-0000C20F0000}"/>
    <cellStyle name="Normal 2" xfId="42" xr:uid="{00000000-0005-0000-0000-0000C30F0000}"/>
    <cellStyle name="Normal 2 2" xfId="49" xr:uid="{00000000-0005-0000-0000-0000C40F0000}"/>
    <cellStyle name="Normal 2 2 2" xfId="72" xr:uid="{00000000-0005-0000-0000-0000C50F0000}"/>
    <cellStyle name="Normal 2 2 2 2" xfId="742" xr:uid="{00000000-0005-0000-0000-0000C60F0000}"/>
    <cellStyle name="Normal 2 2 2 2 2" xfId="1476" xr:uid="{00000000-0005-0000-0000-0000C70F0000}"/>
    <cellStyle name="Normal 2 2 2 2 2 2" xfId="2961" xr:uid="{00000000-0005-0000-0000-0000C80F0000}"/>
    <cellStyle name="Normal 2 2 2 2 2 3" xfId="4445" xr:uid="{00000000-0005-0000-0000-0000C90F0000}"/>
    <cellStyle name="Normal 2 2 2 2 3" xfId="2225" xr:uid="{00000000-0005-0000-0000-0000CA0F0000}"/>
    <cellStyle name="Normal 2 2 2 2 4" xfId="3709" xr:uid="{00000000-0005-0000-0000-0000CB0F0000}"/>
    <cellStyle name="Normal 2 2 2 3" xfId="1069" xr:uid="{00000000-0005-0000-0000-0000CC0F0000}"/>
    <cellStyle name="Normal 2 2 2 3 2" xfId="2554" xr:uid="{00000000-0005-0000-0000-0000CD0F0000}"/>
    <cellStyle name="Normal 2 2 2 3 3" xfId="4038" xr:uid="{00000000-0005-0000-0000-0000CE0F0000}"/>
    <cellStyle name="Normal 2 2 2 4" xfId="1818" xr:uid="{00000000-0005-0000-0000-0000CF0F0000}"/>
    <cellStyle name="Normal 2 2 2 5" xfId="3302" xr:uid="{00000000-0005-0000-0000-0000D00F0000}"/>
    <cellStyle name="Normal 2 2 2 6" xfId="331" xr:uid="{00000000-0005-0000-0000-0000D10F0000}"/>
    <cellStyle name="Normal 2 2 3" xfId="80" xr:uid="{00000000-0005-0000-0000-0000D20F0000}"/>
    <cellStyle name="Normal 2 2 3 2" xfId="130" xr:uid="{00000000-0005-0000-0000-0000D30F0000}"/>
    <cellStyle name="Normal 2 2 3 3" xfId="534" xr:uid="{00000000-0005-0000-0000-0000D40F0000}"/>
    <cellStyle name="Normal 2 2 4" xfId="84" xr:uid="{00000000-0005-0000-0000-0000D50F0000}"/>
    <cellStyle name="Normal 2 2 4 2" xfId="1334" xr:uid="{00000000-0005-0000-0000-0000D60F0000}"/>
    <cellStyle name="Normal 2 2 4 2 2" xfId="2819" xr:uid="{00000000-0005-0000-0000-0000D70F0000}"/>
    <cellStyle name="Normal 2 2 4 2 3" xfId="4303" xr:uid="{00000000-0005-0000-0000-0000D80F0000}"/>
    <cellStyle name="Normal 2 2 4 3" xfId="2083" xr:uid="{00000000-0005-0000-0000-0000D90F0000}"/>
    <cellStyle name="Normal 2 2 4 4" xfId="3567" xr:uid="{00000000-0005-0000-0000-0000DA0F0000}"/>
    <cellStyle name="Normal 2 2 5" xfId="88" xr:uid="{00000000-0005-0000-0000-0000DB0F0000}"/>
    <cellStyle name="Normal 2 2 5 2" xfId="2412" xr:uid="{00000000-0005-0000-0000-0000DC0F0000}"/>
    <cellStyle name="Normal 2 2 5 3" xfId="3896" xr:uid="{00000000-0005-0000-0000-0000DD0F0000}"/>
    <cellStyle name="Normal 2 2 6" xfId="104" xr:uid="{00000000-0005-0000-0000-0000DE0F0000}"/>
    <cellStyle name="Normal 2 2 7" xfId="111" xr:uid="{00000000-0005-0000-0000-0000DF0F0000}"/>
    <cellStyle name="Normal 2 2 8" xfId="127" xr:uid="{00000000-0005-0000-0000-0000E00F0000}"/>
    <cellStyle name="Normal 2 2 9" xfId="137" xr:uid="{00000000-0005-0000-0000-0000E10F0000}"/>
    <cellStyle name="Normal 2 3" xfId="50" xr:uid="{00000000-0005-0000-0000-0000E20F0000}"/>
    <cellStyle name="Normal 2 3 2" xfId="711" xr:uid="{00000000-0005-0000-0000-0000E30F0000}"/>
    <cellStyle name="Normal 2 3 2 2" xfId="1445" xr:uid="{00000000-0005-0000-0000-0000E40F0000}"/>
    <cellStyle name="Normal 2 3 2 2 2" xfId="2930" xr:uid="{00000000-0005-0000-0000-0000E50F0000}"/>
    <cellStyle name="Normal 2 3 2 2 3" xfId="4414" xr:uid="{00000000-0005-0000-0000-0000E60F0000}"/>
    <cellStyle name="Normal 2 3 2 3" xfId="2194" xr:uid="{00000000-0005-0000-0000-0000E70F0000}"/>
    <cellStyle name="Normal 2 3 2 4" xfId="3678" xr:uid="{00000000-0005-0000-0000-0000E80F0000}"/>
    <cellStyle name="Normal 2 3 3" xfId="1038" xr:uid="{00000000-0005-0000-0000-0000E90F0000}"/>
    <cellStyle name="Normal 2 3 3 2" xfId="2523" xr:uid="{00000000-0005-0000-0000-0000EA0F0000}"/>
    <cellStyle name="Normal 2 3 3 3" xfId="4007" xr:uid="{00000000-0005-0000-0000-0000EB0F0000}"/>
    <cellStyle name="Normal 2 3 4" xfId="1787" xr:uid="{00000000-0005-0000-0000-0000EC0F0000}"/>
    <cellStyle name="Normal 2 3 5" xfId="3271" xr:uid="{00000000-0005-0000-0000-0000ED0F0000}"/>
    <cellStyle name="Normal 2 3 6" xfId="4626" xr:uid="{00000000-0005-0000-0000-0000EE0F0000}"/>
    <cellStyle name="Normal 2 3 7" xfId="301" xr:uid="{00000000-0005-0000-0000-0000EF0F0000}"/>
    <cellStyle name="Normal 2 4" xfId="126" xr:uid="{00000000-0005-0000-0000-0000F00F0000}"/>
    <cellStyle name="Normal 2 4 2" xfId="4627" xr:uid="{00000000-0005-0000-0000-0000F10F0000}"/>
    <cellStyle name="Normal 2 4 3" xfId="298" xr:uid="{00000000-0005-0000-0000-0000F20F0000}"/>
    <cellStyle name="Normal 2 5" xfId="128" xr:uid="{00000000-0005-0000-0000-0000F30F0000}"/>
    <cellStyle name="Normal 2 5 2" xfId="533" xr:uid="{00000000-0005-0000-0000-0000F40F0000}"/>
    <cellStyle name="Normal 2 6" xfId="131" xr:uid="{00000000-0005-0000-0000-0000F50F0000}"/>
    <cellStyle name="Normal 2 6 2" xfId="1291" xr:uid="{00000000-0005-0000-0000-0000F60F0000}"/>
    <cellStyle name="Normal 2 6 2 2" xfId="2776" xr:uid="{00000000-0005-0000-0000-0000F70F0000}"/>
    <cellStyle name="Normal 2 6 2 3" xfId="4260" xr:uid="{00000000-0005-0000-0000-0000F80F0000}"/>
    <cellStyle name="Normal 2 6 3" xfId="2040" xr:uid="{00000000-0005-0000-0000-0000F90F0000}"/>
    <cellStyle name="Normal 2 6 4" xfId="3524" xr:uid="{00000000-0005-0000-0000-0000FA0F0000}"/>
    <cellStyle name="Normal 2 6 5" xfId="560" xr:uid="{00000000-0005-0000-0000-0000FB0F0000}"/>
    <cellStyle name="Normal 2 7" xfId="136" xr:uid="{00000000-0005-0000-0000-0000FC0F0000}"/>
    <cellStyle name="Normal 2 7 2" xfId="2381" xr:uid="{00000000-0005-0000-0000-0000FD0F0000}"/>
    <cellStyle name="Normal 2 7 3" xfId="3865" xr:uid="{00000000-0005-0000-0000-0000FE0F0000}"/>
    <cellStyle name="Normal 2 8" xfId="46" xr:uid="{00000000-0005-0000-0000-0000FF0F0000}"/>
    <cellStyle name="Normal 2 9" xfId="3131" xr:uid="{00000000-0005-0000-0000-000000100000}"/>
    <cellStyle name="Normal 20" xfId="142" xr:uid="{00000000-0005-0000-0000-000001100000}"/>
    <cellStyle name="Normal 20 2" xfId="898" xr:uid="{00000000-0005-0000-0000-000002100000}"/>
    <cellStyle name="Normal 21" xfId="884" xr:uid="{00000000-0005-0000-0000-000003100000}"/>
    <cellStyle name="Normal 21 2" xfId="2367" xr:uid="{00000000-0005-0000-0000-000004100000}"/>
    <cellStyle name="Normal 21 3" xfId="3851" xr:uid="{00000000-0005-0000-0000-000005100000}"/>
    <cellStyle name="Normal 22" xfId="1618" xr:uid="{00000000-0005-0000-0000-000006100000}"/>
    <cellStyle name="Normal 22 2" xfId="3103" xr:uid="{00000000-0005-0000-0000-000007100000}"/>
    <cellStyle name="Normal 22 3" xfId="4587" xr:uid="{00000000-0005-0000-0000-000008100000}"/>
    <cellStyle name="Normal 23" xfId="1648" xr:uid="{00000000-0005-0000-0000-000009100000}"/>
    <cellStyle name="Normal 24" xfId="1632" xr:uid="{00000000-0005-0000-0000-00000A100000}"/>
    <cellStyle name="Normal 25" xfId="1633" xr:uid="{00000000-0005-0000-0000-00000B100000}"/>
    <cellStyle name="Normal 26" xfId="3117" xr:uid="{00000000-0005-0000-0000-00000C100000}"/>
    <cellStyle name="Normal 27" xfId="4601" xr:uid="{00000000-0005-0000-0000-00000D100000}"/>
    <cellStyle name="Normal 28" xfId="4615" xr:uid="{00000000-0005-0000-0000-00000E100000}"/>
    <cellStyle name="Normal 29" xfId="4656" xr:uid="{00000000-0005-0000-0000-00000F100000}"/>
    <cellStyle name="Normal 3" xfId="47" xr:uid="{00000000-0005-0000-0000-000010100000}"/>
    <cellStyle name="Normal 3 10" xfId="157" xr:uid="{00000000-0005-0000-0000-000011100000}"/>
    <cellStyle name="Normal 3 11" xfId="4694" xr:uid="{00000000-0005-0000-0000-000012100000}"/>
    <cellStyle name="Normal 3 2" xfId="96" xr:uid="{00000000-0005-0000-0000-000013100000}"/>
    <cellStyle name="Normal 3 2 2" xfId="344" xr:uid="{00000000-0005-0000-0000-000014100000}"/>
    <cellStyle name="Normal 3 2 2 2" xfId="755" xr:uid="{00000000-0005-0000-0000-000015100000}"/>
    <cellStyle name="Normal 3 2 2 2 2" xfId="1489" xr:uid="{00000000-0005-0000-0000-000016100000}"/>
    <cellStyle name="Normal 3 2 2 2 2 2" xfId="2974" xr:uid="{00000000-0005-0000-0000-000017100000}"/>
    <cellStyle name="Normal 3 2 2 2 2 3" xfId="4458" xr:uid="{00000000-0005-0000-0000-000018100000}"/>
    <cellStyle name="Normal 3 2 2 2 3" xfId="2238" xr:uid="{00000000-0005-0000-0000-000019100000}"/>
    <cellStyle name="Normal 3 2 2 2 4" xfId="3722" xr:uid="{00000000-0005-0000-0000-00001A100000}"/>
    <cellStyle name="Normal 3 2 2 3" xfId="1082" xr:uid="{00000000-0005-0000-0000-00001B100000}"/>
    <cellStyle name="Normal 3 2 2 3 2" xfId="2567" xr:uid="{00000000-0005-0000-0000-00001C100000}"/>
    <cellStyle name="Normal 3 2 2 3 3" xfId="4051" xr:uid="{00000000-0005-0000-0000-00001D100000}"/>
    <cellStyle name="Normal 3 2 2 4" xfId="1831" xr:uid="{00000000-0005-0000-0000-00001E100000}"/>
    <cellStyle name="Normal 3 2 2 5" xfId="3315" xr:uid="{00000000-0005-0000-0000-00001F100000}"/>
    <cellStyle name="Normal 3 2 3" xfId="536" xr:uid="{00000000-0005-0000-0000-000020100000}"/>
    <cellStyle name="Normal 3 2 4" xfId="614" xr:uid="{00000000-0005-0000-0000-000021100000}"/>
    <cellStyle name="Normal 3 2 4 2" xfId="1347" xr:uid="{00000000-0005-0000-0000-000022100000}"/>
    <cellStyle name="Normal 3 2 4 2 2" xfId="2832" xr:uid="{00000000-0005-0000-0000-000023100000}"/>
    <cellStyle name="Normal 3 2 4 2 3" xfId="4316" xr:uid="{00000000-0005-0000-0000-000024100000}"/>
    <cellStyle name="Normal 3 2 4 3" xfId="2096" xr:uid="{00000000-0005-0000-0000-000025100000}"/>
    <cellStyle name="Normal 3 2 4 4" xfId="3580" xr:uid="{00000000-0005-0000-0000-000026100000}"/>
    <cellStyle name="Normal 3 2 5" xfId="941" xr:uid="{00000000-0005-0000-0000-000027100000}"/>
    <cellStyle name="Normal 3 2 5 2" xfId="2425" xr:uid="{00000000-0005-0000-0000-000028100000}"/>
    <cellStyle name="Normal 3 2 5 3" xfId="3909" xr:uid="{00000000-0005-0000-0000-000029100000}"/>
    <cellStyle name="Normal 3 2 6" xfId="1690" xr:uid="{00000000-0005-0000-0000-00002A100000}"/>
    <cellStyle name="Normal 3 2 7" xfId="3173" xr:uid="{00000000-0005-0000-0000-00002B100000}"/>
    <cellStyle name="Normal 3 2 8" xfId="200" xr:uid="{00000000-0005-0000-0000-00002C100000}"/>
    <cellStyle name="Normal 3 3" xfId="140" xr:uid="{00000000-0005-0000-0000-00002D100000}"/>
    <cellStyle name="Normal 3 3 2" xfId="712" xr:uid="{00000000-0005-0000-0000-00002E100000}"/>
    <cellStyle name="Normal 3 3 2 2" xfId="1446" xr:uid="{00000000-0005-0000-0000-00002F100000}"/>
    <cellStyle name="Normal 3 3 2 2 2" xfId="2931" xr:uid="{00000000-0005-0000-0000-000030100000}"/>
    <cellStyle name="Normal 3 3 2 2 3" xfId="4415" xr:uid="{00000000-0005-0000-0000-000031100000}"/>
    <cellStyle name="Normal 3 3 2 3" xfId="2195" xr:uid="{00000000-0005-0000-0000-000032100000}"/>
    <cellStyle name="Normal 3 3 2 4" xfId="3679" xr:uid="{00000000-0005-0000-0000-000033100000}"/>
    <cellStyle name="Normal 3 3 3" xfId="1039" xr:uid="{00000000-0005-0000-0000-000034100000}"/>
    <cellStyle name="Normal 3 3 3 2" xfId="2524" xr:uid="{00000000-0005-0000-0000-000035100000}"/>
    <cellStyle name="Normal 3 3 3 3" xfId="4008" xr:uid="{00000000-0005-0000-0000-000036100000}"/>
    <cellStyle name="Normal 3 3 4" xfId="1788" xr:uid="{00000000-0005-0000-0000-000037100000}"/>
    <cellStyle name="Normal 3 3 5" xfId="3272" xr:uid="{00000000-0005-0000-0000-000038100000}"/>
    <cellStyle name="Normal 3 3 6" xfId="302" xr:uid="{00000000-0005-0000-0000-000039100000}"/>
    <cellStyle name="Normal 3 4" xfId="535" xr:uid="{00000000-0005-0000-0000-00003A100000}"/>
    <cellStyle name="Normal 3 5" xfId="573" xr:uid="{00000000-0005-0000-0000-00003B100000}"/>
    <cellStyle name="Normal 3 5 2" xfId="1304" xr:uid="{00000000-0005-0000-0000-00003C100000}"/>
    <cellStyle name="Normal 3 5 2 2" xfId="2789" xr:uid="{00000000-0005-0000-0000-00003D100000}"/>
    <cellStyle name="Normal 3 5 2 3" xfId="4273" xr:uid="{00000000-0005-0000-0000-00003E100000}"/>
    <cellStyle name="Normal 3 5 3" xfId="2053" xr:uid="{00000000-0005-0000-0000-00003F100000}"/>
    <cellStyle name="Normal 3 5 4" xfId="3537" xr:uid="{00000000-0005-0000-0000-000040100000}"/>
    <cellStyle name="Normal 3 6" xfId="900" xr:uid="{00000000-0005-0000-0000-000041100000}"/>
    <cellStyle name="Normal 3 6 2" xfId="2382" xr:uid="{00000000-0005-0000-0000-000042100000}"/>
    <cellStyle name="Normal 3 6 3" xfId="3866" xr:uid="{00000000-0005-0000-0000-000043100000}"/>
    <cellStyle name="Normal 3 7" xfId="1649" xr:uid="{00000000-0005-0000-0000-000044100000}"/>
    <cellStyle name="Normal 3 8" xfId="3132" xr:uid="{00000000-0005-0000-0000-000045100000}"/>
    <cellStyle name="Normal 3 9" xfId="4628" xr:uid="{00000000-0005-0000-0000-000046100000}"/>
    <cellStyle name="Normal 30" xfId="155" xr:uid="{00000000-0005-0000-0000-000047100000}"/>
    <cellStyle name="Normal 31" xfId="146" xr:uid="{00000000-0005-0000-0000-000048100000}"/>
    <cellStyle name="Normal 33" xfId="58" xr:uid="{00000000-0005-0000-0000-000049100000}"/>
    <cellStyle name="Normal 4" xfId="48" xr:uid="{00000000-0005-0000-0000-00004A100000}"/>
    <cellStyle name="Normal 4 2" xfId="75" xr:uid="{00000000-0005-0000-0000-00004B100000}"/>
    <cellStyle name="Normal 4 2 2" xfId="105" xr:uid="{00000000-0005-0000-0000-00004C100000}"/>
    <cellStyle name="Normal 4 2 3" xfId="537" xr:uid="{00000000-0005-0000-0000-00004D100000}"/>
    <cellStyle name="Normal 4 2 4" xfId="4696" xr:uid="{00000000-0005-0000-0000-00004E100000}"/>
    <cellStyle name="Normal 4 3" xfId="4653" xr:uid="{00000000-0005-0000-0000-00004F100000}"/>
    <cellStyle name="Normal 4 4" xfId="4629" xr:uid="{00000000-0005-0000-0000-000050100000}"/>
    <cellStyle name="Normal 4 5" xfId="159" xr:uid="{00000000-0005-0000-0000-000051100000}"/>
    <cellStyle name="Normal 5" xfId="52" xr:uid="{00000000-0005-0000-0000-000052100000}"/>
    <cellStyle name="Normal 5 2" xfId="97" xr:uid="{00000000-0005-0000-0000-000053100000}"/>
    <cellStyle name="Normal 5 2 2" xfId="346" xr:uid="{00000000-0005-0000-0000-000054100000}"/>
    <cellStyle name="Normal 5 2 2 2" xfId="757" xr:uid="{00000000-0005-0000-0000-000055100000}"/>
    <cellStyle name="Normal 5 2 2 2 2" xfId="1491" xr:uid="{00000000-0005-0000-0000-000056100000}"/>
    <cellStyle name="Normal 5 2 2 2 2 2" xfId="2976" xr:uid="{00000000-0005-0000-0000-000057100000}"/>
    <cellStyle name="Normal 5 2 2 2 2 3" xfId="4460" xr:uid="{00000000-0005-0000-0000-000058100000}"/>
    <cellStyle name="Normal 5 2 2 2 3" xfId="2240" xr:uid="{00000000-0005-0000-0000-000059100000}"/>
    <cellStyle name="Normal 5 2 2 2 4" xfId="3724" xr:uid="{00000000-0005-0000-0000-00005A100000}"/>
    <cellStyle name="Normal 5 2 2 3" xfId="1084" xr:uid="{00000000-0005-0000-0000-00005B100000}"/>
    <cellStyle name="Normal 5 2 2 3 2" xfId="2569" xr:uid="{00000000-0005-0000-0000-00005C100000}"/>
    <cellStyle name="Normal 5 2 2 3 3" xfId="4053" xr:uid="{00000000-0005-0000-0000-00005D100000}"/>
    <cellStyle name="Normal 5 2 2 4" xfId="1833" xr:uid="{00000000-0005-0000-0000-00005E100000}"/>
    <cellStyle name="Normal 5 2 2 5" xfId="3317" xr:uid="{00000000-0005-0000-0000-00005F100000}"/>
    <cellStyle name="Normal 5 2 3" xfId="616" xr:uid="{00000000-0005-0000-0000-000060100000}"/>
    <cellStyle name="Normal 5 2 3 2" xfId="1349" xr:uid="{00000000-0005-0000-0000-000061100000}"/>
    <cellStyle name="Normal 5 2 3 2 2" xfId="2834" xr:uid="{00000000-0005-0000-0000-000062100000}"/>
    <cellStyle name="Normal 5 2 3 2 3" xfId="4318" xr:uid="{00000000-0005-0000-0000-000063100000}"/>
    <cellStyle name="Normal 5 2 3 3" xfId="2098" xr:uid="{00000000-0005-0000-0000-000064100000}"/>
    <cellStyle name="Normal 5 2 3 4" xfId="3582" xr:uid="{00000000-0005-0000-0000-000065100000}"/>
    <cellStyle name="Normal 5 2 4" xfId="943" xr:uid="{00000000-0005-0000-0000-000066100000}"/>
    <cellStyle name="Normal 5 2 4 2" xfId="2427" xr:uid="{00000000-0005-0000-0000-000067100000}"/>
    <cellStyle name="Normal 5 2 4 3" xfId="3911" xr:uid="{00000000-0005-0000-0000-000068100000}"/>
    <cellStyle name="Normal 5 2 5" xfId="1692" xr:uid="{00000000-0005-0000-0000-000069100000}"/>
    <cellStyle name="Normal 5 2 6" xfId="3175" xr:uid="{00000000-0005-0000-0000-00006A100000}"/>
    <cellStyle name="Normal 5 2 7" xfId="4630" xr:uid="{00000000-0005-0000-0000-00006B100000}"/>
    <cellStyle name="Normal 5 2 8" xfId="202" xr:uid="{00000000-0005-0000-0000-00006C100000}"/>
    <cellStyle name="Normal 5 3" xfId="101" xr:uid="{00000000-0005-0000-0000-00006D100000}"/>
    <cellStyle name="Normal 5 3 2" xfId="714" xr:uid="{00000000-0005-0000-0000-00006E100000}"/>
    <cellStyle name="Normal 5 3 2 2" xfId="1448" xr:uid="{00000000-0005-0000-0000-00006F100000}"/>
    <cellStyle name="Normal 5 3 2 2 2" xfId="2933" xr:uid="{00000000-0005-0000-0000-000070100000}"/>
    <cellStyle name="Normal 5 3 2 2 3" xfId="4417" xr:uid="{00000000-0005-0000-0000-000071100000}"/>
    <cellStyle name="Normal 5 3 2 3" xfId="2197" xr:uid="{00000000-0005-0000-0000-000072100000}"/>
    <cellStyle name="Normal 5 3 2 4" xfId="3681" xr:uid="{00000000-0005-0000-0000-000073100000}"/>
    <cellStyle name="Normal 5 3 3" xfId="1041" xr:uid="{00000000-0005-0000-0000-000074100000}"/>
    <cellStyle name="Normal 5 3 3 2" xfId="2526" xr:uid="{00000000-0005-0000-0000-000075100000}"/>
    <cellStyle name="Normal 5 3 3 3" xfId="4010" xr:uid="{00000000-0005-0000-0000-000076100000}"/>
    <cellStyle name="Normal 5 3 4" xfId="1790" xr:uid="{00000000-0005-0000-0000-000077100000}"/>
    <cellStyle name="Normal 5 3 5" xfId="3274" xr:uid="{00000000-0005-0000-0000-000078100000}"/>
    <cellStyle name="Normal 5 4" xfId="109" xr:uid="{00000000-0005-0000-0000-000079100000}"/>
    <cellStyle name="Normal 5 4 2" xfId="538" xr:uid="{00000000-0005-0000-0000-00007A100000}"/>
    <cellStyle name="Normal 5 5" xfId="115" xr:uid="{00000000-0005-0000-0000-00007B100000}"/>
    <cellStyle name="Normal 5 5 2" xfId="1306" xr:uid="{00000000-0005-0000-0000-00007C100000}"/>
    <cellStyle name="Normal 5 5 2 2" xfId="2791" xr:uid="{00000000-0005-0000-0000-00007D100000}"/>
    <cellStyle name="Normal 5 5 2 3" xfId="4275" xr:uid="{00000000-0005-0000-0000-00007E100000}"/>
    <cellStyle name="Normal 5 5 3" xfId="2055" xr:uid="{00000000-0005-0000-0000-00007F100000}"/>
    <cellStyle name="Normal 5 5 4" xfId="3539" xr:uid="{00000000-0005-0000-0000-000080100000}"/>
    <cellStyle name="Normal 5 6" xfId="120" xr:uid="{00000000-0005-0000-0000-000081100000}"/>
    <cellStyle name="Normal 5 6 2" xfId="2384" xr:uid="{00000000-0005-0000-0000-000082100000}"/>
    <cellStyle name="Normal 5 6 3" xfId="3868" xr:uid="{00000000-0005-0000-0000-000083100000}"/>
    <cellStyle name="Normal 5 7" xfId="124" xr:uid="{00000000-0005-0000-0000-000084100000}"/>
    <cellStyle name="Normal 5 8" xfId="134" xr:uid="{00000000-0005-0000-0000-000085100000}"/>
    <cellStyle name="Normal 6" xfId="56" xr:uid="{00000000-0005-0000-0000-000086100000}"/>
    <cellStyle name="Normal 6 2" xfId="216" xr:uid="{00000000-0005-0000-0000-000087100000}"/>
    <cellStyle name="Normal 6 2 2" xfId="360" xr:uid="{00000000-0005-0000-0000-000088100000}"/>
    <cellStyle name="Normal 6 2 2 2" xfId="771" xr:uid="{00000000-0005-0000-0000-000089100000}"/>
    <cellStyle name="Normal 6 2 2 2 2" xfId="1505" xr:uid="{00000000-0005-0000-0000-00008A100000}"/>
    <cellStyle name="Normal 6 2 2 2 2 2" xfId="2990" xr:uid="{00000000-0005-0000-0000-00008B100000}"/>
    <cellStyle name="Normal 6 2 2 2 2 3" xfId="4474" xr:uid="{00000000-0005-0000-0000-00008C100000}"/>
    <cellStyle name="Normal 6 2 2 2 3" xfId="2254" xr:uid="{00000000-0005-0000-0000-00008D100000}"/>
    <cellStyle name="Normal 6 2 2 2 4" xfId="3738" xr:uid="{00000000-0005-0000-0000-00008E100000}"/>
    <cellStyle name="Normal 6 2 2 3" xfId="1098" xr:uid="{00000000-0005-0000-0000-00008F100000}"/>
    <cellStyle name="Normal 6 2 2 3 2" xfId="2583" xr:uid="{00000000-0005-0000-0000-000090100000}"/>
    <cellStyle name="Normal 6 2 2 3 3" xfId="4067" xr:uid="{00000000-0005-0000-0000-000091100000}"/>
    <cellStyle name="Normal 6 2 2 4" xfId="1847" xr:uid="{00000000-0005-0000-0000-000092100000}"/>
    <cellStyle name="Normal 6 2 2 5" xfId="3331" xr:uid="{00000000-0005-0000-0000-000093100000}"/>
    <cellStyle name="Normal 6 2 3" xfId="630" xr:uid="{00000000-0005-0000-0000-000094100000}"/>
    <cellStyle name="Normal 6 2 3 2" xfId="1363" xr:uid="{00000000-0005-0000-0000-000095100000}"/>
    <cellStyle name="Normal 6 2 3 2 2" xfId="2848" xr:uid="{00000000-0005-0000-0000-000096100000}"/>
    <cellStyle name="Normal 6 2 3 2 3" xfId="4332" xr:uid="{00000000-0005-0000-0000-000097100000}"/>
    <cellStyle name="Normal 6 2 3 3" xfId="2112" xr:uid="{00000000-0005-0000-0000-000098100000}"/>
    <cellStyle name="Normal 6 2 3 4" xfId="3596" xr:uid="{00000000-0005-0000-0000-000099100000}"/>
    <cellStyle name="Normal 6 2 4" xfId="957" xr:uid="{00000000-0005-0000-0000-00009A100000}"/>
    <cellStyle name="Normal 6 2 4 2" xfId="2441" xr:uid="{00000000-0005-0000-0000-00009B100000}"/>
    <cellStyle name="Normal 6 2 4 3" xfId="3925" xr:uid="{00000000-0005-0000-0000-00009C100000}"/>
    <cellStyle name="Normal 6 2 5" xfId="1706" xr:uid="{00000000-0005-0000-0000-00009D100000}"/>
    <cellStyle name="Normal 6 2 6" xfId="3189" xr:uid="{00000000-0005-0000-0000-00009E100000}"/>
    <cellStyle name="Normal 6 3" xfId="317" xr:uid="{00000000-0005-0000-0000-00009F100000}"/>
    <cellStyle name="Normal 6 3 2" xfId="728" xr:uid="{00000000-0005-0000-0000-0000A0100000}"/>
    <cellStyle name="Normal 6 3 2 2" xfId="1462" xr:uid="{00000000-0005-0000-0000-0000A1100000}"/>
    <cellStyle name="Normal 6 3 2 2 2" xfId="2947" xr:uid="{00000000-0005-0000-0000-0000A2100000}"/>
    <cellStyle name="Normal 6 3 2 2 3" xfId="4431" xr:uid="{00000000-0005-0000-0000-0000A3100000}"/>
    <cellStyle name="Normal 6 3 2 3" xfId="2211" xr:uid="{00000000-0005-0000-0000-0000A4100000}"/>
    <cellStyle name="Normal 6 3 2 4" xfId="3695" xr:uid="{00000000-0005-0000-0000-0000A5100000}"/>
    <cellStyle name="Normal 6 3 3" xfId="1055" xr:uid="{00000000-0005-0000-0000-0000A6100000}"/>
    <cellStyle name="Normal 6 3 3 2" xfId="2540" xr:uid="{00000000-0005-0000-0000-0000A7100000}"/>
    <cellStyle name="Normal 6 3 3 3" xfId="4024" xr:uid="{00000000-0005-0000-0000-0000A8100000}"/>
    <cellStyle name="Normal 6 3 4" xfId="1804" xr:uid="{00000000-0005-0000-0000-0000A9100000}"/>
    <cellStyle name="Normal 6 3 5" xfId="3288" xr:uid="{00000000-0005-0000-0000-0000AA100000}"/>
    <cellStyle name="Normal 6 4" xfId="539" xr:uid="{00000000-0005-0000-0000-0000AB100000}"/>
    <cellStyle name="Normal 6 5" xfId="588" xr:uid="{00000000-0005-0000-0000-0000AC100000}"/>
    <cellStyle name="Normal 6 5 2" xfId="1320" xr:uid="{00000000-0005-0000-0000-0000AD100000}"/>
    <cellStyle name="Normal 6 5 2 2" xfId="2805" xr:uid="{00000000-0005-0000-0000-0000AE100000}"/>
    <cellStyle name="Normal 6 5 2 3" xfId="4289" xr:uid="{00000000-0005-0000-0000-0000AF100000}"/>
    <cellStyle name="Normal 6 5 3" xfId="2069" xr:uid="{00000000-0005-0000-0000-0000B0100000}"/>
    <cellStyle name="Normal 6 5 4" xfId="3553" xr:uid="{00000000-0005-0000-0000-0000B1100000}"/>
    <cellStyle name="Normal 6 6" xfId="915" xr:uid="{00000000-0005-0000-0000-0000B2100000}"/>
    <cellStyle name="Normal 6 6 2" xfId="2398" xr:uid="{00000000-0005-0000-0000-0000B3100000}"/>
    <cellStyle name="Normal 6 6 3" xfId="3882" xr:uid="{00000000-0005-0000-0000-0000B4100000}"/>
    <cellStyle name="Normal 6 7" xfId="1664" xr:uid="{00000000-0005-0000-0000-0000B5100000}"/>
    <cellStyle name="Normal 6 8" xfId="3147" xr:uid="{00000000-0005-0000-0000-0000B6100000}"/>
    <cellStyle name="Normal 6 9" xfId="173" xr:uid="{00000000-0005-0000-0000-0000B7100000}"/>
    <cellStyle name="Normal 7" xfId="77" xr:uid="{00000000-0005-0000-0000-0000B8100000}"/>
    <cellStyle name="Normal 7 2" xfId="187" xr:uid="{00000000-0005-0000-0000-0000B9100000}"/>
    <cellStyle name="Normal 8" xfId="59" xr:uid="{00000000-0005-0000-0000-0000BA100000}"/>
    <cellStyle name="Normal 8 2" xfId="70" xr:uid="{00000000-0005-0000-0000-0000BB100000}"/>
    <cellStyle name="Normal 8 2 2" xfId="785" xr:uid="{00000000-0005-0000-0000-0000BC100000}"/>
    <cellStyle name="Normal 8 2 2 2" xfId="1519" xr:uid="{00000000-0005-0000-0000-0000BD100000}"/>
    <cellStyle name="Normal 8 2 2 2 2" xfId="3004" xr:uid="{00000000-0005-0000-0000-0000BE100000}"/>
    <cellStyle name="Normal 8 2 2 2 3" xfId="4488" xr:uid="{00000000-0005-0000-0000-0000BF100000}"/>
    <cellStyle name="Normal 8 2 2 3" xfId="2268" xr:uid="{00000000-0005-0000-0000-0000C0100000}"/>
    <cellStyle name="Normal 8 2 2 4" xfId="3752" xr:uid="{00000000-0005-0000-0000-0000C1100000}"/>
    <cellStyle name="Normal 8 2 3" xfId="1112" xr:uid="{00000000-0005-0000-0000-0000C2100000}"/>
    <cellStyle name="Normal 8 2 3 2" xfId="2597" xr:uid="{00000000-0005-0000-0000-0000C3100000}"/>
    <cellStyle name="Normal 8 2 3 3" xfId="4081" xr:uid="{00000000-0005-0000-0000-0000C4100000}"/>
    <cellStyle name="Normal 8 2 4" xfId="1861" xr:uid="{00000000-0005-0000-0000-0000C5100000}"/>
    <cellStyle name="Normal 8 2 5" xfId="3345" xr:uid="{00000000-0005-0000-0000-0000C6100000}"/>
    <cellStyle name="Normal 8 2 6" xfId="374" xr:uid="{00000000-0005-0000-0000-0000C7100000}"/>
    <cellStyle name="Normal 8 3" xfId="540" xr:uid="{00000000-0005-0000-0000-0000C8100000}"/>
    <cellStyle name="Normal 8 3 2" xfId="1271" xr:uid="{00000000-0005-0000-0000-0000C9100000}"/>
    <cellStyle name="Normal 8 3 2 2" xfId="2756" xr:uid="{00000000-0005-0000-0000-0000CA100000}"/>
    <cellStyle name="Normal 8 3 2 3" xfId="4240" xr:uid="{00000000-0005-0000-0000-0000CB100000}"/>
    <cellStyle name="Normal 8 3 3" xfId="2020" xr:uid="{00000000-0005-0000-0000-0000CC100000}"/>
    <cellStyle name="Normal 8 3 4" xfId="3504" xr:uid="{00000000-0005-0000-0000-0000CD100000}"/>
    <cellStyle name="Normal 8 4" xfId="644" xr:uid="{00000000-0005-0000-0000-0000CE100000}"/>
    <cellStyle name="Normal 8 4 2" xfId="1377" xr:uid="{00000000-0005-0000-0000-0000CF100000}"/>
    <cellStyle name="Normal 8 4 2 2" xfId="2862" xr:uid="{00000000-0005-0000-0000-0000D0100000}"/>
    <cellStyle name="Normal 8 4 2 3" xfId="4346" xr:uid="{00000000-0005-0000-0000-0000D1100000}"/>
    <cellStyle name="Normal 8 4 3" xfId="2126" xr:uid="{00000000-0005-0000-0000-0000D2100000}"/>
    <cellStyle name="Normal 8 4 4" xfId="3610" xr:uid="{00000000-0005-0000-0000-0000D3100000}"/>
    <cellStyle name="Normal 8 5" xfId="971" xr:uid="{00000000-0005-0000-0000-0000D4100000}"/>
    <cellStyle name="Normal 8 5 2" xfId="2455" xr:uid="{00000000-0005-0000-0000-0000D5100000}"/>
    <cellStyle name="Normal 8 5 3" xfId="3939" xr:uid="{00000000-0005-0000-0000-0000D6100000}"/>
    <cellStyle name="Normal 8 6" xfId="1720" xr:uid="{00000000-0005-0000-0000-0000D7100000}"/>
    <cellStyle name="Normal 8 7" xfId="68" xr:uid="{00000000-0005-0000-0000-0000D8100000}"/>
    <cellStyle name="Normal 8 7 2" xfId="3203" xr:uid="{00000000-0005-0000-0000-0000D9100000}"/>
    <cellStyle name="Normal 8 8" xfId="230" xr:uid="{00000000-0005-0000-0000-0000DA100000}"/>
    <cellStyle name="Normal 8 9" xfId="4695" xr:uid="{00000000-0005-0000-0000-0000DB100000}"/>
    <cellStyle name="Normal 9" xfId="83" xr:uid="{00000000-0005-0000-0000-0000DC100000}"/>
    <cellStyle name="Normal 9 10" xfId="62" xr:uid="{00000000-0005-0000-0000-0000DD100000}"/>
    <cellStyle name="Normal 9 2" xfId="388" xr:uid="{00000000-0005-0000-0000-0000DE100000}"/>
    <cellStyle name="Normal 9 2 2" xfId="799" xr:uid="{00000000-0005-0000-0000-0000DF100000}"/>
    <cellStyle name="Normal 9 2 2 2" xfId="1533" xr:uid="{00000000-0005-0000-0000-0000E0100000}"/>
    <cellStyle name="Normal 9 2 2 2 2" xfId="3018" xr:uid="{00000000-0005-0000-0000-0000E1100000}"/>
    <cellStyle name="Normal 9 2 2 2 3" xfId="4502" xr:uid="{00000000-0005-0000-0000-0000E2100000}"/>
    <cellStyle name="Normal 9 2 2 3" xfId="2282" xr:uid="{00000000-0005-0000-0000-0000E3100000}"/>
    <cellStyle name="Normal 9 2 2 4" xfId="3766" xr:uid="{00000000-0005-0000-0000-0000E4100000}"/>
    <cellStyle name="Normal 9 2 3" xfId="1126" xr:uid="{00000000-0005-0000-0000-0000E5100000}"/>
    <cellStyle name="Normal 9 2 3 2" xfId="2611" xr:uid="{00000000-0005-0000-0000-0000E6100000}"/>
    <cellStyle name="Normal 9 2 3 3" xfId="4095" xr:uid="{00000000-0005-0000-0000-0000E7100000}"/>
    <cellStyle name="Normal 9 2 4" xfId="1875" xr:uid="{00000000-0005-0000-0000-0000E8100000}"/>
    <cellStyle name="Normal 9 2 5" xfId="3359" xr:uid="{00000000-0005-0000-0000-0000E9100000}"/>
    <cellStyle name="Normal 9 2 6" xfId="4631" xr:uid="{00000000-0005-0000-0000-0000EA100000}"/>
    <cellStyle name="Normal 9 3" xfId="541" xr:uid="{00000000-0005-0000-0000-0000EB100000}"/>
    <cellStyle name="Normal 9 4" xfId="658" xr:uid="{00000000-0005-0000-0000-0000EC100000}"/>
    <cellStyle name="Normal 9 4 2" xfId="1391" xr:uid="{00000000-0005-0000-0000-0000ED100000}"/>
    <cellStyle name="Normal 9 4 2 2" xfId="2876" xr:uid="{00000000-0005-0000-0000-0000EE100000}"/>
    <cellStyle name="Normal 9 4 2 3" xfId="4360" xr:uid="{00000000-0005-0000-0000-0000EF100000}"/>
    <cellStyle name="Normal 9 4 3" xfId="2140" xr:uid="{00000000-0005-0000-0000-0000F0100000}"/>
    <cellStyle name="Normal 9 4 4" xfId="3624" xr:uid="{00000000-0005-0000-0000-0000F1100000}"/>
    <cellStyle name="Normal 9 5" xfId="985" xr:uid="{00000000-0005-0000-0000-0000F2100000}"/>
    <cellStyle name="Normal 9 5 2" xfId="2469" xr:uid="{00000000-0005-0000-0000-0000F3100000}"/>
    <cellStyle name="Normal 9 5 3" xfId="3953" xr:uid="{00000000-0005-0000-0000-0000F4100000}"/>
    <cellStyle name="Normal 9 6" xfId="1734" xr:uid="{00000000-0005-0000-0000-0000F5100000}"/>
    <cellStyle name="Normal 9 7" xfId="3217" xr:uid="{00000000-0005-0000-0000-0000F6100000}"/>
    <cellStyle name="Normal_LEADst_Query" xfId="4683" xr:uid="{00000000-0005-0000-0000-0000F7100000}"/>
    <cellStyle name="Normal_Query1Va1" xfId="4698" xr:uid="{00000000-0005-0000-0000-0000F8100000}"/>
    <cellStyle name="Normal_Sheet1" xfId="141" xr:uid="{00000000-0005-0000-0000-0000F9100000}"/>
    <cellStyle name="Normal_Sheet6" xfId="143" xr:uid="{00000000-0005-0000-0000-0000FA100000}"/>
    <cellStyle name="Normal_Statistics" xfId="4691" xr:uid="{00000000-0005-0000-0000-0000FB100000}"/>
    <cellStyle name="Note" xfId="15" builtinId="10" customBuiltin="1"/>
    <cellStyle name="Note 10" xfId="442" xr:uid="{00000000-0005-0000-0000-0000FD100000}"/>
    <cellStyle name="Note 10 2" xfId="857" xr:uid="{00000000-0005-0000-0000-0000FE100000}"/>
    <cellStyle name="Note 10 2 2" xfId="1591" xr:uid="{00000000-0005-0000-0000-0000FF100000}"/>
    <cellStyle name="Note 10 2 2 2" xfId="3076" xr:uid="{00000000-0005-0000-0000-000000110000}"/>
    <cellStyle name="Note 10 2 2 3" xfId="4560" xr:uid="{00000000-0005-0000-0000-000001110000}"/>
    <cellStyle name="Note 10 2 3" xfId="2340" xr:uid="{00000000-0005-0000-0000-000002110000}"/>
    <cellStyle name="Note 10 2 4" xfId="3824" xr:uid="{00000000-0005-0000-0000-000003110000}"/>
    <cellStyle name="Note 10 3" xfId="1184" xr:uid="{00000000-0005-0000-0000-000004110000}"/>
    <cellStyle name="Note 10 3 2" xfId="2669" xr:uid="{00000000-0005-0000-0000-000005110000}"/>
    <cellStyle name="Note 10 3 3" xfId="4153" xr:uid="{00000000-0005-0000-0000-000006110000}"/>
    <cellStyle name="Note 10 4" xfId="1933" xr:uid="{00000000-0005-0000-0000-000007110000}"/>
    <cellStyle name="Note 10 5" xfId="3417" xr:uid="{00000000-0005-0000-0000-000008110000}"/>
    <cellStyle name="Note 11" xfId="455" xr:uid="{00000000-0005-0000-0000-000009110000}"/>
    <cellStyle name="Note 11 2" xfId="1198" xr:uid="{00000000-0005-0000-0000-00000A110000}"/>
    <cellStyle name="Note 11 2 2" xfId="2683" xr:uid="{00000000-0005-0000-0000-00000B110000}"/>
    <cellStyle name="Note 11 2 3" xfId="4167" xr:uid="{00000000-0005-0000-0000-00000C110000}"/>
    <cellStyle name="Note 11 3" xfId="1947" xr:uid="{00000000-0005-0000-0000-00000D110000}"/>
    <cellStyle name="Note 11 4" xfId="3431" xr:uid="{00000000-0005-0000-0000-00000E110000}"/>
    <cellStyle name="Note 12" xfId="547" xr:uid="{00000000-0005-0000-0000-00000F110000}"/>
    <cellStyle name="Note 12 2" xfId="1278" xr:uid="{00000000-0005-0000-0000-000010110000}"/>
    <cellStyle name="Note 12 2 2" xfId="2763" xr:uid="{00000000-0005-0000-0000-000011110000}"/>
    <cellStyle name="Note 12 2 3" xfId="4247" xr:uid="{00000000-0005-0000-0000-000012110000}"/>
    <cellStyle name="Note 12 3" xfId="2027" xr:uid="{00000000-0005-0000-0000-000013110000}"/>
    <cellStyle name="Note 12 4" xfId="3511" xr:uid="{00000000-0005-0000-0000-000014110000}"/>
    <cellStyle name="Note 13" xfId="871" xr:uid="{00000000-0005-0000-0000-000015110000}"/>
    <cellStyle name="Note 13 2" xfId="1605" xr:uid="{00000000-0005-0000-0000-000016110000}"/>
    <cellStyle name="Note 13 2 2" xfId="3090" xr:uid="{00000000-0005-0000-0000-000017110000}"/>
    <cellStyle name="Note 13 2 3" xfId="4574" xr:uid="{00000000-0005-0000-0000-000018110000}"/>
    <cellStyle name="Note 13 3" xfId="2354" xr:uid="{00000000-0005-0000-0000-000019110000}"/>
    <cellStyle name="Note 13 4" xfId="3838" xr:uid="{00000000-0005-0000-0000-00001A110000}"/>
    <cellStyle name="Note 14" xfId="885" xr:uid="{00000000-0005-0000-0000-00001B110000}"/>
    <cellStyle name="Note 14 2" xfId="2368" xr:uid="{00000000-0005-0000-0000-00001C110000}"/>
    <cellStyle name="Note 14 3" xfId="3852" xr:uid="{00000000-0005-0000-0000-00001D110000}"/>
    <cellStyle name="Note 15" xfId="1619" xr:uid="{00000000-0005-0000-0000-00001E110000}"/>
    <cellStyle name="Note 15 2" xfId="3104" xr:uid="{00000000-0005-0000-0000-00001F110000}"/>
    <cellStyle name="Note 15 3" xfId="4588" xr:uid="{00000000-0005-0000-0000-000020110000}"/>
    <cellStyle name="Note 16" xfId="1634" xr:uid="{00000000-0005-0000-0000-000021110000}"/>
    <cellStyle name="Note 17" xfId="3118" xr:uid="{00000000-0005-0000-0000-000022110000}"/>
    <cellStyle name="Note 18" xfId="4602" xr:uid="{00000000-0005-0000-0000-000023110000}"/>
    <cellStyle name="Note 19" xfId="4637" xr:uid="{00000000-0005-0000-0000-000024110000}"/>
    <cellStyle name="Note 2" xfId="158" xr:uid="{00000000-0005-0000-0000-000025110000}"/>
    <cellStyle name="Note 2 2" xfId="201" xr:uid="{00000000-0005-0000-0000-000026110000}"/>
    <cellStyle name="Note 2 2 2" xfId="345" xr:uid="{00000000-0005-0000-0000-000027110000}"/>
    <cellStyle name="Note 2 2 2 2" xfId="756" xr:uid="{00000000-0005-0000-0000-000028110000}"/>
    <cellStyle name="Note 2 2 2 2 2" xfId="1490" xr:uid="{00000000-0005-0000-0000-000029110000}"/>
    <cellStyle name="Note 2 2 2 2 2 2" xfId="2975" xr:uid="{00000000-0005-0000-0000-00002A110000}"/>
    <cellStyle name="Note 2 2 2 2 2 3" xfId="4459" xr:uid="{00000000-0005-0000-0000-00002B110000}"/>
    <cellStyle name="Note 2 2 2 2 3" xfId="2239" xr:uid="{00000000-0005-0000-0000-00002C110000}"/>
    <cellStyle name="Note 2 2 2 2 4" xfId="3723" xr:uid="{00000000-0005-0000-0000-00002D110000}"/>
    <cellStyle name="Note 2 2 2 3" xfId="1083" xr:uid="{00000000-0005-0000-0000-00002E110000}"/>
    <cellStyle name="Note 2 2 2 3 2" xfId="2568" xr:uid="{00000000-0005-0000-0000-00002F110000}"/>
    <cellStyle name="Note 2 2 2 3 3" xfId="4052" xr:uid="{00000000-0005-0000-0000-000030110000}"/>
    <cellStyle name="Note 2 2 2 4" xfId="1832" xr:uid="{00000000-0005-0000-0000-000031110000}"/>
    <cellStyle name="Note 2 2 2 5" xfId="3316" xr:uid="{00000000-0005-0000-0000-000032110000}"/>
    <cellStyle name="Note 2 2 3" xfId="543" xr:uid="{00000000-0005-0000-0000-000033110000}"/>
    <cellStyle name="Note 2 2 3 2" xfId="1273" xr:uid="{00000000-0005-0000-0000-000034110000}"/>
    <cellStyle name="Note 2 2 3 2 2" xfId="2758" xr:uid="{00000000-0005-0000-0000-000035110000}"/>
    <cellStyle name="Note 2 2 3 2 3" xfId="4242" xr:uid="{00000000-0005-0000-0000-000036110000}"/>
    <cellStyle name="Note 2 2 3 3" xfId="2022" xr:uid="{00000000-0005-0000-0000-000037110000}"/>
    <cellStyle name="Note 2 2 3 4" xfId="3506" xr:uid="{00000000-0005-0000-0000-000038110000}"/>
    <cellStyle name="Note 2 2 4" xfId="615" xr:uid="{00000000-0005-0000-0000-000039110000}"/>
    <cellStyle name="Note 2 2 4 2" xfId="1348" xr:uid="{00000000-0005-0000-0000-00003A110000}"/>
    <cellStyle name="Note 2 2 4 2 2" xfId="2833" xr:uid="{00000000-0005-0000-0000-00003B110000}"/>
    <cellStyle name="Note 2 2 4 2 3" xfId="4317" xr:uid="{00000000-0005-0000-0000-00003C110000}"/>
    <cellStyle name="Note 2 2 4 3" xfId="2097" xr:uid="{00000000-0005-0000-0000-00003D110000}"/>
    <cellStyle name="Note 2 2 4 4" xfId="3581" xr:uid="{00000000-0005-0000-0000-00003E110000}"/>
    <cellStyle name="Note 2 2 5" xfId="942" xr:uid="{00000000-0005-0000-0000-00003F110000}"/>
    <cellStyle name="Note 2 2 5 2" xfId="2426" xr:uid="{00000000-0005-0000-0000-000040110000}"/>
    <cellStyle name="Note 2 2 5 3" xfId="3910" xr:uid="{00000000-0005-0000-0000-000041110000}"/>
    <cellStyle name="Note 2 2 6" xfId="1691" xr:uid="{00000000-0005-0000-0000-000042110000}"/>
    <cellStyle name="Note 2 2 7" xfId="3174" xr:uid="{00000000-0005-0000-0000-000043110000}"/>
    <cellStyle name="Note 2 3" xfId="303" xr:uid="{00000000-0005-0000-0000-000044110000}"/>
    <cellStyle name="Note 2 3 2" xfId="544" xr:uid="{00000000-0005-0000-0000-000045110000}"/>
    <cellStyle name="Note 2 3 2 2" xfId="1274" xr:uid="{00000000-0005-0000-0000-000046110000}"/>
    <cellStyle name="Note 2 3 2 2 2" xfId="2759" xr:uid="{00000000-0005-0000-0000-000047110000}"/>
    <cellStyle name="Note 2 3 2 2 3" xfId="4243" xr:uid="{00000000-0005-0000-0000-000048110000}"/>
    <cellStyle name="Note 2 3 2 3" xfId="2023" xr:uid="{00000000-0005-0000-0000-000049110000}"/>
    <cellStyle name="Note 2 3 2 4" xfId="3507" xr:uid="{00000000-0005-0000-0000-00004A110000}"/>
    <cellStyle name="Note 2 3 3" xfId="713" xr:uid="{00000000-0005-0000-0000-00004B110000}"/>
    <cellStyle name="Note 2 3 3 2" xfId="1447" xr:uid="{00000000-0005-0000-0000-00004C110000}"/>
    <cellStyle name="Note 2 3 3 2 2" xfId="2932" xr:uid="{00000000-0005-0000-0000-00004D110000}"/>
    <cellStyle name="Note 2 3 3 2 3" xfId="4416" xr:uid="{00000000-0005-0000-0000-00004E110000}"/>
    <cellStyle name="Note 2 3 3 3" xfId="2196" xr:uid="{00000000-0005-0000-0000-00004F110000}"/>
    <cellStyle name="Note 2 3 3 4" xfId="3680" xr:uid="{00000000-0005-0000-0000-000050110000}"/>
    <cellStyle name="Note 2 3 4" xfId="1040" xr:uid="{00000000-0005-0000-0000-000051110000}"/>
    <cellStyle name="Note 2 3 4 2" xfId="2525" xr:uid="{00000000-0005-0000-0000-000052110000}"/>
    <cellStyle name="Note 2 3 4 3" xfId="4009" xr:uid="{00000000-0005-0000-0000-000053110000}"/>
    <cellStyle name="Note 2 3 5" xfId="1789" xr:uid="{00000000-0005-0000-0000-000054110000}"/>
    <cellStyle name="Note 2 3 6" xfId="3273" xr:uid="{00000000-0005-0000-0000-000055110000}"/>
    <cellStyle name="Note 2 4" xfId="542" xr:uid="{00000000-0005-0000-0000-000056110000}"/>
    <cellStyle name="Note 2 4 2" xfId="1272" xr:uid="{00000000-0005-0000-0000-000057110000}"/>
    <cellStyle name="Note 2 4 2 2" xfId="2757" xr:uid="{00000000-0005-0000-0000-000058110000}"/>
    <cellStyle name="Note 2 4 2 3" xfId="4241" xr:uid="{00000000-0005-0000-0000-000059110000}"/>
    <cellStyle name="Note 2 4 3" xfId="2021" xr:uid="{00000000-0005-0000-0000-00005A110000}"/>
    <cellStyle name="Note 2 4 4" xfId="3505" xr:uid="{00000000-0005-0000-0000-00005B110000}"/>
    <cellStyle name="Note 2 5" xfId="574" xr:uid="{00000000-0005-0000-0000-00005C110000}"/>
    <cellStyle name="Note 2 5 2" xfId="1305" xr:uid="{00000000-0005-0000-0000-00005D110000}"/>
    <cellStyle name="Note 2 5 2 2" xfId="2790" xr:uid="{00000000-0005-0000-0000-00005E110000}"/>
    <cellStyle name="Note 2 5 2 3" xfId="4274" xr:uid="{00000000-0005-0000-0000-00005F110000}"/>
    <cellStyle name="Note 2 5 3" xfId="2054" xr:uid="{00000000-0005-0000-0000-000060110000}"/>
    <cellStyle name="Note 2 5 4" xfId="3538" xr:uid="{00000000-0005-0000-0000-000061110000}"/>
    <cellStyle name="Note 2 6" xfId="901" xr:uid="{00000000-0005-0000-0000-000062110000}"/>
    <cellStyle name="Note 2 6 2" xfId="2383" xr:uid="{00000000-0005-0000-0000-000063110000}"/>
    <cellStyle name="Note 2 6 3" xfId="3867" xr:uid="{00000000-0005-0000-0000-000064110000}"/>
    <cellStyle name="Note 2 7" xfId="1650" xr:uid="{00000000-0005-0000-0000-000065110000}"/>
    <cellStyle name="Note 2 8" xfId="3133" xr:uid="{00000000-0005-0000-0000-000066110000}"/>
    <cellStyle name="Note 3" xfId="160" xr:uid="{00000000-0005-0000-0000-000067110000}"/>
    <cellStyle name="Note 3 2" xfId="203" xr:uid="{00000000-0005-0000-0000-000068110000}"/>
    <cellStyle name="Note 3 2 2" xfId="347" xr:uid="{00000000-0005-0000-0000-000069110000}"/>
    <cellStyle name="Note 3 2 2 2" xfId="758" xr:uid="{00000000-0005-0000-0000-00006A110000}"/>
    <cellStyle name="Note 3 2 2 2 2" xfId="1492" xr:uid="{00000000-0005-0000-0000-00006B110000}"/>
    <cellStyle name="Note 3 2 2 2 2 2" xfId="2977" xr:uid="{00000000-0005-0000-0000-00006C110000}"/>
    <cellStyle name="Note 3 2 2 2 2 3" xfId="4461" xr:uid="{00000000-0005-0000-0000-00006D110000}"/>
    <cellStyle name="Note 3 2 2 2 3" xfId="2241" xr:uid="{00000000-0005-0000-0000-00006E110000}"/>
    <cellStyle name="Note 3 2 2 2 4" xfId="3725" xr:uid="{00000000-0005-0000-0000-00006F110000}"/>
    <cellStyle name="Note 3 2 2 3" xfId="1085" xr:uid="{00000000-0005-0000-0000-000070110000}"/>
    <cellStyle name="Note 3 2 2 3 2" xfId="2570" xr:uid="{00000000-0005-0000-0000-000071110000}"/>
    <cellStyle name="Note 3 2 2 3 3" xfId="4054" xr:uid="{00000000-0005-0000-0000-000072110000}"/>
    <cellStyle name="Note 3 2 2 4" xfId="1834" xr:uid="{00000000-0005-0000-0000-000073110000}"/>
    <cellStyle name="Note 3 2 2 5" xfId="3318" xr:uid="{00000000-0005-0000-0000-000074110000}"/>
    <cellStyle name="Note 3 2 3" xfId="617" xr:uid="{00000000-0005-0000-0000-000075110000}"/>
    <cellStyle name="Note 3 2 3 2" xfId="1350" xr:uid="{00000000-0005-0000-0000-000076110000}"/>
    <cellStyle name="Note 3 2 3 2 2" xfId="2835" xr:uid="{00000000-0005-0000-0000-000077110000}"/>
    <cellStyle name="Note 3 2 3 2 3" xfId="4319" xr:uid="{00000000-0005-0000-0000-000078110000}"/>
    <cellStyle name="Note 3 2 3 3" xfId="2099" xr:uid="{00000000-0005-0000-0000-000079110000}"/>
    <cellStyle name="Note 3 2 3 4" xfId="3583" xr:uid="{00000000-0005-0000-0000-00007A110000}"/>
    <cellStyle name="Note 3 2 4" xfId="944" xr:uid="{00000000-0005-0000-0000-00007B110000}"/>
    <cellStyle name="Note 3 2 4 2" xfId="2428" xr:uid="{00000000-0005-0000-0000-00007C110000}"/>
    <cellStyle name="Note 3 2 4 3" xfId="3912" xr:uid="{00000000-0005-0000-0000-00007D110000}"/>
    <cellStyle name="Note 3 2 5" xfId="1693" xr:uid="{00000000-0005-0000-0000-00007E110000}"/>
    <cellStyle name="Note 3 2 6" xfId="3176" xr:uid="{00000000-0005-0000-0000-00007F110000}"/>
    <cellStyle name="Note 3 3" xfId="304" xr:uid="{00000000-0005-0000-0000-000080110000}"/>
    <cellStyle name="Note 3 3 2" xfId="715" xr:uid="{00000000-0005-0000-0000-000081110000}"/>
    <cellStyle name="Note 3 3 2 2" xfId="1449" xr:uid="{00000000-0005-0000-0000-000082110000}"/>
    <cellStyle name="Note 3 3 2 2 2" xfId="2934" xr:uid="{00000000-0005-0000-0000-000083110000}"/>
    <cellStyle name="Note 3 3 2 2 3" xfId="4418" xr:uid="{00000000-0005-0000-0000-000084110000}"/>
    <cellStyle name="Note 3 3 2 3" xfId="2198" xr:uid="{00000000-0005-0000-0000-000085110000}"/>
    <cellStyle name="Note 3 3 2 4" xfId="3682" xr:uid="{00000000-0005-0000-0000-000086110000}"/>
    <cellStyle name="Note 3 3 3" xfId="1042" xr:uid="{00000000-0005-0000-0000-000087110000}"/>
    <cellStyle name="Note 3 3 3 2" xfId="2527" xr:uid="{00000000-0005-0000-0000-000088110000}"/>
    <cellStyle name="Note 3 3 3 3" xfId="4011" xr:uid="{00000000-0005-0000-0000-000089110000}"/>
    <cellStyle name="Note 3 3 4" xfId="1791" xr:uid="{00000000-0005-0000-0000-00008A110000}"/>
    <cellStyle name="Note 3 3 5" xfId="3275" xr:uid="{00000000-0005-0000-0000-00008B110000}"/>
    <cellStyle name="Note 3 4" xfId="545" xr:uid="{00000000-0005-0000-0000-00008C110000}"/>
    <cellStyle name="Note 3 4 2" xfId="1275" xr:uid="{00000000-0005-0000-0000-00008D110000}"/>
    <cellStyle name="Note 3 4 2 2" xfId="2760" xr:uid="{00000000-0005-0000-0000-00008E110000}"/>
    <cellStyle name="Note 3 4 2 3" xfId="4244" xr:uid="{00000000-0005-0000-0000-00008F110000}"/>
    <cellStyle name="Note 3 4 3" xfId="2024" xr:uid="{00000000-0005-0000-0000-000090110000}"/>
    <cellStyle name="Note 3 4 4" xfId="3508" xr:uid="{00000000-0005-0000-0000-000091110000}"/>
    <cellStyle name="Note 3 5" xfId="575" xr:uid="{00000000-0005-0000-0000-000092110000}"/>
    <cellStyle name="Note 3 5 2" xfId="1307" xr:uid="{00000000-0005-0000-0000-000093110000}"/>
    <cellStyle name="Note 3 5 2 2" xfId="2792" xr:uid="{00000000-0005-0000-0000-000094110000}"/>
    <cellStyle name="Note 3 5 2 3" xfId="4276" xr:uid="{00000000-0005-0000-0000-000095110000}"/>
    <cellStyle name="Note 3 5 3" xfId="2056" xr:uid="{00000000-0005-0000-0000-000096110000}"/>
    <cellStyle name="Note 3 5 4" xfId="3540" xr:uid="{00000000-0005-0000-0000-000097110000}"/>
    <cellStyle name="Note 3 6" xfId="902" xr:uid="{00000000-0005-0000-0000-000098110000}"/>
    <cellStyle name="Note 3 6 2" xfId="2385" xr:uid="{00000000-0005-0000-0000-000099110000}"/>
    <cellStyle name="Note 3 6 3" xfId="3869" xr:uid="{00000000-0005-0000-0000-00009A110000}"/>
    <cellStyle name="Note 3 7" xfId="1651" xr:uid="{00000000-0005-0000-0000-00009B110000}"/>
    <cellStyle name="Note 3 8" xfId="3134" xr:uid="{00000000-0005-0000-0000-00009C110000}"/>
    <cellStyle name="Note 4" xfId="174" xr:uid="{00000000-0005-0000-0000-00009D110000}"/>
    <cellStyle name="Note 4 2" xfId="217" xr:uid="{00000000-0005-0000-0000-00009E110000}"/>
    <cellStyle name="Note 4 2 2" xfId="361" xr:uid="{00000000-0005-0000-0000-00009F110000}"/>
    <cellStyle name="Note 4 2 2 2" xfId="772" xr:uid="{00000000-0005-0000-0000-0000A0110000}"/>
    <cellStyle name="Note 4 2 2 2 2" xfId="1506" xr:uid="{00000000-0005-0000-0000-0000A1110000}"/>
    <cellStyle name="Note 4 2 2 2 2 2" xfId="2991" xr:uid="{00000000-0005-0000-0000-0000A2110000}"/>
    <cellStyle name="Note 4 2 2 2 2 3" xfId="4475" xr:uid="{00000000-0005-0000-0000-0000A3110000}"/>
    <cellStyle name="Note 4 2 2 2 3" xfId="2255" xr:uid="{00000000-0005-0000-0000-0000A4110000}"/>
    <cellStyle name="Note 4 2 2 2 4" xfId="3739" xr:uid="{00000000-0005-0000-0000-0000A5110000}"/>
    <cellStyle name="Note 4 2 2 3" xfId="1099" xr:uid="{00000000-0005-0000-0000-0000A6110000}"/>
    <cellStyle name="Note 4 2 2 3 2" xfId="2584" xr:uid="{00000000-0005-0000-0000-0000A7110000}"/>
    <cellStyle name="Note 4 2 2 3 3" xfId="4068" xr:uid="{00000000-0005-0000-0000-0000A8110000}"/>
    <cellStyle name="Note 4 2 2 4" xfId="1848" xr:uid="{00000000-0005-0000-0000-0000A9110000}"/>
    <cellStyle name="Note 4 2 2 5" xfId="3332" xr:uid="{00000000-0005-0000-0000-0000AA110000}"/>
    <cellStyle name="Note 4 2 3" xfId="631" xr:uid="{00000000-0005-0000-0000-0000AB110000}"/>
    <cellStyle name="Note 4 2 3 2" xfId="1364" xr:uid="{00000000-0005-0000-0000-0000AC110000}"/>
    <cellStyle name="Note 4 2 3 2 2" xfId="2849" xr:uid="{00000000-0005-0000-0000-0000AD110000}"/>
    <cellStyle name="Note 4 2 3 2 3" xfId="4333" xr:uid="{00000000-0005-0000-0000-0000AE110000}"/>
    <cellStyle name="Note 4 2 3 3" xfId="2113" xr:uid="{00000000-0005-0000-0000-0000AF110000}"/>
    <cellStyle name="Note 4 2 3 4" xfId="3597" xr:uid="{00000000-0005-0000-0000-0000B0110000}"/>
    <cellStyle name="Note 4 2 4" xfId="958" xr:uid="{00000000-0005-0000-0000-0000B1110000}"/>
    <cellStyle name="Note 4 2 4 2" xfId="2442" xr:uid="{00000000-0005-0000-0000-0000B2110000}"/>
    <cellStyle name="Note 4 2 4 3" xfId="3926" xr:uid="{00000000-0005-0000-0000-0000B3110000}"/>
    <cellStyle name="Note 4 2 5" xfId="1707" xr:uid="{00000000-0005-0000-0000-0000B4110000}"/>
    <cellStyle name="Note 4 2 6" xfId="3190" xr:uid="{00000000-0005-0000-0000-0000B5110000}"/>
    <cellStyle name="Note 4 3" xfId="318" xr:uid="{00000000-0005-0000-0000-0000B6110000}"/>
    <cellStyle name="Note 4 3 2" xfId="729" xr:uid="{00000000-0005-0000-0000-0000B7110000}"/>
    <cellStyle name="Note 4 3 2 2" xfId="1463" xr:uid="{00000000-0005-0000-0000-0000B8110000}"/>
    <cellStyle name="Note 4 3 2 2 2" xfId="2948" xr:uid="{00000000-0005-0000-0000-0000B9110000}"/>
    <cellStyle name="Note 4 3 2 2 3" xfId="4432" xr:uid="{00000000-0005-0000-0000-0000BA110000}"/>
    <cellStyle name="Note 4 3 2 3" xfId="2212" xr:uid="{00000000-0005-0000-0000-0000BB110000}"/>
    <cellStyle name="Note 4 3 2 4" xfId="3696" xr:uid="{00000000-0005-0000-0000-0000BC110000}"/>
    <cellStyle name="Note 4 3 3" xfId="1056" xr:uid="{00000000-0005-0000-0000-0000BD110000}"/>
    <cellStyle name="Note 4 3 3 2" xfId="2541" xr:uid="{00000000-0005-0000-0000-0000BE110000}"/>
    <cellStyle name="Note 4 3 3 3" xfId="4025" xr:uid="{00000000-0005-0000-0000-0000BF110000}"/>
    <cellStyle name="Note 4 3 4" xfId="1805" xr:uid="{00000000-0005-0000-0000-0000C0110000}"/>
    <cellStyle name="Note 4 3 5" xfId="3289" xr:uid="{00000000-0005-0000-0000-0000C1110000}"/>
    <cellStyle name="Note 4 4" xfId="546" xr:uid="{00000000-0005-0000-0000-0000C2110000}"/>
    <cellStyle name="Note 4 4 2" xfId="1276" xr:uid="{00000000-0005-0000-0000-0000C3110000}"/>
    <cellStyle name="Note 4 4 2 2" xfId="2761" xr:uid="{00000000-0005-0000-0000-0000C4110000}"/>
    <cellStyle name="Note 4 4 2 3" xfId="4245" xr:uid="{00000000-0005-0000-0000-0000C5110000}"/>
    <cellStyle name="Note 4 4 3" xfId="2025" xr:uid="{00000000-0005-0000-0000-0000C6110000}"/>
    <cellStyle name="Note 4 4 4" xfId="3509" xr:uid="{00000000-0005-0000-0000-0000C7110000}"/>
    <cellStyle name="Note 4 5" xfId="589" xr:uid="{00000000-0005-0000-0000-0000C8110000}"/>
    <cellStyle name="Note 4 5 2" xfId="1321" xr:uid="{00000000-0005-0000-0000-0000C9110000}"/>
    <cellStyle name="Note 4 5 2 2" xfId="2806" xr:uid="{00000000-0005-0000-0000-0000CA110000}"/>
    <cellStyle name="Note 4 5 2 3" xfId="4290" xr:uid="{00000000-0005-0000-0000-0000CB110000}"/>
    <cellStyle name="Note 4 5 3" xfId="2070" xr:uid="{00000000-0005-0000-0000-0000CC110000}"/>
    <cellStyle name="Note 4 5 4" xfId="3554" xr:uid="{00000000-0005-0000-0000-0000CD110000}"/>
    <cellStyle name="Note 4 6" xfId="916" xr:uid="{00000000-0005-0000-0000-0000CE110000}"/>
    <cellStyle name="Note 4 6 2" xfId="2399" xr:uid="{00000000-0005-0000-0000-0000CF110000}"/>
    <cellStyle name="Note 4 6 3" xfId="3883" xr:uid="{00000000-0005-0000-0000-0000D0110000}"/>
    <cellStyle name="Note 4 7" xfId="1665" xr:uid="{00000000-0005-0000-0000-0000D1110000}"/>
    <cellStyle name="Note 4 8" xfId="3148" xr:uid="{00000000-0005-0000-0000-0000D2110000}"/>
    <cellStyle name="Note 5" xfId="231" xr:uid="{00000000-0005-0000-0000-0000D3110000}"/>
    <cellStyle name="Note 5 2" xfId="375" xr:uid="{00000000-0005-0000-0000-0000D4110000}"/>
    <cellStyle name="Note 5 2 2" xfId="786" xr:uid="{00000000-0005-0000-0000-0000D5110000}"/>
    <cellStyle name="Note 5 2 2 2" xfId="1520" xr:uid="{00000000-0005-0000-0000-0000D6110000}"/>
    <cellStyle name="Note 5 2 2 2 2" xfId="3005" xr:uid="{00000000-0005-0000-0000-0000D7110000}"/>
    <cellStyle name="Note 5 2 2 2 3" xfId="4489" xr:uid="{00000000-0005-0000-0000-0000D8110000}"/>
    <cellStyle name="Note 5 2 2 3" xfId="2269" xr:uid="{00000000-0005-0000-0000-0000D9110000}"/>
    <cellStyle name="Note 5 2 2 4" xfId="3753" xr:uid="{00000000-0005-0000-0000-0000DA110000}"/>
    <cellStyle name="Note 5 2 3" xfId="1113" xr:uid="{00000000-0005-0000-0000-0000DB110000}"/>
    <cellStyle name="Note 5 2 3 2" xfId="2598" xr:uid="{00000000-0005-0000-0000-0000DC110000}"/>
    <cellStyle name="Note 5 2 3 3" xfId="4082" xr:uid="{00000000-0005-0000-0000-0000DD110000}"/>
    <cellStyle name="Note 5 2 4" xfId="1862" xr:uid="{00000000-0005-0000-0000-0000DE110000}"/>
    <cellStyle name="Note 5 2 5" xfId="3346" xr:uid="{00000000-0005-0000-0000-0000DF110000}"/>
    <cellStyle name="Note 5 3" xfId="645" xr:uid="{00000000-0005-0000-0000-0000E0110000}"/>
    <cellStyle name="Note 5 3 2" xfId="1378" xr:uid="{00000000-0005-0000-0000-0000E1110000}"/>
    <cellStyle name="Note 5 3 2 2" xfId="2863" xr:uid="{00000000-0005-0000-0000-0000E2110000}"/>
    <cellStyle name="Note 5 3 2 3" xfId="4347" xr:uid="{00000000-0005-0000-0000-0000E3110000}"/>
    <cellStyle name="Note 5 3 3" xfId="2127" xr:uid="{00000000-0005-0000-0000-0000E4110000}"/>
    <cellStyle name="Note 5 3 4" xfId="3611" xr:uid="{00000000-0005-0000-0000-0000E5110000}"/>
    <cellStyle name="Note 5 4" xfId="972" xr:uid="{00000000-0005-0000-0000-0000E6110000}"/>
    <cellStyle name="Note 5 4 2" xfId="2456" xr:uid="{00000000-0005-0000-0000-0000E7110000}"/>
    <cellStyle name="Note 5 4 3" xfId="3940" xr:uid="{00000000-0005-0000-0000-0000E8110000}"/>
    <cellStyle name="Note 5 5" xfId="1721" xr:uid="{00000000-0005-0000-0000-0000E9110000}"/>
    <cellStyle name="Note 5 6" xfId="3204" xr:uid="{00000000-0005-0000-0000-0000EA110000}"/>
    <cellStyle name="Note 6" xfId="244" xr:uid="{00000000-0005-0000-0000-0000EB110000}"/>
    <cellStyle name="Note 6 2" xfId="389" xr:uid="{00000000-0005-0000-0000-0000EC110000}"/>
    <cellStyle name="Note 6 2 2" xfId="800" xr:uid="{00000000-0005-0000-0000-0000ED110000}"/>
    <cellStyle name="Note 6 2 2 2" xfId="1534" xr:uid="{00000000-0005-0000-0000-0000EE110000}"/>
    <cellStyle name="Note 6 2 2 2 2" xfId="3019" xr:uid="{00000000-0005-0000-0000-0000EF110000}"/>
    <cellStyle name="Note 6 2 2 2 3" xfId="4503" xr:uid="{00000000-0005-0000-0000-0000F0110000}"/>
    <cellStyle name="Note 6 2 2 3" xfId="2283" xr:uid="{00000000-0005-0000-0000-0000F1110000}"/>
    <cellStyle name="Note 6 2 2 4" xfId="3767" xr:uid="{00000000-0005-0000-0000-0000F2110000}"/>
    <cellStyle name="Note 6 2 3" xfId="1127" xr:uid="{00000000-0005-0000-0000-0000F3110000}"/>
    <cellStyle name="Note 6 2 3 2" xfId="2612" xr:uid="{00000000-0005-0000-0000-0000F4110000}"/>
    <cellStyle name="Note 6 2 3 3" xfId="4096" xr:uid="{00000000-0005-0000-0000-0000F5110000}"/>
    <cellStyle name="Note 6 2 4" xfId="1876" xr:uid="{00000000-0005-0000-0000-0000F6110000}"/>
    <cellStyle name="Note 6 2 5" xfId="3360" xr:uid="{00000000-0005-0000-0000-0000F7110000}"/>
    <cellStyle name="Note 6 3" xfId="659" xr:uid="{00000000-0005-0000-0000-0000F8110000}"/>
    <cellStyle name="Note 6 3 2" xfId="1392" xr:uid="{00000000-0005-0000-0000-0000F9110000}"/>
    <cellStyle name="Note 6 3 2 2" xfId="2877" xr:uid="{00000000-0005-0000-0000-0000FA110000}"/>
    <cellStyle name="Note 6 3 2 3" xfId="4361" xr:uid="{00000000-0005-0000-0000-0000FB110000}"/>
    <cellStyle name="Note 6 3 3" xfId="2141" xr:uid="{00000000-0005-0000-0000-0000FC110000}"/>
    <cellStyle name="Note 6 3 4" xfId="3625" xr:uid="{00000000-0005-0000-0000-0000FD110000}"/>
    <cellStyle name="Note 6 4" xfId="986" xr:uid="{00000000-0005-0000-0000-0000FE110000}"/>
    <cellStyle name="Note 6 4 2" xfId="2470" xr:uid="{00000000-0005-0000-0000-0000FF110000}"/>
    <cellStyle name="Note 6 4 3" xfId="3954" xr:uid="{00000000-0005-0000-0000-000000120000}"/>
    <cellStyle name="Note 6 5" xfId="1735" xr:uid="{00000000-0005-0000-0000-000001120000}"/>
    <cellStyle name="Note 6 6" xfId="3218" xr:uid="{00000000-0005-0000-0000-000002120000}"/>
    <cellStyle name="Note 7" xfId="257" xr:uid="{00000000-0005-0000-0000-000003120000}"/>
    <cellStyle name="Note 7 2" xfId="402" xr:uid="{00000000-0005-0000-0000-000004120000}"/>
    <cellStyle name="Note 7 2 2" xfId="814" xr:uid="{00000000-0005-0000-0000-000005120000}"/>
    <cellStyle name="Note 7 2 2 2" xfId="1548" xr:uid="{00000000-0005-0000-0000-000006120000}"/>
    <cellStyle name="Note 7 2 2 2 2" xfId="3033" xr:uid="{00000000-0005-0000-0000-000007120000}"/>
    <cellStyle name="Note 7 2 2 2 3" xfId="4517" xr:uid="{00000000-0005-0000-0000-000008120000}"/>
    <cellStyle name="Note 7 2 2 3" xfId="2297" xr:uid="{00000000-0005-0000-0000-000009120000}"/>
    <cellStyle name="Note 7 2 2 4" xfId="3781" xr:uid="{00000000-0005-0000-0000-00000A120000}"/>
    <cellStyle name="Note 7 2 3" xfId="1141" xr:uid="{00000000-0005-0000-0000-00000B120000}"/>
    <cellStyle name="Note 7 2 3 2" xfId="2626" xr:uid="{00000000-0005-0000-0000-00000C120000}"/>
    <cellStyle name="Note 7 2 3 3" xfId="4110" xr:uid="{00000000-0005-0000-0000-00000D120000}"/>
    <cellStyle name="Note 7 2 4" xfId="1890" xr:uid="{00000000-0005-0000-0000-00000E120000}"/>
    <cellStyle name="Note 7 2 5" xfId="3374" xr:uid="{00000000-0005-0000-0000-00000F120000}"/>
    <cellStyle name="Note 7 3" xfId="672" xr:uid="{00000000-0005-0000-0000-000010120000}"/>
    <cellStyle name="Note 7 3 2" xfId="1406" xr:uid="{00000000-0005-0000-0000-000011120000}"/>
    <cellStyle name="Note 7 3 2 2" xfId="2891" xr:uid="{00000000-0005-0000-0000-000012120000}"/>
    <cellStyle name="Note 7 3 2 3" xfId="4375" xr:uid="{00000000-0005-0000-0000-000013120000}"/>
    <cellStyle name="Note 7 3 3" xfId="2155" xr:uid="{00000000-0005-0000-0000-000014120000}"/>
    <cellStyle name="Note 7 3 4" xfId="3639" xr:uid="{00000000-0005-0000-0000-000015120000}"/>
    <cellStyle name="Note 7 4" xfId="999" xr:uid="{00000000-0005-0000-0000-000016120000}"/>
    <cellStyle name="Note 7 4 2" xfId="2484" xr:uid="{00000000-0005-0000-0000-000017120000}"/>
    <cellStyle name="Note 7 4 3" xfId="3968" xr:uid="{00000000-0005-0000-0000-000018120000}"/>
    <cellStyle name="Note 7 5" xfId="1748" xr:uid="{00000000-0005-0000-0000-000019120000}"/>
    <cellStyle name="Note 7 6" xfId="3232" xr:uid="{00000000-0005-0000-0000-00001A120000}"/>
    <cellStyle name="Note 8" xfId="270" xr:uid="{00000000-0005-0000-0000-00001B120000}"/>
    <cellStyle name="Note 8 2" xfId="416" xr:uid="{00000000-0005-0000-0000-00001C120000}"/>
    <cellStyle name="Note 8 2 2" xfId="828" xr:uid="{00000000-0005-0000-0000-00001D120000}"/>
    <cellStyle name="Note 8 2 2 2" xfId="1562" xr:uid="{00000000-0005-0000-0000-00001E120000}"/>
    <cellStyle name="Note 8 2 2 2 2" xfId="3047" xr:uid="{00000000-0005-0000-0000-00001F120000}"/>
    <cellStyle name="Note 8 2 2 2 3" xfId="4531" xr:uid="{00000000-0005-0000-0000-000020120000}"/>
    <cellStyle name="Note 8 2 2 3" xfId="2311" xr:uid="{00000000-0005-0000-0000-000021120000}"/>
    <cellStyle name="Note 8 2 2 4" xfId="3795" xr:uid="{00000000-0005-0000-0000-000022120000}"/>
    <cellStyle name="Note 8 2 3" xfId="1155" xr:uid="{00000000-0005-0000-0000-000023120000}"/>
    <cellStyle name="Note 8 2 3 2" xfId="2640" xr:uid="{00000000-0005-0000-0000-000024120000}"/>
    <cellStyle name="Note 8 2 3 3" xfId="4124" xr:uid="{00000000-0005-0000-0000-000025120000}"/>
    <cellStyle name="Note 8 2 4" xfId="1904" xr:uid="{00000000-0005-0000-0000-000026120000}"/>
    <cellStyle name="Note 8 2 5" xfId="3388" xr:uid="{00000000-0005-0000-0000-000027120000}"/>
    <cellStyle name="Note 8 3" xfId="686" xr:uid="{00000000-0005-0000-0000-000028120000}"/>
    <cellStyle name="Note 8 3 2" xfId="1420" xr:uid="{00000000-0005-0000-0000-000029120000}"/>
    <cellStyle name="Note 8 3 2 2" xfId="2905" xr:uid="{00000000-0005-0000-0000-00002A120000}"/>
    <cellStyle name="Note 8 3 2 3" xfId="4389" xr:uid="{00000000-0005-0000-0000-00002B120000}"/>
    <cellStyle name="Note 8 3 3" xfId="2169" xr:uid="{00000000-0005-0000-0000-00002C120000}"/>
    <cellStyle name="Note 8 3 4" xfId="3653" xr:uid="{00000000-0005-0000-0000-00002D120000}"/>
    <cellStyle name="Note 8 4" xfId="1013" xr:uid="{00000000-0005-0000-0000-00002E120000}"/>
    <cellStyle name="Note 8 4 2" xfId="2498" xr:uid="{00000000-0005-0000-0000-00002F120000}"/>
    <cellStyle name="Note 8 4 3" xfId="3982" xr:uid="{00000000-0005-0000-0000-000030120000}"/>
    <cellStyle name="Note 8 5" xfId="1762" xr:uid="{00000000-0005-0000-0000-000031120000}"/>
    <cellStyle name="Note 8 6" xfId="3246" xr:uid="{00000000-0005-0000-0000-000032120000}"/>
    <cellStyle name="Note 9" xfId="429" xr:uid="{00000000-0005-0000-0000-000033120000}"/>
    <cellStyle name="Note 9 2" xfId="843" xr:uid="{00000000-0005-0000-0000-000034120000}"/>
    <cellStyle name="Note 9 2 2" xfId="1577" xr:uid="{00000000-0005-0000-0000-000035120000}"/>
    <cellStyle name="Note 9 2 2 2" xfId="3062" xr:uid="{00000000-0005-0000-0000-000036120000}"/>
    <cellStyle name="Note 9 2 2 3" xfId="4546" xr:uid="{00000000-0005-0000-0000-000037120000}"/>
    <cellStyle name="Note 9 2 3" xfId="2326" xr:uid="{00000000-0005-0000-0000-000038120000}"/>
    <cellStyle name="Note 9 2 4" xfId="3810" xr:uid="{00000000-0005-0000-0000-000039120000}"/>
    <cellStyle name="Note 9 3" xfId="1170" xr:uid="{00000000-0005-0000-0000-00003A120000}"/>
    <cellStyle name="Note 9 3 2" xfId="2655" xr:uid="{00000000-0005-0000-0000-00003B120000}"/>
    <cellStyle name="Note 9 3 3" xfId="4139" xr:uid="{00000000-0005-0000-0000-00003C120000}"/>
    <cellStyle name="Note 9 4" xfId="1919" xr:uid="{00000000-0005-0000-0000-00003D120000}"/>
    <cellStyle name="Note 9 5" xfId="3403" xr:uid="{00000000-0005-0000-0000-00003E120000}"/>
    <cellStyle name="Output" xfId="10" builtinId="21" customBuiltin="1"/>
    <cellStyle name="Percent 10" xfId="107" xr:uid="{00000000-0005-0000-0000-000040120000}"/>
    <cellStyle name="Percent 11" xfId="113" xr:uid="{00000000-0005-0000-0000-000041120000}"/>
    <cellStyle name="Percent 12" xfId="119" xr:uid="{00000000-0005-0000-0000-000042120000}"/>
    <cellStyle name="Percent 13" xfId="123" xr:uid="{00000000-0005-0000-0000-000043120000}"/>
    <cellStyle name="Percent 14" xfId="133" xr:uid="{00000000-0005-0000-0000-000044120000}"/>
    <cellStyle name="Percent 15" xfId="139" xr:uid="{00000000-0005-0000-0000-000045120000}"/>
    <cellStyle name="Percent 16" xfId="144" xr:uid="{00000000-0005-0000-0000-000046120000}"/>
    <cellStyle name="Percent 2" xfId="51" xr:uid="{00000000-0005-0000-0000-000047120000}"/>
    <cellStyle name="Percent 2 2" xfId="4632" xr:uid="{00000000-0005-0000-0000-000048120000}"/>
    <cellStyle name="Percent 3" xfId="53" xr:uid="{00000000-0005-0000-0000-000049120000}"/>
    <cellStyle name="Percent 3 2" xfId="129" xr:uid="{00000000-0005-0000-0000-00004A120000}"/>
    <cellStyle name="Percent 3 3" xfId="138" xr:uid="{00000000-0005-0000-0000-00004B120000}"/>
    <cellStyle name="Percent 4" xfId="82" xr:uid="{00000000-0005-0000-0000-00004C120000}"/>
    <cellStyle name="Percent 5" xfId="86" xr:uid="{00000000-0005-0000-0000-00004D120000}"/>
    <cellStyle name="Percent 6" xfId="90" xr:uid="{00000000-0005-0000-0000-00004E120000}"/>
    <cellStyle name="Percent 7" xfId="92" xr:uid="{00000000-0005-0000-0000-00004F120000}"/>
    <cellStyle name="Percent 8" xfId="69" xr:uid="{00000000-0005-0000-0000-000050120000}"/>
    <cellStyle name="Percent 9" xfId="95" xr:uid="{00000000-0005-0000-0000-000051120000}"/>
    <cellStyle name="SubHeaderCellStyle" xfId="4633" xr:uid="{00000000-0005-0000-0000-000052120000}"/>
    <cellStyle name="SubHeaderCellStyle 2" xfId="4634" xr:uid="{00000000-0005-0000-0000-000053120000}"/>
    <cellStyle name="SubHeaderCellStyle 2 2" xfId="4654" xr:uid="{00000000-0005-0000-0000-000054120000}"/>
    <cellStyle name="TableHeaderCellStyle" xfId="4635" xr:uid="{00000000-0005-0000-0000-000055120000}"/>
    <cellStyle name="TableHeaderCellStyle 2" xfId="4636" xr:uid="{00000000-0005-0000-0000-000056120000}"/>
    <cellStyle name="TableHeaderCellStyle 2 2" xfId="4655" xr:uid="{00000000-0005-0000-0000-000057120000}"/>
    <cellStyle name="Title" xfId="1" builtinId="15" customBuiltin="1"/>
    <cellStyle name="Title 2" xfId="147" xr:uid="{00000000-0005-0000-0000-00005912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GFCF2!$B$1</c:f>
              <c:strCache>
                <c:ptCount val="1"/>
                <c:pt idx="0">
                  <c:v>gross fixed capital formation (world, current US$)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GFCF2!$B$2:$B$53</c:f>
              <c:numCache>
                <c:formatCode>General</c:formatCode>
                <c:ptCount val="52"/>
                <c:pt idx="0">
                  <c:v>743189449372.19604</c:v>
                </c:pt>
                <c:pt idx="1">
                  <c:v>837802180881.98096</c:v>
                </c:pt>
                <c:pt idx="2">
                  <c:v>1006817230484.54</c:v>
                </c:pt>
                <c:pt idx="3">
                  <c:v>1259310413818.3799</c:v>
                </c:pt>
                <c:pt idx="4">
                  <c:v>1417060673193.79</c:v>
                </c:pt>
                <c:pt idx="5">
                  <c:v>1557212864940.3401</c:v>
                </c:pt>
                <c:pt idx="6">
                  <c:v>1688428651189.97</c:v>
                </c:pt>
                <c:pt idx="7">
                  <c:v>1936948093742.8601</c:v>
                </c:pt>
                <c:pt idx="8">
                  <c:v>2339707846615.75</c:v>
                </c:pt>
                <c:pt idx="9">
                  <c:v>2713984467983.2002</c:v>
                </c:pt>
                <c:pt idx="10">
                  <c:v>3023804938497.23</c:v>
                </c:pt>
                <c:pt idx="11">
                  <c:v>3066484540536.8799</c:v>
                </c:pt>
                <c:pt idx="12">
                  <c:v>2929919698337.0698</c:v>
                </c:pt>
                <c:pt idx="13">
                  <c:v>2905568573611.3101</c:v>
                </c:pt>
                <c:pt idx="14">
                  <c:v>2989914085821.1802</c:v>
                </c:pt>
                <c:pt idx="15">
                  <c:v>3118364271050.3501</c:v>
                </c:pt>
                <c:pt idx="16">
                  <c:v>3723905462522.04</c:v>
                </c:pt>
                <c:pt idx="17">
                  <c:v>4266918966668.8599</c:v>
                </c:pt>
                <c:pt idx="18">
                  <c:v>4884375132914.0596</c:v>
                </c:pt>
                <c:pt idx="19">
                  <c:v>5163930867406.8203</c:v>
                </c:pt>
                <c:pt idx="20">
                  <c:v>5708604403560.0801</c:v>
                </c:pt>
                <c:pt idx="21">
                  <c:v>5820265773147.9004</c:v>
                </c:pt>
                <c:pt idx="22">
                  <c:v>6122661040792.8896</c:v>
                </c:pt>
                <c:pt idx="23">
                  <c:v>6138313852163.8701</c:v>
                </c:pt>
                <c:pt idx="24">
                  <c:v>6617560395263.3203</c:v>
                </c:pt>
                <c:pt idx="25">
                  <c:v>7385586301324.6797</c:v>
                </c:pt>
                <c:pt idx="26">
                  <c:v>7571538659128.0303</c:v>
                </c:pt>
                <c:pt idx="27">
                  <c:v>7451520551537.3496</c:v>
                </c:pt>
                <c:pt idx="28">
                  <c:v>7396657266257.04</c:v>
                </c:pt>
                <c:pt idx="29">
                  <c:v>7718468760217.4102</c:v>
                </c:pt>
                <c:pt idx="30">
                  <c:v>8043643408193.8799</c:v>
                </c:pt>
                <c:pt idx="31">
                  <c:v>7839478143546.1201</c:v>
                </c:pt>
                <c:pt idx="32">
                  <c:v>7907709192794.8096</c:v>
                </c:pt>
                <c:pt idx="33">
                  <c:v>8900748999220.1094</c:v>
                </c:pt>
                <c:pt idx="34">
                  <c:v>10191028188306.5</c:v>
                </c:pt>
                <c:pt idx="35">
                  <c:v>11278479499928.301</c:v>
                </c:pt>
                <c:pt idx="36">
                  <c:v>12426085227268.5</c:v>
                </c:pt>
                <c:pt idx="37">
                  <c:v>14139297656076.801</c:v>
                </c:pt>
                <c:pt idx="38">
                  <c:v>15550625610086.9</c:v>
                </c:pt>
                <c:pt idx="39">
                  <c:v>14303302108223.699</c:v>
                </c:pt>
                <c:pt idx="40">
                  <c:v>15598140150113.4</c:v>
                </c:pt>
                <c:pt idx="41">
                  <c:v>17664488481675.602</c:v>
                </c:pt>
                <c:pt idx="42">
                  <c:v>18427190417535.801</c:v>
                </c:pt>
                <c:pt idx="43">
                  <c:v>19077592554906</c:v>
                </c:pt>
                <c:pt idx="44">
                  <c:v>19770235876197.602</c:v>
                </c:pt>
                <c:pt idx="45">
                  <c:v>18818705780374.699</c:v>
                </c:pt>
                <c:pt idx="46">
                  <c:v>19018619585793.398</c:v>
                </c:pt>
                <c:pt idx="47">
                  <c:v>20436381244982.398</c:v>
                </c:pt>
                <c:pt idx="48">
                  <c:v>22076754956304.699</c:v>
                </c:pt>
                <c:pt idx="49">
                  <c:v>22633030567532.301</c:v>
                </c:pt>
                <c:pt idx="50">
                  <c:v>22066377047798.199</c:v>
                </c:pt>
                <c:pt idx="51">
                  <c:v>25208983254873.699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6-4E3C-BD7D-3A43F59E8717}"/>
            </c:ext>
          </c:extLst>
        </c:ser>
        <c:ser>
          <c:idx val="1"/>
          <c:order val="1"/>
          <c:tx>
            <c:strRef>
              <c:f>GFCF2!$E$1</c:f>
              <c:strCache>
                <c:ptCount val="1"/>
                <c:pt idx="0">
                  <c:v>Industrial Capital world3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GFCF2!$E$2:$E$53</c:f>
              <c:numCache>
                <c:formatCode>General</c:formatCode>
                <c:ptCount val="52"/>
                <c:pt idx="0">
                  <c:v>2174500000000</c:v>
                </c:pt>
                <c:pt idx="1">
                  <c:v>2252200000000</c:v>
                </c:pt>
                <c:pt idx="2">
                  <c:v>2332100000000</c:v>
                </c:pt>
                <c:pt idx="3">
                  <c:v>2413700000000</c:v>
                </c:pt>
                <c:pt idx="4">
                  <c:v>2496900000000</c:v>
                </c:pt>
                <c:pt idx="5">
                  <c:v>2581900000000</c:v>
                </c:pt>
                <c:pt idx="6">
                  <c:v>2668800000000</c:v>
                </c:pt>
                <c:pt idx="7">
                  <c:v>2757600000000</c:v>
                </c:pt>
                <c:pt idx="8">
                  <c:v>2848600000000</c:v>
                </c:pt>
                <c:pt idx="9">
                  <c:v>2941600000000</c:v>
                </c:pt>
                <c:pt idx="10">
                  <c:v>3036900000000</c:v>
                </c:pt>
                <c:pt idx="11">
                  <c:v>3134300000000</c:v>
                </c:pt>
                <c:pt idx="12">
                  <c:v>3234100000000</c:v>
                </c:pt>
                <c:pt idx="13">
                  <c:v>3336200000000</c:v>
                </c:pt>
                <c:pt idx="14">
                  <c:v>3440600000000</c:v>
                </c:pt>
                <c:pt idx="15">
                  <c:v>3547400000000</c:v>
                </c:pt>
                <c:pt idx="16">
                  <c:v>3656500000000</c:v>
                </c:pt>
                <c:pt idx="17">
                  <c:v>3768100000000</c:v>
                </c:pt>
                <c:pt idx="18">
                  <c:v>3882000000000</c:v>
                </c:pt>
                <c:pt idx="19">
                  <c:v>3998400000000</c:v>
                </c:pt>
                <c:pt idx="20">
                  <c:v>4117200000000.0005</c:v>
                </c:pt>
                <c:pt idx="21">
                  <c:v>4238299999999.9995</c:v>
                </c:pt>
                <c:pt idx="22">
                  <c:v>4361300000000</c:v>
                </c:pt>
                <c:pt idx="23">
                  <c:v>4486300000000</c:v>
                </c:pt>
                <c:pt idx="24">
                  <c:v>4613300000000</c:v>
                </c:pt>
                <c:pt idx="25">
                  <c:v>4742200000000</c:v>
                </c:pt>
                <c:pt idx="26">
                  <c:v>4873200000000</c:v>
                </c:pt>
                <c:pt idx="27">
                  <c:v>5006100000000</c:v>
                </c:pt>
                <c:pt idx="28">
                  <c:v>5141000000000</c:v>
                </c:pt>
                <c:pt idx="29">
                  <c:v>5277700000000</c:v>
                </c:pt>
                <c:pt idx="30">
                  <c:v>5416300000000</c:v>
                </c:pt>
                <c:pt idx="31">
                  <c:v>5557000000000</c:v>
                </c:pt>
                <c:pt idx="32">
                  <c:v>5699700000000</c:v>
                </c:pt>
                <c:pt idx="33">
                  <c:v>5844300000000</c:v>
                </c:pt>
                <c:pt idx="34">
                  <c:v>5990800000000</c:v>
                </c:pt>
                <c:pt idx="35">
                  <c:v>6139200000000</c:v>
                </c:pt>
                <c:pt idx="36">
                  <c:v>6289300000000</c:v>
                </c:pt>
                <c:pt idx="37">
                  <c:v>6441100000000</c:v>
                </c:pt>
                <c:pt idx="38">
                  <c:v>6594500000000</c:v>
                </c:pt>
                <c:pt idx="39">
                  <c:v>6749600000000</c:v>
                </c:pt>
                <c:pt idx="40">
                  <c:v>6906100000000</c:v>
                </c:pt>
                <c:pt idx="41">
                  <c:v>7064300000000</c:v>
                </c:pt>
                <c:pt idx="42">
                  <c:v>7224100000000</c:v>
                </c:pt>
                <c:pt idx="43">
                  <c:v>7385400000000</c:v>
                </c:pt>
                <c:pt idx="44">
                  <c:v>7548000000000</c:v>
                </c:pt>
                <c:pt idx="45">
                  <c:v>7711200000000</c:v>
                </c:pt>
                <c:pt idx="46">
                  <c:v>7873800000000</c:v>
                </c:pt>
                <c:pt idx="47">
                  <c:v>8035000000000</c:v>
                </c:pt>
                <c:pt idx="48">
                  <c:v>8194300000000</c:v>
                </c:pt>
                <c:pt idx="49">
                  <c:v>8351100000000.001</c:v>
                </c:pt>
                <c:pt idx="50">
                  <c:v>8504700000000</c:v>
                </c:pt>
                <c:pt idx="51">
                  <c:v>8654700000000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6-4E3C-BD7D-3A43F59E8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17024"/>
        <c:axId val="1045906856"/>
      </c:lineChart>
      <c:catAx>
        <c:axId val="10459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06856"/>
        <c:crosses val="autoZero"/>
        <c:auto val="1"/>
        <c:lblAlgn val="ctr"/>
        <c:lblOffset val="100"/>
        <c:noMultiLvlLbl val="0"/>
      </c:catAx>
      <c:valAx>
        <c:axId val="104590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'NRR estimates'!$A$28</c:f>
              <c:strCache>
                <c:ptCount val="1"/>
                <c:pt idx="0">
                  <c:v>total energy production (billion gigajoules)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estimates'!$R$28:$BE$28</c:f>
              <c:numCache>
                <c:formatCode>General</c:formatCode>
                <c:ptCount val="40"/>
                <c:pt idx="0">
                  <c:v>304.99494354121259</c:v>
                </c:pt>
                <c:pt idx="1">
                  <c:v>304.22176578101772</c:v>
                </c:pt>
                <c:pt idx="2">
                  <c:v>303.43281597790912</c:v>
                </c:pt>
                <c:pt idx="3">
                  <c:v>316.39482931824597</c:v>
                </c:pt>
                <c:pt idx="4">
                  <c:v>323.27022110961053</c:v>
                </c:pt>
                <c:pt idx="5">
                  <c:v>334.69560429869171</c:v>
                </c:pt>
                <c:pt idx="6">
                  <c:v>341.090894433024</c:v>
                </c:pt>
                <c:pt idx="7">
                  <c:v>352.75120136941115</c:v>
                </c:pt>
                <c:pt idx="8">
                  <c:v>359.90180984033998</c:v>
                </c:pt>
                <c:pt idx="9">
                  <c:v>362.04898304323655</c:v>
                </c:pt>
                <c:pt idx="10">
                  <c:v>357.58806232855409</c:v>
                </c:pt>
                <c:pt idx="11">
                  <c:v>358.73776744561508</c:v>
                </c:pt>
                <c:pt idx="12">
                  <c:v>356.17209484909006</c:v>
                </c:pt>
                <c:pt idx="13">
                  <c:v>362.08620571331267</c:v>
                </c:pt>
                <c:pt idx="14">
                  <c:v>369.28530497613559</c:v>
                </c:pt>
                <c:pt idx="15">
                  <c:v>378.78122309583784</c:v>
                </c:pt>
                <c:pt idx="16">
                  <c:v>383.83336836332592</c:v>
                </c:pt>
                <c:pt idx="17">
                  <c:v>387.29108760426499</c:v>
                </c:pt>
                <c:pt idx="18">
                  <c:v>386.53855124649272</c:v>
                </c:pt>
                <c:pt idx="19">
                  <c:v>398.41253693124952</c:v>
                </c:pt>
                <c:pt idx="20">
                  <c:v>407.36606390592669</c:v>
                </c:pt>
                <c:pt idx="21">
                  <c:v>409.12338472149861</c:v>
                </c:pt>
                <c:pt idx="22">
                  <c:v>430.12495782033562</c:v>
                </c:pt>
                <c:pt idx="23">
                  <c:v>453.78893338261224</c:v>
                </c:pt>
                <c:pt idx="24">
                  <c:v>468.93767241897643</c:v>
                </c:pt>
                <c:pt idx="25">
                  <c:v>483.98909128439135</c:v>
                </c:pt>
                <c:pt idx="26">
                  <c:v>494.07572895098531</c:v>
                </c:pt>
                <c:pt idx="27">
                  <c:v>507.34636031277876</c:v>
                </c:pt>
                <c:pt idx="28">
                  <c:v>503.46431291629733</c:v>
                </c:pt>
                <c:pt idx="29">
                  <c:v>527.61912729830976</c:v>
                </c:pt>
                <c:pt idx="30">
                  <c:v>547.93537568001932</c:v>
                </c:pt>
                <c:pt idx="31">
                  <c:v>562.16029183315015</c:v>
                </c:pt>
                <c:pt idx="32">
                  <c:v>566.57858249885271</c:v>
                </c:pt>
                <c:pt idx="33">
                  <c:v>571.82023870041053</c:v>
                </c:pt>
                <c:pt idx="34">
                  <c:v>574.77089634636707</c:v>
                </c:pt>
                <c:pt idx="35">
                  <c:v>562.9471252074776</c:v>
                </c:pt>
                <c:pt idx="36">
                  <c:v>575.43345066764596</c:v>
                </c:pt>
                <c:pt idx="37">
                  <c:v>598.44455144074527</c:v>
                </c:pt>
                <c:pt idx="38">
                  <c:v>604.24048097685272</c:v>
                </c:pt>
                <c:pt idx="39">
                  <c:v>574.53822936607787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779336"/>
        <c:axId val="1267778352"/>
      </c:barChart>
      <c:lineChart>
        <c:grouping val="standard"/>
        <c:varyColors val="0"/>
        <c:ser>
          <c:idx val="1"/>
          <c:order val="1"/>
          <c:tx>
            <c:strRef>
              <c:f>'NRR estimates'!$A$29</c:f>
              <c:strCache>
                <c:ptCount val="1"/>
                <c:pt idx="0">
                  <c:v>total energy remaining  (billion gigajoules)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estimates'!$R$29:$BE$29</c:f>
              <c:numCache>
                <c:formatCode>General</c:formatCode>
                <c:ptCount val="40"/>
                <c:pt idx="0">
                  <c:v>66303.010101619002</c:v>
                </c:pt>
                <c:pt idx="1">
                  <c:v>65998.015158077775</c:v>
                </c:pt>
                <c:pt idx="2">
                  <c:v>65693.793392296764</c:v>
                </c:pt>
                <c:pt idx="3">
                  <c:v>65390.360576318853</c:v>
                </c:pt>
                <c:pt idx="4">
                  <c:v>65073.965747000606</c:v>
                </c:pt>
                <c:pt idx="5">
                  <c:v>64750.695525891002</c:v>
                </c:pt>
                <c:pt idx="6">
                  <c:v>64415.999921592309</c:v>
                </c:pt>
                <c:pt idx="7">
                  <c:v>64074.909027159287</c:v>
                </c:pt>
                <c:pt idx="8">
                  <c:v>63722.157825789873</c:v>
                </c:pt>
                <c:pt idx="9">
                  <c:v>63362.256015949533</c:v>
                </c:pt>
                <c:pt idx="10">
                  <c:v>63000.207032906292</c:v>
                </c:pt>
                <c:pt idx="11">
                  <c:v>62642.618970577736</c:v>
                </c:pt>
                <c:pt idx="12">
                  <c:v>62283.881203132114</c:v>
                </c:pt>
                <c:pt idx="13">
                  <c:v>61927.709108283023</c:v>
                </c:pt>
                <c:pt idx="14">
                  <c:v>61565.622902569718</c:v>
                </c:pt>
                <c:pt idx="15">
                  <c:v>61196.337597593585</c:v>
                </c:pt>
                <c:pt idx="16">
                  <c:v>60817.556374497748</c:v>
                </c:pt>
                <c:pt idx="17">
                  <c:v>60433.723006134423</c:v>
                </c:pt>
                <c:pt idx="18">
                  <c:v>60046.431918530157</c:v>
                </c:pt>
                <c:pt idx="19">
                  <c:v>59659.893367283665</c:v>
                </c:pt>
                <c:pt idx="20">
                  <c:v>59261.480830352411</c:v>
                </c:pt>
                <c:pt idx="21">
                  <c:v>58854.114766446488</c:v>
                </c:pt>
                <c:pt idx="22">
                  <c:v>58444.991381724984</c:v>
                </c:pt>
                <c:pt idx="23">
                  <c:v>58014.866423904648</c:v>
                </c:pt>
                <c:pt idx="24">
                  <c:v>57561.077490522039</c:v>
                </c:pt>
                <c:pt idx="25">
                  <c:v>57092.139818103067</c:v>
                </c:pt>
                <c:pt idx="26">
                  <c:v>56608.150726818676</c:v>
                </c:pt>
                <c:pt idx="27">
                  <c:v>56114.07499786769</c:v>
                </c:pt>
                <c:pt idx="28">
                  <c:v>55606.728637554916</c:v>
                </c:pt>
                <c:pt idx="29">
                  <c:v>55103.264324638621</c:v>
                </c:pt>
                <c:pt idx="30">
                  <c:v>54575.645197340309</c:v>
                </c:pt>
                <c:pt idx="31">
                  <c:v>54027.70982166029</c:v>
                </c:pt>
                <c:pt idx="32">
                  <c:v>53465.549529827142</c:v>
                </c:pt>
                <c:pt idx="33">
                  <c:v>52898.970947328286</c:v>
                </c:pt>
                <c:pt idx="34">
                  <c:v>52327.150708627873</c:v>
                </c:pt>
                <c:pt idx="35">
                  <c:v>51752.379812281506</c:v>
                </c:pt>
                <c:pt idx="36">
                  <c:v>51189.432687074026</c:v>
                </c:pt>
                <c:pt idx="37">
                  <c:v>50613.99923640638</c:v>
                </c:pt>
                <c:pt idx="38">
                  <c:v>50015.554684965631</c:v>
                </c:pt>
                <c:pt idx="39">
                  <c:v>49411.314203988783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D10-9D3E-F8935ED56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65312"/>
        <c:axId val="1281761048"/>
      </c:lineChart>
      <c:catAx>
        <c:axId val="12817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1048"/>
        <c:crosses val="autoZero"/>
        <c:auto val="1"/>
        <c:lblAlgn val="ctr"/>
        <c:lblOffset val="100"/>
        <c:noMultiLvlLbl val="0"/>
      </c:catAx>
      <c:valAx>
        <c:axId val="12817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65312"/>
        <c:crosses val="autoZero"/>
        <c:crossBetween val="between"/>
      </c:valAx>
      <c:valAx>
        <c:axId val="126777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79336"/>
        <c:crosses val="max"/>
        <c:crossBetween val="between"/>
      </c:valAx>
      <c:catAx>
        <c:axId val="1267779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777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910619913344506E-2"/>
          <c:y val="1.5988501023305322E-2"/>
          <c:w val="0.94759393653101665"/>
          <c:h val="0.71886368069481621"/>
        </c:manualLayout>
      </c:layout>
      <c:lineChart>
        <c:grouping val="standard"/>
        <c:varyColors val="0"/>
        <c:ser>
          <c:idx val="0"/>
          <c:order val="0"/>
          <c:tx>
            <c:strRef>
              <c:f>'NRR estimates'!$AS$34</c:f>
              <c:strCache>
                <c:ptCount val="1"/>
                <c:pt idx="0">
                  <c:v>aluminum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estimates'!$AS$35:$AS$154</c:f>
              <c:numCache>
                <c:formatCode>General</c:formatCode>
                <c:ptCount val="120"/>
                <c:pt idx="0">
                  <c:v>0.99999979676153861</c:v>
                </c:pt>
                <c:pt idx="1">
                  <c:v>0.99999959352307721</c:v>
                </c:pt>
                <c:pt idx="2">
                  <c:v>0.99999935740780577</c:v>
                </c:pt>
                <c:pt idx="3">
                  <c:v>0.99999910335972908</c:v>
                </c:pt>
                <c:pt idx="4">
                  <c:v>0.99999880447963874</c:v>
                </c:pt>
                <c:pt idx="5">
                  <c:v>0.9999984159355213</c:v>
                </c:pt>
                <c:pt idx="6">
                  <c:v>0.99999790783936771</c:v>
                </c:pt>
                <c:pt idx="7">
                  <c:v>0.99999725030316899</c:v>
                </c:pt>
                <c:pt idx="8">
                  <c:v>0.99999674220701551</c:v>
                </c:pt>
                <c:pt idx="9">
                  <c:v>0.99999584556674448</c:v>
                </c:pt>
                <c:pt idx="10">
                  <c:v>0.99999450060633799</c:v>
                </c:pt>
                <c:pt idx="11">
                  <c:v>0.99999312575792254</c:v>
                </c:pt>
                <c:pt idx="12">
                  <c:v>0.99999139225339873</c:v>
                </c:pt>
                <c:pt idx="13">
                  <c:v>0.99998944953281155</c:v>
                </c:pt>
                <c:pt idx="14">
                  <c:v>0.99998738726018832</c:v>
                </c:pt>
                <c:pt idx="15">
                  <c:v>0.99998505599548382</c:v>
                </c:pt>
                <c:pt idx="16">
                  <c:v>0.99998188786652642</c:v>
                </c:pt>
                <c:pt idx="17">
                  <c:v>0.99997821164141543</c:v>
                </c:pt>
                <c:pt idx="18">
                  <c:v>0.99997438597625921</c:v>
                </c:pt>
                <c:pt idx="19">
                  <c:v>0.99997076952716635</c:v>
                </c:pt>
                <c:pt idx="20">
                  <c:v>0.99996703352603722</c:v>
                </c:pt>
                <c:pt idx="21">
                  <c:v>0.99996494136540504</c:v>
                </c:pt>
                <c:pt idx="22">
                  <c:v>0.99996234110861915</c:v>
                </c:pt>
                <c:pt idx="23">
                  <c:v>0.9999581268993456</c:v>
                </c:pt>
                <c:pt idx="24">
                  <c:v>0.99995310571382812</c:v>
                </c:pt>
                <c:pt idx="25">
                  <c:v>0.9999477856482204</c:v>
                </c:pt>
                <c:pt idx="26">
                  <c:v>0.99994195748645909</c:v>
                </c:pt>
                <c:pt idx="27">
                  <c:v>0.99993538212447197</c:v>
                </c:pt>
                <c:pt idx="28">
                  <c:v>0.99992767101814162</c:v>
                </c:pt>
                <c:pt idx="29">
                  <c:v>0.99991930237561255</c:v>
                </c:pt>
                <c:pt idx="30">
                  <c:v>0.99991117283715569</c:v>
                </c:pt>
                <c:pt idx="31">
                  <c:v>0.99990459747516858</c:v>
                </c:pt>
                <c:pt idx="32">
                  <c:v>0.99990002460978666</c:v>
                </c:pt>
                <c:pt idx="33">
                  <c:v>0.99989578051250405</c:v>
                </c:pt>
                <c:pt idx="34">
                  <c:v>0.99989069955096854</c:v>
                </c:pt>
                <c:pt idx="35">
                  <c:v>0.99988295855662912</c:v>
                </c:pt>
                <c:pt idx="36">
                  <c:v>0.99987219887337753</c:v>
                </c:pt>
                <c:pt idx="37">
                  <c:v>0.9998577928530239</c:v>
                </c:pt>
                <c:pt idx="38">
                  <c:v>0.99984048769579414</c:v>
                </c:pt>
                <c:pt idx="39">
                  <c:v>0.99981896832929074</c:v>
                </c:pt>
                <c:pt idx="40">
                  <c:v>0.99979544646618224</c:v>
                </c:pt>
                <c:pt idx="41">
                  <c:v>0.99976436293678861</c:v>
                </c:pt>
                <c:pt idx="42">
                  <c:v>0.99972251972414328</c:v>
                </c:pt>
                <c:pt idx="43">
                  <c:v>0.99966423810653005</c:v>
                </c:pt>
                <c:pt idx="44">
                  <c:v>0.9996137273712653</c:v>
                </c:pt>
                <c:pt idx="45">
                  <c:v>0.99958772480340718</c:v>
                </c:pt>
                <c:pt idx="46">
                  <c:v>0.99956411327627159</c:v>
                </c:pt>
                <c:pt idx="47">
                  <c:v>0.99953183422651659</c:v>
                </c:pt>
                <c:pt idx="48">
                  <c:v>0.99949387645504539</c:v>
                </c:pt>
                <c:pt idx="49">
                  <c:v>0.99945472316321293</c:v>
                </c:pt>
                <c:pt idx="50">
                  <c:v>0.99941019002975473</c:v>
                </c:pt>
                <c:pt idx="51">
                  <c:v>0.99935639161349643</c:v>
                </c:pt>
                <c:pt idx="52">
                  <c:v>0.99929482231488964</c:v>
                </c:pt>
                <c:pt idx="53">
                  <c:v>0.99922099893257965</c:v>
                </c:pt>
                <c:pt idx="54">
                  <c:v>0.99913701362719864</c:v>
                </c:pt>
                <c:pt idx="55">
                  <c:v>0.99904316527883685</c:v>
                </c:pt>
                <c:pt idx="56">
                  <c:v>0.99894244268839771</c:v>
                </c:pt>
                <c:pt idx="57">
                  <c:v>0.99884172009795857</c:v>
                </c:pt>
                <c:pt idx="58">
                  <c:v>0.99873681318625485</c:v>
                </c:pt>
                <c:pt idx="59">
                  <c:v>0.99861546786958333</c:v>
                </c:pt>
                <c:pt idx="60">
                  <c:v>0.99848127070902781</c:v>
                </c:pt>
                <c:pt idx="61">
                  <c:v>0.99834079706657564</c:v>
                </c:pt>
                <c:pt idx="62">
                  <c:v>0.99818956374087164</c:v>
                </c:pt>
                <c:pt idx="63">
                  <c:v>0.99803055953281938</c:v>
                </c:pt>
                <c:pt idx="64">
                  <c:v>0.99785302475916693</c:v>
                </c:pt>
                <c:pt idx="65">
                  <c:v>0.99766443142217254</c:v>
                </c:pt>
                <c:pt idx="66">
                  <c:v>0.99745880192002956</c:v>
                </c:pt>
                <c:pt idx="67">
                  <c:v>0.99723254969165442</c:v>
                </c:pt>
                <c:pt idx="68">
                  <c:v>0.9969928478592146</c:v>
                </c:pt>
                <c:pt idx="69">
                  <c:v>0.99672475241819403</c:v>
                </c:pt>
                <c:pt idx="70">
                  <c:v>0.99643633313103142</c:v>
                </c:pt>
                <c:pt idx="71">
                  <c:v>0.99612848663799769</c:v>
                </c:pt>
                <c:pt idx="72">
                  <c:v>0.99579971853864135</c:v>
                </c:pt>
                <c:pt idx="73">
                  <c:v>0.99543807362934933</c:v>
                </c:pt>
                <c:pt idx="74">
                  <c:v>0.99504355191012173</c:v>
                </c:pt>
                <c:pt idx="75">
                  <c:v>0.9946819070008297</c:v>
                </c:pt>
                <c:pt idx="76">
                  <c:v>0.99430531808702161</c:v>
                </c:pt>
                <c:pt idx="77">
                  <c:v>0.9938928635623745</c:v>
                </c:pt>
                <c:pt idx="78">
                  <c:v>0.99347144263501774</c:v>
                </c:pt>
                <c:pt idx="79">
                  <c:v>0.99303507770314481</c:v>
                </c:pt>
                <c:pt idx="80">
                  <c:v>0.99257480236404583</c:v>
                </c:pt>
                <c:pt idx="81">
                  <c:v>0.99212349342765671</c:v>
                </c:pt>
                <c:pt idx="82">
                  <c:v>0.99172299410662257</c:v>
                </c:pt>
                <c:pt idx="83">
                  <c:v>0.99130755078107236</c:v>
                </c:pt>
                <c:pt idx="84">
                  <c:v>0.99083830903926373</c:v>
                </c:pt>
                <c:pt idx="85">
                  <c:v>0.99037803370016486</c:v>
                </c:pt>
                <c:pt idx="86">
                  <c:v>0.98991775836106588</c:v>
                </c:pt>
                <c:pt idx="87">
                  <c:v>0.98942460621203143</c:v>
                </c:pt>
                <c:pt idx="88">
                  <c:v>0.98887167804493203</c:v>
                </c:pt>
                <c:pt idx="89">
                  <c:v>0.98830380587331657</c:v>
                </c:pt>
                <c:pt idx="90">
                  <c:v>0.98772696729899134</c:v>
                </c:pt>
                <c:pt idx="91">
                  <c:v>0.98713817352105315</c:v>
                </c:pt>
                <c:pt idx="92">
                  <c:v>0.98655535734492139</c:v>
                </c:pt>
                <c:pt idx="93">
                  <c:v>0.98596357476607999</c:v>
                </c:pt>
                <c:pt idx="94">
                  <c:v>0.98538972499265798</c:v>
                </c:pt>
                <c:pt idx="95">
                  <c:v>0.98480093121471979</c:v>
                </c:pt>
                <c:pt idx="96">
                  <c:v>0.98417926062684602</c:v>
                </c:pt>
                <c:pt idx="97">
                  <c:v>0.98353069083084299</c:v>
                </c:pt>
                <c:pt idx="98">
                  <c:v>0.98285522182671092</c:v>
                </c:pt>
                <c:pt idx="99">
                  <c:v>0.98214986481354638</c:v>
                </c:pt>
                <c:pt idx="100">
                  <c:v>0.98142358619405912</c:v>
                </c:pt>
                <c:pt idx="101">
                  <c:v>0.98069730757457196</c:v>
                </c:pt>
                <c:pt idx="102">
                  <c:v>0.9799172305388264</c:v>
                </c:pt>
                <c:pt idx="103">
                  <c:v>0.97908036628591932</c:v>
                </c:pt>
                <c:pt idx="104">
                  <c:v>0.97818671481585073</c:v>
                </c:pt>
                <c:pt idx="105">
                  <c:v>0.9772332873277173</c:v>
                </c:pt>
                <c:pt idx="106">
                  <c:v>0.97622008382151915</c:v>
                </c:pt>
                <c:pt idx="107">
                  <c:v>0.97508732827919131</c:v>
                </c:pt>
                <c:pt idx="108">
                  <c:v>0.97390077432060518</c:v>
                </c:pt>
                <c:pt idx="109">
                  <c:v>0.97278894038460006</c:v>
                </c:pt>
                <c:pt idx="110">
                  <c:v>0.97153962160704599</c:v>
                </c:pt>
                <c:pt idx="111">
                  <c:v>0.97014086278432987</c:v>
                </c:pt>
                <c:pt idx="112">
                  <c:v>0.96866738393903273</c:v>
                </c:pt>
                <c:pt idx="113">
                  <c:v>0.96710722986754172</c:v>
                </c:pt>
                <c:pt idx="114">
                  <c:v>0.96549028857888908</c:v>
                </c:pt>
                <c:pt idx="115">
                  <c:v>0.96376276165681662</c:v>
                </c:pt>
                <c:pt idx="116">
                  <c:v>0.9619844251193892</c:v>
                </c:pt>
                <c:pt idx="117">
                  <c:v>0.96020608858196166</c:v>
                </c:pt>
                <c:pt idx="118">
                  <c:v>0.95830521120750123</c:v>
                </c:pt>
                <c:pt idx="119">
                  <c:v>0.95641628903665388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8-4497-B91A-9457AF72EC02}"/>
            </c:ext>
          </c:extLst>
        </c:ser>
        <c:ser>
          <c:idx val="1"/>
          <c:order val="1"/>
          <c:tx>
            <c:strRef>
              <c:f>'NRR estimates'!$AT$34</c:f>
              <c:strCache>
                <c:ptCount val="1"/>
                <c:pt idx="0">
                  <c:v>antimony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estimates'!$AT$35:$AT$154</c:f>
              <c:numCache>
                <c:formatCode>General</c:formatCode>
                <c:ptCount val="120"/>
                <c:pt idx="0">
                  <c:v>0.9999957354382959</c:v>
                </c:pt>
                <c:pt idx="1">
                  <c:v>0.99999137131483995</c:v>
                </c:pt>
                <c:pt idx="2">
                  <c:v>0.99998664213162725</c:v>
                </c:pt>
                <c:pt idx="3">
                  <c:v>0.99998213972796046</c:v>
                </c:pt>
                <c:pt idx="4">
                  <c:v>0.99997771476121178</c:v>
                </c:pt>
                <c:pt idx="5">
                  <c:v>0.99997328979446298</c:v>
                </c:pt>
                <c:pt idx="6">
                  <c:v>0.99996526954223097</c:v>
                </c:pt>
                <c:pt idx="7">
                  <c:v>0.99995697272957706</c:v>
                </c:pt>
                <c:pt idx="8">
                  <c:v>0.99994812279607959</c:v>
                </c:pt>
                <c:pt idx="9">
                  <c:v>0.99993982598342579</c:v>
                </c:pt>
                <c:pt idx="10">
                  <c:v>0.99993152917077188</c:v>
                </c:pt>
                <c:pt idx="11">
                  <c:v>0.9999229557976963</c:v>
                </c:pt>
                <c:pt idx="12">
                  <c:v>0.99990957027328131</c:v>
                </c:pt>
                <c:pt idx="13">
                  <c:v>0.99989601881261336</c:v>
                </c:pt>
                <c:pt idx="14">
                  <c:v>0.99988296516070463</c:v>
                </c:pt>
                <c:pt idx="15">
                  <c:v>0.99985907034026156</c:v>
                </c:pt>
                <c:pt idx="16">
                  <c:v>0.99981393567942456</c:v>
                </c:pt>
                <c:pt idx="17">
                  <c:v>0.99978229716717115</c:v>
                </c:pt>
                <c:pt idx="18">
                  <c:v>0.99976526104518859</c:v>
                </c:pt>
                <c:pt idx="19">
                  <c:v>0.99975873421923422</c:v>
                </c:pt>
                <c:pt idx="20">
                  <c:v>0.99974269371477009</c:v>
                </c:pt>
                <c:pt idx="21">
                  <c:v>0.99973257160333229</c:v>
                </c:pt>
                <c:pt idx="22">
                  <c:v>0.99972211761938845</c:v>
                </c:pt>
                <c:pt idx="23">
                  <c:v>0.99971238269254126</c:v>
                </c:pt>
                <c:pt idx="24">
                  <c:v>0.99970270307777842</c:v>
                </c:pt>
                <c:pt idx="25">
                  <c:v>0.9996885984962669</c:v>
                </c:pt>
                <c:pt idx="26">
                  <c:v>0.99967255799180277</c:v>
                </c:pt>
                <c:pt idx="27">
                  <c:v>0.99965707060818221</c:v>
                </c:pt>
                <c:pt idx="28">
                  <c:v>0.99964130666413986</c:v>
                </c:pt>
                <c:pt idx="29">
                  <c:v>0.99962382804548244</c:v>
                </c:pt>
                <c:pt idx="30">
                  <c:v>0.99961077439357371</c:v>
                </c:pt>
                <c:pt idx="31">
                  <c:v>0.99960214570841366</c:v>
                </c:pt>
                <c:pt idx="32">
                  <c:v>0.99959257671781954</c:v>
                </c:pt>
                <c:pt idx="33">
                  <c:v>0.99958140367677895</c:v>
                </c:pt>
                <c:pt idx="34">
                  <c:v>0.99956890314571389</c:v>
                </c:pt>
                <c:pt idx="35">
                  <c:v>0.99955242014457479</c:v>
                </c:pt>
                <c:pt idx="36">
                  <c:v>0.99953289497879605</c:v>
                </c:pt>
                <c:pt idx="37">
                  <c:v>0.99951154451423352</c:v>
                </c:pt>
                <c:pt idx="38">
                  <c:v>0.99949279371763577</c:v>
                </c:pt>
                <c:pt idx="39">
                  <c:v>0.99947133262890442</c:v>
                </c:pt>
                <c:pt idx="40">
                  <c:v>0.99944572313384616</c:v>
                </c:pt>
                <c:pt idx="41">
                  <c:v>0.99941862021251027</c:v>
                </c:pt>
                <c:pt idx="42">
                  <c:v>0.99939018980114969</c:v>
                </c:pt>
                <c:pt idx="43">
                  <c:v>0.99936076377227068</c:v>
                </c:pt>
                <c:pt idx="44">
                  <c:v>0.99934085142190143</c:v>
                </c:pt>
                <c:pt idx="45">
                  <c:v>0.99932591715912444</c:v>
                </c:pt>
                <c:pt idx="46">
                  <c:v>0.99931153601719114</c:v>
                </c:pt>
                <c:pt idx="47">
                  <c:v>0.99929051742513464</c:v>
                </c:pt>
                <c:pt idx="48">
                  <c:v>0.99926562698717303</c:v>
                </c:pt>
                <c:pt idx="49">
                  <c:v>0.99924516151596021</c:v>
                </c:pt>
                <c:pt idx="50">
                  <c:v>0.99921750547378063</c:v>
                </c:pt>
                <c:pt idx="51">
                  <c:v>0.99918155261894726</c:v>
                </c:pt>
                <c:pt idx="52">
                  <c:v>0.99915693874140743</c:v>
                </c:pt>
                <c:pt idx="53">
                  <c:v>0.99913835388106287</c:v>
                </c:pt>
                <c:pt idx="54">
                  <c:v>0.99911628435940358</c:v>
                </c:pt>
                <c:pt idx="55">
                  <c:v>0.99909067486434533</c:v>
                </c:pt>
                <c:pt idx="56">
                  <c:v>0.99906108289921325</c:v>
                </c:pt>
                <c:pt idx="57">
                  <c:v>0.99903298436035881</c:v>
                </c:pt>
                <c:pt idx="58">
                  <c:v>0.99900737486530056</c:v>
                </c:pt>
                <c:pt idx="59">
                  <c:v>0.99897789352433719</c:v>
                </c:pt>
                <c:pt idx="60">
                  <c:v>0.99894841218337382</c:v>
                </c:pt>
                <c:pt idx="61">
                  <c:v>0.99891970521159146</c:v>
                </c:pt>
                <c:pt idx="62">
                  <c:v>0.99889000262229066</c:v>
                </c:pt>
                <c:pt idx="63">
                  <c:v>0.9988579216133624</c:v>
                </c:pt>
                <c:pt idx="64">
                  <c:v>0.99882307500021617</c:v>
                </c:pt>
                <c:pt idx="65">
                  <c:v>0.99878822838706993</c:v>
                </c:pt>
                <c:pt idx="66">
                  <c:v>0.99875426676727341</c:v>
                </c:pt>
                <c:pt idx="67">
                  <c:v>0.99872196451000772</c:v>
                </c:pt>
                <c:pt idx="68">
                  <c:v>0.99868794757812696</c:v>
                </c:pt>
                <c:pt idx="69">
                  <c:v>0.99865133097828118</c:v>
                </c:pt>
                <c:pt idx="70">
                  <c:v>0.99861261251922984</c:v>
                </c:pt>
                <c:pt idx="71">
                  <c:v>0.99857715747315567</c:v>
                </c:pt>
                <c:pt idx="72">
                  <c:v>0.99853948994370723</c:v>
                </c:pt>
                <c:pt idx="73">
                  <c:v>0.99850115866924638</c:v>
                </c:pt>
                <c:pt idx="74">
                  <c:v>0.99846216364977325</c:v>
                </c:pt>
                <c:pt idx="75">
                  <c:v>0.9984246067444934</c:v>
                </c:pt>
                <c:pt idx="76">
                  <c:v>0.99838633078211692</c:v>
                </c:pt>
                <c:pt idx="77">
                  <c:v>0.99834639545720971</c:v>
                </c:pt>
                <c:pt idx="78">
                  <c:v>0.99830834074317065</c:v>
                </c:pt>
                <c:pt idx="79">
                  <c:v>0.99826857135451641</c:v>
                </c:pt>
                <c:pt idx="80">
                  <c:v>0.99823140163382718</c:v>
                </c:pt>
                <c:pt idx="81">
                  <c:v>0.99819865687988663</c:v>
                </c:pt>
                <c:pt idx="82">
                  <c:v>0.99816889897850136</c:v>
                </c:pt>
                <c:pt idx="83">
                  <c:v>0.99814212792967161</c:v>
                </c:pt>
                <c:pt idx="84">
                  <c:v>0.99811259127662388</c:v>
                </c:pt>
                <c:pt idx="85">
                  <c:v>0.99808216963022633</c:v>
                </c:pt>
                <c:pt idx="86">
                  <c:v>0.99804903769169528</c:v>
                </c:pt>
                <c:pt idx="87">
                  <c:v>0.99801800761236981</c:v>
                </c:pt>
                <c:pt idx="88">
                  <c:v>0.99798238663004257</c:v>
                </c:pt>
                <c:pt idx="89">
                  <c:v>0.99794455316434105</c:v>
                </c:pt>
                <c:pt idx="90">
                  <c:v>0.99791114466538811</c:v>
                </c:pt>
                <c:pt idx="91">
                  <c:v>0.9978753577468078</c:v>
                </c:pt>
                <c:pt idx="92">
                  <c:v>0.99783332056269491</c:v>
                </c:pt>
                <c:pt idx="93">
                  <c:v>0.99779294274111285</c:v>
                </c:pt>
                <c:pt idx="94">
                  <c:v>0.99773431193169215</c:v>
                </c:pt>
                <c:pt idx="95">
                  <c:v>0.99767734048480239</c:v>
                </c:pt>
                <c:pt idx="96">
                  <c:v>0.99759105363320222</c:v>
                </c:pt>
                <c:pt idx="97">
                  <c:v>0.99750531990244562</c:v>
                </c:pt>
                <c:pt idx="98">
                  <c:v>0.99744060476374552</c:v>
                </c:pt>
                <c:pt idx="99">
                  <c:v>0.99738086771263768</c:v>
                </c:pt>
                <c:pt idx="100">
                  <c:v>0.997315599453094</c:v>
                </c:pt>
                <c:pt idx="101">
                  <c:v>0.99722875948065026</c:v>
                </c:pt>
                <c:pt idx="102">
                  <c:v>0.99716349122110659</c:v>
                </c:pt>
                <c:pt idx="103">
                  <c:v>0.99709932920325006</c:v>
                </c:pt>
                <c:pt idx="104">
                  <c:v>0.99702078604346023</c:v>
                </c:pt>
                <c:pt idx="105">
                  <c:v>0.99692564925836258</c:v>
                </c:pt>
                <c:pt idx="106">
                  <c:v>0.99682995935242136</c:v>
                </c:pt>
                <c:pt idx="107">
                  <c:v>0.99673039760057502</c:v>
                </c:pt>
                <c:pt idx="108">
                  <c:v>0.99662807024451072</c:v>
                </c:pt>
                <c:pt idx="109">
                  <c:v>0.99654067715122341</c:v>
                </c:pt>
                <c:pt idx="110">
                  <c:v>0.99644000915768993</c:v>
                </c:pt>
                <c:pt idx="111">
                  <c:v>0.99633657555993849</c:v>
                </c:pt>
                <c:pt idx="112">
                  <c:v>0.99623646068724858</c:v>
                </c:pt>
                <c:pt idx="113">
                  <c:v>0.9961297083644356</c:v>
                </c:pt>
                <c:pt idx="114">
                  <c:v>0.99603291221680712</c:v>
                </c:pt>
                <c:pt idx="115">
                  <c:v>0.9959499440902686</c:v>
                </c:pt>
                <c:pt idx="116">
                  <c:v>0.99586808220541712</c:v>
                </c:pt>
                <c:pt idx="117">
                  <c:v>0.99578843280394014</c:v>
                </c:pt>
                <c:pt idx="118">
                  <c:v>0.99570712403993222</c:v>
                </c:pt>
                <c:pt idx="119">
                  <c:v>0.99561751846327051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8-4497-B91A-9457AF72EC02}"/>
            </c:ext>
          </c:extLst>
        </c:ser>
        <c:ser>
          <c:idx val="2"/>
          <c:order val="2"/>
          <c:tx>
            <c:strRef>
              <c:f>'NRR estimates'!$AU$34</c:f>
              <c:strCache>
                <c:ptCount val="1"/>
                <c:pt idx="0">
                  <c:v>bismuth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estimates'!$AU$35:$AU$154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0.99533928049137177</c:v>
                </c:pt>
                <c:pt idx="85">
                  <c:v>0.98901433167592867</c:v>
                </c:pt>
                <c:pt idx="86">
                  <c:v>0.98305206200643458</c:v>
                </c:pt>
                <c:pt idx="87">
                  <c:v>0.97708832992102956</c:v>
                </c:pt>
                <c:pt idx="88">
                  <c:v>0.97109388710149169</c:v>
                </c:pt>
                <c:pt idx="89">
                  <c:v>0.96496051477040068</c:v>
                </c:pt>
                <c:pt idx="90">
                  <c:v>0.95883299210295403</c:v>
                </c:pt>
                <c:pt idx="91">
                  <c:v>0.95324656332260893</c:v>
                </c:pt>
                <c:pt idx="92">
                  <c:v>0.94782100029248317</c:v>
                </c:pt>
                <c:pt idx="93">
                  <c:v>0.94140099444281955</c:v>
                </c:pt>
                <c:pt idx="94">
                  <c:v>0.93528809593448381</c:v>
                </c:pt>
                <c:pt idx="95">
                  <c:v>0.92967241883591689</c:v>
                </c:pt>
                <c:pt idx="96">
                  <c:v>0.92355952032758115</c:v>
                </c:pt>
                <c:pt idx="97">
                  <c:v>0.91760748756946475</c:v>
                </c:pt>
                <c:pt idx="98">
                  <c:v>0.91127522667446625</c:v>
                </c:pt>
                <c:pt idx="99">
                  <c:v>0.90605440187189235</c:v>
                </c:pt>
                <c:pt idx="100">
                  <c:v>0.89986838256800239</c:v>
                </c:pt>
                <c:pt idx="101">
                  <c:v>0.89138637028370871</c:v>
                </c:pt>
                <c:pt idx="102">
                  <c:v>0.88158818367943848</c:v>
                </c:pt>
                <c:pt idx="103">
                  <c:v>0.86886516525299795</c:v>
                </c:pt>
                <c:pt idx="104">
                  <c:v>0.84692892658672125</c:v>
                </c:pt>
                <c:pt idx="105">
                  <c:v>0.82645510383152965</c:v>
                </c:pt>
                <c:pt idx="106">
                  <c:v>0.80451886516525295</c:v>
                </c:pt>
                <c:pt idx="107">
                  <c:v>0.78199766013454231</c:v>
                </c:pt>
                <c:pt idx="108">
                  <c:v>0.75859900555718052</c:v>
                </c:pt>
                <c:pt idx="109">
                  <c:v>0.73812518280198891</c:v>
                </c:pt>
                <c:pt idx="110">
                  <c:v>0.71472652822462712</c:v>
                </c:pt>
                <c:pt idx="111">
                  <c:v>0.69030418250950565</c:v>
                </c:pt>
                <c:pt idx="112">
                  <c:v>0.66588183679438429</c:v>
                </c:pt>
                <c:pt idx="113">
                  <c:v>0.64087452471482886</c:v>
                </c:pt>
                <c:pt idx="114">
                  <c:v>0.6130886224042118</c:v>
                </c:pt>
                <c:pt idx="115">
                  <c:v>0.58471775372916057</c:v>
                </c:pt>
                <c:pt idx="116">
                  <c:v>0.55590816028078383</c:v>
                </c:pt>
                <c:pt idx="117">
                  <c:v>0.52695232524129865</c:v>
                </c:pt>
                <c:pt idx="118">
                  <c:v>0.49887393974846445</c:v>
                </c:pt>
                <c:pt idx="119">
                  <c:v>0.46797309154723604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8-4497-B91A-9457AF72EC02}"/>
            </c:ext>
          </c:extLst>
        </c:ser>
        <c:ser>
          <c:idx val="3"/>
          <c:order val="3"/>
          <c:tx>
            <c:strRef>
              <c:f>'NRR estimates'!$AV$34</c:f>
              <c:strCache>
                <c:ptCount val="1"/>
                <c:pt idx="0">
                  <c:v>chromium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estimates'!$AV$35:$AV$154</c:f>
              <c:numCache>
                <c:formatCode>General</c:formatCode>
                <c:ptCount val="120"/>
                <c:pt idx="0">
                  <c:v>0.9999806635904197</c:v>
                </c:pt>
                <c:pt idx="1">
                  <c:v>0.99994796747967485</c:v>
                </c:pt>
                <c:pt idx="2">
                  <c:v>0.99991702922434633</c:v>
                </c:pt>
                <c:pt idx="3">
                  <c:v>0.99988245806782394</c:v>
                </c:pt>
                <c:pt idx="4">
                  <c:v>0.99983956639566396</c:v>
                </c:pt>
                <c:pt idx="5">
                  <c:v>0.99978741668497761</c:v>
                </c:pt>
                <c:pt idx="6">
                  <c:v>0.99972917307551457</c:v>
                </c:pt>
                <c:pt idx="7">
                  <c:v>0.99968850802021536</c:v>
                </c:pt>
                <c:pt idx="8">
                  <c:v>0.99966424961546918</c:v>
                </c:pt>
                <c:pt idx="9">
                  <c:v>0.99962522522522523</c:v>
                </c:pt>
                <c:pt idx="10">
                  <c:v>0.99958584926389804</c:v>
                </c:pt>
                <c:pt idx="11">
                  <c:v>0.9995564344832637</c:v>
                </c:pt>
                <c:pt idx="12">
                  <c:v>0.99951190214604846</c:v>
                </c:pt>
                <c:pt idx="13">
                  <c:v>0.99945858053175129</c:v>
                </c:pt>
                <c:pt idx="14">
                  <c:v>0.99940174320662123</c:v>
                </c:pt>
                <c:pt idx="15">
                  <c:v>0.99933447593935398</c:v>
                </c:pt>
                <c:pt idx="16">
                  <c:v>0.99923252032520327</c:v>
                </c:pt>
                <c:pt idx="17">
                  <c:v>0.99913724456163477</c:v>
                </c:pt>
                <c:pt idx="18">
                  <c:v>0.99902415586318027</c:v>
                </c:pt>
                <c:pt idx="19">
                  <c:v>0.99896216216216216</c:v>
                </c:pt>
                <c:pt idx="20">
                  <c:v>0.9988998168900608</c:v>
                </c:pt>
                <c:pt idx="21">
                  <c:v>0.99885130008056833</c:v>
                </c:pt>
                <c:pt idx="22">
                  <c:v>0.99880055665421519</c:v>
                </c:pt>
                <c:pt idx="23">
                  <c:v>0.99872614077492128</c:v>
                </c:pt>
                <c:pt idx="24">
                  <c:v>0.99862043506921561</c:v>
                </c:pt>
                <c:pt idx="25">
                  <c:v>0.99850875265509409</c:v>
                </c:pt>
                <c:pt idx="26">
                  <c:v>0.99837749945067022</c:v>
                </c:pt>
                <c:pt idx="27">
                  <c:v>0.99823218340291509</c:v>
                </c:pt>
                <c:pt idx="28">
                  <c:v>0.99806811689738517</c:v>
                </c:pt>
                <c:pt idx="29">
                  <c:v>0.99783725188603234</c:v>
                </c:pt>
                <c:pt idx="30">
                  <c:v>0.99763451256134184</c:v>
                </c:pt>
                <c:pt idx="31">
                  <c:v>0.99748568080275402</c:v>
                </c:pt>
                <c:pt idx="32">
                  <c:v>0.99736731853805027</c:v>
                </c:pt>
                <c:pt idx="33">
                  <c:v>0.99722317439390606</c:v>
                </c:pt>
                <c:pt idx="34">
                  <c:v>0.99700871603310626</c:v>
                </c:pt>
                <c:pt idx="35">
                  <c:v>0.9967262872628726</c:v>
                </c:pt>
                <c:pt idx="36">
                  <c:v>0.99635479381820846</c:v>
                </c:pt>
                <c:pt idx="37">
                  <c:v>0.99589540760272466</c:v>
                </c:pt>
                <c:pt idx="38">
                  <c:v>0.99547117849556876</c:v>
                </c:pt>
                <c:pt idx="39">
                  <c:v>0.99506452794257672</c:v>
                </c:pt>
                <c:pt idx="40">
                  <c:v>0.99452896799238266</c:v>
                </c:pt>
                <c:pt idx="41">
                  <c:v>0.99393246905442023</c:v>
                </c:pt>
                <c:pt idx="42">
                  <c:v>0.99318596645425916</c:v>
                </c:pt>
                <c:pt idx="43">
                  <c:v>0.99255079469713614</c:v>
                </c:pt>
                <c:pt idx="44">
                  <c:v>0.99206914231304477</c:v>
                </c:pt>
                <c:pt idx="45">
                  <c:v>0.9916964769647697</c:v>
                </c:pt>
                <c:pt idx="46">
                  <c:v>0.991283966893723</c:v>
                </c:pt>
                <c:pt idx="47">
                  <c:v>0.99067340511242952</c:v>
                </c:pt>
                <c:pt idx="48">
                  <c:v>0.98991869918699182</c:v>
                </c:pt>
                <c:pt idx="49">
                  <c:v>0.98915696183988866</c:v>
                </c:pt>
                <c:pt idx="50">
                  <c:v>0.98831319124002048</c:v>
                </c:pt>
                <c:pt idx="51">
                  <c:v>0.98734871456822682</c:v>
                </c:pt>
                <c:pt idx="52">
                  <c:v>0.98622017139090312</c:v>
                </c:pt>
                <c:pt idx="53">
                  <c:v>0.98489592031055451</c:v>
                </c:pt>
                <c:pt idx="54">
                  <c:v>0.98381308137405699</c:v>
                </c:pt>
                <c:pt idx="55">
                  <c:v>0.98259430161869188</c:v>
                </c:pt>
                <c:pt idx="56">
                  <c:v>0.98118801728557825</c:v>
                </c:pt>
                <c:pt idx="57">
                  <c:v>0.97958250933860691</c:v>
                </c:pt>
                <c:pt idx="58">
                  <c:v>0.9782582582582583</c:v>
                </c:pt>
                <c:pt idx="59">
                  <c:v>0.97691056910569107</c:v>
                </c:pt>
                <c:pt idx="60">
                  <c:v>0.97544568959203104</c:v>
                </c:pt>
                <c:pt idx="61">
                  <c:v>0.97401596718669892</c:v>
                </c:pt>
                <c:pt idx="62">
                  <c:v>0.97251593056471108</c:v>
                </c:pt>
                <c:pt idx="63">
                  <c:v>0.97114480333992526</c:v>
                </c:pt>
                <c:pt idx="64">
                  <c:v>0.96963304768182812</c:v>
                </c:pt>
                <c:pt idx="65">
                  <c:v>0.96788691130154547</c:v>
                </c:pt>
                <c:pt idx="66">
                  <c:v>0.96629312239068332</c:v>
                </c:pt>
                <c:pt idx="67">
                  <c:v>0.96461730022705627</c:v>
                </c:pt>
                <c:pt idx="68">
                  <c:v>0.96278913059400861</c:v>
                </c:pt>
                <c:pt idx="69">
                  <c:v>0.96083205156375884</c:v>
                </c:pt>
                <c:pt idx="70">
                  <c:v>0.95859371566688645</c:v>
                </c:pt>
                <c:pt idx="71">
                  <c:v>0.95624990844503044</c:v>
                </c:pt>
                <c:pt idx="72">
                  <c:v>0.95394125833150223</c:v>
                </c:pt>
                <c:pt idx="73">
                  <c:v>0.95156229400131842</c:v>
                </c:pt>
                <c:pt idx="74">
                  <c:v>0.94894894894894899</c:v>
                </c:pt>
                <c:pt idx="75">
                  <c:v>0.94598403281330112</c:v>
                </c:pt>
                <c:pt idx="76">
                  <c:v>0.94313630703874607</c:v>
                </c:pt>
                <c:pt idx="77">
                  <c:v>0.9400893576503333</c:v>
                </c:pt>
                <c:pt idx="78">
                  <c:v>0.93658536585365859</c:v>
                </c:pt>
                <c:pt idx="79">
                  <c:v>0.93355013550135502</c:v>
                </c:pt>
                <c:pt idx="80">
                  <c:v>0.93023364828242872</c:v>
                </c:pt>
                <c:pt idx="81">
                  <c:v>0.92724529407456235</c:v>
                </c:pt>
                <c:pt idx="82">
                  <c:v>0.9244444444444444</c:v>
                </c:pt>
                <c:pt idx="83">
                  <c:v>0.92146780927268734</c:v>
                </c:pt>
                <c:pt idx="84">
                  <c:v>0.91801069362044974</c:v>
                </c:pt>
                <c:pt idx="85">
                  <c:v>0.91428404013769871</c:v>
                </c:pt>
                <c:pt idx="86">
                  <c:v>0.91014722039112284</c:v>
                </c:pt>
                <c:pt idx="87">
                  <c:v>0.90610415293342128</c:v>
                </c:pt>
                <c:pt idx="88">
                  <c:v>0.90156888595912987</c:v>
                </c:pt>
                <c:pt idx="89">
                  <c:v>0.89650626235992092</c:v>
                </c:pt>
                <c:pt idx="90">
                  <c:v>0.89187724309675531</c:v>
                </c:pt>
                <c:pt idx="91">
                  <c:v>0.88711931443638758</c:v>
                </c:pt>
                <c:pt idx="92">
                  <c:v>0.88311140408701383</c:v>
                </c:pt>
                <c:pt idx="93">
                  <c:v>0.87950194096535561</c:v>
                </c:pt>
                <c:pt idx="94">
                  <c:v>0.87588075880758809</c:v>
                </c:pt>
                <c:pt idx="95">
                  <c:v>0.87057203545008421</c:v>
                </c:pt>
                <c:pt idx="96">
                  <c:v>0.86628286823408773</c:v>
                </c:pt>
                <c:pt idx="97">
                  <c:v>0.86120852559876948</c:v>
                </c:pt>
                <c:pt idx="98">
                  <c:v>0.85598183549403062</c:v>
                </c:pt>
                <c:pt idx="99">
                  <c:v>0.85034497912546692</c:v>
                </c:pt>
                <c:pt idx="100">
                  <c:v>0.84477843697355892</c:v>
                </c:pt>
                <c:pt idx="101">
                  <c:v>0.84039551746868824</c:v>
                </c:pt>
                <c:pt idx="102">
                  <c:v>0.83511023218340297</c:v>
                </c:pt>
                <c:pt idx="103">
                  <c:v>0.82952025195927637</c:v>
                </c:pt>
                <c:pt idx="104">
                  <c:v>0.82364901486852704</c:v>
                </c:pt>
                <c:pt idx="105">
                  <c:v>0.81671134549183333</c:v>
                </c:pt>
                <c:pt idx="106">
                  <c:v>0.8095861715373911</c:v>
                </c:pt>
                <c:pt idx="107">
                  <c:v>0.80146487951365997</c:v>
                </c:pt>
                <c:pt idx="108">
                  <c:v>0.792886545081667</c:v>
                </c:pt>
                <c:pt idx="109">
                  <c:v>0.78584340437998979</c:v>
                </c:pt>
                <c:pt idx="110">
                  <c:v>0.7770424082619205</c:v>
                </c:pt>
                <c:pt idx="111">
                  <c:v>0.76725701311067163</c:v>
                </c:pt>
                <c:pt idx="112">
                  <c:v>0.75751849410385996</c:v>
                </c:pt>
                <c:pt idx="113">
                  <c:v>0.74404160257818797</c:v>
                </c:pt>
                <c:pt idx="114">
                  <c:v>0.73021313996923753</c:v>
                </c:pt>
                <c:pt idx="115">
                  <c:v>0.71685343880465835</c:v>
                </c:pt>
                <c:pt idx="116">
                  <c:v>0.70407968944554311</c:v>
                </c:pt>
                <c:pt idx="117">
                  <c:v>0.6893137039478503</c:v>
                </c:pt>
                <c:pt idx="118">
                  <c:v>0.6724382919504871</c:v>
                </c:pt>
                <c:pt idx="119">
                  <c:v>0.65626602211968066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8-4497-B91A-9457AF72EC02}"/>
            </c:ext>
          </c:extLst>
        </c:ser>
        <c:ser>
          <c:idx val="4"/>
          <c:order val="4"/>
          <c:tx>
            <c:strRef>
              <c:f>'NRR estimates'!$AW$34</c:f>
              <c:strCache>
                <c:ptCount val="1"/>
                <c:pt idx="0">
                  <c:v>cobalt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estimates'!$AW$35:$AW$154</c:f>
              <c:numCache>
                <c:formatCode>General</c:formatCode>
                <c:ptCount val="120"/>
                <c:pt idx="0">
                  <c:v>1</c:v>
                </c:pt>
                <c:pt idx="1">
                  <c:v>0.99998426371220772</c:v>
                </c:pt>
                <c:pt idx="2">
                  <c:v>0.99993705484883111</c:v>
                </c:pt>
                <c:pt idx="3">
                  <c:v>0.99988110360334759</c:v>
                </c:pt>
                <c:pt idx="4">
                  <c:v>0.99983389473997097</c:v>
                </c:pt>
                <c:pt idx="5">
                  <c:v>0.99979455402049044</c:v>
                </c:pt>
                <c:pt idx="6">
                  <c:v>0.9997552133010098</c:v>
                </c:pt>
                <c:pt idx="7">
                  <c:v>0.99967565762383803</c:v>
                </c:pt>
                <c:pt idx="8">
                  <c:v>0.99955676122718562</c:v>
                </c:pt>
                <c:pt idx="9">
                  <c:v>0.99942999668663723</c:v>
                </c:pt>
                <c:pt idx="10">
                  <c:v>0.99934257286556927</c:v>
                </c:pt>
                <c:pt idx="11">
                  <c:v>0.99927088533229358</c:v>
                </c:pt>
                <c:pt idx="12">
                  <c:v>0.99919570084617515</c:v>
                </c:pt>
                <c:pt idx="13">
                  <c:v>0.99912401331289946</c:v>
                </c:pt>
                <c:pt idx="14">
                  <c:v>0.99909254073731502</c:v>
                </c:pt>
                <c:pt idx="15">
                  <c:v>0.99907243325846939</c:v>
                </c:pt>
                <c:pt idx="16">
                  <c:v>0.99903658949183161</c:v>
                </c:pt>
                <c:pt idx="17">
                  <c:v>0.99900511691624716</c:v>
                </c:pt>
                <c:pt idx="18">
                  <c:v>0.99896577619676652</c:v>
                </c:pt>
                <c:pt idx="19">
                  <c:v>0.99893430362118207</c:v>
                </c:pt>
                <c:pt idx="20">
                  <c:v>0.99890283104559763</c:v>
                </c:pt>
                <c:pt idx="21">
                  <c:v>0.99888709475780546</c:v>
                </c:pt>
                <c:pt idx="22">
                  <c:v>0.99881540722452977</c:v>
                </c:pt>
                <c:pt idx="23">
                  <c:v>0.99875945597904625</c:v>
                </c:pt>
                <c:pt idx="24">
                  <c:v>0.9986641640140822</c:v>
                </c:pt>
                <c:pt idx="25">
                  <c:v>0.99856887204911815</c:v>
                </c:pt>
                <c:pt idx="26">
                  <c:v>0.99849718451584246</c:v>
                </c:pt>
                <c:pt idx="27">
                  <c:v>0.99839402440698233</c:v>
                </c:pt>
                <c:pt idx="28">
                  <c:v>0.99829086429812219</c:v>
                </c:pt>
                <c:pt idx="29">
                  <c:v>0.99817196790146989</c:v>
                </c:pt>
                <c:pt idx="30">
                  <c:v>0.99806093964871356</c:v>
                </c:pt>
                <c:pt idx="31">
                  <c:v>0.99798138397154179</c:v>
                </c:pt>
                <c:pt idx="32">
                  <c:v>0.99788609200657774</c:v>
                </c:pt>
                <c:pt idx="33">
                  <c:v>0.99777506375382152</c:v>
                </c:pt>
                <c:pt idx="34">
                  <c:v>0.99764829921327303</c:v>
                </c:pt>
                <c:pt idx="35">
                  <c:v>0.9974734515711372</c:v>
                </c:pt>
                <c:pt idx="36">
                  <c:v>0.99723565877783249</c:v>
                </c:pt>
                <c:pt idx="37">
                  <c:v>0.99690344825777433</c:v>
                </c:pt>
                <c:pt idx="38">
                  <c:v>0.99651004106296881</c:v>
                </c:pt>
                <c:pt idx="39">
                  <c:v>0.99611663386816318</c:v>
                </c:pt>
                <c:pt idx="40">
                  <c:v>0.99567951476282357</c:v>
                </c:pt>
                <c:pt idx="41">
                  <c:v>0.99532981947855192</c:v>
                </c:pt>
                <c:pt idx="42">
                  <c:v>0.99502383610481415</c:v>
                </c:pt>
                <c:pt idx="43">
                  <c:v>0.99465665605632891</c:v>
                </c:pt>
                <c:pt idx="44">
                  <c:v>0.99431570315416407</c:v>
                </c:pt>
                <c:pt idx="45">
                  <c:v>0.99390481119514484</c:v>
                </c:pt>
                <c:pt idx="46">
                  <c:v>0.99359882782140707</c:v>
                </c:pt>
                <c:pt idx="47">
                  <c:v>0.99316170871606757</c:v>
                </c:pt>
                <c:pt idx="48">
                  <c:v>0.9926284234075532</c:v>
                </c:pt>
                <c:pt idx="49">
                  <c:v>0.99211262286325252</c:v>
                </c:pt>
                <c:pt idx="50">
                  <c:v>0.99148579406619552</c:v>
                </c:pt>
                <c:pt idx="51">
                  <c:v>0.99074793701638231</c:v>
                </c:pt>
                <c:pt idx="52">
                  <c:v>0.9898649564235964</c:v>
                </c:pt>
                <c:pt idx="53">
                  <c:v>0.98887706724552893</c:v>
                </c:pt>
                <c:pt idx="54">
                  <c:v>0.98773181518953923</c:v>
                </c:pt>
                <c:pt idx="55">
                  <c:v>0.98656907836933594</c:v>
                </c:pt>
                <c:pt idx="56">
                  <c:v>0.98531017534595788</c:v>
                </c:pt>
                <c:pt idx="57">
                  <c:v>0.98405127232257994</c:v>
                </c:pt>
                <c:pt idx="58">
                  <c:v>0.98294973217712411</c:v>
                </c:pt>
                <c:pt idx="59">
                  <c:v>0.98165585962531898</c:v>
                </c:pt>
                <c:pt idx="60">
                  <c:v>0.98041444136615452</c:v>
                </c:pt>
                <c:pt idx="61">
                  <c:v>0.97915553834277658</c:v>
                </c:pt>
                <c:pt idx="62">
                  <c:v>0.97766059100251523</c:v>
                </c:pt>
                <c:pt idx="63">
                  <c:v>0.97639294559703038</c:v>
                </c:pt>
                <c:pt idx="64">
                  <c:v>0.97483680158202146</c:v>
                </c:pt>
                <c:pt idx="65">
                  <c:v>0.97317574898173109</c:v>
                </c:pt>
                <c:pt idx="66">
                  <c:v>0.97126990968245042</c:v>
                </c:pt>
                <c:pt idx="67">
                  <c:v>0.96947772135055821</c:v>
                </c:pt>
                <c:pt idx="68">
                  <c:v>0.96776421445762695</c:v>
                </c:pt>
                <c:pt idx="69">
                  <c:v>0.96599825327205502</c:v>
                </c:pt>
                <c:pt idx="70">
                  <c:v>0.96388259680221144</c:v>
                </c:pt>
                <c:pt idx="71">
                  <c:v>0.96168825889340681</c:v>
                </c:pt>
                <c:pt idx="72">
                  <c:v>0.95952014813092246</c:v>
                </c:pt>
                <c:pt idx="73">
                  <c:v>0.95694988779152568</c:v>
                </c:pt>
                <c:pt idx="74">
                  <c:v>0.95424849172052706</c:v>
                </c:pt>
                <c:pt idx="75">
                  <c:v>0.95155583803163524</c:v>
                </c:pt>
                <c:pt idx="76">
                  <c:v>0.94968496826078175</c:v>
                </c:pt>
                <c:pt idx="77">
                  <c:v>0.94780535610782157</c:v>
                </c:pt>
                <c:pt idx="78">
                  <c:v>0.9454623977032014</c:v>
                </c:pt>
                <c:pt idx="79">
                  <c:v>0.94284842545327063</c:v>
                </c:pt>
                <c:pt idx="80">
                  <c:v>0.94011205985384483</c:v>
                </c:pt>
                <c:pt idx="81">
                  <c:v>0.9374281485470598</c:v>
                </c:pt>
                <c:pt idx="82">
                  <c:v>0.93527752254878904</c:v>
                </c:pt>
                <c:pt idx="83">
                  <c:v>0.93196415973031499</c:v>
                </c:pt>
                <c:pt idx="84">
                  <c:v>0.92838852544863715</c:v>
                </c:pt>
                <c:pt idx="85">
                  <c:v>0.92424463633001797</c:v>
                </c:pt>
                <c:pt idx="86">
                  <c:v>0.91985596051240848</c:v>
                </c:pt>
                <c:pt idx="87">
                  <c:v>0.91625409908441036</c:v>
                </c:pt>
                <c:pt idx="88">
                  <c:v>0.91242493572163552</c:v>
                </c:pt>
                <c:pt idx="89">
                  <c:v>0.90867445379782197</c:v>
                </c:pt>
                <c:pt idx="90">
                  <c:v>0.90497642616664908</c:v>
                </c:pt>
                <c:pt idx="91">
                  <c:v>0.90206521292508746</c:v>
                </c:pt>
                <c:pt idx="92">
                  <c:v>0.89961734593518572</c:v>
                </c:pt>
                <c:pt idx="93">
                  <c:v>0.89770276425379836</c:v>
                </c:pt>
                <c:pt idx="94">
                  <c:v>0.89612913547457584</c:v>
                </c:pt>
                <c:pt idx="95">
                  <c:v>0.89398725185841188</c:v>
                </c:pt>
                <c:pt idx="96">
                  <c:v>0.89169674774643248</c:v>
                </c:pt>
                <c:pt idx="97">
                  <c:v>0.88930133504917153</c:v>
                </c:pt>
                <c:pt idx="98">
                  <c:v>0.88612785034440611</c:v>
                </c:pt>
                <c:pt idx="99">
                  <c:v>0.88316418281020381</c:v>
                </c:pt>
                <c:pt idx="100">
                  <c:v>0.879754653788555</c:v>
                </c:pt>
                <c:pt idx="101">
                  <c:v>0.87573315801943086</c:v>
                </c:pt>
                <c:pt idx="102">
                  <c:v>0.8710647259744041</c:v>
                </c:pt>
                <c:pt idx="103">
                  <c:v>0.86629138534409578</c:v>
                </c:pt>
                <c:pt idx="104">
                  <c:v>0.86101972893370038</c:v>
                </c:pt>
                <c:pt idx="105">
                  <c:v>0.85531969580007217</c:v>
                </c:pt>
                <c:pt idx="106">
                  <c:v>0.84920002832531805</c:v>
                </c:pt>
                <c:pt idx="107">
                  <c:v>0.84275689271261256</c:v>
                </c:pt>
                <c:pt idx="108">
                  <c:v>0.83577172940928601</c:v>
                </c:pt>
                <c:pt idx="109">
                  <c:v>0.82867291513857111</c:v>
                </c:pt>
                <c:pt idx="110">
                  <c:v>0.81905629482110032</c:v>
                </c:pt>
                <c:pt idx="111">
                  <c:v>0.8101390650721727</c:v>
                </c:pt>
                <c:pt idx="112">
                  <c:v>0.80167643919279841</c:v>
                </c:pt>
                <c:pt idx="113">
                  <c:v>0.79267178562280294</c:v>
                </c:pt>
                <c:pt idx="114">
                  <c:v>0.78261804619999253</c:v>
                </c:pt>
                <c:pt idx="115">
                  <c:v>0.77195234002970659</c:v>
                </c:pt>
                <c:pt idx="116">
                  <c:v>0.76216087207009997</c:v>
                </c:pt>
                <c:pt idx="117">
                  <c:v>0.75114547061554238</c:v>
                </c:pt>
                <c:pt idx="118">
                  <c:v>0.73820674509749062</c:v>
                </c:pt>
                <c:pt idx="119">
                  <c:v>0.72561771486371063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8-4497-B91A-9457AF72EC02}"/>
            </c:ext>
          </c:extLst>
        </c:ser>
        <c:ser>
          <c:idx val="5"/>
          <c:order val="5"/>
          <c:tx>
            <c:strRef>
              <c:f>'NRR estimates'!$AX$34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estimates'!$AX$35:$AX$154</c:f>
              <c:numCache>
                <c:formatCode>General</c:formatCode>
                <c:ptCount val="120"/>
                <c:pt idx="0">
                  <c:v>0.99964856180129469</c:v>
                </c:pt>
                <c:pt idx="1">
                  <c:v>0.99927511434166039</c:v>
                </c:pt>
                <c:pt idx="2">
                  <c:v>0.99888107757341504</c:v>
                </c:pt>
                <c:pt idx="3">
                  <c:v>0.99845793178265074</c:v>
                </c:pt>
                <c:pt idx="4">
                  <c:v>0.9979893475177104</c:v>
                </c:pt>
                <c:pt idx="5">
                  <c:v>0.99748313451634296</c:v>
                </c:pt>
                <c:pt idx="6">
                  <c:v>0.99696911177722647</c:v>
                </c:pt>
                <c:pt idx="7">
                  <c:v>0.99645721896658712</c:v>
                </c:pt>
                <c:pt idx="8">
                  <c:v>0.99592899670429069</c:v>
                </c:pt>
                <c:pt idx="9">
                  <c:v>0.99534113644463817</c:v>
                </c:pt>
                <c:pt idx="10">
                  <c:v>0.99473197690021564</c:v>
                </c:pt>
                <c:pt idx="11">
                  <c:v>0.99410009811870514</c:v>
                </c:pt>
                <c:pt idx="12">
                  <c:v>0.99339012195970455</c:v>
                </c:pt>
                <c:pt idx="13">
                  <c:v>0.99268298570533997</c:v>
                </c:pt>
                <c:pt idx="14">
                  <c:v>0.99201702806819747</c:v>
                </c:pt>
                <c:pt idx="15">
                  <c:v>0.99126445333965685</c:v>
                </c:pt>
                <c:pt idx="16">
                  <c:v>0.99025628719387604</c:v>
                </c:pt>
                <c:pt idx="17">
                  <c:v>0.98924102128650515</c:v>
                </c:pt>
                <c:pt idx="18">
                  <c:v>0.98822575537913437</c:v>
                </c:pt>
                <c:pt idx="19">
                  <c:v>0.98752003907708774</c:v>
                </c:pt>
                <c:pt idx="20">
                  <c:v>0.98683917194060622</c:v>
                </c:pt>
                <c:pt idx="21">
                  <c:v>0.98644300524388395</c:v>
                </c:pt>
                <c:pt idx="22">
                  <c:v>0.98581538631932741</c:v>
                </c:pt>
                <c:pt idx="23">
                  <c:v>0.98491371659739668</c:v>
                </c:pt>
                <c:pt idx="24">
                  <c:v>0.9839481490211559</c:v>
                </c:pt>
                <c:pt idx="25">
                  <c:v>0.982861885497885</c:v>
                </c:pt>
                <c:pt idx="26">
                  <c:v>0.98178982149779415</c:v>
                </c:pt>
                <c:pt idx="27">
                  <c:v>0.98071065773611321</c:v>
                </c:pt>
                <c:pt idx="28">
                  <c:v>0.97948239898104217</c:v>
                </c:pt>
                <c:pt idx="29">
                  <c:v>0.97809794547099105</c:v>
                </c:pt>
                <c:pt idx="30">
                  <c:v>0.97695488385500018</c:v>
                </c:pt>
                <c:pt idx="31">
                  <c:v>0.97596091723239931</c:v>
                </c:pt>
                <c:pt idx="32">
                  <c:v>0.97531554890386785</c:v>
                </c:pt>
                <c:pt idx="33">
                  <c:v>0.97457007393691719</c:v>
                </c:pt>
                <c:pt idx="34">
                  <c:v>0.97366130445339649</c:v>
                </c:pt>
                <c:pt idx="35">
                  <c:v>0.9725963402148956</c:v>
                </c:pt>
                <c:pt idx="36">
                  <c:v>0.97137518122141453</c:v>
                </c:pt>
                <c:pt idx="37">
                  <c:v>0.96974933581730327</c:v>
                </c:pt>
                <c:pt idx="38">
                  <c:v>0.96833648326089206</c:v>
                </c:pt>
                <c:pt idx="39">
                  <c:v>0.96682423404222084</c:v>
                </c:pt>
                <c:pt idx="40">
                  <c:v>0.96512029126061949</c:v>
                </c:pt>
                <c:pt idx="41">
                  <c:v>0.96335955038629806</c:v>
                </c:pt>
                <c:pt idx="42">
                  <c:v>0.96152071213448653</c:v>
                </c:pt>
                <c:pt idx="43">
                  <c:v>0.95966057459790499</c:v>
                </c:pt>
                <c:pt idx="44">
                  <c:v>0.95791403324676361</c:v>
                </c:pt>
                <c:pt idx="45">
                  <c:v>0.95641598355127233</c:v>
                </c:pt>
                <c:pt idx="46">
                  <c:v>0.95515222598825134</c:v>
                </c:pt>
                <c:pt idx="47">
                  <c:v>0.95363997676958012</c:v>
                </c:pt>
                <c:pt idx="48">
                  <c:v>0.95207092945818883</c:v>
                </c:pt>
                <c:pt idx="49">
                  <c:v>0.95055158047792754</c:v>
                </c:pt>
                <c:pt idx="50">
                  <c:v>0.94886183721950612</c:v>
                </c:pt>
                <c:pt idx="51">
                  <c:v>0.94709399658359472</c:v>
                </c:pt>
                <c:pt idx="52">
                  <c:v>0.94526935785496324</c:v>
                </c:pt>
                <c:pt idx="53">
                  <c:v>0.94342341984156175</c:v>
                </c:pt>
                <c:pt idx="54">
                  <c:v>0.94154908278180016</c:v>
                </c:pt>
                <c:pt idx="55">
                  <c:v>0.93949015192069851</c:v>
                </c:pt>
                <c:pt idx="56">
                  <c:v>0.9372182282118966</c:v>
                </c:pt>
                <c:pt idx="57">
                  <c:v>0.93487530688719478</c:v>
                </c:pt>
                <c:pt idx="58">
                  <c:v>0.93261048293998283</c:v>
                </c:pt>
                <c:pt idx="59">
                  <c:v>0.93017526471461087</c:v>
                </c:pt>
                <c:pt idx="60">
                  <c:v>0.92737795864814865</c:v>
                </c:pt>
                <c:pt idx="61">
                  <c:v>0.92447415615783624</c:v>
                </c:pt>
                <c:pt idx="62">
                  <c:v>0.92147805676685379</c:v>
                </c:pt>
                <c:pt idx="63">
                  <c:v>0.91843225904474124</c:v>
                </c:pt>
                <c:pt idx="64">
                  <c:v>0.91527286513718864</c:v>
                </c:pt>
                <c:pt idx="65">
                  <c:v>0.91196437623624593</c:v>
                </c:pt>
                <c:pt idx="66">
                  <c:v>0.9087126854280233</c:v>
                </c:pt>
                <c:pt idx="67">
                  <c:v>0.90542549581185061</c:v>
                </c:pt>
                <c:pt idx="68">
                  <c:v>0.90186851525525769</c:v>
                </c:pt>
                <c:pt idx="69">
                  <c:v>0.8979494468575745</c:v>
                </c:pt>
                <c:pt idx="70">
                  <c:v>0.89376058751947107</c:v>
                </c:pt>
                <c:pt idx="71">
                  <c:v>0.88954332913500767</c:v>
                </c:pt>
                <c:pt idx="72">
                  <c:v>0.88490008505514384</c:v>
                </c:pt>
                <c:pt idx="73">
                  <c:v>0.87998705003485977</c:v>
                </c:pt>
                <c:pt idx="74">
                  <c:v>0.87494621930595573</c:v>
                </c:pt>
                <c:pt idx="75">
                  <c:v>0.87016097999429176</c:v>
                </c:pt>
                <c:pt idx="76">
                  <c:v>0.86500655307994756</c:v>
                </c:pt>
                <c:pt idx="77">
                  <c:v>0.85973852998016331</c:v>
                </c:pt>
                <c:pt idx="78">
                  <c:v>0.85456990354263906</c:v>
                </c:pt>
                <c:pt idx="79">
                  <c:v>0.84935157877398482</c:v>
                </c:pt>
                <c:pt idx="80">
                  <c:v>0.84423975042918054</c:v>
                </c:pt>
                <c:pt idx="81">
                  <c:v>0.83878003376646615</c:v>
                </c:pt>
                <c:pt idx="82">
                  <c:v>0.83339841448124174</c:v>
                </c:pt>
                <c:pt idx="83">
                  <c:v>0.82799549591124733</c:v>
                </c:pt>
                <c:pt idx="84">
                  <c:v>0.82245058210945277</c:v>
                </c:pt>
                <c:pt idx="85">
                  <c:v>0.81677787259903811</c:v>
                </c:pt>
                <c:pt idx="86">
                  <c:v>0.81114066189657352</c:v>
                </c:pt>
                <c:pt idx="87">
                  <c:v>0.80529045834640878</c:v>
                </c:pt>
                <c:pt idx="88">
                  <c:v>0.79909946623992367</c:v>
                </c:pt>
                <c:pt idx="89">
                  <c:v>0.79268128176255837</c:v>
                </c:pt>
                <c:pt idx="90">
                  <c:v>0.78614950109975312</c:v>
                </c:pt>
                <c:pt idx="91">
                  <c:v>0.77952542353627763</c:v>
                </c:pt>
                <c:pt idx="92">
                  <c:v>0.77280194931054214</c:v>
                </c:pt>
                <c:pt idx="93">
                  <c:v>0.7660642755616266</c:v>
                </c:pt>
                <c:pt idx="94">
                  <c:v>0.75931950205112109</c:v>
                </c:pt>
                <c:pt idx="95">
                  <c:v>0.75221974046111528</c:v>
                </c:pt>
                <c:pt idx="96">
                  <c:v>0.74441000271210889</c:v>
                </c:pt>
                <c:pt idx="97">
                  <c:v>0.7362452768836022</c:v>
                </c:pt>
                <c:pt idx="98">
                  <c:v>0.72765456535969519</c:v>
                </c:pt>
                <c:pt idx="99">
                  <c:v>0.71856687052448776</c:v>
                </c:pt>
                <c:pt idx="100">
                  <c:v>0.70919518522568015</c:v>
                </c:pt>
                <c:pt idx="101">
                  <c:v>0.69946851184737213</c:v>
                </c:pt>
                <c:pt idx="102">
                  <c:v>0.68981283608496424</c:v>
                </c:pt>
                <c:pt idx="103">
                  <c:v>0.68001516509075621</c:v>
                </c:pt>
                <c:pt idx="104">
                  <c:v>0.66957851555344772</c:v>
                </c:pt>
                <c:pt idx="105">
                  <c:v>0.65892887316843896</c:v>
                </c:pt>
                <c:pt idx="106">
                  <c:v>0.64820823316753018</c:v>
                </c:pt>
                <c:pt idx="107">
                  <c:v>0.63720360270302123</c:v>
                </c:pt>
                <c:pt idx="108">
                  <c:v>0.62612797462261216</c:v>
                </c:pt>
                <c:pt idx="109">
                  <c:v>0.61469735846270279</c:v>
                </c:pt>
                <c:pt idx="110">
                  <c:v>0.60326674230279342</c:v>
                </c:pt>
                <c:pt idx="111">
                  <c:v>0.59183612614288417</c:v>
                </c:pt>
                <c:pt idx="112">
                  <c:v>0.57997952428757438</c:v>
                </c:pt>
                <c:pt idx="113">
                  <c:v>0.56691596296196378</c:v>
                </c:pt>
                <c:pt idx="114">
                  <c:v>0.55371040640455294</c:v>
                </c:pt>
                <c:pt idx="115">
                  <c:v>0.54007886415174178</c:v>
                </c:pt>
                <c:pt idx="116">
                  <c:v>0.52559535050812989</c:v>
                </c:pt>
                <c:pt idx="117">
                  <c:v>0.51146682494401841</c:v>
                </c:pt>
                <c:pt idx="118">
                  <c:v>0.49698331130040652</c:v>
                </c:pt>
                <c:pt idx="119">
                  <c:v>0.49698331130040652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8-4497-B91A-9457AF72EC02}"/>
            </c:ext>
          </c:extLst>
        </c:ser>
        <c:ser>
          <c:idx val="6"/>
          <c:order val="6"/>
          <c:tx>
            <c:strRef>
              <c:f>'NRR estimates'!$AY$34</c:f>
              <c:strCache>
                <c:ptCount val="1"/>
                <c:pt idx="0">
                  <c:v>gold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estimates'!$AY$35:$AY$154</c:f>
              <c:numCache>
                <c:formatCode>General</c:formatCode>
                <c:ptCount val="120"/>
                <c:pt idx="0">
                  <c:v>0.99801519966268681</c:v>
                </c:pt>
                <c:pt idx="1">
                  <c:v>0.99598412159730154</c:v>
                </c:pt>
                <c:pt idx="2">
                  <c:v>0.99366509322391217</c:v>
                </c:pt>
                <c:pt idx="3">
                  <c:v>0.99111467621016258</c:v>
                </c:pt>
                <c:pt idx="4">
                  <c:v>0.98841000010283941</c:v>
                </c:pt>
                <c:pt idx="5">
                  <c:v>0.98545336747601275</c:v>
                </c:pt>
                <c:pt idx="6">
                  <c:v>0.98232704984625507</c:v>
                </c:pt>
                <c:pt idx="7">
                  <c:v>0.97912360266971066</c:v>
                </c:pt>
                <c:pt idx="8">
                  <c:v>0.97568876685280592</c:v>
                </c:pt>
                <c:pt idx="9">
                  <c:v>0.97215623360997128</c:v>
                </c:pt>
                <c:pt idx="10">
                  <c:v>0.96861341642756504</c:v>
                </c:pt>
                <c:pt idx="11">
                  <c:v>0.96501917954730099</c:v>
                </c:pt>
                <c:pt idx="12">
                  <c:v>0.96139409084832217</c:v>
                </c:pt>
                <c:pt idx="13">
                  <c:v>0.95782556381698702</c:v>
                </c:pt>
                <c:pt idx="14">
                  <c:v>0.9544164378490112</c:v>
                </c:pt>
                <c:pt idx="15">
                  <c:v>0.95079649111981823</c:v>
                </c:pt>
                <c:pt idx="16">
                  <c:v>0.94727424181655506</c:v>
                </c:pt>
                <c:pt idx="17">
                  <c:v>0.94402965888172441</c:v>
                </c:pt>
                <c:pt idx="18">
                  <c:v>0.94105760034554042</c:v>
                </c:pt>
                <c:pt idx="19">
                  <c:v>0.93822951696335832</c:v>
                </c:pt>
                <c:pt idx="20">
                  <c:v>0.93562253828196507</c:v>
                </c:pt>
                <c:pt idx="21">
                  <c:v>0.93306183732864389</c:v>
                </c:pt>
                <c:pt idx="22">
                  <c:v>0.93058854986168105</c:v>
                </c:pt>
                <c:pt idx="23">
                  <c:v>0.92773989860035577</c:v>
                </c:pt>
                <c:pt idx="24">
                  <c:v>0.92469585248717079</c:v>
                </c:pt>
                <c:pt idx="25">
                  <c:v>0.92165694834377154</c:v>
                </c:pt>
                <c:pt idx="26">
                  <c:v>0.91856148253272862</c:v>
                </c:pt>
                <c:pt idx="27">
                  <c:v>0.91549172657061462</c:v>
                </c:pt>
                <c:pt idx="28">
                  <c:v>0.91239111878978596</c:v>
                </c:pt>
                <c:pt idx="29">
                  <c:v>0.90925965919024265</c:v>
                </c:pt>
                <c:pt idx="30">
                  <c:v>0.90592766276905357</c:v>
                </c:pt>
                <c:pt idx="31">
                  <c:v>0.90235399376793257</c:v>
                </c:pt>
                <c:pt idx="32">
                  <c:v>0.89847694854945037</c:v>
                </c:pt>
                <c:pt idx="33">
                  <c:v>0.89439936650932239</c:v>
                </c:pt>
                <c:pt idx="34">
                  <c:v>0.89007496991947677</c:v>
                </c:pt>
                <c:pt idx="35">
                  <c:v>0.88532378983741089</c:v>
                </c:pt>
                <c:pt idx="36">
                  <c:v>0.88002756095805179</c:v>
                </c:pt>
                <c:pt idx="37">
                  <c:v>0.8743713941936877</c:v>
                </c:pt>
                <c:pt idx="38">
                  <c:v>0.86835528954431862</c:v>
                </c:pt>
                <c:pt idx="39">
                  <c:v>0.86203066670780237</c:v>
                </c:pt>
                <c:pt idx="40">
                  <c:v>0.85529468628842342</c:v>
                </c:pt>
                <c:pt idx="41">
                  <c:v>0.84974135891977498</c:v>
                </c:pt>
                <c:pt idx="42">
                  <c:v>0.84398235275969513</c:v>
                </c:pt>
                <c:pt idx="43">
                  <c:v>0.83937514783163136</c:v>
                </c:pt>
                <c:pt idx="44">
                  <c:v>0.83519472639578773</c:v>
                </c:pt>
                <c:pt idx="45">
                  <c:v>0.83127654541901908</c:v>
                </c:pt>
                <c:pt idx="46">
                  <c:v>0.82685445140324354</c:v>
                </c:pt>
                <c:pt idx="47">
                  <c:v>0.8222266785960366</c:v>
                </c:pt>
                <c:pt idx="48">
                  <c:v>0.81743436275568448</c:v>
                </c:pt>
                <c:pt idx="49">
                  <c:v>0.8124775038821872</c:v>
                </c:pt>
                <c:pt idx="50">
                  <c:v>0.80795771244048165</c:v>
                </c:pt>
                <c:pt idx="51">
                  <c:v>0.80341735311963303</c:v>
                </c:pt>
                <c:pt idx="52">
                  <c:v>0.79895412334557125</c:v>
                </c:pt>
                <c:pt idx="53">
                  <c:v>0.79451146145065255</c:v>
                </c:pt>
                <c:pt idx="54">
                  <c:v>0.78954946060736952</c:v>
                </c:pt>
                <c:pt idx="55">
                  <c:v>0.78468001522023056</c:v>
                </c:pt>
                <c:pt idx="56">
                  <c:v>0.77965116876973228</c:v>
                </c:pt>
                <c:pt idx="57">
                  <c:v>0.77440635958823101</c:v>
                </c:pt>
                <c:pt idx="58">
                  <c:v>0.76900729131315626</c:v>
                </c:pt>
                <c:pt idx="59">
                  <c:v>0.76319686545521859</c:v>
                </c:pt>
                <c:pt idx="60">
                  <c:v>0.75707792141013375</c:v>
                </c:pt>
                <c:pt idx="61">
                  <c:v>0.75075329857361761</c:v>
                </c:pt>
                <c:pt idx="62">
                  <c:v>0.7441201575499542</c:v>
                </c:pt>
                <c:pt idx="63">
                  <c:v>0.73722991803700166</c:v>
                </c:pt>
                <c:pt idx="64">
                  <c:v>0.73008258003475968</c:v>
                </c:pt>
                <c:pt idx="65">
                  <c:v>0.72267814354322857</c:v>
                </c:pt>
                <c:pt idx="66">
                  <c:v>0.71522228735383953</c:v>
                </c:pt>
                <c:pt idx="67">
                  <c:v>0.70792069025802407</c:v>
                </c:pt>
                <c:pt idx="68">
                  <c:v>0.70051625376649285</c:v>
                </c:pt>
                <c:pt idx="69">
                  <c:v>0.6930603975771038</c:v>
                </c:pt>
                <c:pt idx="70">
                  <c:v>0.68545028229414129</c:v>
                </c:pt>
                <c:pt idx="71">
                  <c:v>0.67799442610475225</c:v>
                </c:pt>
                <c:pt idx="72">
                  <c:v>0.67084708810251026</c:v>
                </c:pt>
                <c:pt idx="73">
                  <c:v>0.66390542889169979</c:v>
                </c:pt>
                <c:pt idx="74">
                  <c:v>0.65747796665946789</c:v>
                </c:pt>
                <c:pt idx="75">
                  <c:v>0.65130760291652523</c:v>
                </c:pt>
                <c:pt idx="76">
                  <c:v>0.64508581947572474</c:v>
                </c:pt>
                <c:pt idx="77">
                  <c:v>0.63886403603492425</c:v>
                </c:pt>
                <c:pt idx="78">
                  <c:v>0.63264225259412377</c:v>
                </c:pt>
                <c:pt idx="79">
                  <c:v>0.62642046915332328</c:v>
                </c:pt>
                <c:pt idx="80">
                  <c:v>0.62014726601466486</c:v>
                </c:pt>
                <c:pt idx="81">
                  <c:v>0.61356554468885938</c:v>
                </c:pt>
                <c:pt idx="82">
                  <c:v>0.60667530517590673</c:v>
                </c:pt>
                <c:pt idx="83">
                  <c:v>0.59947654747580703</c:v>
                </c:pt>
                <c:pt idx="84">
                  <c:v>0.59196927158856016</c:v>
                </c:pt>
                <c:pt idx="85">
                  <c:v>0.58410205781630831</c:v>
                </c:pt>
                <c:pt idx="86">
                  <c:v>0.57582348646119352</c:v>
                </c:pt>
                <c:pt idx="87">
                  <c:v>0.56728781661678951</c:v>
                </c:pt>
                <c:pt idx="88">
                  <c:v>0.55767233311737063</c:v>
                </c:pt>
                <c:pt idx="89">
                  <c:v>0.54733697384794167</c:v>
                </c:pt>
                <c:pt idx="90">
                  <c:v>0.53612747971492924</c:v>
                </c:pt>
                <c:pt idx="91">
                  <c:v>0.52502082497763247</c:v>
                </c:pt>
                <c:pt idx="92">
                  <c:v>0.51339997326175713</c:v>
                </c:pt>
                <c:pt idx="93">
                  <c:v>0.50167628215016613</c:v>
                </c:pt>
                <c:pt idx="94">
                  <c:v>0.49005543043429078</c:v>
                </c:pt>
                <c:pt idx="95">
                  <c:v>0.47858883781198902</c:v>
                </c:pt>
                <c:pt idx="96">
                  <c:v>0.46681372700254015</c:v>
                </c:pt>
                <c:pt idx="97">
                  <c:v>0.45421590102736559</c:v>
                </c:pt>
                <c:pt idx="98">
                  <c:v>0.44136097656290174</c:v>
                </c:pt>
                <c:pt idx="99">
                  <c:v>0.4281461142134329</c:v>
                </c:pt>
                <c:pt idx="100">
                  <c:v>0.41482841246824836</c:v>
                </c:pt>
                <c:pt idx="101">
                  <c:v>0.40145929102520594</c:v>
                </c:pt>
                <c:pt idx="102">
                  <c:v>0.38834726807145281</c:v>
                </c:pt>
                <c:pt idx="103">
                  <c:v>0.37528666481555756</c:v>
                </c:pt>
                <c:pt idx="104">
                  <c:v>0.36284309793395653</c:v>
                </c:pt>
                <c:pt idx="105">
                  <c:v>0.35014243256306626</c:v>
                </c:pt>
                <c:pt idx="106">
                  <c:v>0.33795596417075452</c:v>
                </c:pt>
                <c:pt idx="107">
                  <c:v>0.32587233517415853</c:v>
                </c:pt>
                <c:pt idx="108">
                  <c:v>0.31404580466685178</c:v>
                </c:pt>
                <c:pt idx="109">
                  <c:v>0.30124229990024581</c:v>
                </c:pt>
                <c:pt idx="110">
                  <c:v>0.28792459815506122</c:v>
                </c:pt>
                <c:pt idx="111">
                  <c:v>0.27414411912915598</c:v>
                </c:pt>
                <c:pt idx="112">
                  <c:v>0.26005512191610364</c:v>
                </c:pt>
                <c:pt idx="113">
                  <c:v>0.24483489135017841</c:v>
                </c:pt>
                <c:pt idx="114">
                  <c:v>0.2292033032013904</c:v>
                </c:pt>
                <c:pt idx="115">
                  <c:v>0.21321177716759737</c:v>
                </c:pt>
                <c:pt idx="116">
                  <c:v>0.1968088935509415</c:v>
                </c:pt>
                <c:pt idx="117">
                  <c:v>0.17999465235142278</c:v>
                </c:pt>
                <c:pt idx="118">
                  <c:v>0.16297473236047266</c:v>
                </c:pt>
                <c:pt idx="119">
                  <c:v>0.16297473236047266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88-4497-B91A-9457AF72EC02}"/>
            </c:ext>
          </c:extLst>
        </c:ser>
        <c:ser>
          <c:idx val="7"/>
          <c:order val="7"/>
          <c:tx>
            <c:strRef>
              <c:f>'NRR estimates'!$AZ$34</c:f>
              <c:strCache>
                <c:ptCount val="1"/>
                <c:pt idx="0">
                  <c:v>indium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estimates'!$AZ$35:$AZ$154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0.99781094081539257</c:v>
                </c:pt>
                <c:pt idx="37">
                  <c:v>0.99607953581704078</c:v>
                </c:pt>
                <c:pt idx="38">
                  <c:v>0.99428732361911654</c:v>
                </c:pt>
                <c:pt idx="39">
                  <c:v>0.99279274666120465</c:v>
                </c:pt>
                <c:pt idx="40">
                  <c:v>0.99130457046114262</c:v>
                </c:pt>
                <c:pt idx="41">
                  <c:v>0.99001161737549714</c:v>
                </c:pt>
                <c:pt idx="42">
                  <c:v>0.98858744875393234</c:v>
                </c:pt>
                <c:pt idx="43">
                  <c:v>0.98709287179602068</c:v>
                </c:pt>
                <c:pt idx="44">
                  <c:v>0.98549908309143797</c:v>
                </c:pt>
                <c:pt idx="45">
                  <c:v>0.98410691825912178</c:v>
                </c:pt>
                <c:pt idx="46">
                  <c:v>0.98251312955453929</c:v>
                </c:pt>
                <c:pt idx="47">
                  <c:v>0.98176744126504578</c:v>
                </c:pt>
                <c:pt idx="48">
                  <c:v>0.98082332948221063</c:v>
                </c:pt>
                <c:pt idx="49">
                  <c:v>0.97987921769937558</c:v>
                </c:pt>
                <c:pt idx="50">
                  <c:v>0.97856386196125622</c:v>
                </c:pt>
                <c:pt idx="51">
                  <c:v>0.97685165923645367</c:v>
                </c:pt>
                <c:pt idx="52">
                  <c:v>0.97345925757609708</c:v>
                </c:pt>
                <c:pt idx="53">
                  <c:v>0.96977882181250263</c:v>
                </c:pt>
                <c:pt idx="54">
                  <c:v>0.96600237468116223</c:v>
                </c:pt>
                <c:pt idx="55">
                  <c:v>0.96152184418635167</c:v>
                </c:pt>
                <c:pt idx="56">
                  <c:v>0.95704131369154111</c:v>
                </c:pt>
                <c:pt idx="57">
                  <c:v>0.95256078319673054</c:v>
                </c:pt>
                <c:pt idx="58">
                  <c:v>0.94792023375567669</c:v>
                </c:pt>
                <c:pt idx="59">
                  <c:v>0.94027132812525005</c:v>
                </c:pt>
                <c:pt idx="60">
                  <c:v>0.93387057027552067</c:v>
                </c:pt>
                <c:pt idx="61">
                  <c:v>0.92650969874833178</c:v>
                </c:pt>
                <c:pt idx="62">
                  <c:v>0.91914882722114299</c:v>
                </c:pt>
                <c:pt idx="63">
                  <c:v>0.91226801253268386</c:v>
                </c:pt>
                <c:pt idx="64">
                  <c:v>0.9015467431343871</c:v>
                </c:pt>
                <c:pt idx="65">
                  <c:v>0.8884891971209391</c:v>
                </c:pt>
                <c:pt idx="66">
                  <c:v>0.87549565868598844</c:v>
                </c:pt>
                <c:pt idx="67">
                  <c:v>0.8633022149822539</c:v>
                </c:pt>
                <c:pt idx="68">
                  <c:v>0.85075672959678428</c:v>
                </c:pt>
                <c:pt idx="69">
                  <c:v>0.83133042952285552</c:v>
                </c:pt>
                <c:pt idx="70">
                  <c:v>0.81091201198221874</c:v>
                </c:pt>
                <c:pt idx="71">
                  <c:v>0.79071762096632248</c:v>
                </c:pt>
                <c:pt idx="72">
                  <c:v>0.76901905185573971</c:v>
                </c:pt>
                <c:pt idx="73">
                  <c:v>0.74757651305914619</c:v>
                </c:pt>
                <c:pt idx="74">
                  <c:v>0.72632599699804457</c:v>
                </c:pt>
                <c:pt idx="75">
                  <c:v>0.7032832687390187</c:v>
                </c:pt>
                <c:pt idx="76">
                  <c:v>0.67819229796807945</c:v>
                </c:pt>
                <c:pt idx="77">
                  <c:v>0.6515971491024537</c:v>
                </c:pt>
                <c:pt idx="78">
                  <c:v>0.62340181077439571</c:v>
                </c:pt>
                <c:pt idx="79">
                  <c:v>0.59677465811952135</c:v>
                </c:pt>
                <c:pt idx="80">
                  <c:v>0.56989147515065786</c:v>
                </c:pt>
                <c:pt idx="81">
                  <c:v>0.54092804588063226</c:v>
                </c:pt>
                <c:pt idx="82">
                  <c:v>0.51103650672239598</c:v>
                </c:pt>
                <c:pt idx="83">
                  <c:v>0.48005683872970561</c:v>
                </c:pt>
                <c:pt idx="84">
                  <c:v>0.48005683872970561</c:v>
                </c:pt>
                <c:pt idx="85">
                  <c:v>0.48005683872970561</c:v>
                </c:pt>
                <c:pt idx="86">
                  <c:v>0.48005683872970561</c:v>
                </c:pt>
                <c:pt idx="87">
                  <c:v>0.48005683872970561</c:v>
                </c:pt>
                <c:pt idx="88">
                  <c:v>0.48005683872970561</c:v>
                </c:pt>
                <c:pt idx="89">
                  <c:v>0.48005683872970561</c:v>
                </c:pt>
                <c:pt idx="90">
                  <c:v>0.48005683872970561</c:v>
                </c:pt>
                <c:pt idx="91">
                  <c:v>0.48005683872970561</c:v>
                </c:pt>
                <c:pt idx="92">
                  <c:v>0.48005683872970561</c:v>
                </c:pt>
                <c:pt idx="93">
                  <c:v>0.48005683872970561</c:v>
                </c:pt>
                <c:pt idx="94">
                  <c:v>0.48005683872970561</c:v>
                </c:pt>
                <c:pt idx="95">
                  <c:v>0.48005683872970561</c:v>
                </c:pt>
                <c:pt idx="96">
                  <c:v>0.48005683872970561</c:v>
                </c:pt>
                <c:pt idx="97">
                  <c:v>0.48005683872970561</c:v>
                </c:pt>
                <c:pt idx="98">
                  <c:v>0.48005683872970561</c:v>
                </c:pt>
                <c:pt idx="99">
                  <c:v>0.48005683872970561</c:v>
                </c:pt>
                <c:pt idx="100">
                  <c:v>0.48005683872970561</c:v>
                </c:pt>
                <c:pt idx="101">
                  <c:v>0.48005683872970561</c:v>
                </c:pt>
                <c:pt idx="102">
                  <c:v>0.48005683872970561</c:v>
                </c:pt>
                <c:pt idx="103">
                  <c:v>0.48005683872970561</c:v>
                </c:pt>
                <c:pt idx="104">
                  <c:v>0.48005683872970561</c:v>
                </c:pt>
                <c:pt idx="105">
                  <c:v>0.48005683872970561</c:v>
                </c:pt>
                <c:pt idx="106">
                  <c:v>0.48005683872970561</c:v>
                </c:pt>
                <c:pt idx="107">
                  <c:v>0.48005683872970561</c:v>
                </c:pt>
                <c:pt idx="108">
                  <c:v>0.48005683872970561</c:v>
                </c:pt>
                <c:pt idx="109">
                  <c:v>0.48005683872970561</c:v>
                </c:pt>
                <c:pt idx="110">
                  <c:v>0.48005683872970561</c:v>
                </c:pt>
                <c:pt idx="111">
                  <c:v>0.48005683872970561</c:v>
                </c:pt>
                <c:pt idx="112">
                  <c:v>0.48005683872970561</c:v>
                </c:pt>
                <c:pt idx="113">
                  <c:v>0.48005683872970561</c:v>
                </c:pt>
                <c:pt idx="114">
                  <c:v>0.48005683872970561</c:v>
                </c:pt>
                <c:pt idx="115">
                  <c:v>0.48005683872970561</c:v>
                </c:pt>
                <c:pt idx="116">
                  <c:v>0.48005683872970561</c:v>
                </c:pt>
                <c:pt idx="117">
                  <c:v>0.48005683872970561</c:v>
                </c:pt>
                <c:pt idx="118">
                  <c:v>0.48005683872970561</c:v>
                </c:pt>
                <c:pt idx="119">
                  <c:v>0.48005683872970561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88-4497-B91A-9457AF72EC02}"/>
            </c:ext>
          </c:extLst>
        </c:ser>
        <c:ser>
          <c:idx val="8"/>
          <c:order val="8"/>
          <c:tx>
            <c:strRef>
              <c:f>'NRR estimates'!$BA$34</c:f>
              <c:strCache>
                <c:ptCount val="1"/>
                <c:pt idx="0">
                  <c:v>lead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estimates'!$BA$35:$BA$154</c:f>
              <c:numCache>
                <c:formatCode>General</c:formatCode>
                <c:ptCount val="120"/>
                <c:pt idx="0">
                  <c:v>0.99784289725682196</c:v>
                </c:pt>
                <c:pt idx="1">
                  <c:v>0.99784289725682196</c:v>
                </c:pt>
                <c:pt idx="2">
                  <c:v>0.99784289725682196</c:v>
                </c:pt>
                <c:pt idx="3">
                  <c:v>0.99784289725682196</c:v>
                </c:pt>
                <c:pt idx="4">
                  <c:v>0.99784289725682196</c:v>
                </c:pt>
                <c:pt idx="5">
                  <c:v>0.99784289725682196</c:v>
                </c:pt>
                <c:pt idx="6">
                  <c:v>0.99484772121823029</c:v>
                </c:pt>
                <c:pt idx="7">
                  <c:v>0.99198790409676718</c:v>
                </c:pt>
                <c:pt idx="8">
                  <c:v>0.98830153358773132</c:v>
                </c:pt>
                <c:pt idx="9">
                  <c:v>0.98524875800993594</c:v>
                </c:pt>
                <c:pt idx="10">
                  <c:v>0.98208078335373317</c:v>
                </c:pt>
                <c:pt idx="11">
                  <c:v>0.97888400892792859</c:v>
                </c:pt>
                <c:pt idx="12">
                  <c:v>0.97554323565411472</c:v>
                </c:pt>
                <c:pt idx="13">
                  <c:v>0.97223126214990285</c:v>
                </c:pt>
                <c:pt idx="14">
                  <c:v>0.97223126214990285</c:v>
                </c:pt>
                <c:pt idx="15">
                  <c:v>0.97223126214990285</c:v>
                </c:pt>
                <c:pt idx="16">
                  <c:v>0.97223126214990285</c:v>
                </c:pt>
                <c:pt idx="17">
                  <c:v>0.97223126214990285</c:v>
                </c:pt>
                <c:pt idx="18">
                  <c:v>0.97223126214990285</c:v>
                </c:pt>
                <c:pt idx="19">
                  <c:v>0.97003095975232201</c:v>
                </c:pt>
                <c:pt idx="20">
                  <c:v>0.96771545827633376</c:v>
                </c:pt>
                <c:pt idx="21">
                  <c:v>0.96546043631650946</c:v>
                </c:pt>
                <c:pt idx="22">
                  <c:v>0.96266109871121031</c:v>
                </c:pt>
                <c:pt idx="23">
                  <c:v>0.95955072359421123</c:v>
                </c:pt>
                <c:pt idx="24">
                  <c:v>0.95603715170278636</c:v>
                </c:pt>
                <c:pt idx="25">
                  <c:v>0.95197638418892649</c:v>
                </c:pt>
                <c:pt idx="26">
                  <c:v>0.95197638418892649</c:v>
                </c:pt>
                <c:pt idx="27">
                  <c:v>0.94754121967024263</c:v>
                </c:pt>
                <c:pt idx="28">
                  <c:v>0.94270285837713297</c:v>
                </c:pt>
                <c:pt idx="29">
                  <c:v>0.93806609547123621</c:v>
                </c:pt>
                <c:pt idx="30">
                  <c:v>0.93368853049175604</c:v>
                </c:pt>
                <c:pt idx="31">
                  <c:v>0.93005975952192388</c:v>
                </c:pt>
                <c:pt idx="32">
                  <c:v>0.9270357837137303</c:v>
                </c:pt>
                <c:pt idx="33">
                  <c:v>0.92404060767513863</c:v>
                </c:pt>
                <c:pt idx="34">
                  <c:v>0.92058463532291746</c:v>
                </c:pt>
                <c:pt idx="35">
                  <c:v>0.91661026711786309</c:v>
                </c:pt>
                <c:pt idx="36">
                  <c:v>0.91237670098639212</c:v>
                </c:pt>
                <c:pt idx="37">
                  <c:v>0.91237670098639212</c:v>
                </c:pt>
                <c:pt idx="38">
                  <c:v>0.90748074015407876</c:v>
                </c:pt>
                <c:pt idx="39">
                  <c:v>0.9024695802433581</c:v>
                </c:pt>
                <c:pt idx="40">
                  <c:v>0.9024695802433581</c:v>
                </c:pt>
                <c:pt idx="41">
                  <c:v>0.9024695802433581</c:v>
                </c:pt>
                <c:pt idx="42">
                  <c:v>0.9024695802433581</c:v>
                </c:pt>
                <c:pt idx="43">
                  <c:v>0.9024695802433581</c:v>
                </c:pt>
                <c:pt idx="44">
                  <c:v>0.9024695802433581</c:v>
                </c:pt>
                <c:pt idx="45">
                  <c:v>0.89886960904312763</c:v>
                </c:pt>
                <c:pt idx="46">
                  <c:v>0.89590323277413786</c:v>
                </c:pt>
                <c:pt idx="47">
                  <c:v>0.89213046295629639</c:v>
                </c:pt>
                <c:pt idx="48">
                  <c:v>0.88815609475124202</c:v>
                </c:pt>
                <c:pt idx="49">
                  <c:v>0.88421052631578945</c:v>
                </c:pt>
                <c:pt idx="50">
                  <c:v>0.87948736410108719</c:v>
                </c:pt>
                <c:pt idx="51">
                  <c:v>0.87487940096479233</c:v>
                </c:pt>
                <c:pt idx="52">
                  <c:v>0.86966664266685867</c:v>
                </c:pt>
                <c:pt idx="53">
                  <c:v>0.86428108575131402</c:v>
                </c:pt>
                <c:pt idx="54">
                  <c:v>0.85852113183094536</c:v>
                </c:pt>
                <c:pt idx="55">
                  <c:v>0.85273237814097491</c:v>
                </c:pt>
                <c:pt idx="56">
                  <c:v>0.84582043343653246</c:v>
                </c:pt>
                <c:pt idx="57">
                  <c:v>0.83896608827129382</c:v>
                </c:pt>
                <c:pt idx="58">
                  <c:v>0.83219814241486068</c:v>
                </c:pt>
                <c:pt idx="59">
                  <c:v>0.82551659586723303</c:v>
                </c:pt>
                <c:pt idx="60">
                  <c:v>0.81863345093239259</c:v>
                </c:pt>
                <c:pt idx="61">
                  <c:v>0.81175030599755205</c:v>
                </c:pt>
                <c:pt idx="62">
                  <c:v>0.80452156382748941</c:v>
                </c:pt>
                <c:pt idx="63">
                  <c:v>0.79714882280941757</c:v>
                </c:pt>
                <c:pt idx="64">
                  <c:v>0.78986248110015123</c:v>
                </c:pt>
                <c:pt idx="65">
                  <c:v>0.78208654330765359</c:v>
                </c:pt>
                <c:pt idx="66">
                  <c:v>0.77387860897112826</c:v>
                </c:pt>
                <c:pt idx="67">
                  <c:v>0.76561307509539922</c:v>
                </c:pt>
                <c:pt idx="68">
                  <c:v>0.75694434444524439</c:v>
                </c:pt>
                <c:pt idx="69">
                  <c:v>0.74761321909424727</c:v>
                </c:pt>
                <c:pt idx="70">
                  <c:v>0.73785009719922245</c:v>
                </c:pt>
                <c:pt idx="71">
                  <c:v>0.72779897760817913</c:v>
                </c:pt>
                <c:pt idx="72">
                  <c:v>0.71786305709554321</c:v>
                </c:pt>
                <c:pt idx="73">
                  <c:v>0.7078119375045</c:v>
                </c:pt>
                <c:pt idx="74">
                  <c:v>0.69776081791345668</c:v>
                </c:pt>
                <c:pt idx="75">
                  <c:v>0.68785369717042266</c:v>
                </c:pt>
                <c:pt idx="76">
                  <c:v>0.67722658218734255</c:v>
                </c:pt>
                <c:pt idx="77">
                  <c:v>0.66740586075311392</c:v>
                </c:pt>
                <c:pt idx="78">
                  <c:v>0.65744114047087621</c:v>
                </c:pt>
                <c:pt idx="79">
                  <c:v>0.64733242134062929</c:v>
                </c:pt>
                <c:pt idx="80">
                  <c:v>0.63719490244078048</c:v>
                </c:pt>
                <c:pt idx="81">
                  <c:v>0.62754697962416306</c:v>
                </c:pt>
                <c:pt idx="82">
                  <c:v>0.61761105911152714</c:v>
                </c:pt>
                <c:pt idx="83">
                  <c:v>0.60796313629490961</c:v>
                </c:pt>
                <c:pt idx="84">
                  <c:v>0.59874721002231979</c:v>
                </c:pt>
                <c:pt idx="85">
                  <c:v>0.58898408812729497</c:v>
                </c:pt>
                <c:pt idx="86">
                  <c:v>0.57965296277629774</c:v>
                </c:pt>
                <c:pt idx="87">
                  <c:v>0.56977464180286552</c:v>
                </c:pt>
                <c:pt idx="88">
                  <c:v>0.55992512059903521</c:v>
                </c:pt>
                <c:pt idx="89">
                  <c:v>0.55013319893440848</c:v>
                </c:pt>
                <c:pt idx="90">
                  <c:v>0.54042767657858737</c:v>
                </c:pt>
                <c:pt idx="91">
                  <c:v>0.53103895168838644</c:v>
                </c:pt>
                <c:pt idx="92">
                  <c:v>0.52182302541579673</c:v>
                </c:pt>
                <c:pt idx="93">
                  <c:v>0.51347109223126219</c:v>
                </c:pt>
                <c:pt idx="94">
                  <c:v>0.50540715674274606</c:v>
                </c:pt>
                <c:pt idx="95">
                  <c:v>0.49760241918064657</c:v>
                </c:pt>
                <c:pt idx="96">
                  <c:v>0.48919288645690834</c:v>
                </c:pt>
                <c:pt idx="97">
                  <c:v>0.48026495788033696</c:v>
                </c:pt>
                <c:pt idx="98">
                  <c:v>0.47145222838217293</c:v>
                </c:pt>
                <c:pt idx="99">
                  <c:v>0.46258189934480526</c:v>
                </c:pt>
                <c:pt idx="100">
                  <c:v>0.45336597307221543</c:v>
                </c:pt>
                <c:pt idx="101">
                  <c:v>0.44438044495644036</c:v>
                </c:pt>
                <c:pt idx="102">
                  <c:v>0.43617251061991502</c:v>
                </c:pt>
                <c:pt idx="103">
                  <c:v>0.4269565843473252</c:v>
                </c:pt>
                <c:pt idx="104">
                  <c:v>0.41788465692274462</c:v>
                </c:pt>
                <c:pt idx="105">
                  <c:v>0.40789113687090506</c:v>
                </c:pt>
                <c:pt idx="106">
                  <c:v>0.39743682050543594</c:v>
                </c:pt>
                <c:pt idx="107">
                  <c:v>0.38675210598315213</c:v>
                </c:pt>
                <c:pt idx="108">
                  <c:v>0.37557779537763697</c:v>
                </c:pt>
                <c:pt idx="109">
                  <c:v>0.36469148246814026</c:v>
                </c:pt>
                <c:pt idx="110">
                  <c:v>0.35271077831377351</c:v>
                </c:pt>
                <c:pt idx="111">
                  <c:v>0.33903088775289797</c:v>
                </c:pt>
                <c:pt idx="112">
                  <c:v>0.32440060479516164</c:v>
                </c:pt>
                <c:pt idx="113">
                  <c:v>0.31020231838145296</c:v>
                </c:pt>
                <c:pt idx="114">
                  <c:v>0.29686802505579957</c:v>
                </c:pt>
                <c:pt idx="115">
                  <c:v>0.28387932896536827</c:v>
                </c:pt>
                <c:pt idx="116">
                  <c:v>0.27051623587011303</c:v>
                </c:pt>
                <c:pt idx="117">
                  <c:v>0.25718194254445964</c:v>
                </c:pt>
                <c:pt idx="118">
                  <c:v>0.24479804161566707</c:v>
                </c:pt>
                <c:pt idx="119">
                  <c:v>0.24479804161566707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88-4497-B91A-9457AF72EC02}"/>
            </c:ext>
          </c:extLst>
        </c:ser>
        <c:ser>
          <c:idx val="9"/>
          <c:order val="9"/>
          <c:tx>
            <c:strRef>
              <c:f>'NRR estimates'!$BB$34</c:f>
              <c:strCache>
                <c:ptCount val="1"/>
                <c:pt idx="0">
                  <c:v>lithium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estimates'!$BB$35:$BB$154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0.99996540938177503</c:v>
                </c:pt>
                <c:pt idx="26">
                  <c:v>0.99992339986419887</c:v>
                </c:pt>
                <c:pt idx="27">
                  <c:v>0.99987462060096477</c:v>
                </c:pt>
                <c:pt idx="28">
                  <c:v>0.99981925706455654</c:v>
                </c:pt>
                <c:pt idx="29">
                  <c:v>0.99979013788460303</c:v>
                </c:pt>
                <c:pt idx="30">
                  <c:v>0.99976203880331038</c:v>
                </c:pt>
                <c:pt idx="31">
                  <c:v>0.99975574201248607</c:v>
                </c:pt>
                <c:pt idx="32">
                  <c:v>0.99974934321179565</c:v>
                </c:pt>
                <c:pt idx="33">
                  <c:v>0.9997424992771442</c:v>
                </c:pt>
                <c:pt idx="34">
                  <c:v>0.99973137092811737</c:v>
                </c:pt>
                <c:pt idx="35">
                  <c:v>0.99971708954686633</c:v>
                </c:pt>
                <c:pt idx="36">
                  <c:v>0.99969798588103698</c:v>
                </c:pt>
                <c:pt idx="37">
                  <c:v>0.99966756839369708</c:v>
                </c:pt>
                <c:pt idx="38">
                  <c:v>0.99964429159698276</c:v>
                </c:pt>
                <c:pt idx="39">
                  <c:v>0.99961591430696439</c:v>
                </c:pt>
                <c:pt idx="40">
                  <c:v>0.9995840130397543</c:v>
                </c:pt>
                <c:pt idx="41">
                  <c:v>0.99954320909332273</c:v>
                </c:pt>
                <c:pt idx="42">
                  <c:v>0.99947838646024156</c:v>
                </c:pt>
                <c:pt idx="43">
                  <c:v>0.99939325459018669</c:v>
                </c:pt>
                <c:pt idx="44">
                  <c:v>0.99924858605283828</c:v>
                </c:pt>
                <c:pt idx="45">
                  <c:v>0.99922234169638346</c:v>
                </c:pt>
                <c:pt idx="46">
                  <c:v>0.9991802394425654</c:v>
                </c:pt>
                <c:pt idx="47">
                  <c:v>0.99913062555315435</c:v>
                </c:pt>
                <c:pt idx="48">
                  <c:v>0.99908008430132422</c:v>
                </c:pt>
                <c:pt idx="49">
                  <c:v>0.99902193867765932</c:v>
                </c:pt>
                <c:pt idx="50">
                  <c:v>0.99885501344225736</c:v>
                </c:pt>
                <c:pt idx="51">
                  <c:v>0.99862131811269472</c:v>
                </c:pt>
                <c:pt idx="52">
                  <c:v>0.9983848406958753</c:v>
                </c:pt>
                <c:pt idx="53">
                  <c:v>0.99784882521775142</c:v>
                </c:pt>
                <c:pt idx="54">
                  <c:v>0.9969845234433371</c:v>
                </c:pt>
                <c:pt idx="55">
                  <c:v>0.99618699176308356</c:v>
                </c:pt>
                <c:pt idx="56">
                  <c:v>0.99521326122323905</c:v>
                </c:pt>
                <c:pt idx="57">
                  <c:v>0.9941838889382606</c:v>
                </c:pt>
                <c:pt idx="58">
                  <c:v>0.99336966473446686</c:v>
                </c:pt>
                <c:pt idx="59">
                  <c:v>0.99279099058507358</c:v>
                </c:pt>
                <c:pt idx="60">
                  <c:v>0.99198325791821218</c:v>
                </c:pt>
                <c:pt idx="61">
                  <c:v>0.99145280661460167</c:v>
                </c:pt>
                <c:pt idx="62">
                  <c:v>0.99101416419046218</c:v>
                </c:pt>
                <c:pt idx="63">
                  <c:v>0.99055511979310695</c:v>
                </c:pt>
                <c:pt idx="64">
                  <c:v>0.9899616078450113</c:v>
                </c:pt>
                <c:pt idx="65">
                  <c:v>0.98932636458806511</c:v>
                </c:pt>
                <c:pt idx="66">
                  <c:v>0.98929437058461311</c:v>
                </c:pt>
                <c:pt idx="67">
                  <c:v>0.98922398377701859</c:v>
                </c:pt>
                <c:pt idx="68">
                  <c:v>0.98863325391617962</c:v>
                </c:pt>
                <c:pt idx="69">
                  <c:v>0.98800264747132793</c:v>
                </c:pt>
                <c:pt idx="70">
                  <c:v>0.98732474554311245</c:v>
                </c:pt>
                <c:pt idx="71">
                  <c:v>0.98664406152764017</c:v>
                </c:pt>
                <c:pt idx="72">
                  <c:v>0.98646137113111698</c:v>
                </c:pt>
                <c:pt idx="73">
                  <c:v>0.98572597273292972</c:v>
                </c:pt>
                <c:pt idx="74">
                  <c:v>0.98467805319957324</c:v>
                </c:pt>
                <c:pt idx="75">
                  <c:v>0.9835466710485159</c:v>
                </c:pt>
                <c:pt idx="76">
                  <c:v>0.98285114923434125</c:v>
                </c:pt>
                <c:pt idx="77">
                  <c:v>0.98216211895709893</c:v>
                </c:pt>
                <c:pt idx="78">
                  <c:v>0.98140260913602029</c:v>
                </c:pt>
                <c:pt idx="79">
                  <c:v>0.98069781369765674</c:v>
                </c:pt>
                <c:pt idx="80">
                  <c:v>0.97983722137291795</c:v>
                </c:pt>
                <c:pt idx="81">
                  <c:v>0.97900074047107066</c:v>
                </c:pt>
                <c:pt idx="82">
                  <c:v>0.97822546548887068</c:v>
                </c:pt>
                <c:pt idx="83">
                  <c:v>0.97735652690236186</c:v>
                </c:pt>
                <c:pt idx="84">
                  <c:v>0.97635497548995043</c:v>
                </c:pt>
                <c:pt idx="85">
                  <c:v>0.97522359333889297</c:v>
                </c:pt>
                <c:pt idx="86">
                  <c:v>0.97399947494594563</c:v>
                </c:pt>
                <c:pt idx="87">
                  <c:v>0.97271044118367533</c:v>
                </c:pt>
                <c:pt idx="88">
                  <c:v>0.97128230305857011</c:v>
                </c:pt>
                <c:pt idx="89">
                  <c:v>0.96967796607387402</c:v>
                </c:pt>
                <c:pt idx="90">
                  <c:v>0.96816636533106792</c:v>
                </c:pt>
                <c:pt idx="91">
                  <c:v>0.96678459532690764</c:v>
                </c:pt>
                <c:pt idx="92">
                  <c:v>0.96533790995342439</c:v>
                </c:pt>
                <c:pt idx="93">
                  <c:v>0.9641601596814221</c:v>
                </c:pt>
                <c:pt idx="94">
                  <c:v>0.96297313578523069</c:v>
                </c:pt>
                <c:pt idx="95">
                  <c:v>0.96133170430377868</c:v>
                </c:pt>
                <c:pt idx="96">
                  <c:v>0.95934714872733373</c:v>
                </c:pt>
                <c:pt idx="97">
                  <c:v>0.9573718667750778</c:v>
                </c:pt>
                <c:pt idx="98">
                  <c:v>0.95572116166943666</c:v>
                </c:pt>
                <c:pt idx="99">
                  <c:v>0.95397772032190564</c:v>
                </c:pt>
                <c:pt idx="100">
                  <c:v>0.95208590098735069</c:v>
                </c:pt>
                <c:pt idx="101">
                  <c:v>0.95013843990766178</c:v>
                </c:pt>
                <c:pt idx="102">
                  <c:v>0.94812606345864991</c:v>
                </c:pt>
                <c:pt idx="103">
                  <c:v>0.94575201566626721</c:v>
                </c:pt>
                <c:pt idx="104">
                  <c:v>0.94333159975293956</c:v>
                </c:pt>
                <c:pt idx="105">
                  <c:v>0.94016002028030332</c:v>
                </c:pt>
                <c:pt idx="106">
                  <c:v>0.93652475959821724</c:v>
                </c:pt>
                <c:pt idx="107">
                  <c:v>0.93301932965477719</c:v>
                </c:pt>
                <c:pt idx="108">
                  <c:v>0.92885547239391852</c:v>
                </c:pt>
                <c:pt idx="109">
                  <c:v>0.92546132594074637</c:v>
                </c:pt>
                <c:pt idx="110">
                  <c:v>0.92100071270583983</c:v>
                </c:pt>
                <c:pt idx="111">
                  <c:v>0.91534380195055287</c:v>
                </c:pt>
                <c:pt idx="112">
                  <c:v>0.90946432421473011</c:v>
                </c:pt>
                <c:pt idx="113">
                  <c:v>0.9040670749367351</c:v>
                </c:pt>
                <c:pt idx="114">
                  <c:v>0.89830815431536926</c:v>
                </c:pt>
                <c:pt idx="115">
                  <c:v>0.89259560181494846</c:v>
                </c:pt>
                <c:pt idx="116">
                  <c:v>0.88572384629090317</c:v>
                </c:pt>
                <c:pt idx="117">
                  <c:v>0.8675475428804732</c:v>
                </c:pt>
                <c:pt idx="118">
                  <c:v>0.84454895489176585</c:v>
                </c:pt>
                <c:pt idx="119">
                  <c:v>0.82535255282054631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88-4497-B91A-9457AF72EC02}"/>
            </c:ext>
          </c:extLst>
        </c:ser>
        <c:ser>
          <c:idx val="10"/>
          <c:order val="10"/>
          <c:tx>
            <c:strRef>
              <c:f>'NRR estimates'!$BC$34</c:f>
              <c:strCache>
                <c:ptCount val="1"/>
                <c:pt idx="0">
                  <c:v>manganese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estimates'!$BC$35:$BC$154</c:f>
              <c:numCache>
                <c:formatCode>General</c:formatCode>
                <c:ptCount val="120"/>
                <c:pt idx="0">
                  <c:v>0.99988077325792513</c:v>
                </c:pt>
                <c:pt idx="1">
                  <c:v>0.99979437414922556</c:v>
                </c:pt>
                <c:pt idx="2">
                  <c:v>0.99970555828224072</c:v>
                </c:pt>
                <c:pt idx="3">
                  <c:v>0.99962278431096907</c:v>
                </c:pt>
                <c:pt idx="4">
                  <c:v>0.99953900335707868</c:v>
                </c:pt>
                <c:pt idx="5">
                  <c:v>0.99944213162914275</c:v>
                </c:pt>
                <c:pt idx="6">
                  <c:v>0.99926731944650593</c:v>
                </c:pt>
                <c:pt idx="7">
                  <c:v>0.99904981120082881</c:v>
                </c:pt>
                <c:pt idx="8">
                  <c:v>0.99892071602908894</c:v>
                </c:pt>
                <c:pt idx="9">
                  <c:v>0.99875738344830722</c:v>
                </c:pt>
                <c:pt idx="10">
                  <c:v>0.99857854333519491</c:v>
                </c:pt>
                <c:pt idx="11">
                  <c:v>0.99843373923460055</c:v>
                </c:pt>
                <c:pt idx="12">
                  <c:v>0.998261343810249</c:v>
                </c:pt>
                <c:pt idx="13">
                  <c:v>0.99805189142552286</c:v>
                </c:pt>
                <c:pt idx="14">
                  <c:v>0.99788271834555176</c:v>
                </c:pt>
                <c:pt idx="15">
                  <c:v>0.99775463015643073</c:v>
                </c:pt>
                <c:pt idx="16">
                  <c:v>0.99758344311122182</c:v>
                </c:pt>
                <c:pt idx="17">
                  <c:v>0.99740943651468006</c:v>
                </c:pt>
                <c:pt idx="18">
                  <c:v>0.99722133216147413</c:v>
                </c:pt>
                <c:pt idx="19">
                  <c:v>0.99711056407339771</c:v>
                </c:pt>
                <c:pt idx="20">
                  <c:v>0.99695871109447132</c:v>
                </c:pt>
                <c:pt idx="21">
                  <c:v>0.99685338071253682</c:v>
                </c:pt>
                <c:pt idx="22">
                  <c:v>0.99674563357231716</c:v>
                </c:pt>
                <c:pt idx="23">
                  <c:v>0.99659841271343752</c:v>
                </c:pt>
                <c:pt idx="24">
                  <c:v>0.99641332930808812</c:v>
                </c:pt>
                <c:pt idx="25">
                  <c:v>0.99617769537527123</c:v>
                </c:pt>
                <c:pt idx="26">
                  <c:v>0.9959017821376992</c:v>
                </c:pt>
                <c:pt idx="27">
                  <c:v>0.9956137851087008</c:v>
                </c:pt>
                <c:pt idx="28">
                  <c:v>0.99535599755826853</c:v>
                </c:pt>
                <c:pt idx="29">
                  <c:v>0.99503779105070378</c:v>
                </c:pt>
                <c:pt idx="30">
                  <c:v>0.99471757057790133</c:v>
                </c:pt>
                <c:pt idx="31">
                  <c:v>0.99451979919155409</c:v>
                </c:pt>
                <c:pt idx="32">
                  <c:v>0.99440721853476377</c:v>
                </c:pt>
                <c:pt idx="33">
                  <c:v>0.99425033064274293</c:v>
                </c:pt>
                <c:pt idx="34">
                  <c:v>0.99398650119659748</c:v>
                </c:pt>
                <c:pt idx="35">
                  <c:v>0.9936239874538022</c:v>
                </c:pt>
                <c:pt idx="36">
                  <c:v>0.99315271958816831</c:v>
                </c:pt>
                <c:pt idx="37">
                  <c:v>0.99260089311302435</c:v>
                </c:pt>
                <c:pt idx="38">
                  <c:v>0.99212156938643947</c:v>
                </c:pt>
                <c:pt idx="39">
                  <c:v>0.99189801924504906</c:v>
                </c:pt>
                <c:pt idx="40">
                  <c:v>0.99138647207466013</c:v>
                </c:pt>
                <c:pt idx="41">
                  <c:v>0.99089305059141097</c:v>
                </c:pt>
                <c:pt idx="42">
                  <c:v>0.99043185255196586</c:v>
                </c:pt>
                <c:pt idx="43">
                  <c:v>0.99006933880917058</c:v>
                </c:pt>
                <c:pt idx="44">
                  <c:v>0.98981356522397612</c:v>
                </c:pt>
                <c:pt idx="45">
                  <c:v>0.98943091182880327</c:v>
                </c:pt>
                <c:pt idx="46">
                  <c:v>0.98909860756457424</c:v>
                </c:pt>
                <c:pt idx="47">
                  <c:v>0.98874616364796775</c:v>
                </c:pt>
                <c:pt idx="48">
                  <c:v>0.98837760800945917</c:v>
                </c:pt>
                <c:pt idx="49">
                  <c:v>0.98794259151810482</c:v>
                </c:pt>
                <c:pt idx="50">
                  <c:v>0.98743305831295369</c:v>
                </c:pt>
                <c:pt idx="51">
                  <c:v>0.98679261736734869</c:v>
                </c:pt>
                <c:pt idx="52">
                  <c:v>0.98589841680178691</c:v>
                </c:pt>
                <c:pt idx="53">
                  <c:v>0.98490351797433762</c:v>
                </c:pt>
                <c:pt idx="54">
                  <c:v>0.98399723361734948</c:v>
                </c:pt>
                <c:pt idx="55">
                  <c:v>0.98301643254656434</c:v>
                </c:pt>
                <c:pt idx="56">
                  <c:v>0.98194701700531828</c:v>
                </c:pt>
                <c:pt idx="57">
                  <c:v>0.98077488923694689</c:v>
                </c:pt>
                <c:pt idx="58">
                  <c:v>0.9796510966342814</c:v>
                </c:pt>
                <c:pt idx="59">
                  <c:v>0.97847695490067221</c:v>
                </c:pt>
                <c:pt idx="60">
                  <c:v>0.97724440817516822</c:v>
                </c:pt>
                <c:pt idx="61">
                  <c:v>0.97601387541490203</c:v>
                </c:pt>
                <c:pt idx="62">
                  <c:v>0.97472493766274093</c:v>
                </c:pt>
                <c:pt idx="63">
                  <c:v>0.97338967871011162</c:v>
                </c:pt>
                <c:pt idx="64">
                  <c:v>0.97193156787797952</c:v>
                </c:pt>
                <c:pt idx="65">
                  <c:v>0.97032442361825366</c:v>
                </c:pt>
                <c:pt idx="66">
                  <c:v>0.96868304194948618</c:v>
                </c:pt>
                <c:pt idx="67">
                  <c:v>0.96717055405593466</c:v>
                </c:pt>
                <c:pt idx="68">
                  <c:v>0.96559966117048845</c:v>
                </c:pt>
                <c:pt idx="69">
                  <c:v>0.96390390244030155</c:v>
                </c:pt>
                <c:pt idx="70">
                  <c:v>0.96225245094534517</c:v>
                </c:pt>
                <c:pt idx="71">
                  <c:v>0.9604257844747045</c:v>
                </c:pt>
                <c:pt idx="72">
                  <c:v>0.95859710403882603</c:v>
                </c:pt>
                <c:pt idx="73">
                  <c:v>0.95663550189725599</c:v>
                </c:pt>
                <c:pt idx="74">
                  <c:v>0.95476855612186018</c:v>
                </c:pt>
                <c:pt idx="75">
                  <c:v>0.95279285622362586</c:v>
                </c:pt>
                <c:pt idx="76">
                  <c:v>0.9507788909858742</c:v>
                </c:pt>
                <c:pt idx="77">
                  <c:v>0.9490287551942681</c:v>
                </c:pt>
                <c:pt idx="78">
                  <c:v>0.94727861940266189</c:v>
                </c:pt>
                <c:pt idx="79">
                  <c:v>0.94530493346966538</c:v>
                </c:pt>
                <c:pt idx="80">
                  <c:v>0.9433574290847595</c:v>
                </c:pt>
                <c:pt idx="81">
                  <c:v>0.9416656982850482</c:v>
                </c:pt>
                <c:pt idx="82">
                  <c:v>0.93993771611105725</c:v>
                </c:pt>
                <c:pt idx="83">
                  <c:v>0.93837085115608654</c:v>
                </c:pt>
                <c:pt idx="84">
                  <c:v>0.9366388410516201</c:v>
                </c:pt>
                <c:pt idx="85">
                  <c:v>0.934888705260014</c:v>
                </c:pt>
                <c:pt idx="86">
                  <c:v>0.93311037395507934</c:v>
                </c:pt>
                <c:pt idx="87">
                  <c:v>0.93143072694679441</c:v>
                </c:pt>
                <c:pt idx="88">
                  <c:v>0.92968864701613929</c:v>
                </c:pt>
                <c:pt idx="89">
                  <c:v>0.92782572917121908</c:v>
                </c:pt>
                <c:pt idx="90">
                  <c:v>0.92599704873534061</c:v>
                </c:pt>
                <c:pt idx="91">
                  <c:v>0.92446643515464932</c:v>
                </c:pt>
                <c:pt idx="92">
                  <c:v>0.92300429639204173</c:v>
                </c:pt>
                <c:pt idx="93">
                  <c:v>0.92158042296895126</c:v>
                </c:pt>
                <c:pt idx="94">
                  <c:v>0.92026530366869952</c:v>
                </c:pt>
                <c:pt idx="95">
                  <c:v>0.91866017337421146</c:v>
                </c:pt>
                <c:pt idx="96">
                  <c:v>0.91701274980973069</c:v>
                </c:pt>
                <c:pt idx="97">
                  <c:v>0.91549824795094137</c:v>
                </c:pt>
                <c:pt idx="98">
                  <c:v>0.9140220114316695</c:v>
                </c:pt>
                <c:pt idx="99">
                  <c:v>0.9127350876447462</c:v>
                </c:pt>
                <c:pt idx="100">
                  <c:v>0.9113333678392711</c:v>
                </c:pt>
                <c:pt idx="101">
                  <c:v>0.90980678218905531</c:v>
                </c:pt>
                <c:pt idx="102">
                  <c:v>0.9082358893036091</c:v>
                </c:pt>
                <c:pt idx="103">
                  <c:v>0.90646561385962543</c:v>
                </c:pt>
                <c:pt idx="104">
                  <c:v>0.90447178827425134</c:v>
                </c:pt>
                <c:pt idx="105">
                  <c:v>0.90225642651272453</c:v>
                </c:pt>
                <c:pt idx="106">
                  <c:v>0.8999403664893102</c:v>
                </c:pt>
                <c:pt idx="107">
                  <c:v>0.89752360820400823</c:v>
                </c:pt>
                <c:pt idx="108">
                  <c:v>0.89482489478542104</c:v>
                </c:pt>
                <c:pt idx="109">
                  <c:v>0.89254911406676174</c:v>
                </c:pt>
                <c:pt idx="110">
                  <c:v>0.88958858516726691</c:v>
                </c:pt>
                <c:pt idx="111">
                  <c:v>0.88648707870112942</c:v>
                </c:pt>
                <c:pt idx="112">
                  <c:v>0.8832244550159718</c:v>
                </c:pt>
                <c:pt idx="113">
                  <c:v>0.87976043480703892</c:v>
                </c:pt>
                <c:pt idx="114">
                  <c:v>0.87607487842195353</c:v>
                </c:pt>
                <c:pt idx="115">
                  <c:v>0.8729935116081935</c:v>
                </c:pt>
                <c:pt idx="116">
                  <c:v>0.86999270340394363</c:v>
                </c:pt>
                <c:pt idx="117">
                  <c:v>0.86620644875697062</c:v>
                </c:pt>
                <c:pt idx="118">
                  <c:v>0.8622993561957325</c:v>
                </c:pt>
                <c:pt idx="119">
                  <c:v>0.85815058780596409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88-4497-B91A-9457AF72EC02}"/>
            </c:ext>
          </c:extLst>
        </c:ser>
        <c:ser>
          <c:idx val="11"/>
          <c:order val="11"/>
          <c:tx>
            <c:strRef>
              <c:f>'NRR estimates'!$BD$34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estimates'!$BD$35:$BD$154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0.99963001976972898</c:v>
                </c:pt>
                <c:pt idx="5">
                  <c:v>0.99918061969945204</c:v>
                </c:pt>
                <c:pt idx="6">
                  <c:v>0.99879320584576514</c:v>
                </c:pt>
                <c:pt idx="7">
                  <c:v>0.99827019714328769</c:v>
                </c:pt>
                <c:pt idx="8">
                  <c:v>0.9978479160427689</c:v>
                </c:pt>
                <c:pt idx="9">
                  <c:v>0.99735977458712333</c:v>
                </c:pt>
                <c:pt idx="10">
                  <c:v>0.99680964691488794</c:v>
                </c:pt>
                <c:pt idx="11">
                  <c:v>0.99629438648948421</c:v>
                </c:pt>
                <c:pt idx="12">
                  <c:v>0.99570939157041694</c:v>
                </c:pt>
                <c:pt idx="13">
                  <c:v>0.99502366904939099</c:v>
                </c:pt>
                <c:pt idx="14">
                  <c:v>0.99456652070204044</c:v>
                </c:pt>
                <c:pt idx="15">
                  <c:v>0.9941171206317635</c:v>
                </c:pt>
                <c:pt idx="16">
                  <c:v>0.9935786153751387</c:v>
                </c:pt>
                <c:pt idx="17">
                  <c:v>0.9930284877029032</c:v>
                </c:pt>
                <c:pt idx="18">
                  <c:v>0.99253647210872076</c:v>
                </c:pt>
                <c:pt idx="19">
                  <c:v>0.99211031686966511</c:v>
                </c:pt>
                <c:pt idx="20">
                  <c:v>0.99162992369109326</c:v>
                </c:pt>
                <c:pt idx="21">
                  <c:v>0.99134711157790179</c:v>
                </c:pt>
                <c:pt idx="22">
                  <c:v>0.99094420117006732</c:v>
                </c:pt>
                <c:pt idx="23">
                  <c:v>0.99041731832905311</c:v>
                </c:pt>
                <c:pt idx="24">
                  <c:v>0.98991368031925997</c:v>
                </c:pt>
                <c:pt idx="25">
                  <c:v>0.9893286854001927</c:v>
                </c:pt>
                <c:pt idx="26">
                  <c:v>0.98872819392697786</c:v>
                </c:pt>
                <c:pt idx="27">
                  <c:v>0.98806571623717321</c:v>
                </c:pt>
                <c:pt idx="28">
                  <c:v>0.98739161613175785</c:v>
                </c:pt>
                <c:pt idx="29">
                  <c:v>0.98661291428584708</c:v>
                </c:pt>
                <c:pt idx="30">
                  <c:v>0.9859194434877474</c:v>
                </c:pt>
                <c:pt idx="31">
                  <c:v>0.98545842100185999</c:v>
                </c:pt>
                <c:pt idx="32">
                  <c:v>0.98516321164535048</c:v>
                </c:pt>
                <c:pt idx="33">
                  <c:v>0.98480989021078802</c:v>
                </c:pt>
                <c:pt idx="34">
                  <c:v>0.98434499358636363</c:v>
                </c:pt>
                <c:pt idx="35">
                  <c:v>0.98381036246827569</c:v>
                </c:pt>
                <c:pt idx="36">
                  <c:v>0.98315175891700779</c:v>
                </c:pt>
                <c:pt idx="37">
                  <c:v>0.98233044154719151</c:v>
                </c:pt>
                <c:pt idx="38">
                  <c:v>0.98170283110421863</c:v>
                </c:pt>
                <c:pt idx="39">
                  <c:v>0.98092800339684472</c:v>
                </c:pt>
                <c:pt idx="40">
                  <c:v>0.98010668602702833</c:v>
                </c:pt>
                <c:pt idx="41">
                  <c:v>0.9792040117479377</c:v>
                </c:pt>
                <c:pt idx="42">
                  <c:v>0.97829358919177334</c:v>
                </c:pt>
                <c:pt idx="43">
                  <c:v>0.977414159743904</c:v>
                </c:pt>
                <c:pt idx="44">
                  <c:v>0.97664320617506695</c:v>
                </c:pt>
                <c:pt idx="45">
                  <c:v>0.97602721814770466</c:v>
                </c:pt>
                <c:pt idx="46">
                  <c:v>0.97543060081302668</c:v>
                </c:pt>
                <c:pt idx="47">
                  <c:v>0.97471775932224269</c:v>
                </c:pt>
                <c:pt idx="48">
                  <c:v>0.97390031609096317</c:v>
                </c:pt>
                <c:pt idx="49">
                  <c:v>0.97303638319724128</c:v>
                </c:pt>
                <c:pt idx="50">
                  <c:v>0.97206784856302386</c:v>
                </c:pt>
                <c:pt idx="51">
                  <c:v>0.97092885183318423</c:v>
                </c:pt>
                <c:pt idx="52">
                  <c:v>0.96977435854919714</c:v>
                </c:pt>
                <c:pt idx="53">
                  <c:v>0.96849201869349322</c:v>
                </c:pt>
                <c:pt idx="54">
                  <c:v>0.96732590299389554</c:v>
                </c:pt>
                <c:pt idx="55">
                  <c:v>0.96591571656647501</c:v>
                </c:pt>
                <c:pt idx="56">
                  <c:v>0.96440867667563268</c:v>
                </c:pt>
                <c:pt idx="57">
                  <c:v>0.96276991607453688</c:v>
                </c:pt>
                <c:pt idx="58">
                  <c:v>0.96123188307539964</c:v>
                </c:pt>
                <c:pt idx="59">
                  <c:v>0.95955825522747196</c:v>
                </c:pt>
                <c:pt idx="60">
                  <c:v>0.95756694801952102</c:v>
                </c:pt>
                <c:pt idx="61">
                  <c:v>0.95564924944377061</c:v>
                </c:pt>
                <c:pt idx="62">
                  <c:v>0.95371605431387263</c:v>
                </c:pt>
                <c:pt idx="63">
                  <c:v>0.95174024366006915</c:v>
                </c:pt>
                <c:pt idx="64">
                  <c:v>0.94952036227844283</c:v>
                </c:pt>
                <c:pt idx="65">
                  <c:v>0.94715326363241559</c:v>
                </c:pt>
                <c:pt idx="66">
                  <c:v>0.94472805290833517</c:v>
                </c:pt>
                <c:pt idx="67">
                  <c:v>0.9423415835696235</c:v>
                </c:pt>
                <c:pt idx="68">
                  <c:v>0.93975365902699459</c:v>
                </c:pt>
                <c:pt idx="69">
                  <c:v>0.93703788791264897</c:v>
                </c:pt>
                <c:pt idx="70">
                  <c:v>0.93410516504023877</c:v>
                </c:pt>
                <c:pt idx="71">
                  <c:v>0.93113370078245972</c:v>
                </c:pt>
                <c:pt idx="72">
                  <c:v>0.92820097791004952</c:v>
                </c:pt>
                <c:pt idx="73">
                  <c:v>0.924977694647374</c:v>
                </c:pt>
                <c:pt idx="74">
                  <c:v>0.92156457859639185</c:v>
                </c:pt>
                <c:pt idx="75">
                  <c:v>0.91812434357565165</c:v>
                </c:pt>
                <c:pt idx="76">
                  <c:v>0.91469185683198517</c:v>
                </c:pt>
                <c:pt idx="77">
                  <c:v>0.9114220839068673</c:v>
                </c:pt>
                <c:pt idx="78">
                  <c:v>0.90819492650565492</c:v>
                </c:pt>
                <c:pt idx="79">
                  <c:v>0.90471595009954597</c:v>
                </c:pt>
                <c:pt idx="80">
                  <c:v>0.90129121163295323</c:v>
                </c:pt>
                <c:pt idx="81">
                  <c:v>0.89802531284637221</c:v>
                </c:pt>
                <c:pt idx="82">
                  <c:v>0.89499186237200334</c:v>
                </c:pt>
                <c:pt idx="83">
                  <c:v>0.89217148951716219</c:v>
                </c:pt>
                <c:pt idx="84">
                  <c:v>0.88898307350131855</c:v>
                </c:pt>
                <c:pt idx="85">
                  <c:v>0.8857094264376637</c:v>
                </c:pt>
                <c:pt idx="86">
                  <c:v>0.88239703798864022</c:v>
                </c:pt>
                <c:pt idx="87">
                  <c:v>0.87903041160010054</c:v>
                </c:pt>
                <c:pt idx="88">
                  <c:v>0.87528411963494768</c:v>
                </c:pt>
                <c:pt idx="89">
                  <c:v>0.87141385523661496</c:v>
                </c:pt>
                <c:pt idx="90">
                  <c:v>0.86760945119340904</c:v>
                </c:pt>
                <c:pt idx="91">
                  <c:v>0.86390577475216168</c:v>
                </c:pt>
                <c:pt idx="92">
                  <c:v>0.86030282591287299</c:v>
                </c:pt>
                <c:pt idx="93">
                  <c:v>0.85661077188723622</c:v>
                </c:pt>
                <c:pt idx="94">
                  <c:v>0.8528063678440303</c:v>
                </c:pt>
                <c:pt idx="95">
                  <c:v>0.84885474653642334</c:v>
                </c:pt>
                <c:pt idx="96">
                  <c:v>0.84490312522881628</c:v>
                </c:pt>
                <c:pt idx="97">
                  <c:v>0.84087402115047194</c:v>
                </c:pt>
                <c:pt idx="98">
                  <c:v>0.83680617568675886</c:v>
                </c:pt>
                <c:pt idx="99">
                  <c:v>0.8328545543791519</c:v>
                </c:pt>
                <c:pt idx="100">
                  <c:v>0.8291005141369252</c:v>
                </c:pt>
                <c:pt idx="101">
                  <c:v>0.82547044632787847</c:v>
                </c:pt>
                <c:pt idx="102">
                  <c:v>0.82166604228467244</c:v>
                </c:pt>
                <c:pt idx="103">
                  <c:v>0.81748197266485334</c:v>
                </c:pt>
                <c:pt idx="104">
                  <c:v>0.81283300642060985</c:v>
                </c:pt>
                <c:pt idx="105">
                  <c:v>0.80771914355194196</c:v>
                </c:pt>
                <c:pt idx="106">
                  <c:v>0.80202415990274367</c:v>
                </c:pt>
                <c:pt idx="107">
                  <c:v>0.79551560716080272</c:v>
                </c:pt>
                <c:pt idx="108">
                  <c:v>0.78881334749201826</c:v>
                </c:pt>
                <c:pt idx="109">
                  <c:v>0.78218857059397129</c:v>
                </c:pt>
                <c:pt idx="110">
                  <c:v>0.77494393153002517</c:v>
                </c:pt>
                <c:pt idx="111">
                  <c:v>0.76707943030017989</c:v>
                </c:pt>
                <c:pt idx="112">
                  <c:v>0.75905996352885985</c:v>
                </c:pt>
                <c:pt idx="113">
                  <c:v>0.75042063459164066</c:v>
                </c:pt>
                <c:pt idx="114">
                  <c:v>0.74123892625925969</c:v>
                </c:pt>
                <c:pt idx="115">
                  <c:v>0.73205721792687872</c:v>
                </c:pt>
                <c:pt idx="116">
                  <c:v>0.72287550959449776</c:v>
                </c:pt>
                <c:pt idx="117">
                  <c:v>0.71342261156453601</c:v>
                </c:pt>
                <c:pt idx="118">
                  <c:v>0.70385348937846803</c:v>
                </c:pt>
                <c:pt idx="119">
                  <c:v>0.69436184996313755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88-4497-B91A-9457AF72EC02}"/>
            </c:ext>
          </c:extLst>
        </c:ser>
        <c:ser>
          <c:idx val="12"/>
          <c:order val="12"/>
          <c:tx>
            <c:strRef>
              <c:f>'NRR estimates'!$BE$34</c:f>
              <c:strCache>
                <c:ptCount val="1"/>
                <c:pt idx="0">
                  <c:v>molybdenum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estimates'!$BE$35:$BE$154</c:f>
              <c:numCache>
                <c:formatCode>General</c:formatCode>
                <c:ptCount val="120"/>
                <c:pt idx="0">
                  <c:v>0.99999959422554385</c:v>
                </c:pt>
                <c:pt idx="1">
                  <c:v>0.9999987015217402</c:v>
                </c:pt>
                <c:pt idx="2">
                  <c:v>0.99999683495924185</c:v>
                </c:pt>
                <c:pt idx="3">
                  <c:v>0.99999082949729046</c:v>
                </c:pt>
                <c:pt idx="4">
                  <c:v>0.9999883136956621</c:v>
                </c:pt>
                <c:pt idx="5">
                  <c:v>0.9999846292636001</c:v>
                </c:pt>
                <c:pt idx="6">
                  <c:v>0.99998094483153799</c:v>
                </c:pt>
                <c:pt idx="7">
                  <c:v>0.99997726039947588</c:v>
                </c:pt>
                <c:pt idx="8">
                  <c:v>0.99997174186687188</c:v>
                </c:pt>
                <c:pt idx="9">
                  <c:v>0.99996804931932071</c:v>
                </c:pt>
                <c:pt idx="10">
                  <c:v>0.99996435677176954</c:v>
                </c:pt>
                <c:pt idx="11">
                  <c:v>0.99996066422421825</c:v>
                </c:pt>
                <c:pt idx="12">
                  <c:v>0.99995331970656154</c:v>
                </c:pt>
                <c:pt idx="13">
                  <c:v>0.99994962715901026</c:v>
                </c:pt>
                <c:pt idx="14">
                  <c:v>0.99994410862640626</c:v>
                </c:pt>
                <c:pt idx="15">
                  <c:v>0.99993307156119826</c:v>
                </c:pt>
                <c:pt idx="16">
                  <c:v>0.99991464940088792</c:v>
                </c:pt>
                <c:pt idx="17">
                  <c:v>0.99989070870797347</c:v>
                </c:pt>
                <c:pt idx="18">
                  <c:v>0.99985759751234948</c:v>
                </c:pt>
                <c:pt idx="19">
                  <c:v>0.99984104191453749</c:v>
                </c:pt>
                <c:pt idx="20">
                  <c:v>0.99983369739688066</c:v>
                </c:pt>
                <c:pt idx="21">
                  <c:v>0.99983187141182783</c:v>
                </c:pt>
                <c:pt idx="22">
                  <c:v>0.999830045426775</c:v>
                </c:pt>
                <c:pt idx="23">
                  <c:v>0.99982452689417101</c:v>
                </c:pt>
                <c:pt idx="24">
                  <c:v>0.99981348982896301</c:v>
                </c:pt>
                <c:pt idx="25">
                  <c:v>0.99978589716594302</c:v>
                </c:pt>
                <c:pt idx="26">
                  <c:v>0.99975278597031902</c:v>
                </c:pt>
                <c:pt idx="27">
                  <c:v>0.99970328148666543</c:v>
                </c:pt>
                <c:pt idx="28">
                  <c:v>0.99963348828020315</c:v>
                </c:pt>
                <c:pt idx="29">
                  <c:v>0.99955233338896776</c:v>
                </c:pt>
                <c:pt idx="30">
                  <c:v>0.99947483046783803</c:v>
                </c:pt>
                <c:pt idx="31">
                  <c:v>0.99941031232930599</c:v>
                </c:pt>
                <c:pt idx="32">
                  <c:v>0.9993567501010906</c:v>
                </c:pt>
                <c:pt idx="33">
                  <c:v>0.99923542353869388</c:v>
                </c:pt>
                <c:pt idx="34">
                  <c:v>0.99902726124267527</c:v>
                </c:pt>
                <c:pt idx="35">
                  <c:v>0.99876229052279186</c:v>
                </c:pt>
                <c:pt idx="36">
                  <c:v>0.99839587618886438</c:v>
                </c:pt>
                <c:pt idx="37">
                  <c:v>0.997795329993723</c:v>
                </c:pt>
                <c:pt idx="38">
                  <c:v>0.99712985988559344</c:v>
                </c:pt>
                <c:pt idx="39">
                  <c:v>0.99649685173395786</c:v>
                </c:pt>
                <c:pt idx="40">
                  <c:v>0.9957908041802106</c:v>
                </c:pt>
                <c:pt idx="41">
                  <c:v>0.99496708203417206</c:v>
                </c:pt>
                <c:pt idx="42">
                  <c:v>0.99379033611125989</c:v>
                </c:pt>
                <c:pt idx="43">
                  <c:v>0.99250808882974184</c:v>
                </c:pt>
                <c:pt idx="44">
                  <c:v>0.99163567374896211</c:v>
                </c:pt>
                <c:pt idx="45">
                  <c:v>0.99097426138539424</c:v>
                </c:pt>
                <c:pt idx="46">
                  <c:v>0.99053602497272353</c:v>
                </c:pt>
                <c:pt idx="47">
                  <c:v>0.98996794073407623</c:v>
                </c:pt>
                <c:pt idx="48">
                  <c:v>0.98941608747367604</c:v>
                </c:pt>
                <c:pt idx="49">
                  <c:v>0.98895350459363474</c:v>
                </c:pt>
                <c:pt idx="50">
                  <c:v>0.98836513163217865</c:v>
                </c:pt>
                <c:pt idx="51">
                  <c:v>0.98754140948614011</c:v>
                </c:pt>
                <c:pt idx="52">
                  <c:v>0.98662435921518099</c:v>
                </c:pt>
                <c:pt idx="53">
                  <c:v>0.98547195975963942</c:v>
                </c:pt>
                <c:pt idx="54">
                  <c:v>0.98426680962479485</c:v>
                </c:pt>
                <c:pt idx="55">
                  <c:v>0.98288717647379442</c:v>
                </c:pt>
                <c:pt idx="56">
                  <c:v>0.98159275595859097</c:v>
                </c:pt>
                <c:pt idx="57">
                  <c:v>0.98018877634021995</c:v>
                </c:pt>
                <c:pt idx="58">
                  <c:v>0.97912564726503726</c:v>
                </c:pt>
                <c:pt idx="59">
                  <c:v>0.97781093802702501</c:v>
                </c:pt>
                <c:pt idx="60">
                  <c:v>0.97617160922407153</c:v>
                </c:pt>
                <c:pt idx="61">
                  <c:v>0.9748082070513181</c:v>
                </c:pt>
                <c:pt idx="62">
                  <c:v>0.97371667376420301</c:v>
                </c:pt>
                <c:pt idx="63">
                  <c:v>0.97233704061320247</c:v>
                </c:pt>
                <c:pt idx="64">
                  <c:v>0.97090465678289906</c:v>
                </c:pt>
                <c:pt idx="65">
                  <c:v>0.96909084496378961</c:v>
                </c:pt>
                <c:pt idx="66">
                  <c:v>0.96679010379726826</c:v>
                </c:pt>
                <c:pt idx="67">
                  <c:v>0.96418097404405267</c:v>
                </c:pt>
                <c:pt idx="68">
                  <c:v>0.96151503586697229</c:v>
                </c:pt>
                <c:pt idx="69">
                  <c:v>0.95858128654881547</c:v>
                </c:pt>
                <c:pt idx="70">
                  <c:v>0.95524176277448192</c:v>
                </c:pt>
                <c:pt idx="71">
                  <c:v>0.95209295299455143</c:v>
                </c:pt>
                <c:pt idx="72">
                  <c:v>0.94887516155707086</c:v>
                </c:pt>
                <c:pt idx="73">
                  <c:v>0.94555998425010801</c:v>
                </c:pt>
                <c:pt idx="74">
                  <c:v>0.94214336332910098</c:v>
                </c:pt>
                <c:pt idx="75">
                  <c:v>0.93882412827757622</c:v>
                </c:pt>
                <c:pt idx="76">
                  <c:v>0.93522490885128973</c:v>
                </c:pt>
                <c:pt idx="77">
                  <c:v>0.93136599377305018</c:v>
                </c:pt>
                <c:pt idx="78">
                  <c:v>0.92730824921128407</c:v>
                </c:pt>
                <c:pt idx="79">
                  <c:v>0.9230881948670473</c:v>
                </c:pt>
                <c:pt idx="80">
                  <c:v>0.91858409840348698</c:v>
                </c:pt>
                <c:pt idx="81">
                  <c:v>0.91416115683116195</c:v>
                </c:pt>
                <c:pt idx="82">
                  <c:v>0.91030629949748409</c:v>
                </c:pt>
                <c:pt idx="83">
                  <c:v>0.9077174584670773</c:v>
                </c:pt>
                <c:pt idx="84">
                  <c:v>0.90375304203023188</c:v>
                </c:pt>
                <c:pt idx="85">
                  <c:v>0.89976022138145395</c:v>
                </c:pt>
                <c:pt idx="86">
                  <c:v>0.89597840344988799</c:v>
                </c:pt>
                <c:pt idx="87">
                  <c:v>0.89194094761093068</c:v>
                </c:pt>
                <c:pt idx="88">
                  <c:v>0.88735569625613497</c:v>
                </c:pt>
                <c:pt idx="89">
                  <c:v>0.88183716365213316</c:v>
                </c:pt>
                <c:pt idx="90">
                  <c:v>0.87668382805869016</c:v>
                </c:pt>
                <c:pt idx="91">
                  <c:v>0.87201742181265918</c:v>
                </c:pt>
                <c:pt idx="92">
                  <c:v>0.86739159301224578</c:v>
                </c:pt>
                <c:pt idx="93">
                  <c:v>0.86336631040697387</c:v>
                </c:pt>
                <c:pt idx="94">
                  <c:v>0.85898394628026642</c:v>
                </c:pt>
                <c:pt idx="95">
                  <c:v>0.85346541367626449</c:v>
                </c:pt>
                <c:pt idx="96">
                  <c:v>0.84831207808282161</c:v>
                </c:pt>
                <c:pt idx="97">
                  <c:v>0.8427123905875844</c:v>
                </c:pt>
                <c:pt idx="98">
                  <c:v>0.83723443542920006</c:v>
                </c:pt>
                <c:pt idx="99">
                  <c:v>0.83199994494452179</c:v>
                </c:pt>
                <c:pt idx="100">
                  <c:v>0.82652198978613756</c:v>
                </c:pt>
                <c:pt idx="101">
                  <c:v>0.8211657669646063</c:v>
                </c:pt>
                <c:pt idx="102">
                  <c:v>0.81621531859925167</c:v>
                </c:pt>
                <c:pt idx="103">
                  <c:v>0.81089967322333811</c:v>
                </c:pt>
                <c:pt idx="104">
                  <c:v>0.80444785937012997</c:v>
                </c:pt>
                <c:pt idx="105">
                  <c:v>0.79690045448524505</c:v>
                </c:pt>
                <c:pt idx="106">
                  <c:v>0.78935304960036012</c:v>
                </c:pt>
                <c:pt idx="107">
                  <c:v>0.7807506311294159</c:v>
                </c:pt>
                <c:pt idx="108">
                  <c:v>0.77178301564791285</c:v>
                </c:pt>
                <c:pt idx="109">
                  <c:v>0.76281540016640981</c:v>
                </c:pt>
                <c:pt idx="110">
                  <c:v>0.75283334854446515</c:v>
                </c:pt>
                <c:pt idx="111">
                  <c:v>0.74212090290140265</c:v>
                </c:pt>
                <c:pt idx="112">
                  <c:v>0.7310838376933988</c:v>
                </c:pt>
                <c:pt idx="113">
                  <c:v>0.71968157547483613</c:v>
                </c:pt>
                <c:pt idx="114">
                  <c:v>0.70730545456144944</c:v>
                </c:pt>
                <c:pt idx="115">
                  <c:v>0.69557857277794544</c:v>
                </c:pt>
                <c:pt idx="116">
                  <c:v>0.68421688800500036</c:v>
                </c:pt>
                <c:pt idx="117">
                  <c:v>0.6727334708952023</c:v>
                </c:pt>
                <c:pt idx="118">
                  <c:v>0.66116889889416885</c:v>
                </c:pt>
                <c:pt idx="119">
                  <c:v>0.64923912988257659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88-4497-B91A-9457AF72EC02}"/>
            </c:ext>
          </c:extLst>
        </c:ser>
        <c:ser>
          <c:idx val="13"/>
          <c:order val="13"/>
          <c:tx>
            <c:strRef>
              <c:f>'NRR estimates'!$BF$34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estimates'!$BF$35:$BF$154</c:f>
              <c:numCache>
                <c:formatCode>General</c:formatCode>
                <c:ptCount val="120"/>
                <c:pt idx="0">
                  <c:v>0.99994350100034857</c:v>
                </c:pt>
                <c:pt idx="1">
                  <c:v>0.99987416961218634</c:v>
                </c:pt>
                <c:pt idx="2">
                  <c:v>0.99979997286345146</c:v>
                </c:pt>
                <c:pt idx="3">
                  <c:v>0.99973793951614842</c:v>
                </c:pt>
                <c:pt idx="4">
                  <c:v>0.99967408165863059</c:v>
                </c:pt>
                <c:pt idx="5">
                  <c:v>0.99957920712746129</c:v>
                </c:pt>
                <c:pt idx="6">
                  <c:v>0.99948189991600567</c:v>
                </c:pt>
                <c:pt idx="7">
                  <c:v>0.99938276819433514</c:v>
                </c:pt>
                <c:pt idx="8">
                  <c:v>0.99929215085366707</c:v>
                </c:pt>
                <c:pt idx="9">
                  <c:v>0.99918876194149542</c:v>
                </c:pt>
                <c:pt idx="10">
                  <c:v>0.99904827465495627</c:v>
                </c:pt>
                <c:pt idx="11">
                  <c:v>0.99889501579691353</c:v>
                </c:pt>
                <c:pt idx="12">
                  <c:v>0.99872533634693772</c:v>
                </c:pt>
                <c:pt idx="13">
                  <c:v>0.99852950558388309</c:v>
                </c:pt>
                <c:pt idx="14">
                  <c:v>0.99834705456240369</c:v>
                </c:pt>
                <c:pt idx="15">
                  <c:v>0.99810926006440881</c:v>
                </c:pt>
                <c:pt idx="16">
                  <c:v>0.99783254268183175</c:v>
                </c:pt>
                <c:pt idx="17">
                  <c:v>0.99755156810875345</c:v>
                </c:pt>
                <c:pt idx="18">
                  <c:v>0.9972620791546728</c:v>
                </c:pt>
                <c:pt idx="19">
                  <c:v>0.99712159186813365</c:v>
                </c:pt>
                <c:pt idx="20">
                  <c:v>0.99690447515257319</c:v>
                </c:pt>
                <c:pt idx="21">
                  <c:v>0.99684122546512699</c:v>
                </c:pt>
                <c:pt idx="22">
                  <c:v>0.99676946139667844</c:v>
                </c:pt>
                <c:pt idx="23">
                  <c:v>0.99658032050441137</c:v>
                </c:pt>
                <c:pt idx="24">
                  <c:v>0.99636563646913734</c:v>
                </c:pt>
                <c:pt idx="25">
                  <c:v>0.99614000537257441</c:v>
                </c:pt>
                <c:pt idx="26">
                  <c:v>0.99593383571830263</c:v>
                </c:pt>
                <c:pt idx="27">
                  <c:v>0.99572401704360136</c:v>
                </c:pt>
                <c:pt idx="28">
                  <c:v>0.99541810749758752</c:v>
                </c:pt>
                <c:pt idx="29">
                  <c:v>0.99507570774727783</c:v>
                </c:pt>
                <c:pt idx="30">
                  <c:v>0.99474607956847172</c:v>
                </c:pt>
                <c:pt idx="31">
                  <c:v>0.99452531383248166</c:v>
                </c:pt>
                <c:pt idx="32">
                  <c:v>0.99439273275687323</c:v>
                </c:pt>
                <c:pt idx="33">
                  <c:v>0.99411115001372341</c:v>
                </c:pt>
                <c:pt idx="34">
                  <c:v>0.99367570024245921</c:v>
                </c:pt>
                <c:pt idx="35">
                  <c:v>0.99320497660704232</c:v>
                </c:pt>
                <c:pt idx="36">
                  <c:v>0.9926369457601697</c:v>
                </c:pt>
                <c:pt idx="37">
                  <c:v>0.99190714167425209</c:v>
                </c:pt>
                <c:pt idx="38">
                  <c:v>0.99120774609191431</c:v>
                </c:pt>
                <c:pt idx="39">
                  <c:v>0.99046577860456475</c:v>
                </c:pt>
                <c:pt idx="40">
                  <c:v>0.98961434050432751</c:v>
                </c:pt>
                <c:pt idx="41">
                  <c:v>0.98862910498833867</c:v>
                </c:pt>
                <c:pt idx="42">
                  <c:v>0.98766819627521374</c:v>
                </c:pt>
                <c:pt idx="43">
                  <c:v>0.98665255225564497</c:v>
                </c:pt>
                <c:pt idx="44">
                  <c:v>0.98569772524323607</c:v>
                </c:pt>
                <c:pt idx="45">
                  <c:v>0.984815878639419</c:v>
                </c:pt>
                <c:pt idx="46">
                  <c:v>0.9840678294513534</c:v>
                </c:pt>
                <c:pt idx="47">
                  <c:v>0.98321639135111616</c:v>
                </c:pt>
                <c:pt idx="48">
                  <c:v>0.98229805454300312</c:v>
                </c:pt>
                <c:pt idx="49">
                  <c:v>0.9814101262384699</c:v>
                </c:pt>
                <c:pt idx="50">
                  <c:v>0.98052827963465272</c:v>
                </c:pt>
                <c:pt idx="51">
                  <c:v>0.9797254951401434</c:v>
                </c:pt>
                <c:pt idx="52">
                  <c:v>0.97883756683561018</c:v>
                </c:pt>
                <c:pt idx="53">
                  <c:v>0.97763339009384609</c:v>
                </c:pt>
                <c:pt idx="54">
                  <c:v>0.97631974273919431</c:v>
                </c:pt>
                <c:pt idx="55">
                  <c:v>0.97486621626807501</c:v>
                </c:pt>
                <c:pt idx="56">
                  <c:v>0.97329105578263608</c:v>
                </c:pt>
                <c:pt idx="57">
                  <c:v>0.97155168937786573</c:v>
                </c:pt>
                <c:pt idx="58">
                  <c:v>0.97018938841748614</c:v>
                </c:pt>
                <c:pt idx="59">
                  <c:v>0.96845610371343172</c:v>
                </c:pt>
                <c:pt idx="60">
                  <c:v>0.96650995948431795</c:v>
                </c:pt>
                <c:pt idx="61">
                  <c:v>0.9643144655258491</c:v>
                </c:pt>
                <c:pt idx="62">
                  <c:v>0.96214329837024404</c:v>
                </c:pt>
                <c:pt idx="63">
                  <c:v>0.96008160182752678</c:v>
                </c:pt>
                <c:pt idx="64">
                  <c:v>0.95782529086189805</c:v>
                </c:pt>
                <c:pt idx="65">
                  <c:v>0.95524056805760638</c:v>
                </c:pt>
                <c:pt idx="66">
                  <c:v>0.95273490736262245</c:v>
                </c:pt>
                <c:pt idx="67">
                  <c:v>0.95000422374114724</c:v>
                </c:pt>
                <c:pt idx="68">
                  <c:v>0.94698161848530504</c:v>
                </c:pt>
                <c:pt idx="69">
                  <c:v>0.9440198302366225</c:v>
                </c:pt>
                <c:pt idx="70">
                  <c:v>0.94020052218698691</c:v>
                </c:pt>
                <c:pt idx="71">
                  <c:v>0.93632647883090736</c:v>
                </c:pt>
                <c:pt idx="72">
                  <c:v>0.93261055969344331</c:v>
                </c:pt>
                <c:pt idx="73">
                  <c:v>0.92829255218509732</c:v>
                </c:pt>
                <c:pt idx="74">
                  <c:v>0.92360964263379242</c:v>
                </c:pt>
                <c:pt idx="75">
                  <c:v>0.91873211865957616</c:v>
                </c:pt>
                <c:pt idx="76">
                  <c:v>0.91391541169251966</c:v>
                </c:pt>
                <c:pt idx="77">
                  <c:v>0.90887976349968791</c:v>
                </c:pt>
                <c:pt idx="78">
                  <c:v>0.9048780044285728</c:v>
                </c:pt>
                <c:pt idx="79">
                  <c:v>0.90070595773741025</c:v>
                </c:pt>
                <c:pt idx="80">
                  <c:v>0.89596831287966161</c:v>
                </c:pt>
                <c:pt idx="81">
                  <c:v>0.89155299815985978</c:v>
                </c:pt>
                <c:pt idx="82">
                  <c:v>0.88777626201523596</c:v>
                </c:pt>
                <c:pt idx="83">
                  <c:v>0.88368327743338115</c:v>
                </c:pt>
                <c:pt idx="84">
                  <c:v>0.87898212277992838</c:v>
                </c:pt>
                <c:pt idx="85">
                  <c:v>0.87403770009783632</c:v>
                </c:pt>
                <c:pt idx="86">
                  <c:v>0.86885609108782103</c:v>
                </c:pt>
                <c:pt idx="87">
                  <c:v>0.86343729574988248</c:v>
                </c:pt>
                <c:pt idx="88">
                  <c:v>0.85764751666826922</c:v>
                </c:pt>
                <c:pt idx="89">
                  <c:v>0.85164487806159661</c:v>
                </c:pt>
                <c:pt idx="90">
                  <c:v>0.84572130156423164</c:v>
                </c:pt>
                <c:pt idx="91">
                  <c:v>0.83957878384109152</c:v>
                </c:pt>
                <c:pt idx="92">
                  <c:v>0.8334362661179513</c:v>
                </c:pt>
                <c:pt idx="93">
                  <c:v>0.82779244785352146</c:v>
                </c:pt>
                <c:pt idx="94">
                  <c:v>0.82212430278622783</c:v>
                </c:pt>
                <c:pt idx="95">
                  <c:v>0.8157993340416082</c:v>
                </c:pt>
                <c:pt idx="96">
                  <c:v>0.80935273128266905</c:v>
                </c:pt>
                <c:pt idx="97">
                  <c:v>0.80241959246645134</c:v>
                </c:pt>
                <c:pt idx="98">
                  <c:v>0.79524318562159446</c:v>
                </c:pt>
                <c:pt idx="99">
                  <c:v>0.78812759578389746</c:v>
                </c:pt>
                <c:pt idx="100">
                  <c:v>0.78028220186028274</c:v>
                </c:pt>
                <c:pt idx="101">
                  <c:v>0.77207190589370922</c:v>
                </c:pt>
                <c:pt idx="102">
                  <c:v>0.7638616099271357</c:v>
                </c:pt>
                <c:pt idx="103">
                  <c:v>0.75552967994624265</c:v>
                </c:pt>
                <c:pt idx="104">
                  <c:v>0.74731938397966913</c:v>
                </c:pt>
                <c:pt idx="105">
                  <c:v>0.73844010093433776</c:v>
                </c:pt>
                <c:pt idx="106">
                  <c:v>0.72889183081024855</c:v>
                </c:pt>
                <c:pt idx="107">
                  <c:v>0.7183096715644427</c:v>
                </c:pt>
                <c:pt idx="108">
                  <c:v>0.70839649939739469</c:v>
                </c:pt>
                <c:pt idx="109">
                  <c:v>0.69982130138786236</c:v>
                </c:pt>
                <c:pt idx="110">
                  <c:v>0.68942159316353591</c:v>
                </c:pt>
                <c:pt idx="111">
                  <c:v>0.67519041348814179</c:v>
                </c:pt>
                <c:pt idx="112">
                  <c:v>0.65956044264807223</c:v>
                </c:pt>
                <c:pt idx="113">
                  <c:v>0.64368720377936339</c:v>
                </c:pt>
                <c:pt idx="114">
                  <c:v>0.6307331812543252</c:v>
                </c:pt>
                <c:pt idx="115">
                  <c:v>0.61790079274360665</c:v>
                </c:pt>
                <c:pt idx="116">
                  <c:v>0.60567657430448607</c:v>
                </c:pt>
                <c:pt idx="117">
                  <c:v>0.59235764973648908</c:v>
                </c:pt>
                <c:pt idx="118">
                  <c:v>0.57776156801813616</c:v>
                </c:pt>
                <c:pt idx="119">
                  <c:v>0.57776156801813616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88-4497-B91A-9457AF72EC02}"/>
            </c:ext>
          </c:extLst>
        </c:ser>
        <c:ser>
          <c:idx val="14"/>
          <c:order val="14"/>
          <c:tx>
            <c:strRef>
              <c:f>'NRR estimates'!$BG$34</c:f>
              <c:strCache>
                <c:ptCount val="1"/>
                <c:pt idx="0">
                  <c:v>platinum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estimates'!$BG$35:$BG$154</c:f>
              <c:numCache>
                <c:formatCode>General</c:formatCode>
                <c:ptCount val="120"/>
                <c:pt idx="0">
                  <c:v>0.99992458734926593</c:v>
                </c:pt>
                <c:pt idx="1">
                  <c:v>0.99981237970429127</c:v>
                </c:pt>
                <c:pt idx="2">
                  <c:v>0.99970609571164037</c:v>
                </c:pt>
                <c:pt idx="3">
                  <c:v>0.99962601248888194</c:v>
                </c:pt>
                <c:pt idx="4">
                  <c:v>0.999523145987956</c:v>
                </c:pt>
                <c:pt idx="5">
                  <c:v>0.99945206216007354</c:v>
                </c:pt>
                <c:pt idx="6">
                  <c:v>0.99937699125851198</c:v>
                </c:pt>
                <c:pt idx="7">
                  <c:v>0.99926706194135406</c:v>
                </c:pt>
                <c:pt idx="8">
                  <c:v>0.99917592882868433</c:v>
                </c:pt>
                <c:pt idx="9">
                  <c:v>0.99907966947842708</c:v>
                </c:pt>
                <c:pt idx="10">
                  <c:v>0.99897839780697284</c:v>
                </c:pt>
                <c:pt idx="11">
                  <c:v>0.99886744324229759</c:v>
                </c:pt>
                <c:pt idx="12">
                  <c:v>0.99875614692844972</c:v>
                </c:pt>
                <c:pt idx="13">
                  <c:v>0.99866148240766395</c:v>
                </c:pt>
                <c:pt idx="14">
                  <c:v>0.99856909621469514</c:v>
                </c:pt>
                <c:pt idx="15">
                  <c:v>0.99851840342077258</c:v>
                </c:pt>
                <c:pt idx="16">
                  <c:v>0.99848650683133833</c:v>
                </c:pt>
                <c:pt idx="17">
                  <c:v>0.99845700248611136</c:v>
                </c:pt>
                <c:pt idx="18">
                  <c:v>0.99843467487350734</c:v>
                </c:pt>
                <c:pt idx="19">
                  <c:v>0.99841063851504075</c:v>
                </c:pt>
                <c:pt idx="20">
                  <c:v>0.99838443774514818</c:v>
                </c:pt>
                <c:pt idx="21">
                  <c:v>0.99836347712923412</c:v>
                </c:pt>
                <c:pt idx="22">
                  <c:v>0.99833875727242249</c:v>
                </c:pt>
                <c:pt idx="23">
                  <c:v>0.99830959467636826</c:v>
                </c:pt>
                <c:pt idx="24">
                  <c:v>0.9982690404412301</c:v>
                </c:pt>
                <c:pt idx="25">
                  <c:v>0.99823224544698974</c:v>
                </c:pt>
                <c:pt idx="26">
                  <c:v>0.99818189440223981</c:v>
                </c:pt>
                <c:pt idx="27">
                  <c:v>0.99812903719689139</c:v>
                </c:pt>
                <c:pt idx="28">
                  <c:v>0.99807993923244065</c:v>
                </c:pt>
                <c:pt idx="29">
                  <c:v>0.99802480369927549</c:v>
                </c:pt>
                <c:pt idx="30">
                  <c:v>0.99797069341362787</c:v>
                </c:pt>
                <c:pt idx="31">
                  <c:v>0.99786885216021948</c:v>
                </c:pt>
                <c:pt idx="32">
                  <c:v>0.99779446475700284</c:v>
                </c:pt>
                <c:pt idx="33">
                  <c:v>0.99771734336040607</c:v>
                </c:pt>
                <c:pt idx="34">
                  <c:v>0.99757039121622604</c:v>
                </c:pt>
                <c:pt idx="35">
                  <c:v>0.9974325523833133</c:v>
                </c:pt>
                <c:pt idx="36">
                  <c:v>0.99727079110832462</c:v>
                </c:pt>
                <c:pt idx="37">
                  <c:v>0.9971021948498856</c:v>
                </c:pt>
                <c:pt idx="38">
                  <c:v>0.9969108153132793</c:v>
                </c:pt>
                <c:pt idx="39">
                  <c:v>0.99671829661276456</c:v>
                </c:pt>
                <c:pt idx="40">
                  <c:v>0.99655311784605083</c:v>
                </c:pt>
                <c:pt idx="41">
                  <c:v>0.99638338242370339</c:v>
                </c:pt>
                <c:pt idx="42">
                  <c:v>0.99619086372318877</c:v>
                </c:pt>
                <c:pt idx="43">
                  <c:v>0.99596758759714799</c:v>
                </c:pt>
                <c:pt idx="44">
                  <c:v>0.99578532137180853</c:v>
                </c:pt>
                <c:pt idx="45">
                  <c:v>0.99544357219929724</c:v>
                </c:pt>
                <c:pt idx="46">
                  <c:v>0.99523966185969881</c:v>
                </c:pt>
                <c:pt idx="47">
                  <c:v>0.99506195228999295</c:v>
                </c:pt>
                <c:pt idx="48">
                  <c:v>0.99487626857292832</c:v>
                </c:pt>
                <c:pt idx="49">
                  <c:v>0.99467235823333</c:v>
                </c:pt>
                <c:pt idx="50">
                  <c:v>0.9944593345824646</c:v>
                </c:pt>
                <c:pt idx="51">
                  <c:v>0.99422011016170675</c:v>
                </c:pt>
                <c:pt idx="52">
                  <c:v>0.99397177242968182</c:v>
                </c:pt>
                <c:pt idx="53">
                  <c:v>0.99369723392776421</c:v>
                </c:pt>
                <c:pt idx="54">
                  <c:v>0.99336459806651989</c:v>
                </c:pt>
                <c:pt idx="55">
                  <c:v>0.99297842150158222</c:v>
                </c:pt>
                <c:pt idx="56">
                  <c:v>0.99258540995319411</c:v>
                </c:pt>
                <c:pt idx="57">
                  <c:v>0.99211721358685356</c:v>
                </c:pt>
                <c:pt idx="58">
                  <c:v>0.99180166518423474</c:v>
                </c:pt>
                <c:pt idx="59">
                  <c:v>0.99142801942228898</c:v>
                </c:pt>
                <c:pt idx="60">
                  <c:v>0.99097577135066572</c:v>
                </c:pt>
                <c:pt idx="61">
                  <c:v>0.99049960083696653</c:v>
                </c:pt>
                <c:pt idx="62">
                  <c:v>0.98992432306323919</c:v>
                </c:pt>
                <c:pt idx="63">
                  <c:v>0.98920209314533192</c:v>
                </c:pt>
                <c:pt idx="64">
                  <c:v>0.98829987532990204</c:v>
                </c:pt>
                <c:pt idx="65">
                  <c:v>0.9872484270424754</c:v>
                </c:pt>
                <c:pt idx="66">
                  <c:v>0.98617191714906471</c:v>
                </c:pt>
                <c:pt idx="67">
                  <c:v>0.98504642320759406</c:v>
                </c:pt>
                <c:pt idx="68">
                  <c:v>0.98383890946472063</c:v>
                </c:pt>
                <c:pt idx="69">
                  <c:v>0.98262000408276351</c:v>
                </c:pt>
                <c:pt idx="70">
                  <c:v>0.98111630772371361</c:v>
                </c:pt>
                <c:pt idx="71">
                  <c:v>0.97966956956008233</c:v>
                </c:pt>
                <c:pt idx="72">
                  <c:v>0.97815448156194873</c:v>
                </c:pt>
                <c:pt idx="73">
                  <c:v>0.97629764439130384</c:v>
                </c:pt>
                <c:pt idx="74">
                  <c:v>0.9742585409953195</c:v>
                </c:pt>
                <c:pt idx="75">
                  <c:v>0.97223082923841886</c:v>
                </c:pt>
                <c:pt idx="76">
                  <c:v>0.97002085125617887</c:v>
                </c:pt>
                <c:pt idx="77">
                  <c:v>0.96770834852218557</c:v>
                </c:pt>
                <c:pt idx="78">
                  <c:v>0.96543002070544326</c:v>
                </c:pt>
                <c:pt idx="79">
                  <c:v>0.96312890961053366</c:v>
                </c:pt>
                <c:pt idx="80">
                  <c:v>0.96070249048570311</c:v>
                </c:pt>
                <c:pt idx="81">
                  <c:v>0.95824189644362145</c:v>
                </c:pt>
                <c:pt idx="82">
                  <c:v>0.95596356862687926</c:v>
                </c:pt>
                <c:pt idx="83">
                  <c:v>0.95365106589288584</c:v>
                </c:pt>
                <c:pt idx="84">
                  <c:v>0.95093985579096263</c:v>
                </c:pt>
                <c:pt idx="85">
                  <c:v>0.94812612093728588</c:v>
                </c:pt>
                <c:pt idx="86">
                  <c:v>0.945164294775521</c:v>
                </c:pt>
                <c:pt idx="87">
                  <c:v>0.94207716058383528</c:v>
                </c:pt>
                <c:pt idx="88">
                  <c:v>0.93888750164039614</c:v>
                </c:pt>
                <c:pt idx="89">
                  <c:v>0.93567505941878959</c:v>
                </c:pt>
                <c:pt idx="90">
                  <c:v>0.93236009244542961</c:v>
                </c:pt>
                <c:pt idx="91">
                  <c:v>0.92909069202840444</c:v>
                </c:pt>
                <c:pt idx="92">
                  <c:v>0.9259010330849653</c:v>
                </c:pt>
                <c:pt idx="93">
                  <c:v>0.92275694069786096</c:v>
                </c:pt>
                <c:pt idx="94">
                  <c:v>0.91969258978434265</c:v>
                </c:pt>
                <c:pt idx="95">
                  <c:v>0.91597891544305277</c:v>
                </c:pt>
                <c:pt idx="96">
                  <c:v>0.9122880243799304</c:v>
                </c:pt>
                <c:pt idx="97">
                  <c:v>0.90842625873055227</c:v>
                </c:pt>
                <c:pt idx="98">
                  <c:v>0.90439361849491851</c:v>
                </c:pt>
                <c:pt idx="99">
                  <c:v>0.9002242785902802</c:v>
                </c:pt>
                <c:pt idx="100">
                  <c:v>0.8960777219638093</c:v>
                </c:pt>
                <c:pt idx="101">
                  <c:v>0.89157802452574331</c:v>
                </c:pt>
                <c:pt idx="102">
                  <c:v>0.88686188594508686</c:v>
                </c:pt>
                <c:pt idx="103">
                  <c:v>0.88155338213207746</c:v>
                </c:pt>
                <c:pt idx="104">
                  <c:v>0.87617652848456573</c:v>
                </c:pt>
                <c:pt idx="105">
                  <c:v>0.87043514238637532</c:v>
                </c:pt>
                <c:pt idx="106">
                  <c:v>0.86456844825826407</c:v>
                </c:pt>
                <c:pt idx="107">
                  <c:v>0.85877010396465503</c:v>
                </c:pt>
                <c:pt idx="108">
                  <c:v>0.85343881687347811</c:v>
                </c:pt>
                <c:pt idx="109">
                  <c:v>0.84831257928580805</c:v>
                </c:pt>
                <c:pt idx="110">
                  <c:v>0.84293572563829644</c:v>
                </c:pt>
                <c:pt idx="111">
                  <c:v>0.83734243084819415</c:v>
                </c:pt>
                <c:pt idx="112">
                  <c:v>0.83252376751578427</c:v>
                </c:pt>
                <c:pt idx="113">
                  <c:v>0.8272950051763609</c:v>
                </c:pt>
                <c:pt idx="114">
                  <c:v>0.82294339904638314</c:v>
                </c:pt>
                <c:pt idx="115">
                  <c:v>0.81758932867703893</c:v>
                </c:pt>
                <c:pt idx="116">
                  <c:v>0.81234917469853174</c:v>
                </c:pt>
                <c:pt idx="117">
                  <c:v>0.80715458727635936</c:v>
                </c:pt>
                <c:pt idx="118">
                  <c:v>0.80180051690701515</c:v>
                </c:pt>
                <c:pt idx="119">
                  <c:v>0.79638948834225232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88-4497-B91A-9457AF72EC02}"/>
            </c:ext>
          </c:extLst>
        </c:ser>
        <c:ser>
          <c:idx val="15"/>
          <c:order val="15"/>
          <c:tx>
            <c:strRef>
              <c:f>'NRR estimates'!$BH$34</c:f>
              <c:strCache>
                <c:ptCount val="1"/>
                <c:pt idx="0">
                  <c:v>silver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estimates'!$BH$35:$BH$154</c:f>
              <c:numCache>
                <c:formatCode>General</c:formatCode>
                <c:ptCount val="120"/>
                <c:pt idx="0">
                  <c:v>0.99706422816383777</c:v>
                </c:pt>
                <c:pt idx="1">
                  <c:v>0.99413932955669848</c:v>
                </c:pt>
                <c:pt idx="2">
                  <c:v>0.99138840261392425</c:v>
                </c:pt>
                <c:pt idx="3">
                  <c:v>0.98855048983896743</c:v>
                </c:pt>
                <c:pt idx="4">
                  <c:v>0.98577237982363619</c:v>
                </c:pt>
                <c:pt idx="5">
                  <c:v>0.98285835444551972</c:v>
                </c:pt>
                <c:pt idx="6">
                  <c:v>0.98006937120116566</c:v>
                </c:pt>
                <c:pt idx="7">
                  <c:v>0.9769541910861268</c:v>
                </c:pt>
                <c:pt idx="8">
                  <c:v>0.97351825071491482</c:v>
                </c:pt>
                <c:pt idx="9">
                  <c:v>0.96993008513738321</c:v>
                </c:pt>
                <c:pt idx="10">
                  <c:v>0.96617882112450937</c:v>
                </c:pt>
                <c:pt idx="11">
                  <c:v>0.96235144450847565</c:v>
                </c:pt>
                <c:pt idx="12">
                  <c:v>0.95855668757951051</c:v>
                </c:pt>
                <c:pt idx="13">
                  <c:v>0.95474562080701109</c:v>
                </c:pt>
                <c:pt idx="14">
                  <c:v>0.95189683480303144</c:v>
                </c:pt>
                <c:pt idx="15">
                  <c:v>0.94878165468799269</c:v>
                </c:pt>
                <c:pt idx="16">
                  <c:v>0.94592743206950169</c:v>
                </c:pt>
                <c:pt idx="17">
                  <c:v>0.94298078700431665</c:v>
                </c:pt>
                <c:pt idx="18">
                  <c:v>0.93964270569431008</c:v>
                </c:pt>
                <c:pt idx="19">
                  <c:v>0.9366580043275452</c:v>
                </c:pt>
                <c:pt idx="20">
                  <c:v>0.93372766910589433</c:v>
                </c:pt>
                <c:pt idx="21">
                  <c:v>0.93082995357131204</c:v>
                </c:pt>
                <c:pt idx="22">
                  <c:v>0.92727984429536037</c:v>
                </c:pt>
                <c:pt idx="23">
                  <c:v>0.9231208341941306</c:v>
                </c:pt>
                <c:pt idx="24">
                  <c:v>0.91907055638312907</c:v>
                </c:pt>
                <c:pt idx="25">
                  <c:v>0.9149115462818993</c:v>
                </c:pt>
                <c:pt idx="26">
                  <c:v>0.91062205743239566</c:v>
                </c:pt>
                <c:pt idx="27">
                  <c:v>0.90632713196838066</c:v>
                </c:pt>
                <c:pt idx="28">
                  <c:v>0.90196696713022861</c:v>
                </c:pt>
                <c:pt idx="29">
                  <c:v>0.89755243614696256</c:v>
                </c:pt>
                <c:pt idx="30">
                  <c:v>0.89334449651513015</c:v>
                </c:pt>
                <c:pt idx="31">
                  <c:v>0.89003903489219194</c:v>
                </c:pt>
                <c:pt idx="32">
                  <c:v>0.88725005164783788</c:v>
                </c:pt>
                <c:pt idx="33">
                  <c:v>0.88434689949874412</c:v>
                </c:pt>
                <c:pt idx="34">
                  <c:v>0.88109036740640867</c:v>
                </c:pt>
                <c:pt idx="35">
                  <c:v>0.87734454000804618</c:v>
                </c:pt>
                <c:pt idx="36">
                  <c:v>0.87303874131500836</c:v>
                </c:pt>
                <c:pt idx="37">
                  <c:v>0.8683415063771488</c:v>
                </c:pt>
                <c:pt idx="38">
                  <c:v>0.86381824310365452</c:v>
                </c:pt>
                <c:pt idx="39">
                  <c:v>0.85930585305918294</c:v>
                </c:pt>
                <c:pt idx="40">
                  <c:v>0.85464667442290332</c:v>
                </c:pt>
                <c:pt idx="41">
                  <c:v>0.85022127021061444</c:v>
                </c:pt>
                <c:pt idx="42">
                  <c:v>0.84599158412073638</c:v>
                </c:pt>
                <c:pt idx="43">
                  <c:v>0.84252302406245583</c:v>
                </c:pt>
                <c:pt idx="44">
                  <c:v>0.83940240733290561</c:v>
                </c:pt>
                <c:pt idx="45">
                  <c:v>0.83666235361915431</c:v>
                </c:pt>
                <c:pt idx="46">
                  <c:v>0.83450401765812399</c:v>
                </c:pt>
                <c:pt idx="47">
                  <c:v>0.83166610488316717</c:v>
                </c:pt>
                <c:pt idx="48">
                  <c:v>0.8287085865889593</c:v>
                </c:pt>
                <c:pt idx="49">
                  <c:v>0.82568039230610313</c:v>
                </c:pt>
                <c:pt idx="50">
                  <c:v>0.82224445193489115</c:v>
                </c:pt>
                <c:pt idx="51">
                  <c:v>0.81886831432330465</c:v>
                </c:pt>
                <c:pt idx="52">
                  <c:v>0.81522578260065892</c:v>
                </c:pt>
                <c:pt idx="53">
                  <c:v>0.81147451858778497</c:v>
                </c:pt>
                <c:pt idx="54">
                  <c:v>0.80784829670867353</c:v>
                </c:pt>
                <c:pt idx="55">
                  <c:v>0.80404266655068557</c:v>
                </c:pt>
                <c:pt idx="56">
                  <c:v>0.80022616316367468</c:v>
                </c:pt>
                <c:pt idx="57">
                  <c:v>0.79631723732996984</c:v>
                </c:pt>
                <c:pt idx="58">
                  <c:v>0.79227783274799113</c:v>
                </c:pt>
                <c:pt idx="59">
                  <c:v>0.78852113212060582</c:v>
                </c:pt>
                <c:pt idx="60">
                  <c:v>0.78454153029825269</c:v>
                </c:pt>
                <c:pt idx="61">
                  <c:v>0.78053474540334244</c:v>
                </c:pt>
                <c:pt idx="62">
                  <c:v>0.77637573530211268</c:v>
                </c:pt>
                <c:pt idx="63">
                  <c:v>0.77214604921223451</c:v>
                </c:pt>
                <c:pt idx="64">
                  <c:v>0.76794354619491345</c:v>
                </c:pt>
                <c:pt idx="65">
                  <c:v>0.76358881797127298</c:v>
                </c:pt>
                <c:pt idx="66">
                  <c:v>0.75907642792680141</c:v>
                </c:pt>
                <c:pt idx="67">
                  <c:v>0.75471082647413801</c:v>
                </c:pt>
                <c:pt idx="68">
                  <c:v>0.75005708445236985</c:v>
                </c:pt>
                <c:pt idx="69">
                  <c:v>0.74505539910187124</c:v>
                </c:pt>
                <c:pt idx="70">
                  <c:v>0.73996672791919016</c:v>
                </c:pt>
                <c:pt idx="71">
                  <c:v>0.73498135241222584</c:v>
                </c:pt>
                <c:pt idx="72">
                  <c:v>0.72988180800052194</c:v>
                </c:pt>
                <c:pt idx="73">
                  <c:v>0.72460829192445275</c:v>
                </c:pt>
                <c:pt idx="74">
                  <c:v>0.71957398688688579</c:v>
                </c:pt>
                <c:pt idx="75">
                  <c:v>0.71444725940262477</c:v>
                </c:pt>
                <c:pt idx="76">
                  <c:v>0.70909763072339593</c:v>
                </c:pt>
                <c:pt idx="77">
                  <c:v>0.70349791777664217</c:v>
                </c:pt>
                <c:pt idx="78">
                  <c:v>0.69768074024943183</c:v>
                </c:pt>
                <c:pt idx="79">
                  <c:v>0.69180919657710749</c:v>
                </c:pt>
                <c:pt idx="80">
                  <c:v>0.68599201904989726</c:v>
                </c:pt>
                <c:pt idx="81">
                  <c:v>0.67990301079711646</c:v>
                </c:pt>
                <c:pt idx="82">
                  <c:v>0.6736509041089932</c:v>
                </c:pt>
                <c:pt idx="83">
                  <c:v>0.66707260055018536</c:v>
                </c:pt>
                <c:pt idx="84">
                  <c:v>0.65995063554023636</c:v>
                </c:pt>
                <c:pt idx="85">
                  <c:v>0.65282867053028737</c:v>
                </c:pt>
                <c:pt idx="86">
                  <c:v>0.64576107166545249</c:v>
                </c:pt>
                <c:pt idx="87">
                  <c:v>0.63814981134947646</c:v>
                </c:pt>
                <c:pt idx="88">
                  <c:v>0.6297230588567887</c:v>
                </c:pt>
                <c:pt idx="89">
                  <c:v>0.6208070110580739</c:v>
                </c:pt>
                <c:pt idx="90">
                  <c:v>0.61178223096913087</c:v>
                </c:pt>
                <c:pt idx="91">
                  <c:v>0.60330111233132899</c:v>
                </c:pt>
                <c:pt idx="92">
                  <c:v>0.59520055670932592</c:v>
                </c:pt>
                <c:pt idx="93">
                  <c:v>0.58753493024823578</c:v>
                </c:pt>
                <c:pt idx="94">
                  <c:v>0.57992366993225974</c:v>
                </c:pt>
                <c:pt idx="95">
                  <c:v>0.57182311431025667</c:v>
                </c:pt>
                <c:pt idx="96">
                  <c:v>0.56361382639802537</c:v>
                </c:pt>
                <c:pt idx="97">
                  <c:v>0.55464341245419657</c:v>
                </c:pt>
                <c:pt idx="98">
                  <c:v>0.54529243549456885</c:v>
                </c:pt>
                <c:pt idx="99">
                  <c:v>0.53572399395448467</c:v>
                </c:pt>
                <c:pt idx="100">
                  <c:v>0.52588372168882991</c:v>
                </c:pt>
                <c:pt idx="101">
                  <c:v>0.51571725255249057</c:v>
                </c:pt>
                <c:pt idx="102">
                  <c:v>0.505496417271037</c:v>
                </c:pt>
                <c:pt idx="103">
                  <c:v>0.49527558198958344</c:v>
                </c:pt>
                <c:pt idx="104">
                  <c:v>0.48440235296676054</c:v>
                </c:pt>
                <c:pt idx="105">
                  <c:v>0.47309419478302472</c:v>
                </c:pt>
                <c:pt idx="106">
                  <c:v>0.46216659961508771</c:v>
                </c:pt>
                <c:pt idx="107">
                  <c:v>0.45085844143135184</c:v>
                </c:pt>
                <c:pt idx="108">
                  <c:v>0.43927845252204545</c:v>
                </c:pt>
                <c:pt idx="109">
                  <c:v>0.42715480216159796</c:v>
                </c:pt>
                <c:pt idx="110">
                  <c:v>0.41448749035000926</c:v>
                </c:pt>
                <c:pt idx="111">
                  <c:v>0.40182017853842056</c:v>
                </c:pt>
                <c:pt idx="112">
                  <c:v>0.38860920527569071</c:v>
                </c:pt>
                <c:pt idx="113">
                  <c:v>0.37409344453022214</c:v>
                </c:pt>
                <c:pt idx="114">
                  <c:v>0.35887092389827008</c:v>
                </c:pt>
                <c:pt idx="115">
                  <c:v>0.34386586784677448</c:v>
                </c:pt>
                <c:pt idx="116">
                  <c:v>0.32853461492459418</c:v>
                </c:pt>
                <c:pt idx="117">
                  <c:v>0.31369265730844087</c:v>
                </c:pt>
                <c:pt idx="118">
                  <c:v>0.29901379812762996</c:v>
                </c:pt>
                <c:pt idx="119">
                  <c:v>0.29901379812762996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88-4497-B91A-9457AF72EC02}"/>
            </c:ext>
          </c:extLst>
        </c:ser>
        <c:ser>
          <c:idx val="16"/>
          <c:order val="16"/>
          <c:tx>
            <c:strRef>
              <c:f>'NRR estimates'!$BI$34</c:f>
              <c:strCache>
                <c:ptCount val="1"/>
                <c:pt idx="0">
                  <c:v>tantalum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estimates'!$BI$35:$BI$154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0.99823354533824415</c:v>
                </c:pt>
                <c:pt idx="6">
                  <c:v>0.99678578095051651</c:v>
                </c:pt>
                <c:pt idx="7">
                  <c:v>0.99452763272311728</c:v>
                </c:pt>
                <c:pt idx="8">
                  <c:v>0.99283857427076838</c:v>
                </c:pt>
                <c:pt idx="9">
                  <c:v>0.99109033048181416</c:v>
                </c:pt>
                <c:pt idx="10">
                  <c:v>0.98910534534643912</c:v>
                </c:pt>
                <c:pt idx="11">
                  <c:v>0.98723417816607406</c:v>
                </c:pt>
                <c:pt idx="12">
                  <c:v>0.98569080669613796</c:v>
                </c:pt>
                <c:pt idx="13">
                  <c:v>0.98382874495217365</c:v>
                </c:pt>
                <c:pt idx="14">
                  <c:v>0.98218066096362833</c:v>
                </c:pt>
                <c:pt idx="15">
                  <c:v>0.98001356710023724</c:v>
                </c:pt>
                <c:pt idx="16">
                  <c:v>0.97753688839921871</c:v>
                </c:pt>
                <c:pt idx="17">
                  <c:v>0.9757021429644569</c:v>
                </c:pt>
                <c:pt idx="18">
                  <c:v>0.97440917099554292</c:v>
                </c:pt>
                <c:pt idx="19">
                  <c:v>0.97298417019881722</c:v>
                </c:pt>
                <c:pt idx="20">
                  <c:v>0.97155006396569077</c:v>
                </c:pt>
                <c:pt idx="21">
                  <c:v>0.9701159577325642</c:v>
                </c:pt>
                <c:pt idx="22">
                  <c:v>0.96913712331947788</c:v>
                </c:pt>
                <c:pt idx="23">
                  <c:v>0.96788512581436748</c:v>
                </c:pt>
                <c:pt idx="24">
                  <c:v>0.96655573209985024</c:v>
                </c:pt>
                <c:pt idx="25">
                  <c:v>0.96475740841069157</c:v>
                </c:pt>
                <c:pt idx="26">
                  <c:v>0.96295453200333259</c:v>
                </c:pt>
                <c:pt idx="27">
                  <c:v>0.96078288542174106</c:v>
                </c:pt>
                <c:pt idx="28">
                  <c:v>0.95896635085978088</c:v>
                </c:pt>
                <c:pt idx="29">
                  <c:v>0.95763695714526353</c:v>
                </c:pt>
                <c:pt idx="30">
                  <c:v>0.95612090198452981</c:v>
                </c:pt>
                <c:pt idx="31">
                  <c:v>0.95447737071418493</c:v>
                </c:pt>
                <c:pt idx="32">
                  <c:v>0.95249238557880977</c:v>
                </c:pt>
                <c:pt idx="33">
                  <c:v>0.9499337579501842</c:v>
                </c:pt>
                <c:pt idx="34">
                  <c:v>0.94638719047207132</c:v>
                </c:pt>
                <c:pt idx="35">
                  <c:v>0.94340060733260789</c:v>
                </c:pt>
                <c:pt idx="36">
                  <c:v>0.93852919885817832</c:v>
                </c:pt>
                <c:pt idx="37">
                  <c:v>0.93315699138170449</c:v>
                </c:pt>
                <c:pt idx="38">
                  <c:v>0.92705634899316636</c:v>
                </c:pt>
                <c:pt idx="39">
                  <c:v>0.92072807069460827</c:v>
                </c:pt>
                <c:pt idx="40">
                  <c:v>0.91421768366803402</c:v>
                </c:pt>
                <c:pt idx="41">
                  <c:v>0.90793493255147983</c:v>
                </c:pt>
                <c:pt idx="42">
                  <c:v>0.90402414761733496</c:v>
                </c:pt>
                <c:pt idx="43">
                  <c:v>0.89919826632490929</c:v>
                </c:pt>
                <c:pt idx="44">
                  <c:v>0.89236918902430695</c:v>
                </c:pt>
                <c:pt idx="45">
                  <c:v>0.88801679042472303</c:v>
                </c:pt>
                <c:pt idx="46">
                  <c:v>0.88381918424395289</c:v>
                </c:pt>
                <c:pt idx="47">
                  <c:v>0.8792664660435513</c:v>
                </c:pt>
                <c:pt idx="48">
                  <c:v>0.87425847602310958</c:v>
                </c:pt>
                <c:pt idx="49">
                  <c:v>0.8683399423625876</c:v>
                </c:pt>
                <c:pt idx="50">
                  <c:v>0.86101006605994113</c:v>
                </c:pt>
                <c:pt idx="51">
                  <c:v>0.85345255384727448</c:v>
                </c:pt>
                <c:pt idx="52">
                  <c:v>0.84580398727059991</c:v>
                </c:pt>
                <c:pt idx="53">
                  <c:v>0.83710829550783294</c:v>
                </c:pt>
                <c:pt idx="54">
                  <c:v>0.82791180474302184</c:v>
                </c:pt>
                <c:pt idx="55">
                  <c:v>0.81948927607227895</c:v>
                </c:pt>
                <c:pt idx="56">
                  <c:v>0.81948927607227895</c:v>
                </c:pt>
                <c:pt idx="57">
                  <c:v>0.81948927607227895</c:v>
                </c:pt>
                <c:pt idx="58">
                  <c:v>0.81948927607227895</c:v>
                </c:pt>
                <c:pt idx="59">
                  <c:v>0.81948927607227895</c:v>
                </c:pt>
                <c:pt idx="60">
                  <c:v>0.81948927607227895</c:v>
                </c:pt>
                <c:pt idx="61">
                  <c:v>0.81948927607227895</c:v>
                </c:pt>
                <c:pt idx="62">
                  <c:v>0.81948927607227895</c:v>
                </c:pt>
                <c:pt idx="63">
                  <c:v>0.81948927607227895</c:v>
                </c:pt>
                <c:pt idx="64">
                  <c:v>0.81948927607227895</c:v>
                </c:pt>
                <c:pt idx="65">
                  <c:v>0.81948927607227895</c:v>
                </c:pt>
                <c:pt idx="66">
                  <c:v>0.81948927607227895</c:v>
                </c:pt>
                <c:pt idx="67">
                  <c:v>0.81948927607227895</c:v>
                </c:pt>
                <c:pt idx="68">
                  <c:v>0.81948927607227895</c:v>
                </c:pt>
                <c:pt idx="69">
                  <c:v>0.81948927607227895</c:v>
                </c:pt>
                <c:pt idx="70">
                  <c:v>0.81948927607227895</c:v>
                </c:pt>
                <c:pt idx="71">
                  <c:v>0.81948927607227895</c:v>
                </c:pt>
                <c:pt idx="72">
                  <c:v>0.81948927607227895</c:v>
                </c:pt>
                <c:pt idx="73">
                  <c:v>0.81948927607227895</c:v>
                </c:pt>
                <c:pt idx="74">
                  <c:v>0.81948927607227895</c:v>
                </c:pt>
                <c:pt idx="75">
                  <c:v>0.81948927607227895</c:v>
                </c:pt>
                <c:pt idx="76">
                  <c:v>0.81948927607227895</c:v>
                </c:pt>
                <c:pt idx="77">
                  <c:v>0.81948927607227895</c:v>
                </c:pt>
                <c:pt idx="78">
                  <c:v>0.81948927607227895</c:v>
                </c:pt>
                <c:pt idx="79">
                  <c:v>0.81948927607227895</c:v>
                </c:pt>
                <c:pt idx="80">
                  <c:v>0.81948927607227895</c:v>
                </c:pt>
                <c:pt idx="81">
                  <c:v>0.81948927607227895</c:v>
                </c:pt>
                <c:pt idx="82">
                  <c:v>0.81948927607227895</c:v>
                </c:pt>
                <c:pt idx="83">
                  <c:v>0.81948927607227895</c:v>
                </c:pt>
                <c:pt idx="84">
                  <c:v>0.81948927607227895</c:v>
                </c:pt>
                <c:pt idx="85">
                  <c:v>0.81948927607227895</c:v>
                </c:pt>
                <c:pt idx="86">
                  <c:v>0.81948927607227895</c:v>
                </c:pt>
                <c:pt idx="87">
                  <c:v>0.81948927607227895</c:v>
                </c:pt>
                <c:pt idx="88">
                  <c:v>0.81948927607227895</c:v>
                </c:pt>
                <c:pt idx="89">
                  <c:v>0.81948927607227895</c:v>
                </c:pt>
                <c:pt idx="90">
                  <c:v>0.81948927607227895</c:v>
                </c:pt>
                <c:pt idx="91">
                  <c:v>0.81948927607227895</c:v>
                </c:pt>
                <c:pt idx="92">
                  <c:v>0.81948927607227895</c:v>
                </c:pt>
                <c:pt idx="93">
                  <c:v>0.81948927607227895</c:v>
                </c:pt>
                <c:pt idx="94">
                  <c:v>0.81948927607227895</c:v>
                </c:pt>
                <c:pt idx="95">
                  <c:v>0.81948927607227895</c:v>
                </c:pt>
                <c:pt idx="96">
                  <c:v>0.81948927607227895</c:v>
                </c:pt>
                <c:pt idx="97">
                  <c:v>0.81948927607227895</c:v>
                </c:pt>
                <c:pt idx="98">
                  <c:v>0.81948927607227895</c:v>
                </c:pt>
                <c:pt idx="99">
                  <c:v>0.81948927607227895</c:v>
                </c:pt>
                <c:pt idx="100">
                  <c:v>0.81948927607227895</c:v>
                </c:pt>
                <c:pt idx="101">
                  <c:v>0.81948927607227895</c:v>
                </c:pt>
                <c:pt idx="102">
                  <c:v>0.81948927607227895</c:v>
                </c:pt>
                <c:pt idx="103">
                  <c:v>0.81948927607227895</c:v>
                </c:pt>
                <c:pt idx="104">
                  <c:v>0.81948927607227895</c:v>
                </c:pt>
                <c:pt idx="105">
                  <c:v>0.81948927607227895</c:v>
                </c:pt>
                <c:pt idx="106">
                  <c:v>0.81948927607227895</c:v>
                </c:pt>
                <c:pt idx="107">
                  <c:v>0.81948927607227895</c:v>
                </c:pt>
                <c:pt idx="108">
                  <c:v>0.81948927607227895</c:v>
                </c:pt>
                <c:pt idx="109">
                  <c:v>0.81948927607227895</c:v>
                </c:pt>
                <c:pt idx="110">
                  <c:v>0.81948927607227895</c:v>
                </c:pt>
                <c:pt idx="111">
                  <c:v>0.81948927607227895</c:v>
                </c:pt>
                <c:pt idx="112">
                  <c:v>0.81948927607227895</c:v>
                </c:pt>
                <c:pt idx="113">
                  <c:v>0.81948927607227895</c:v>
                </c:pt>
                <c:pt idx="114">
                  <c:v>0.81948927607227895</c:v>
                </c:pt>
                <c:pt idx="115">
                  <c:v>0.81948927607227895</c:v>
                </c:pt>
                <c:pt idx="116">
                  <c:v>0.81948927607227895</c:v>
                </c:pt>
                <c:pt idx="117">
                  <c:v>0.81948927607227895</c:v>
                </c:pt>
                <c:pt idx="118">
                  <c:v>0.81948927607227895</c:v>
                </c:pt>
                <c:pt idx="119">
                  <c:v>0.81948927607227895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88-4497-B91A-9457AF72EC02}"/>
            </c:ext>
          </c:extLst>
        </c:ser>
        <c:ser>
          <c:idx val="17"/>
          <c:order val="17"/>
          <c:tx>
            <c:strRef>
              <c:f>'NRR estimates'!$BJ$34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estimates'!$BJ$35:$BJ$154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0.9975168132436627</c:v>
                </c:pt>
                <c:pt idx="6">
                  <c:v>0.99490628357674404</c:v>
                </c:pt>
                <c:pt idx="7">
                  <c:v>0.99241779086579918</c:v>
                </c:pt>
                <c:pt idx="8">
                  <c:v>0.98960563492379328</c:v>
                </c:pt>
                <c:pt idx="9">
                  <c:v>0.98679347898178726</c:v>
                </c:pt>
                <c:pt idx="10">
                  <c:v>0.98400785281281922</c:v>
                </c:pt>
                <c:pt idx="11">
                  <c:v>0.98103651823258653</c:v>
                </c:pt>
                <c:pt idx="12">
                  <c:v>0.97779988592197598</c:v>
                </c:pt>
                <c:pt idx="13">
                  <c:v>0.97419183678883625</c:v>
                </c:pt>
                <c:pt idx="14">
                  <c:v>0.97079602583999891</c:v>
                </c:pt>
                <c:pt idx="15">
                  <c:v>0.96737368511812383</c:v>
                </c:pt>
                <c:pt idx="16">
                  <c:v>0.96397787416928649</c:v>
                </c:pt>
                <c:pt idx="17">
                  <c:v>0.96039635480918462</c:v>
                </c:pt>
                <c:pt idx="18">
                  <c:v>0.95700054386034727</c:v>
                </c:pt>
                <c:pt idx="19">
                  <c:v>0.95373738177669887</c:v>
                </c:pt>
                <c:pt idx="20">
                  <c:v>0.95039463037393712</c:v>
                </c:pt>
                <c:pt idx="21">
                  <c:v>0.94747635533978003</c:v>
                </c:pt>
                <c:pt idx="22">
                  <c:v>0.94410707416398054</c:v>
                </c:pt>
                <c:pt idx="23">
                  <c:v>0.94065820366906761</c:v>
                </c:pt>
                <c:pt idx="24">
                  <c:v>0.93689097589770121</c:v>
                </c:pt>
                <c:pt idx="25">
                  <c:v>0.93299109926114587</c:v>
                </c:pt>
                <c:pt idx="26">
                  <c:v>0.92911775239762828</c:v>
                </c:pt>
                <c:pt idx="27">
                  <c:v>0.92484645893854378</c:v>
                </c:pt>
                <c:pt idx="28">
                  <c:v>0.92007109979174129</c:v>
                </c:pt>
                <c:pt idx="29">
                  <c:v>0.91487126427633414</c:v>
                </c:pt>
                <c:pt idx="30">
                  <c:v>0.91012243490256939</c:v>
                </c:pt>
                <c:pt idx="31">
                  <c:v>0.90616949871993846</c:v>
                </c:pt>
                <c:pt idx="32">
                  <c:v>0.90360937562179156</c:v>
                </c:pt>
                <c:pt idx="33">
                  <c:v>0.90121108413917517</c:v>
                </c:pt>
                <c:pt idx="34">
                  <c:v>0.89797445182856461</c:v>
                </c:pt>
                <c:pt idx="35">
                  <c:v>0.89433987292238715</c:v>
                </c:pt>
                <c:pt idx="36">
                  <c:v>0.88951145422950906</c:v>
                </c:pt>
                <c:pt idx="37">
                  <c:v>0.8838606125724594</c:v>
                </c:pt>
                <c:pt idx="38">
                  <c:v>0.87945667024818608</c:v>
                </c:pt>
                <c:pt idx="39">
                  <c:v>0.87468131110138347</c:v>
                </c:pt>
                <c:pt idx="40">
                  <c:v>0.86831416557231356</c:v>
                </c:pt>
                <c:pt idx="41">
                  <c:v>0.86184090095109234</c:v>
                </c:pt>
                <c:pt idx="42">
                  <c:v>0.85855120909440619</c:v>
                </c:pt>
                <c:pt idx="43">
                  <c:v>0.8546778622308886</c:v>
                </c:pt>
                <c:pt idx="44">
                  <c:v>0.85197182538103389</c:v>
                </c:pt>
                <c:pt idx="45">
                  <c:v>0.84962659344449309</c:v>
                </c:pt>
                <c:pt idx="46">
                  <c:v>0.84725483173491456</c:v>
                </c:pt>
                <c:pt idx="47">
                  <c:v>0.84420390783556842</c:v>
                </c:pt>
                <c:pt idx="48">
                  <c:v>0.84006526324167297</c:v>
                </c:pt>
                <c:pt idx="49">
                  <c:v>0.83571438046347513</c:v>
                </c:pt>
                <c:pt idx="50">
                  <c:v>0.83115125950097501</c:v>
                </c:pt>
                <c:pt idx="51">
                  <c:v>0.82658813853847479</c:v>
                </c:pt>
                <c:pt idx="52">
                  <c:v>0.82189236871078564</c:v>
                </c:pt>
                <c:pt idx="53">
                  <c:v>0.81677212251449194</c:v>
                </c:pt>
                <c:pt idx="54">
                  <c:v>0.81167840609123587</c:v>
                </c:pt>
                <c:pt idx="55">
                  <c:v>0.80637245148367753</c:v>
                </c:pt>
                <c:pt idx="56">
                  <c:v>0.80098690755700586</c:v>
                </c:pt>
                <c:pt idx="57">
                  <c:v>0.79557483385729633</c:v>
                </c:pt>
                <c:pt idx="58">
                  <c:v>0.79143618926340087</c:v>
                </c:pt>
                <c:pt idx="59">
                  <c:v>0.78708530648520303</c:v>
                </c:pt>
                <c:pt idx="60">
                  <c:v>0.7822303580192872</c:v>
                </c:pt>
                <c:pt idx="61">
                  <c:v>0.77726929046122006</c:v>
                </c:pt>
                <c:pt idx="62">
                  <c:v>0.7722286335840397</c:v>
                </c:pt>
                <c:pt idx="63">
                  <c:v>0.76708185761470815</c:v>
                </c:pt>
                <c:pt idx="64">
                  <c:v>0.76185549232626315</c:v>
                </c:pt>
                <c:pt idx="65">
                  <c:v>0.75644341862655362</c:v>
                </c:pt>
                <c:pt idx="66">
                  <c:v>0.75084563651557956</c:v>
                </c:pt>
                <c:pt idx="67">
                  <c:v>0.74506214599334097</c:v>
                </c:pt>
                <c:pt idx="68">
                  <c:v>0.73890723864857333</c:v>
                </c:pt>
                <c:pt idx="69">
                  <c:v>0.73283192062291902</c:v>
                </c:pt>
                <c:pt idx="70">
                  <c:v>0.72667701327815137</c:v>
                </c:pt>
                <c:pt idx="71">
                  <c:v>0.72044251661427039</c:v>
                </c:pt>
                <c:pt idx="72">
                  <c:v>0.71396925199304917</c:v>
                </c:pt>
                <c:pt idx="73">
                  <c:v>0.70765516601005474</c:v>
                </c:pt>
                <c:pt idx="74">
                  <c:v>0.70147372889224935</c:v>
                </c:pt>
                <c:pt idx="75">
                  <c:v>0.69558411927785957</c:v>
                </c:pt>
                <c:pt idx="76">
                  <c:v>0.68980062875562098</c:v>
                </c:pt>
                <c:pt idx="77">
                  <c:v>0.68367225118389108</c:v>
                </c:pt>
                <c:pt idx="78">
                  <c:v>0.67727857588178331</c:v>
                </c:pt>
                <c:pt idx="79">
                  <c:v>0.67077878148752434</c:v>
                </c:pt>
                <c:pt idx="80">
                  <c:v>0.66427898709326538</c:v>
                </c:pt>
                <c:pt idx="81">
                  <c:v>0.65796490111027095</c:v>
                </c:pt>
                <c:pt idx="82">
                  <c:v>0.65215488081499462</c:v>
                </c:pt>
                <c:pt idx="83">
                  <c:v>0.64692851552654962</c:v>
                </c:pt>
                <c:pt idx="84">
                  <c:v>0.64194091819544485</c:v>
                </c:pt>
                <c:pt idx="85">
                  <c:v>0.63713902927560451</c:v>
                </c:pt>
                <c:pt idx="86">
                  <c:v>0.63254937854006654</c:v>
                </c:pt>
                <c:pt idx="87">
                  <c:v>0.62777401939326405</c:v>
                </c:pt>
                <c:pt idx="88">
                  <c:v>0.62233541592051678</c:v>
                </c:pt>
                <c:pt idx="89">
                  <c:v>0.61615397880271139</c:v>
                </c:pt>
                <c:pt idx="90">
                  <c:v>0.61029089896135935</c:v>
                </c:pt>
                <c:pt idx="91">
                  <c:v>0.60495841458076327</c:v>
                </c:pt>
                <c:pt idx="92">
                  <c:v>0.59989122793054506</c:v>
                </c:pt>
                <c:pt idx="93">
                  <c:v>0.59485057105336459</c:v>
                </c:pt>
                <c:pt idx="94">
                  <c:v>0.59012827145263769</c:v>
                </c:pt>
                <c:pt idx="95">
                  <c:v>0.58479578707204161</c:v>
                </c:pt>
                <c:pt idx="96">
                  <c:v>0.57895923700372742</c:v>
                </c:pt>
                <c:pt idx="97">
                  <c:v>0.57256556170161965</c:v>
                </c:pt>
                <c:pt idx="98">
                  <c:v>0.56643718412988975</c:v>
                </c:pt>
                <c:pt idx="99">
                  <c:v>0.55993738973563079</c:v>
                </c:pt>
                <c:pt idx="100">
                  <c:v>0.55256211283112477</c:v>
                </c:pt>
                <c:pt idx="101">
                  <c:v>0.54603578866382796</c:v>
                </c:pt>
                <c:pt idx="102">
                  <c:v>0.53985435154602257</c:v>
                </c:pt>
                <c:pt idx="103">
                  <c:v>0.53300967010227229</c:v>
                </c:pt>
                <c:pt idx="104">
                  <c:v>0.52510379773701032</c:v>
                </c:pt>
                <c:pt idx="105">
                  <c:v>0.51725098491782406</c:v>
                </c:pt>
                <c:pt idx="106">
                  <c:v>0.50947776141775103</c:v>
                </c:pt>
                <c:pt idx="107">
                  <c:v>0.50149229973337583</c:v>
                </c:pt>
                <c:pt idx="108">
                  <c:v>0.49464761828962556</c:v>
                </c:pt>
                <c:pt idx="109">
                  <c:v>0.48836006207966892</c:v>
                </c:pt>
                <c:pt idx="110">
                  <c:v>0.48130314245161632</c:v>
                </c:pt>
                <c:pt idx="111">
                  <c:v>0.47419316327748817</c:v>
                </c:pt>
                <c:pt idx="112">
                  <c:v>0.46745460092588909</c:v>
                </c:pt>
                <c:pt idx="113">
                  <c:v>0.45891201400772014</c:v>
                </c:pt>
                <c:pt idx="114">
                  <c:v>0.45036942708955124</c:v>
                </c:pt>
                <c:pt idx="115">
                  <c:v>0.44222478676694921</c:v>
                </c:pt>
                <c:pt idx="116">
                  <c:v>0.43402708689827157</c:v>
                </c:pt>
                <c:pt idx="117">
                  <c:v>0.42498043429238463</c:v>
                </c:pt>
                <c:pt idx="118">
                  <c:v>0.41641131760117794</c:v>
                </c:pt>
                <c:pt idx="119">
                  <c:v>0.40855850478199157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688-4497-B91A-9457AF72EC02}"/>
            </c:ext>
          </c:extLst>
        </c:ser>
        <c:ser>
          <c:idx val="18"/>
          <c:order val="18"/>
          <c:tx>
            <c:strRef>
              <c:f>'NRR estimates'!$BK$34</c:f>
              <c:strCache>
                <c:ptCount val="1"/>
                <c:pt idx="0">
                  <c:v>vanadium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estimates'!$BK$35:$BK$154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0.99998408611449041</c:v>
                </c:pt>
                <c:pt idx="12">
                  <c:v>0.99997808780379827</c:v>
                </c:pt>
                <c:pt idx="13">
                  <c:v>0.99997175285322037</c:v>
                </c:pt>
                <c:pt idx="14">
                  <c:v>0.999950942387554</c:v>
                </c:pt>
                <c:pt idx="15">
                  <c:v>0.9999327332300959</c:v>
                </c:pt>
                <c:pt idx="16">
                  <c:v>0.99991345294572842</c:v>
                </c:pt>
                <c:pt idx="17">
                  <c:v>0.99990604686824125</c:v>
                </c:pt>
                <c:pt idx="18">
                  <c:v>0.99989720242033309</c:v>
                </c:pt>
                <c:pt idx="19">
                  <c:v>0.99987210744702937</c:v>
                </c:pt>
                <c:pt idx="20">
                  <c:v>0.99987066295588312</c:v>
                </c:pt>
                <c:pt idx="21">
                  <c:v>0.99986957958752343</c:v>
                </c:pt>
                <c:pt idx="22">
                  <c:v>0.99986957958752343</c:v>
                </c:pt>
                <c:pt idx="23">
                  <c:v>0.99986957958752343</c:v>
                </c:pt>
                <c:pt idx="24">
                  <c:v>0.99985167646632511</c:v>
                </c:pt>
                <c:pt idx="25">
                  <c:v>0.99982566338424206</c:v>
                </c:pt>
                <c:pt idx="26">
                  <c:v>0.99979199939566399</c:v>
                </c:pt>
                <c:pt idx="27">
                  <c:v>0.99974900130116207</c:v>
                </c:pt>
                <c:pt idx="28">
                  <c:v>0.99970600320666014</c:v>
                </c:pt>
                <c:pt idx="29">
                  <c:v>0.99967249223621202</c:v>
                </c:pt>
                <c:pt idx="30">
                  <c:v>0.99966237773782562</c:v>
                </c:pt>
                <c:pt idx="31">
                  <c:v>0.99965503286759039</c:v>
                </c:pt>
                <c:pt idx="32">
                  <c:v>0.99965044232369338</c:v>
                </c:pt>
                <c:pt idx="33">
                  <c:v>0.99964863670976056</c:v>
                </c:pt>
                <c:pt idx="34">
                  <c:v>0.99964227115555671</c:v>
                </c:pt>
                <c:pt idx="35">
                  <c:v>0.99962735188789142</c:v>
                </c:pt>
                <c:pt idx="36">
                  <c:v>0.99959751335256086</c:v>
                </c:pt>
                <c:pt idx="37">
                  <c:v>0.99955788165691672</c:v>
                </c:pt>
                <c:pt idx="38">
                  <c:v>0.9995133533811158</c:v>
                </c:pt>
                <c:pt idx="39">
                  <c:v>0.99946714190588593</c:v>
                </c:pt>
                <c:pt idx="40">
                  <c:v>0.99942475588390356</c:v>
                </c:pt>
                <c:pt idx="41">
                  <c:v>0.99936553786763216</c:v>
                </c:pt>
                <c:pt idx="42">
                  <c:v>0.99929851592673591</c:v>
                </c:pt>
                <c:pt idx="43">
                  <c:v>0.99924495958127091</c:v>
                </c:pt>
                <c:pt idx="44">
                  <c:v>0.99920410374058755</c:v>
                </c:pt>
                <c:pt idx="45">
                  <c:v>0.99918283422053134</c:v>
                </c:pt>
                <c:pt idx="46">
                  <c:v>0.99915620906592872</c:v>
                </c:pt>
                <c:pt idx="47">
                  <c:v>0.99915620906592872</c:v>
                </c:pt>
                <c:pt idx="48">
                  <c:v>0.99915620906592872</c:v>
                </c:pt>
                <c:pt idx="49">
                  <c:v>0.99915620906592872</c:v>
                </c:pt>
                <c:pt idx="50">
                  <c:v>0.99915620906592872</c:v>
                </c:pt>
                <c:pt idx="51">
                  <c:v>0.99915620906592872</c:v>
                </c:pt>
                <c:pt idx="52">
                  <c:v>0.99915620906592872</c:v>
                </c:pt>
                <c:pt idx="53">
                  <c:v>0.99915620906592872</c:v>
                </c:pt>
                <c:pt idx="54">
                  <c:v>0.99915620906592872</c:v>
                </c:pt>
                <c:pt idx="55">
                  <c:v>0.99915620906592872</c:v>
                </c:pt>
                <c:pt idx="56">
                  <c:v>0.99915620906592872</c:v>
                </c:pt>
                <c:pt idx="57">
                  <c:v>0.99915620906592872</c:v>
                </c:pt>
                <c:pt idx="58">
                  <c:v>0.99915620906592872</c:v>
                </c:pt>
                <c:pt idx="59">
                  <c:v>0.99907908792845901</c:v>
                </c:pt>
                <c:pt idx="60">
                  <c:v>0.99895896869648737</c:v>
                </c:pt>
                <c:pt idx="61">
                  <c:v>0.99886593367350807</c:v>
                </c:pt>
                <c:pt idx="62">
                  <c:v>0.99876647188907297</c:v>
                </c:pt>
                <c:pt idx="63">
                  <c:v>0.99865675788993458</c:v>
                </c:pt>
                <c:pt idx="64">
                  <c:v>0.99852975284211742</c:v>
                </c:pt>
                <c:pt idx="65">
                  <c:v>0.9984006055404816</c:v>
                </c:pt>
                <c:pt idx="66">
                  <c:v>0.99825355511764757</c:v>
                </c:pt>
                <c:pt idx="67">
                  <c:v>0.99807911444956132</c:v>
                </c:pt>
                <c:pt idx="68">
                  <c:v>0.99792150577576411</c:v>
                </c:pt>
                <c:pt idx="69">
                  <c:v>0.99769350876221286</c:v>
                </c:pt>
                <c:pt idx="70">
                  <c:v>0.99745174011697058</c:v>
                </c:pt>
                <c:pt idx="71">
                  <c:v>0.99721456201562531</c:v>
                </c:pt>
                <c:pt idx="72">
                  <c:v>0.99696973300778502</c:v>
                </c:pt>
                <c:pt idx="73">
                  <c:v>0.99665757602278859</c:v>
                </c:pt>
                <c:pt idx="74">
                  <c:v>0.99632705686220413</c:v>
                </c:pt>
                <c:pt idx="75">
                  <c:v>0.99588024392289565</c:v>
                </c:pt>
                <c:pt idx="76">
                  <c:v>0.99543649134618506</c:v>
                </c:pt>
                <c:pt idx="77">
                  <c:v>0.99498661804427857</c:v>
                </c:pt>
                <c:pt idx="78">
                  <c:v>0.99440973969455482</c:v>
                </c:pt>
                <c:pt idx="79">
                  <c:v>0.99386040460821312</c:v>
                </c:pt>
                <c:pt idx="80">
                  <c:v>0.99332025060966544</c:v>
                </c:pt>
                <c:pt idx="81">
                  <c:v>0.99290404129633703</c:v>
                </c:pt>
                <c:pt idx="82">
                  <c:v>0.99248783198300849</c:v>
                </c:pt>
                <c:pt idx="83">
                  <c:v>0.99201194559901884</c:v>
                </c:pt>
                <c:pt idx="84">
                  <c:v>0.9915375893963283</c:v>
                </c:pt>
                <c:pt idx="85">
                  <c:v>0.99104793138064773</c:v>
                </c:pt>
                <c:pt idx="86">
                  <c:v>0.99055827336496716</c:v>
                </c:pt>
                <c:pt idx="87">
                  <c:v>0.99005331353629644</c:v>
                </c:pt>
                <c:pt idx="88">
                  <c:v>0.98954835370762584</c:v>
                </c:pt>
                <c:pt idx="89">
                  <c:v>0.98904033351635723</c:v>
                </c:pt>
                <c:pt idx="90">
                  <c:v>0.98863636565342072</c:v>
                </c:pt>
                <c:pt idx="91">
                  <c:v>0.98822780724658721</c:v>
                </c:pt>
                <c:pt idx="92">
                  <c:v>0.98784526192183675</c:v>
                </c:pt>
                <c:pt idx="93">
                  <c:v>0.98735560390615618</c:v>
                </c:pt>
                <c:pt idx="94">
                  <c:v>0.98680473863851548</c:v>
                </c:pt>
                <c:pt idx="95">
                  <c:v>0.98626764500256581</c:v>
                </c:pt>
                <c:pt idx="96">
                  <c:v>0.98569994774063618</c:v>
                </c:pt>
                <c:pt idx="97">
                  <c:v>0.98504656032596238</c:v>
                </c:pt>
                <c:pt idx="98">
                  <c:v>0.98449110451442468</c:v>
                </c:pt>
                <c:pt idx="99">
                  <c:v>0.98386373018183393</c:v>
                </c:pt>
                <c:pt idx="100">
                  <c:v>0.98322411439885116</c:v>
                </c:pt>
                <c:pt idx="101">
                  <c:v>0.9824437219363602</c:v>
                </c:pt>
                <c:pt idx="102">
                  <c:v>0.98171076509413824</c:v>
                </c:pt>
                <c:pt idx="103">
                  <c:v>0.98091660099995626</c:v>
                </c:pt>
                <c:pt idx="104">
                  <c:v>0.98005357874731924</c:v>
                </c:pt>
                <c:pt idx="105">
                  <c:v>0.97916760377519718</c:v>
                </c:pt>
                <c:pt idx="106">
                  <c:v>0.9782724477152811</c:v>
                </c:pt>
                <c:pt idx="107">
                  <c:v>0.97732985603509592</c:v>
                </c:pt>
                <c:pt idx="108">
                  <c:v>0.97643010943128283</c:v>
                </c:pt>
                <c:pt idx="109">
                  <c:v>0.97533296943989845</c:v>
                </c:pt>
                <c:pt idx="110">
                  <c:v>0.97423888981111206</c:v>
                </c:pt>
                <c:pt idx="111">
                  <c:v>0.97309278401815968</c:v>
                </c:pt>
                <c:pt idx="112">
                  <c:v>0.97184721644077221</c:v>
                </c:pt>
                <c:pt idx="113">
                  <c:v>0.97044251000828841</c:v>
                </c:pt>
                <c:pt idx="114">
                  <c:v>0.96913114463504391</c:v>
                </c:pt>
                <c:pt idx="115">
                  <c:v>0.96793454285922442</c:v>
                </c:pt>
                <c:pt idx="116">
                  <c:v>0.96662011712338181</c:v>
                </c:pt>
                <c:pt idx="117">
                  <c:v>0.96534241573871515</c:v>
                </c:pt>
                <c:pt idx="118">
                  <c:v>0.96401421837118162</c:v>
                </c:pt>
                <c:pt idx="119">
                  <c:v>0.96401421837118162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688-4497-B91A-9457AF72EC02}"/>
            </c:ext>
          </c:extLst>
        </c:ser>
        <c:ser>
          <c:idx val="19"/>
          <c:order val="19"/>
          <c:tx>
            <c:strRef>
              <c:f>'NRR estimates'!$BL$34</c:f>
              <c:strCache>
                <c:ptCount val="1"/>
                <c:pt idx="0">
                  <c:v>zinc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'NRR estimates'!$A$35:$A$154</c:f>
              <c:numCache>
                <c:formatCode>General</c:formatCode>
                <c:ptCount val="120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</c:numCache>
            </c:numRef>
          </c:cat>
          <c:val>
            <c:numRef>
              <c:f>'NRR estimates'!$BL$35:$BL$154</c:f>
              <c:numCache>
                <c:formatCode>General</c:formatCode>
                <c:ptCount val="120"/>
                <c:pt idx="0">
                  <c:v>0.99939915153674208</c:v>
                </c:pt>
                <c:pt idx="1">
                  <c:v>0.99875941726479733</c:v>
                </c:pt>
                <c:pt idx="2">
                  <c:v>0.99807327089861342</c:v>
                </c:pt>
                <c:pt idx="3">
                  <c:v>0.9973532562474442</c:v>
                </c:pt>
                <c:pt idx="4">
                  <c:v>0.99656425064537901</c:v>
                </c:pt>
                <c:pt idx="5">
                  <c:v>0.99573635923462689</c:v>
                </c:pt>
                <c:pt idx="6">
                  <c:v>0.99485327506315813</c:v>
                </c:pt>
                <c:pt idx="7">
                  <c:v>0.99392754194022626</c:v>
                </c:pt>
                <c:pt idx="8">
                  <c:v>0.99302062453117512</c:v>
                </c:pt>
                <c:pt idx="9">
                  <c:v>0.99204847931400419</c:v>
                </c:pt>
                <c:pt idx="10">
                  <c:v>0.9910324307644448</c:v>
                </c:pt>
                <c:pt idx="11">
                  <c:v>0.98990975983622798</c:v>
                </c:pt>
                <c:pt idx="12">
                  <c:v>0.98869175595768222</c:v>
                </c:pt>
                <c:pt idx="13">
                  <c:v>0.98751389226874864</c:v>
                </c:pt>
                <c:pt idx="14">
                  <c:v>0.98651665943306999</c:v>
                </c:pt>
                <c:pt idx="15">
                  <c:v>0.9855633299297798</c:v>
                </c:pt>
                <c:pt idx="16">
                  <c:v>0.98445696595359289</c:v>
                </c:pt>
                <c:pt idx="17">
                  <c:v>0.98332676873982383</c:v>
                </c:pt>
                <c:pt idx="18">
                  <c:v>0.98226179933417457</c:v>
                </c:pt>
                <c:pt idx="19">
                  <c:v>0.98135989944882507</c:v>
                </c:pt>
                <c:pt idx="20">
                  <c:v>0.98050441165771451</c:v>
                </c:pt>
                <c:pt idx="21">
                  <c:v>0.97992237890833733</c:v>
                </c:pt>
                <c:pt idx="22">
                  <c:v>0.97900668083280862</c:v>
                </c:pt>
                <c:pt idx="23">
                  <c:v>0.97789153619014413</c:v>
                </c:pt>
                <c:pt idx="24">
                  <c:v>0.97665471659771752</c:v>
                </c:pt>
                <c:pt idx="25">
                  <c:v>0.97516200329651304</c:v>
                </c:pt>
                <c:pt idx="26">
                  <c:v>0.97339332619172458</c:v>
                </c:pt>
                <c:pt idx="27">
                  <c:v>0.97161210527768227</c:v>
                </c:pt>
                <c:pt idx="28">
                  <c:v>0.96990614721916291</c:v>
                </c:pt>
                <c:pt idx="29">
                  <c:v>0.96825036439765877</c:v>
                </c:pt>
                <c:pt idx="30">
                  <c:v>0.96666984443167758</c:v>
                </c:pt>
                <c:pt idx="31">
                  <c:v>0.96553588407513236</c:v>
                </c:pt>
                <c:pt idx="32">
                  <c:v>0.96464652799903661</c:v>
                </c:pt>
                <c:pt idx="33">
                  <c:v>0.96352762021359595</c:v>
                </c:pt>
                <c:pt idx="34">
                  <c:v>0.96219797643269123</c:v>
                </c:pt>
                <c:pt idx="35">
                  <c:v>0.96068017551297913</c:v>
                </c:pt>
                <c:pt idx="36">
                  <c:v>0.95901184888222113</c:v>
                </c:pt>
                <c:pt idx="37">
                  <c:v>0.95716790892190973</c:v>
                </c:pt>
                <c:pt idx="38">
                  <c:v>0.95538668800786752</c:v>
                </c:pt>
                <c:pt idx="39">
                  <c:v>0.95350511661979465</c:v>
                </c:pt>
                <c:pt idx="40">
                  <c:v>0.95166117665948324</c:v>
                </c:pt>
                <c:pt idx="41">
                  <c:v>0.94966671098812605</c:v>
                </c:pt>
                <c:pt idx="42">
                  <c:v>0.94762207007975352</c:v>
                </c:pt>
                <c:pt idx="43">
                  <c:v>0.94532655298630464</c:v>
                </c:pt>
                <c:pt idx="44">
                  <c:v>0.94298086065584052</c:v>
                </c:pt>
                <c:pt idx="45">
                  <c:v>0.94113692069552912</c:v>
                </c:pt>
                <c:pt idx="46">
                  <c:v>0.93933061216297919</c:v>
                </c:pt>
                <c:pt idx="47">
                  <c:v>0.93732360268236814</c:v>
                </c:pt>
                <c:pt idx="48">
                  <c:v>0.93520369891847277</c:v>
                </c:pt>
                <c:pt idx="49">
                  <c:v>0.93303361991756206</c:v>
                </c:pt>
                <c:pt idx="50">
                  <c:v>0.93033670092799103</c:v>
                </c:pt>
                <c:pt idx="51">
                  <c:v>0.92737636194408979</c:v>
                </c:pt>
                <c:pt idx="52">
                  <c:v>0.9241275153473506</c:v>
                </c:pt>
                <c:pt idx="53">
                  <c:v>0.92077831827658096</c:v>
                </c:pt>
                <c:pt idx="54">
                  <c:v>0.91744166501506508</c:v>
                </c:pt>
                <c:pt idx="55">
                  <c:v>0.91380396033145761</c:v>
                </c:pt>
                <c:pt idx="56">
                  <c:v>0.90990283565351993</c:v>
                </c:pt>
                <c:pt idx="57">
                  <c:v>0.9059515357385669</c:v>
                </c:pt>
                <c:pt idx="58">
                  <c:v>0.90225111200869035</c:v>
                </c:pt>
                <c:pt idx="59">
                  <c:v>0.89846288161403698</c:v>
                </c:pt>
                <c:pt idx="60">
                  <c:v>0.89458684455460702</c:v>
                </c:pt>
                <c:pt idx="61">
                  <c:v>0.89020905512502413</c:v>
                </c:pt>
                <c:pt idx="62">
                  <c:v>0.88573091522141079</c:v>
                </c:pt>
                <c:pt idx="63">
                  <c:v>0.88113988103451302</c:v>
                </c:pt>
                <c:pt idx="64">
                  <c:v>0.87608472590522402</c:v>
                </c:pt>
                <c:pt idx="65">
                  <c:v>0.87067834411682798</c:v>
                </c:pt>
                <c:pt idx="66">
                  <c:v>0.86503362995260946</c:v>
                </c:pt>
                <c:pt idx="67">
                  <c:v>0.85896242627376107</c:v>
                </c:pt>
                <c:pt idx="68">
                  <c:v>0.85272815307461314</c:v>
                </c:pt>
                <c:pt idx="69">
                  <c:v>0.84602975893307375</c:v>
                </c:pt>
                <c:pt idx="70">
                  <c:v>0.83918083908048857</c:v>
                </c:pt>
                <c:pt idx="71">
                  <c:v>0.83225665637238055</c:v>
                </c:pt>
                <c:pt idx="72">
                  <c:v>0.82543282413830299</c:v>
                </c:pt>
                <c:pt idx="73">
                  <c:v>0.81827030905437237</c:v>
                </c:pt>
                <c:pt idx="74">
                  <c:v>0.81101998730566505</c:v>
                </c:pt>
                <c:pt idx="75">
                  <c:v>0.80368185889218091</c:v>
                </c:pt>
                <c:pt idx="76">
                  <c:v>0.7965444314267579</c:v>
                </c:pt>
                <c:pt idx="77">
                  <c:v>0.78911849634849718</c:v>
                </c:pt>
                <c:pt idx="78">
                  <c:v>0.78178036793501304</c:v>
                </c:pt>
                <c:pt idx="79">
                  <c:v>0.7742666261919755</c:v>
                </c:pt>
                <c:pt idx="80">
                  <c:v>0.76680305968595319</c:v>
                </c:pt>
                <c:pt idx="81">
                  <c:v>0.75933949317993088</c:v>
                </c:pt>
                <c:pt idx="82">
                  <c:v>0.75165013810733994</c:v>
                </c:pt>
                <c:pt idx="83">
                  <c:v>0.74377262589594162</c:v>
                </c:pt>
                <c:pt idx="84">
                  <c:v>0.73559406226245161</c:v>
                </c:pt>
                <c:pt idx="85">
                  <c:v>0.72711444720687002</c:v>
                </c:pt>
                <c:pt idx="86">
                  <c:v>0.71853448167725786</c:v>
                </c:pt>
                <c:pt idx="87">
                  <c:v>0.70951548282376198</c:v>
                </c:pt>
                <c:pt idx="88">
                  <c:v>0.70102332395892653</c:v>
                </c:pt>
                <c:pt idx="89">
                  <c:v>0.69246844604782198</c:v>
                </c:pt>
                <c:pt idx="90">
                  <c:v>0.68349962243134144</c:v>
                </c:pt>
                <c:pt idx="91">
                  <c:v>0.6743802731038151</c:v>
                </c:pt>
                <c:pt idx="92">
                  <c:v>0.66528601139479637</c:v>
                </c:pt>
                <c:pt idx="93">
                  <c:v>0.65661823920040741</c:v>
                </c:pt>
                <c:pt idx="94">
                  <c:v>0.64777485367646503</c:v>
                </c:pt>
                <c:pt idx="95">
                  <c:v>0.63864296053968483</c:v>
                </c:pt>
                <c:pt idx="96">
                  <c:v>0.62926019121782828</c:v>
                </c:pt>
                <c:pt idx="97">
                  <c:v>0.61980215904044877</c:v>
                </c:pt>
                <c:pt idx="98">
                  <c:v>0.61030649543530779</c:v>
                </c:pt>
                <c:pt idx="99">
                  <c:v>0.60032162326926797</c:v>
                </c:pt>
                <c:pt idx="100">
                  <c:v>0.58932070255366864</c:v>
                </c:pt>
                <c:pt idx="101">
                  <c:v>0.57814416850851602</c:v>
                </c:pt>
                <c:pt idx="102">
                  <c:v>0.56700526589112477</c:v>
                </c:pt>
                <c:pt idx="103">
                  <c:v>0.55506355948148911</c:v>
                </c:pt>
                <c:pt idx="104">
                  <c:v>0.54302150259782289</c:v>
                </c:pt>
                <c:pt idx="105">
                  <c:v>0.53047769334400396</c:v>
                </c:pt>
                <c:pt idx="106">
                  <c:v>0.51755756981257039</c:v>
                </c:pt>
                <c:pt idx="107">
                  <c:v>0.5036339415408313</c:v>
                </c:pt>
                <c:pt idx="108">
                  <c:v>0.48870680852878678</c:v>
                </c:pt>
                <c:pt idx="109">
                  <c:v>0.4741559897943568</c:v>
                </c:pt>
                <c:pt idx="110">
                  <c:v>0.45872710441215947</c:v>
                </c:pt>
                <c:pt idx="111">
                  <c:v>0.44304734284488578</c:v>
                </c:pt>
                <c:pt idx="112">
                  <c:v>0.42636407653730657</c:v>
                </c:pt>
                <c:pt idx="113">
                  <c:v>0.40980624832226553</c:v>
                </c:pt>
                <c:pt idx="114">
                  <c:v>0.39287210582960991</c:v>
                </c:pt>
                <c:pt idx="115">
                  <c:v>0.37618883952203069</c:v>
                </c:pt>
                <c:pt idx="116">
                  <c:v>0.36075995413983336</c:v>
                </c:pt>
                <c:pt idx="117">
                  <c:v>0.34533106875763603</c:v>
                </c:pt>
                <c:pt idx="118">
                  <c:v>0.32952586909782416</c:v>
                </c:pt>
                <c:pt idx="119">
                  <c:v>0.31359523134547407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688-4497-B91A-9457AF72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39504"/>
        <c:axId val="893534912"/>
      </c:lineChart>
      <c:catAx>
        <c:axId val="8935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4912"/>
        <c:crosses val="autoZero"/>
        <c:auto val="1"/>
        <c:lblAlgn val="ctr"/>
        <c:lblOffset val="100"/>
        <c:noMultiLvlLbl val="0"/>
      </c:catAx>
      <c:valAx>
        <c:axId val="8935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'NRR estimates'!$A$22</c:f>
              <c:strCache>
                <c:ptCount val="1"/>
                <c:pt idx="0">
                  <c:v>Oil production (billion gigajoules)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estimates'!$R$22:$BE$22</c:f>
              <c:numCache>
                <c:formatCode>General</c:formatCode>
                <c:ptCount val="40"/>
                <c:pt idx="0">
                  <c:v>134.55765463716963</c:v>
                </c:pt>
                <c:pt idx="1">
                  <c:v>129.45767283968391</c:v>
                </c:pt>
                <c:pt idx="2">
                  <c:v>127.92280356007211</c:v>
                </c:pt>
                <c:pt idx="3">
                  <c:v>130.292403822647</c:v>
                </c:pt>
                <c:pt idx="4">
                  <c:v>129.62442979569764</c:v>
                </c:pt>
                <c:pt idx="5">
                  <c:v>136.02411530791107</c:v>
                </c:pt>
                <c:pt idx="6">
                  <c:v>136.54519665897791</c:v>
                </c:pt>
                <c:pt idx="7">
                  <c:v>142.04749243884265</c:v>
                </c:pt>
                <c:pt idx="8">
                  <c:v>144.19731268788189</c:v>
                </c:pt>
                <c:pt idx="9">
                  <c:v>146.97838979957493</c:v>
                </c:pt>
                <c:pt idx="10">
                  <c:v>146.62486131314543</c:v>
                </c:pt>
                <c:pt idx="11">
                  <c:v>148.5202056052712</c:v>
                </c:pt>
                <c:pt idx="12">
                  <c:v>148.94555715405878</c:v>
                </c:pt>
                <c:pt idx="13">
                  <c:v>151.17160922521919</c:v>
                </c:pt>
                <c:pt idx="14">
                  <c:v>153.35084216641681</c:v>
                </c:pt>
                <c:pt idx="15">
                  <c:v>157.05137481907039</c:v>
                </c:pt>
                <c:pt idx="16">
                  <c:v>161.0627930405067</c:v>
                </c:pt>
                <c:pt idx="17">
                  <c:v>165.05148191549026</c:v>
                </c:pt>
                <c:pt idx="18">
                  <c:v>161.66280556387758</c:v>
                </c:pt>
                <c:pt idx="19">
                  <c:v>168.49074070528968</c:v>
                </c:pt>
                <c:pt idx="20">
                  <c:v>169.03262955368291</c:v>
                </c:pt>
                <c:pt idx="21">
                  <c:v>167.25947772979214</c:v>
                </c:pt>
                <c:pt idx="22">
                  <c:v>174.40492309641229</c:v>
                </c:pt>
                <c:pt idx="23">
                  <c:v>182.71785596986174</c:v>
                </c:pt>
                <c:pt idx="24">
                  <c:v>184.91783683741576</c:v>
                </c:pt>
                <c:pt idx="25">
                  <c:v>186.6108038649576</c:v>
                </c:pt>
                <c:pt idx="26">
                  <c:v>186.36211882785443</c:v>
                </c:pt>
                <c:pt idx="27">
                  <c:v>187.88528973245022</c:v>
                </c:pt>
                <c:pt idx="28">
                  <c:v>184.20292848287102</c:v>
                </c:pt>
                <c:pt idx="29">
                  <c:v>188.31783603040901</c:v>
                </c:pt>
                <c:pt idx="30">
                  <c:v>189.99111388624155</c:v>
                </c:pt>
                <c:pt idx="31">
                  <c:v>194.86914248966295</c:v>
                </c:pt>
                <c:pt idx="32">
                  <c:v>195.71896125843759</c:v>
                </c:pt>
                <c:pt idx="33">
                  <c:v>200.59439673464775</c:v>
                </c:pt>
                <c:pt idx="34">
                  <c:v>207.36726963139424</c:v>
                </c:pt>
                <c:pt idx="35">
                  <c:v>208.08060559405229</c:v>
                </c:pt>
                <c:pt idx="36">
                  <c:v>209.19524141900277</c:v>
                </c:pt>
                <c:pt idx="37">
                  <c:v>214.45726190498758</c:v>
                </c:pt>
                <c:pt idx="38">
                  <c:v>214.55169813879453</c:v>
                </c:pt>
                <c:pt idx="39">
                  <c:v>200.03634448068848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E-4298-A387-31143FC8568D}"/>
            </c:ext>
          </c:extLst>
        </c:ser>
        <c:ser>
          <c:idx val="3"/>
          <c:order val="3"/>
          <c:tx>
            <c:strRef>
              <c:f>'NRR estimates'!$A$24</c:f>
              <c:strCache>
                <c:ptCount val="1"/>
                <c:pt idx="0">
                  <c:v>gas production (billion gigajoules)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estimates'!$R$24:$BE$24</c:f>
              <c:numCache>
                <c:formatCode>General</c:formatCode>
                <c:ptCount val="40"/>
                <c:pt idx="0">
                  <c:v>55.65365761542828</c:v>
                </c:pt>
                <c:pt idx="1">
                  <c:v>55.908383692338333</c:v>
                </c:pt>
                <c:pt idx="2">
                  <c:v>56.408467957087851</c:v>
                </c:pt>
                <c:pt idx="3">
                  <c:v>61.236409112832163</c:v>
                </c:pt>
                <c:pt idx="4">
                  <c:v>62.851619928735431</c:v>
                </c:pt>
                <c:pt idx="5">
                  <c:v>64.477230427700732</c:v>
                </c:pt>
                <c:pt idx="6">
                  <c:v>67.708953408237306</c:v>
                </c:pt>
                <c:pt idx="7">
                  <c:v>70.693252459565656</c:v>
                </c:pt>
                <c:pt idx="8">
                  <c:v>73.05965903645972</c:v>
                </c:pt>
                <c:pt idx="9">
                  <c:v>75.440148978075996</c:v>
                </c:pt>
                <c:pt idx="10">
                  <c:v>76.445612041678302</c:v>
                </c:pt>
                <c:pt idx="11">
                  <c:v>76.670251275729697</c:v>
                </c:pt>
                <c:pt idx="12">
                  <c:v>77.543324832622389</c:v>
                </c:pt>
                <c:pt idx="13">
                  <c:v>78.677848065979717</c:v>
                </c:pt>
                <c:pt idx="14">
                  <c:v>79.983815432342894</c:v>
                </c:pt>
                <c:pt idx="15">
                  <c:v>83.876863217268124</c:v>
                </c:pt>
                <c:pt idx="16">
                  <c:v>83.811786441513405</c:v>
                </c:pt>
                <c:pt idx="17">
                  <c:v>86.030739938517669</c:v>
                </c:pt>
                <c:pt idx="18">
                  <c:v>88.483535881015598</c:v>
                </c:pt>
                <c:pt idx="19">
                  <c:v>91.947451625423128</c:v>
                </c:pt>
                <c:pt idx="20">
                  <c:v>94.11911014355924</c:v>
                </c:pt>
                <c:pt idx="21">
                  <c:v>96.317972091562794</c:v>
                </c:pt>
                <c:pt idx="22">
                  <c:v>99.763097396442561</c:v>
                </c:pt>
                <c:pt idx="23">
                  <c:v>103.15356867730097</c:v>
                </c:pt>
                <c:pt idx="24">
                  <c:v>105.62285090276343</c:v>
                </c:pt>
                <c:pt idx="25">
                  <c:v>109.22503407756994</c:v>
                </c:pt>
                <c:pt idx="26">
                  <c:v>112.13771899217659</c:v>
                </c:pt>
                <c:pt idx="27">
                  <c:v>116.24211648970564</c:v>
                </c:pt>
                <c:pt idx="28">
                  <c:v>112.63689954249591</c:v>
                </c:pt>
                <c:pt idx="29">
                  <c:v>120.65344887073726</c:v>
                </c:pt>
                <c:pt idx="30">
                  <c:v>124.75405941336813</c:v>
                </c:pt>
                <c:pt idx="31">
                  <c:v>127.39178423826471</c:v>
                </c:pt>
                <c:pt idx="32">
                  <c:v>128.89411384288005</c:v>
                </c:pt>
                <c:pt idx="33">
                  <c:v>131.49625396259196</c:v>
                </c:pt>
                <c:pt idx="34">
                  <c:v>134.47406946660519</c:v>
                </c:pt>
                <c:pt idx="35">
                  <c:v>135.76320089645898</c:v>
                </c:pt>
                <c:pt idx="36">
                  <c:v>140.69463346587096</c:v>
                </c:pt>
                <c:pt idx="37">
                  <c:v>147.51928669169573</c:v>
                </c:pt>
                <c:pt idx="38">
                  <c:v>151.9642049780511</c:v>
                </c:pt>
                <c:pt idx="39">
                  <c:v>147.89603858067755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E-4298-A387-31143FC8568D}"/>
            </c:ext>
          </c:extLst>
        </c:ser>
        <c:ser>
          <c:idx val="5"/>
          <c:order val="5"/>
          <c:tx>
            <c:strRef>
              <c:f>'NRR estimates'!$A$26</c:f>
              <c:strCache>
                <c:ptCount val="1"/>
                <c:pt idx="0">
                  <c:v>coal production (billion gigajoules)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estimates'!$R$26:$BE$26</c:f>
              <c:numCache>
                <c:formatCode>General</c:formatCode>
                <c:ptCount val="40"/>
                <c:pt idx="0">
                  <c:v>114.78363128861466</c:v>
                </c:pt>
                <c:pt idx="1">
                  <c:v>118.85570924899548</c:v>
                </c:pt>
                <c:pt idx="2">
                  <c:v>119.10154446074917</c:v>
                </c:pt>
                <c:pt idx="3">
                  <c:v>124.86601638276682</c:v>
                </c:pt>
                <c:pt idx="4">
                  <c:v>130.79417138517746</c:v>
                </c:pt>
                <c:pt idx="5">
                  <c:v>134.19425856307993</c:v>
                </c:pt>
                <c:pt idx="6">
                  <c:v>136.83674436580876</c:v>
                </c:pt>
                <c:pt idx="7">
                  <c:v>140.01045647100284</c:v>
                </c:pt>
                <c:pt idx="8">
                  <c:v>142.64483811599837</c:v>
                </c:pt>
                <c:pt idx="9">
                  <c:v>139.63044426558562</c:v>
                </c:pt>
                <c:pt idx="10">
                  <c:v>134.51758897373034</c:v>
                </c:pt>
                <c:pt idx="11">
                  <c:v>133.54731056461421</c:v>
                </c:pt>
                <c:pt idx="12">
                  <c:v>129.68321286240891</c:v>
                </c:pt>
                <c:pt idx="13">
                  <c:v>132.23674842211375</c:v>
                </c:pt>
                <c:pt idx="14">
                  <c:v>135.9506473773759</c:v>
                </c:pt>
                <c:pt idx="15">
                  <c:v>137.8529850594993</c:v>
                </c:pt>
                <c:pt idx="16">
                  <c:v>138.95878888130576</c:v>
                </c:pt>
                <c:pt idx="17">
                  <c:v>136.20886575025708</c:v>
                </c:pt>
                <c:pt idx="18">
                  <c:v>136.39220980159951</c:v>
                </c:pt>
                <c:pt idx="19">
                  <c:v>137.97434460053671</c:v>
                </c:pt>
                <c:pt idx="20">
                  <c:v>144.21432420868459</c:v>
                </c:pt>
                <c:pt idx="21">
                  <c:v>145.54593490014366</c:v>
                </c:pt>
                <c:pt idx="22">
                  <c:v>155.95693732748077</c:v>
                </c:pt>
                <c:pt idx="23">
                  <c:v>167.91750873544953</c:v>
                </c:pt>
                <c:pt idx="24">
                  <c:v>178.39698467879725</c:v>
                </c:pt>
                <c:pt idx="25">
                  <c:v>188.15325334186383</c:v>
                </c:pt>
                <c:pt idx="26">
                  <c:v>195.57589113095429</c:v>
                </c:pt>
                <c:pt idx="27">
                  <c:v>203.21895409062293</c:v>
                </c:pt>
                <c:pt idx="28">
                  <c:v>206.6244848909304</c:v>
                </c:pt>
                <c:pt idx="29">
                  <c:v>218.64784239716349</c:v>
                </c:pt>
                <c:pt idx="30">
                  <c:v>233.19020238040963</c:v>
                </c:pt>
                <c:pt idx="31">
                  <c:v>239.89936510522247</c:v>
                </c:pt>
                <c:pt idx="32">
                  <c:v>241.96550739753508</c:v>
                </c:pt>
                <c:pt idx="33">
                  <c:v>239.72958800317076</c:v>
                </c:pt>
                <c:pt idx="34">
                  <c:v>232.92955724836767</c:v>
                </c:pt>
                <c:pt idx="35">
                  <c:v>219.10331871696636</c:v>
                </c:pt>
                <c:pt idx="36">
                  <c:v>225.54357578277228</c:v>
                </c:pt>
                <c:pt idx="37">
                  <c:v>236.46800284406203</c:v>
                </c:pt>
                <c:pt idx="38">
                  <c:v>237.72457786000706</c:v>
                </c:pt>
                <c:pt idx="39">
                  <c:v>226.6058463047118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0560400"/>
        <c:axId val="1290561056"/>
      </c:barChart>
      <c:lineChart>
        <c:grouping val="standard"/>
        <c:varyColors val="0"/>
        <c:ser>
          <c:idx val="0"/>
          <c:order val="0"/>
          <c:tx>
            <c:strRef>
              <c:f>'NRR estimates'!$A$21</c:f>
              <c:strCache>
                <c:ptCount val="1"/>
                <c:pt idx="0">
                  <c:v>Proven oil reserves (billion gigajoules)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estimates'!$R$21:$BE$21</c:f>
              <c:numCache>
                <c:formatCode>General</c:formatCode>
                <c:ptCount val="40"/>
                <c:pt idx="0">
                  <c:v>4280.2394150457685</c:v>
                </c:pt>
                <c:pt idx="1">
                  <c:v>4472.8142942607519</c:v>
                </c:pt>
                <c:pt idx="2">
                  <c:v>4546.5240472810374</c:v>
                </c:pt>
                <c:pt idx="3">
                  <c:v>4622.2182380158747</c:v>
                </c:pt>
                <c:pt idx="4">
                  <c:v>4794.966489363901</c:v>
                </c:pt>
                <c:pt idx="5">
                  <c:v>5447.2769647830992</c:v>
                </c:pt>
                <c:pt idx="6">
                  <c:v>5642.4784204105772</c:v>
                </c:pt>
                <c:pt idx="7">
                  <c:v>6189.8469138849105</c:v>
                </c:pt>
                <c:pt idx="8">
                  <c:v>6194.0818951925139</c:v>
                </c:pt>
                <c:pt idx="9">
                  <c:v>6198.6098236754851</c:v>
                </c:pt>
                <c:pt idx="10">
                  <c:v>6644.1609302603638</c:v>
                </c:pt>
                <c:pt idx="11">
                  <c:v>6668.9755631404651</c:v>
                </c:pt>
                <c:pt idx="12">
                  <c:v>6665.8066042471128</c:v>
                </c:pt>
                <c:pt idx="13">
                  <c:v>6751.3490339623722</c:v>
                </c:pt>
                <c:pt idx="14">
                  <c:v>6804.2768871518465</c:v>
                </c:pt>
                <c:pt idx="15">
                  <c:v>6943.9261281572881</c:v>
                </c:pt>
                <c:pt idx="16">
                  <c:v>7116.8903787595082</c:v>
                </c:pt>
                <c:pt idx="17">
                  <c:v>7169.185947340944</c:v>
                </c:pt>
                <c:pt idx="18">
                  <c:v>7928.674209836925</c:v>
                </c:pt>
                <c:pt idx="19">
                  <c:v>8056.6228014631188</c:v>
                </c:pt>
                <c:pt idx="20">
                  <c:v>8095.5131631763415</c:v>
                </c:pt>
                <c:pt idx="21">
                  <c:v>8404.376686682248</c:v>
                </c:pt>
                <c:pt idx="22">
                  <c:v>8412.0254242066148</c:v>
                </c:pt>
                <c:pt idx="23">
                  <c:v>8455.1108370833299</c:v>
                </c:pt>
                <c:pt idx="24">
                  <c:v>8499.8551869688836</c:v>
                </c:pt>
                <c:pt idx="25">
                  <c:v>8566.5644576083068</c:v>
                </c:pt>
                <c:pt idx="26">
                  <c:v>8783.6903348710312</c:v>
                </c:pt>
                <c:pt idx="27">
                  <c:v>9220.728329368254</c:v>
                </c:pt>
                <c:pt idx="28">
                  <c:v>9477.0784611142226</c:v>
                </c:pt>
                <c:pt idx="29">
                  <c:v>10137.239110419334</c:v>
                </c:pt>
                <c:pt idx="30">
                  <c:v>10368.690079015189</c:v>
                </c:pt>
                <c:pt idx="31">
                  <c:v>10426.328736653486</c:v>
                </c:pt>
                <c:pt idx="32">
                  <c:v>10477.90483611432</c:v>
                </c:pt>
                <c:pt idx="33">
                  <c:v>10493.651409864617</c:v>
                </c:pt>
                <c:pt idx="34">
                  <c:v>10428.411391919059</c:v>
                </c:pt>
                <c:pt idx="35">
                  <c:v>10467.912584196336</c:v>
                </c:pt>
                <c:pt idx="36">
                  <c:v>10702.564910027837</c:v>
                </c:pt>
                <c:pt idx="37">
                  <c:v>10751.939915069921</c:v>
                </c:pt>
                <c:pt idx="38">
                  <c:v>10743.681655685146</c:v>
                </c:pt>
                <c:pt idx="39">
                  <c:v>10728.543724039273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E-4298-A387-31143FC8568D}"/>
            </c:ext>
          </c:extLst>
        </c:ser>
        <c:ser>
          <c:idx val="2"/>
          <c:order val="2"/>
          <c:tx>
            <c:strRef>
              <c:f>'NRR estimates'!$A$23</c:f>
              <c:strCache>
                <c:ptCount val="1"/>
                <c:pt idx="0">
                  <c:v>gas proved reserves (billion gigajoules)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estimates'!$R$23:$BE$23</c:f>
              <c:numCache>
                <c:formatCode>General</c:formatCode>
                <c:ptCount val="40"/>
                <c:pt idx="0">
                  <c:v>2813.8312630019864</c:v>
                </c:pt>
                <c:pt idx="1">
                  <c:v>2903.3454129652273</c:v>
                </c:pt>
                <c:pt idx="2">
                  <c:v>2964.2057983867926</c:v>
                </c:pt>
                <c:pt idx="3">
                  <c:v>3072.1190071000574</c:v>
                </c:pt>
                <c:pt idx="4">
                  <c:v>3156.1330311465695</c:v>
                </c:pt>
                <c:pt idx="5">
                  <c:v>3382.9594054484173</c:v>
                </c:pt>
                <c:pt idx="6">
                  <c:v>3479.0303151410199</c:v>
                </c:pt>
                <c:pt idx="7">
                  <c:v>3629.0215051341434</c:v>
                </c:pt>
                <c:pt idx="8">
                  <c:v>4039.2639745079528</c:v>
                </c:pt>
                <c:pt idx="9">
                  <c:v>4150.3033857868204</c:v>
                </c:pt>
                <c:pt idx="10">
                  <c:v>4371.9516719854091</c:v>
                </c:pt>
                <c:pt idx="11">
                  <c:v>4475.2113677431153</c:v>
                </c:pt>
                <c:pt idx="12">
                  <c:v>4520.1611136491101</c:v>
                </c:pt>
                <c:pt idx="13">
                  <c:v>4550.9587830012069</c:v>
                </c:pt>
                <c:pt idx="14">
                  <c:v>4561.0772583604867</c:v>
                </c:pt>
                <c:pt idx="15">
                  <c:v>4685.5898664110691</c:v>
                </c:pt>
                <c:pt idx="16">
                  <c:v>4788.9921560414286</c:v>
                </c:pt>
                <c:pt idx="17">
                  <c:v>4922.3890088645694</c:v>
                </c:pt>
                <c:pt idx="18">
                  <c:v>5051.7864637553812</c:v>
                </c:pt>
                <c:pt idx="19">
                  <c:v>5286.2882997821735</c:v>
                </c:pt>
                <c:pt idx="20">
                  <c:v>5840.0472791765596</c:v>
                </c:pt>
                <c:pt idx="21">
                  <c:v>5894.3523870443505</c:v>
                </c:pt>
                <c:pt idx="22">
                  <c:v>5920.4456930667811</c:v>
                </c:pt>
                <c:pt idx="23">
                  <c:v>5937.2589606957845</c:v>
                </c:pt>
                <c:pt idx="24">
                  <c:v>5874.9419287563633</c:v>
                </c:pt>
                <c:pt idx="25">
                  <c:v>5947.4176620050184</c:v>
                </c:pt>
                <c:pt idx="26">
                  <c:v>6230.3458228658046</c:v>
                </c:pt>
                <c:pt idx="27">
                  <c:v>6356.3283718888679</c:v>
                </c:pt>
                <c:pt idx="28">
                  <c:v>6471.7831343531288</c:v>
                </c:pt>
                <c:pt idx="29">
                  <c:v>6891.7337539443633</c:v>
                </c:pt>
                <c:pt idx="30">
                  <c:v>6967.5162003216901</c:v>
                </c:pt>
                <c:pt idx="31">
                  <c:v>6924.4563607472182</c:v>
                </c:pt>
                <c:pt idx="32">
                  <c:v>6943.7445230757085</c:v>
                </c:pt>
                <c:pt idx="33">
                  <c:v>7015.1188733072458</c:v>
                </c:pt>
                <c:pt idx="34">
                  <c:v>6939.7068227806503</c:v>
                </c:pt>
                <c:pt idx="35">
                  <c:v>7029.4308880853296</c:v>
                </c:pt>
                <c:pt idx="36">
                  <c:v>7193.8264860636737</c:v>
                </c:pt>
                <c:pt idx="37">
                  <c:v>7240.7628535386784</c:v>
                </c:pt>
                <c:pt idx="38">
                  <c:v>7287.2596738338234</c:v>
                </c:pt>
                <c:pt idx="39">
                  <c:v>7203.2428591495154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AE-4298-A387-31143FC8568D}"/>
            </c:ext>
          </c:extLst>
        </c:ser>
        <c:ser>
          <c:idx val="4"/>
          <c:order val="4"/>
          <c:tx>
            <c:strRef>
              <c:f>'NRR estimates'!$A$25</c:f>
              <c:strCache>
                <c:ptCount val="1"/>
                <c:pt idx="0">
                  <c:v>coal reserves (billion gigajoules)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'NRR estimates'!$R$12:$BE$12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'NRR estimates'!$R$25:$BE$25</c:f>
              <c:numCache>
                <c:formatCode>General</c:formatCode>
                <c:ptCount val="40"/>
                <c:pt idx="39">
                  <c:v>31479.5276208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AE-4298-A387-31143FC8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60400"/>
        <c:axId val="1290561056"/>
      </c:lineChart>
      <c:catAx>
        <c:axId val="12905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1056"/>
        <c:crosses val="autoZero"/>
        <c:auto val="1"/>
        <c:lblAlgn val="ctr"/>
        <c:lblOffset val="100"/>
        <c:noMultiLvlLbl val="0"/>
      </c:catAx>
      <c:valAx>
        <c:axId val="1290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'energy estimates'!$A$10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estimates'!$T$10:$BE$10</c:f>
              <c:numCache>
                <c:formatCode>General</c:formatCode>
                <c:ptCount val="38"/>
                <c:pt idx="0">
                  <c:v>0.88306769396155982</c:v>
                </c:pt>
                <c:pt idx="1">
                  <c:v>0.87634029915339684</c:v>
                </c:pt>
                <c:pt idx="2">
                  <c:v>0.8696473938846776</c:v>
                </c:pt>
                <c:pt idx="3">
                  <c:v>0.86262405330410896</c:v>
                </c:pt>
                <c:pt idx="4">
                  <c:v>0.85557380770165914</c:v>
                </c:pt>
                <c:pt idx="5">
                  <c:v>0.84823946176046028</c:v>
                </c:pt>
                <c:pt idx="6">
                  <c:v>0.84079411403283688</c:v>
                </c:pt>
                <c:pt idx="7">
                  <c:v>0.83320517079869594</c:v>
                </c:pt>
                <c:pt idx="8">
                  <c:v>0.82563448132021811</c:v>
                </c:pt>
                <c:pt idx="9">
                  <c:v>0.81796592942630819</c:v>
                </c:pt>
                <c:pt idx="10">
                  <c:v>0.8102754153326307</c:v>
                </c:pt>
                <c:pt idx="11">
                  <c:v>0.80246996337069032</c:v>
                </c:pt>
                <c:pt idx="12">
                  <c:v>0.79455199095518347</c:v>
                </c:pt>
                <c:pt idx="13">
                  <c:v>0.78644294873495657</c:v>
                </c:pt>
                <c:pt idx="14">
                  <c:v>0.7781267847384441</c:v>
                </c:pt>
                <c:pt idx="15">
                  <c:v>0.76960467255123366</c:v>
                </c:pt>
                <c:pt idx="16">
                  <c:v>0.76125752807530633</c:v>
                </c:pt>
                <c:pt idx="17">
                  <c:v>0.75255783645101748</c:v>
                </c:pt>
                <c:pt idx="18">
                  <c:v>0.74383016545020075</c:v>
                </c:pt>
                <c:pt idx="19">
                  <c:v>0.73519404769442498</c:v>
                </c:pt>
                <c:pt idx="20">
                  <c:v>0.72618898876747495</c:v>
                </c:pt>
                <c:pt idx="21">
                  <c:v>0.71675470772309757</c:v>
                </c:pt>
                <c:pt idx="22">
                  <c:v>0.70720683494633818</c:v>
                </c:pt>
                <c:pt idx="23">
                  <c:v>0.69757154911051067</c:v>
                </c:pt>
                <c:pt idx="24">
                  <c:v>0.68794910364279671</c:v>
                </c:pt>
                <c:pt idx="25">
                  <c:v>0.67824801220851139</c:v>
                </c:pt>
                <c:pt idx="26">
                  <c:v>0.66873705233389802</c:v>
                </c:pt>
                <c:pt idx="27">
                  <c:v>0.65901362721296786</c:v>
                </c:pt>
                <c:pt idx="28">
                  <c:v>0.64920380564504865</c:v>
                </c:pt>
                <c:pt idx="29">
                  <c:v>0.63914211655962327</c:v>
                </c:pt>
                <c:pt idx="30">
                  <c:v>0.62903654873525994</c:v>
                </c:pt>
                <c:pt idx="31">
                  <c:v>0.61867924728446944</c:v>
                </c:pt>
                <c:pt idx="32">
                  <c:v>0.60797224171720599</c:v>
                </c:pt>
                <c:pt idx="33">
                  <c:v>0.59722840443519276</c:v>
                </c:pt>
                <c:pt idx="34">
                  <c:v>0.58642701510070561</c:v>
                </c:pt>
                <c:pt idx="35">
                  <c:v>0.57535393157485126</c:v>
                </c:pt>
                <c:pt idx="36">
                  <c:v>0.56427597201777524</c:v>
                </c:pt>
                <c:pt idx="37">
                  <c:v>0.55394748450951559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F-402D-A9EB-0684C24D3938}"/>
            </c:ext>
          </c:extLst>
        </c:ser>
        <c:ser>
          <c:idx val="1"/>
          <c:order val="1"/>
          <c:tx>
            <c:strRef>
              <c:f>'energy estimates'!$A$11</c:f>
              <c:strCache>
                <c:ptCount val="1"/>
                <c:pt idx="0">
                  <c:v>natural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estimates'!$T$11:$BE$11</c:f>
              <c:numCache>
                <c:formatCode>General</c:formatCode>
                <c:ptCount val="38"/>
                <c:pt idx="0">
                  <c:v>0.94179139671722201</c:v>
                </c:pt>
                <c:pt idx="1">
                  <c:v>0.93652113756053001</c:v>
                </c:pt>
                <c:pt idx="2">
                  <c:v>0.93111186666693457</c:v>
                </c:pt>
                <c:pt idx="3">
                  <c:v>0.92556268899661098</c:v>
                </c:pt>
                <c:pt idx="4">
                  <c:v>0.91973537585301557</c:v>
                </c:pt>
                <c:pt idx="5">
                  <c:v>0.91365122156492073</c:v>
                </c:pt>
                <c:pt idx="6">
                  <c:v>0.90736340451947262</c:v>
                </c:pt>
                <c:pt idx="7">
                  <c:v>0.90087071264393614</c:v>
                </c:pt>
                <c:pt idx="8">
                  <c:v>0.89429148645010059</c:v>
                </c:pt>
                <c:pt idx="9">
                  <c:v>0.88769292687278656</c:v>
                </c:pt>
                <c:pt idx="10">
                  <c:v>0.88101922696679658</c:v>
                </c:pt>
                <c:pt idx="11">
                  <c:v>0.87424788528942088</c:v>
                </c:pt>
                <c:pt idx="12">
                  <c:v>0.86736414664803907</c:v>
                </c:pt>
                <c:pt idx="13">
                  <c:v>0.86014535617992227</c:v>
                </c:pt>
                <c:pt idx="14">
                  <c:v>0.85293216648883152</c:v>
                </c:pt>
                <c:pt idx="15">
                  <c:v>0.84552800446354792</c:v>
                </c:pt>
                <c:pt idx="16">
                  <c:v>0.83791274465407473</c:v>
                </c:pt>
                <c:pt idx="17">
                  <c:v>0.82999936589977019</c:v>
                </c:pt>
                <c:pt idx="18">
                  <c:v>0.82189908521316402</c:v>
                </c:pt>
                <c:pt idx="19">
                  <c:v>0.81360956135433948</c:v>
                </c:pt>
                <c:pt idx="20">
                  <c:v>0.8050235357337846</c:v>
                </c:pt>
                <c:pt idx="21">
                  <c:v>0.79614571210331508</c:v>
                </c:pt>
                <c:pt idx="22">
                  <c:v>0.78705537181081808</c:v>
                </c:pt>
                <c:pt idx="23">
                  <c:v>0.77765501270539361</c:v>
                </c:pt>
                <c:pt idx="24">
                  <c:v>0.76800397586487412</c:v>
                </c:pt>
                <c:pt idx="25">
                  <c:v>0.75799969756543417</c:v>
                </c:pt>
                <c:pt idx="26">
                  <c:v>0.74830569917794809</c:v>
                </c:pt>
                <c:pt idx="27">
                  <c:v>0.73792176333145143</c:v>
                </c:pt>
                <c:pt idx="28">
                  <c:v>0.72718491194706769</c:v>
                </c:pt>
                <c:pt idx="29">
                  <c:v>0.71622104703245504</c:v>
                </c:pt>
                <c:pt idx="30">
                  <c:v>0.70512788540580773</c:v>
                </c:pt>
                <c:pt idx="31">
                  <c:v>0.69381077281613723</c:v>
                </c:pt>
                <c:pt idx="32">
                  <c:v>0.68223737708291976</c:v>
                </c:pt>
                <c:pt idx="33">
                  <c:v>0.67055303335616701</c:v>
                </c:pt>
                <c:pt idx="34">
                  <c:v>0.65844427010464013</c:v>
                </c:pt>
                <c:pt idx="35">
                  <c:v>0.64574814891237609</c:v>
                </c:pt>
                <c:pt idx="36">
                  <c:v>0.63266947963084941</c:v>
                </c:pt>
                <c:pt idx="37">
                  <c:v>0.61994093360960734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F-402D-A9EB-0684C24D3938}"/>
            </c:ext>
          </c:extLst>
        </c:ser>
        <c:ser>
          <c:idx val="2"/>
          <c:order val="2"/>
          <c:tx>
            <c:strRef>
              <c:f>'energy estimates'!$A$12</c:f>
              <c:strCache>
                <c:ptCount val="1"/>
                <c:pt idx="0">
                  <c:v>coal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'energy estimates'!$T$1:$BE$1</c:f>
              <c:numCache>
                <c:formatCode>General</c:formatCode>
                <c:ptCount val="38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  <c:pt idx="33">
                  <c:v>2016</c:v>
                </c:pt>
                <c:pt idx="34">
                  <c:v>2017</c:v>
                </c:pt>
                <c:pt idx="35">
                  <c:v>2018</c:v>
                </c:pt>
                <c:pt idx="36">
                  <c:v>2019</c:v>
                </c:pt>
                <c:pt idx="37">
                  <c:v>2020</c:v>
                </c:pt>
              </c:numCache>
            </c:numRef>
          </c:cat>
          <c:val>
            <c:numRef>
              <c:f>'energy estimates'!$T$12:$BE$12</c:f>
              <c:numCache>
                <c:formatCode>General</c:formatCode>
                <c:ptCount val="38"/>
                <c:pt idx="0">
                  <c:v>0.9907833123113069</c:v>
                </c:pt>
                <c:pt idx="1">
                  <c:v>0.98752071609727143</c:v>
                </c:pt>
                <c:pt idx="2">
                  <c:v>0.98410322444709264</c:v>
                </c:pt>
                <c:pt idx="3">
                  <c:v>0.98059689267951944</c:v>
                </c:pt>
                <c:pt idx="4">
                  <c:v>0.97702151599143572</c:v>
                </c:pt>
                <c:pt idx="5">
                  <c:v>0.97336321408960036</c:v>
                </c:pt>
                <c:pt idx="6">
                  <c:v>0.9696360790189793</c:v>
                </c:pt>
                <c:pt idx="7">
                  <c:v>0.96598770637106424</c:v>
                </c:pt>
                <c:pt idx="8">
                  <c:v>0.96247292637550852</c:v>
                </c:pt>
                <c:pt idx="9">
                  <c:v>0.95898349856748821</c:v>
                </c:pt>
                <c:pt idx="10">
                  <c:v>0.9555950349040695</c:v>
                </c:pt>
                <c:pt idx="11">
                  <c:v>0.95213985048114524</c:v>
                </c:pt>
                <c:pt idx="12">
                  <c:v>0.94858762642308414</c:v>
                </c:pt>
                <c:pt idx="13">
                  <c:v>0.9449856966092115</c:v>
                </c:pt>
                <c:pt idx="14">
                  <c:v>0.941354873494607</c:v>
                </c:pt>
                <c:pt idx="15">
                  <c:v>0.9377959025064353</c:v>
                </c:pt>
                <c:pt idx="16">
                  <c:v>0.93423214096255314</c:v>
                </c:pt>
                <c:pt idx="17">
                  <c:v>0.93062704017237652</c:v>
                </c:pt>
                <c:pt idx="18">
                  <c:v>0.92685889635067698</c:v>
                </c:pt>
                <c:pt idx="19">
                  <c:v>0.92305595917105387</c:v>
                </c:pt>
                <c:pt idx="20">
                  <c:v>0.91898099523757293</c:v>
                </c:pt>
                <c:pt idx="21">
                  <c:v>0.91459351620892215</c:v>
                </c:pt>
                <c:pt idx="22">
                  <c:v>0.90993222129722895</c:v>
                </c:pt>
                <c:pt idx="23">
                  <c:v>0.90501600702376428</c:v>
                </c:pt>
                <c:pt idx="24">
                  <c:v>0.89990584830768516</c:v>
                </c:pt>
                <c:pt idx="25">
                  <c:v>0.89459598570901067</c:v>
                </c:pt>
                <c:pt idx="26">
                  <c:v>0.88919714075774947</c:v>
                </c:pt>
                <c:pt idx="27">
                  <c:v>0.88348414018739996</c:v>
                </c:pt>
                <c:pt idx="28">
                  <c:v>0.87739116554565033</c:v>
                </c:pt>
                <c:pt idx="29">
                  <c:v>0.87112288869166199</c:v>
                </c:pt>
                <c:pt idx="30">
                  <c:v>0.86480062606783936</c:v>
                </c:pt>
                <c:pt idx="31">
                  <c:v>0.85853678528177768</c:v>
                </c:pt>
                <c:pt idx="32">
                  <c:v>0.8524506209783862</c:v>
                </c:pt>
                <c:pt idx="33">
                  <c:v>0.84672571936915009</c:v>
                </c:pt>
                <c:pt idx="34">
                  <c:v>0.8408325417234952</c:v>
                </c:pt>
                <c:pt idx="35">
                  <c:v>0.83465392216655654</c:v>
                </c:pt>
                <c:pt idx="36">
                  <c:v>0.82844246984207703</c:v>
                </c:pt>
                <c:pt idx="37">
                  <c:v>0.82252153636754588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F-402D-A9EB-0684C24D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739792"/>
        <c:axId val="1057744712"/>
      </c:lineChart>
      <c:catAx>
        <c:axId val="10577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44712"/>
        <c:crosses val="autoZero"/>
        <c:auto val="1"/>
        <c:lblAlgn val="ctr"/>
        <c:lblOffset val="100"/>
        <c:noMultiLvlLbl val="0"/>
      </c:catAx>
      <c:valAx>
        <c:axId val="105774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396875</xdr:colOff>
      <xdr:row>5</xdr:row>
      <xdr:rowOff>19050</xdr:rowOff>
    </xdr:from>
    <xdr:to>
      <xdr:col>17</xdr:col>
      <xdr:colOff>92075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6199C-D6B3-C52C-90CB-E06686940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200025</xdr:colOff>
      <xdr:row>2</xdr:row>
      <xdr:rowOff>142875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EBB44C3D-F5B5-C0BE-2898-DB832C7C91BE}"/>
            </a:ext>
          </a:extLst>
        </xdr:cNvPr>
        <xdr:cNvSpPr>
          <a:spLocks noChangeAspect="1" noChangeArrowheads="1"/>
        </xdr:cNvSpPr>
      </xdr:nvSpPr>
      <xdr:spPr bwMode="auto">
        <a:xfrm>
          <a:off x="0" y="56515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31750</xdr:rowOff>
    </xdr:from>
    <xdr:to>
      <xdr:col>0</xdr:col>
      <xdr:colOff>219075</xdr:colOff>
      <xdr:row>3</xdr:row>
      <xdr:rowOff>180975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91F757C3-DA1E-BBE9-C878-49F17FC4FAA1}"/>
            </a:ext>
          </a:extLst>
        </xdr:cNvPr>
        <xdr:cNvSpPr>
          <a:spLocks noChangeAspect="1" noChangeArrowheads="1"/>
        </xdr:cNvSpPr>
      </xdr:nvSpPr>
      <xdr:spPr bwMode="auto">
        <a:xfrm>
          <a:off x="0" y="78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63500</xdr:rowOff>
    </xdr:from>
    <xdr:to>
      <xdr:col>0</xdr:col>
      <xdr:colOff>209550</xdr:colOff>
      <xdr:row>5</xdr:row>
      <xdr:rowOff>19050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7F8C9D3D-9EB6-4655-4DC5-1017071AC4DC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95250</xdr:rowOff>
    </xdr:from>
    <xdr:to>
      <xdr:col>0</xdr:col>
      <xdr:colOff>219075</xdr:colOff>
      <xdr:row>6</xdr:row>
      <xdr:rowOff>47625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AA887D3B-70A0-6B19-8358-CEBEA0549F22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127000</xdr:rowOff>
    </xdr:from>
    <xdr:to>
      <xdr:col>0</xdr:col>
      <xdr:colOff>219075</xdr:colOff>
      <xdr:row>6</xdr:row>
      <xdr:rowOff>276225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E56A9C4E-887E-6DD9-E913-0479E2FF9B47}"/>
            </a:ext>
          </a:extLst>
        </xdr:cNvPr>
        <xdr:cNvSpPr>
          <a:spLocks noChangeAspect="1" noChangeArrowheads="1"/>
        </xdr:cNvSpPr>
      </xdr:nvSpPr>
      <xdr:spPr bwMode="auto">
        <a:xfrm>
          <a:off x="0" y="1454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158750</xdr:rowOff>
    </xdr:from>
    <xdr:to>
      <xdr:col>0</xdr:col>
      <xdr:colOff>219075</xdr:colOff>
      <xdr:row>7</xdr:row>
      <xdr:rowOff>295275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282F0834-2120-2433-244F-E1EE959BF643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177800</xdr:rowOff>
    </xdr:from>
    <xdr:to>
      <xdr:col>0</xdr:col>
      <xdr:colOff>219075</xdr:colOff>
      <xdr:row>9</xdr:row>
      <xdr:rowOff>104775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F7BC7B15-4D1F-020D-2224-E2AE63C11073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DCEA94BF-C0B4-0553-F8C0-61B7F1856AC6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219075</xdr:colOff>
      <xdr:row>10</xdr:row>
      <xdr:rowOff>142875</xdr:rowOff>
    </xdr:to>
    <xdr:sp macro="" textlink="">
      <xdr:nvSpPr>
        <xdr:cNvPr id="4105" name="AutoShape 9">
          <a:extLst>
            <a:ext uri="{FF2B5EF4-FFF2-40B4-BE49-F238E27FC236}">
              <a16:creationId xmlns:a16="http://schemas.microsoft.com/office/drawing/2014/main" id="{3849451E-3C81-1761-934E-F0E349F4FF0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31750</xdr:rowOff>
    </xdr:from>
    <xdr:to>
      <xdr:col>0</xdr:col>
      <xdr:colOff>219075</xdr:colOff>
      <xdr:row>11</xdr:row>
      <xdr:rowOff>142875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63448580-D212-5E5C-B8D8-2694233767EA}"/>
            </a:ext>
          </a:extLst>
        </xdr:cNvPr>
        <xdr:cNvSpPr>
          <a:spLocks noChangeAspect="1" noChangeArrowheads="1"/>
        </xdr:cNvSpPr>
      </xdr:nvSpPr>
      <xdr:spPr bwMode="auto">
        <a:xfrm>
          <a:off x="0" y="286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219075</xdr:colOff>
      <xdr:row>12</xdr:row>
      <xdr:rowOff>114300</xdr:rowOff>
    </xdr:to>
    <xdr:sp macro="" textlink="">
      <xdr:nvSpPr>
        <xdr:cNvPr id="4107" name="AutoShape 11">
          <a:extLst>
            <a:ext uri="{FF2B5EF4-FFF2-40B4-BE49-F238E27FC236}">
              <a16:creationId xmlns:a16="http://schemas.microsoft.com/office/drawing/2014/main" id="{B743555B-2B70-DB3D-B7AA-5CD7313DADCD}"/>
            </a:ext>
          </a:extLst>
        </xdr:cNvPr>
        <xdr:cNvSpPr>
          <a:spLocks noChangeAspect="1" noChangeArrowheads="1"/>
        </xdr:cNvSpPr>
      </xdr:nvSpPr>
      <xdr:spPr bwMode="auto">
        <a:xfrm>
          <a:off x="0" y="32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219075</xdr:colOff>
      <xdr:row>13</xdr:row>
      <xdr:rowOff>133350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DE97CFC7-5B3B-8CB5-0613-29816D549111}"/>
            </a:ext>
          </a:extLst>
        </xdr:cNvPr>
        <xdr:cNvSpPr>
          <a:spLocks noChangeAspect="1" noChangeArrowheads="1"/>
        </xdr:cNvSpPr>
      </xdr:nvSpPr>
      <xdr:spPr bwMode="auto">
        <a:xfrm>
          <a:off x="0" y="3581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19050</xdr:rowOff>
    </xdr:from>
    <xdr:to>
      <xdr:col>0</xdr:col>
      <xdr:colOff>219075</xdr:colOff>
      <xdr:row>14</xdr:row>
      <xdr:rowOff>152400</xdr:rowOff>
    </xdr:to>
    <xdr:sp macro="" textlink="">
      <xdr:nvSpPr>
        <xdr:cNvPr id="4109" name="AutoShape 13">
          <a:extLst>
            <a:ext uri="{FF2B5EF4-FFF2-40B4-BE49-F238E27FC236}">
              <a16:creationId xmlns:a16="http://schemas.microsoft.com/office/drawing/2014/main" id="{E6EDE488-07D5-6C6E-73DC-7A97835D680D}"/>
            </a:ext>
          </a:extLst>
        </xdr:cNvPr>
        <xdr:cNvSpPr>
          <a:spLocks noChangeAspect="1" noChangeArrowheads="1"/>
        </xdr:cNvSpPr>
      </xdr:nvSpPr>
      <xdr:spPr bwMode="auto">
        <a:xfrm>
          <a:off x="0" y="379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38100</xdr:rowOff>
    </xdr:from>
    <xdr:to>
      <xdr:col>0</xdr:col>
      <xdr:colOff>219075</xdr:colOff>
      <xdr:row>15</xdr:row>
      <xdr:rowOff>180975</xdr:rowOff>
    </xdr:to>
    <xdr:sp macro="" textlink="">
      <xdr:nvSpPr>
        <xdr:cNvPr id="4110" name="AutoShape 14">
          <a:extLst>
            <a:ext uri="{FF2B5EF4-FFF2-40B4-BE49-F238E27FC236}">
              <a16:creationId xmlns:a16="http://schemas.microsoft.com/office/drawing/2014/main" id="{7B9BEC71-9CDF-60B8-2F49-4FAAF74812B1}"/>
            </a:ext>
          </a:extLst>
        </xdr:cNvPr>
        <xdr:cNvSpPr>
          <a:spLocks noChangeAspect="1" noChangeArrowheads="1"/>
        </xdr:cNvSpPr>
      </xdr:nvSpPr>
      <xdr:spPr bwMode="auto">
        <a:xfrm>
          <a:off x="0" y="4184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69850</xdr:rowOff>
    </xdr:from>
    <xdr:to>
      <xdr:col>0</xdr:col>
      <xdr:colOff>219075</xdr:colOff>
      <xdr:row>16</xdr:row>
      <xdr:rowOff>180975</xdr:rowOff>
    </xdr:to>
    <xdr:sp macro="" textlink="">
      <xdr:nvSpPr>
        <xdr:cNvPr id="4111" name="AutoShape 15">
          <a:extLst>
            <a:ext uri="{FF2B5EF4-FFF2-40B4-BE49-F238E27FC236}">
              <a16:creationId xmlns:a16="http://schemas.microsoft.com/office/drawing/2014/main" id="{1B8E8928-CCE1-3337-1A81-BAF531AFA528}"/>
            </a:ext>
          </a:extLst>
        </xdr:cNvPr>
        <xdr:cNvSpPr>
          <a:spLocks noChangeAspect="1" noChangeArrowheads="1"/>
        </xdr:cNvSpPr>
      </xdr:nvSpPr>
      <xdr:spPr bwMode="auto">
        <a:xfrm>
          <a:off x="0" y="4591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219075</xdr:colOff>
      <xdr:row>17</xdr:row>
      <xdr:rowOff>142875</xdr:rowOff>
    </xdr:to>
    <xdr:sp macro="" textlink="">
      <xdr:nvSpPr>
        <xdr:cNvPr id="4112" name="AutoShape 16">
          <a:extLst>
            <a:ext uri="{FF2B5EF4-FFF2-40B4-BE49-F238E27FC236}">
              <a16:creationId xmlns:a16="http://schemas.microsoft.com/office/drawing/2014/main" id="{A61E5DB0-D565-3C61-25D4-FC8607E98F5E}"/>
            </a:ext>
          </a:extLst>
        </xdr:cNvPr>
        <xdr:cNvSpPr>
          <a:spLocks noChangeAspect="1" noChangeArrowheads="1"/>
        </xdr:cNvSpPr>
      </xdr:nvSpPr>
      <xdr:spPr bwMode="auto">
        <a:xfrm>
          <a:off x="0" y="4711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31750</xdr:rowOff>
    </xdr:from>
    <xdr:to>
      <xdr:col>0</xdr:col>
      <xdr:colOff>219075</xdr:colOff>
      <xdr:row>18</xdr:row>
      <xdr:rowOff>161925</xdr:rowOff>
    </xdr:to>
    <xdr:sp macro="" textlink="">
      <xdr:nvSpPr>
        <xdr:cNvPr id="4113" name="AutoShape 17">
          <a:extLst>
            <a:ext uri="{FF2B5EF4-FFF2-40B4-BE49-F238E27FC236}">
              <a16:creationId xmlns:a16="http://schemas.microsoft.com/office/drawing/2014/main" id="{D9775C73-4F49-51AA-9F1F-8A20E5DD6506}"/>
            </a:ext>
          </a:extLst>
        </xdr:cNvPr>
        <xdr:cNvSpPr>
          <a:spLocks noChangeAspect="1" noChangeArrowheads="1"/>
        </xdr:cNvSpPr>
      </xdr:nvSpPr>
      <xdr:spPr bwMode="auto">
        <a:xfrm>
          <a:off x="0" y="4933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50800</xdr:rowOff>
    </xdr:from>
    <xdr:to>
      <xdr:col>0</xdr:col>
      <xdr:colOff>219075</xdr:colOff>
      <xdr:row>20</xdr:row>
      <xdr:rowOff>9525</xdr:rowOff>
    </xdr:to>
    <xdr:sp macro="" textlink="">
      <xdr:nvSpPr>
        <xdr:cNvPr id="4114" name="AutoShape 18">
          <a:extLst>
            <a:ext uri="{FF2B5EF4-FFF2-40B4-BE49-F238E27FC236}">
              <a16:creationId xmlns:a16="http://schemas.microsoft.com/office/drawing/2014/main" id="{1F301A45-A707-7DD0-B96F-B9A913A243DC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82550</xdr:rowOff>
    </xdr:from>
    <xdr:to>
      <xdr:col>0</xdr:col>
      <xdr:colOff>219075</xdr:colOff>
      <xdr:row>21</xdr:row>
      <xdr:rowOff>38100</xdr:rowOff>
    </xdr:to>
    <xdr:sp macro="" textlink="">
      <xdr:nvSpPr>
        <xdr:cNvPr id="4115" name="AutoShape 19">
          <a:extLst>
            <a:ext uri="{FF2B5EF4-FFF2-40B4-BE49-F238E27FC236}">
              <a16:creationId xmlns:a16="http://schemas.microsoft.com/office/drawing/2014/main" id="{5D8AFBA0-5350-76C3-4317-0A7EC4807F51}"/>
            </a:ext>
          </a:extLst>
        </xdr:cNvPr>
        <xdr:cNvSpPr>
          <a:spLocks noChangeAspect="1" noChangeArrowheads="1"/>
        </xdr:cNvSpPr>
      </xdr:nvSpPr>
      <xdr:spPr bwMode="auto">
        <a:xfrm>
          <a:off x="0" y="5365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114300</xdr:rowOff>
    </xdr:from>
    <xdr:to>
      <xdr:col>0</xdr:col>
      <xdr:colOff>209550</xdr:colOff>
      <xdr:row>21</xdr:row>
      <xdr:rowOff>257175</xdr:rowOff>
    </xdr:to>
    <xdr:sp macro="" textlink="">
      <xdr:nvSpPr>
        <xdr:cNvPr id="4116" name="AutoShape 20">
          <a:extLst>
            <a:ext uri="{FF2B5EF4-FFF2-40B4-BE49-F238E27FC236}">
              <a16:creationId xmlns:a16="http://schemas.microsoft.com/office/drawing/2014/main" id="{EF32FA37-AFC9-1CC4-608F-F38267087A89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146050</xdr:rowOff>
    </xdr:from>
    <xdr:to>
      <xdr:col>0</xdr:col>
      <xdr:colOff>219075</xdr:colOff>
      <xdr:row>22</xdr:row>
      <xdr:rowOff>257175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3FA84FBD-914B-8371-15A8-87F11043C96B}"/>
            </a:ext>
          </a:extLst>
        </xdr:cNvPr>
        <xdr:cNvSpPr>
          <a:spLocks noChangeAspect="1" noChangeArrowheads="1"/>
        </xdr:cNvSpPr>
      </xdr:nvSpPr>
      <xdr:spPr bwMode="auto">
        <a:xfrm>
          <a:off x="0" y="6362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6433FABD-E1E7-C79E-A9B6-DE4C0BD86B75}"/>
            </a:ext>
          </a:extLst>
        </xdr:cNvPr>
        <xdr:cNvSpPr>
          <a:spLocks noChangeAspect="1" noChangeArrowheads="1"/>
        </xdr:cNvSpPr>
      </xdr:nvSpPr>
      <xdr:spPr bwMode="auto">
        <a:xfrm>
          <a:off x="0" y="6959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31750</xdr:rowOff>
    </xdr:from>
    <xdr:to>
      <xdr:col>0</xdr:col>
      <xdr:colOff>209550</xdr:colOff>
      <xdr:row>24</xdr:row>
      <xdr:rowOff>180975</xdr:rowOff>
    </xdr:to>
    <xdr:sp macro="" textlink="">
      <xdr:nvSpPr>
        <xdr:cNvPr id="4119" name="AutoShape 23">
          <a:extLst>
            <a:ext uri="{FF2B5EF4-FFF2-40B4-BE49-F238E27FC236}">
              <a16:creationId xmlns:a16="http://schemas.microsoft.com/office/drawing/2014/main" id="{37B240DC-C3B0-BB41-AC9D-04B8335F9AF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2095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63500</xdr:rowOff>
    </xdr:from>
    <xdr:to>
      <xdr:col>0</xdr:col>
      <xdr:colOff>219075</xdr:colOff>
      <xdr:row>25</xdr:row>
      <xdr:rowOff>180975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5FBDF36A-9C52-E005-ED14-B11FB525CBAD}"/>
            </a:ext>
          </a:extLst>
        </xdr:cNvPr>
        <xdr:cNvSpPr>
          <a:spLocks noChangeAspect="1" noChangeArrowheads="1"/>
        </xdr:cNvSpPr>
      </xdr:nvSpPr>
      <xdr:spPr bwMode="auto">
        <a:xfrm>
          <a:off x="0" y="75882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BCDF11F6-CB43-D6C7-08E3-BB99004DA861}"/>
            </a:ext>
          </a:extLst>
        </xdr:cNvPr>
        <xdr:cNvSpPr>
          <a:spLocks noChangeAspect="1" noChangeArrowheads="1"/>
        </xdr:cNvSpPr>
      </xdr:nvSpPr>
      <xdr:spPr bwMode="auto">
        <a:xfrm>
          <a:off x="0" y="80835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19050</xdr:rowOff>
    </xdr:from>
    <xdr:to>
      <xdr:col>0</xdr:col>
      <xdr:colOff>219075</xdr:colOff>
      <xdr:row>27</xdr:row>
      <xdr:rowOff>161925</xdr:rowOff>
    </xdr:to>
    <xdr:sp macro="" textlink="">
      <xdr:nvSpPr>
        <xdr:cNvPr id="4122" name="AutoShape 26">
          <a:extLst>
            <a:ext uri="{FF2B5EF4-FFF2-40B4-BE49-F238E27FC236}">
              <a16:creationId xmlns:a16="http://schemas.microsoft.com/office/drawing/2014/main" id="{18955B77-4FA0-1162-6CBC-C279D9F05944}"/>
            </a:ext>
          </a:extLst>
        </xdr:cNvPr>
        <xdr:cNvSpPr>
          <a:spLocks noChangeAspect="1" noChangeArrowheads="1"/>
        </xdr:cNvSpPr>
      </xdr:nvSpPr>
      <xdr:spPr bwMode="auto">
        <a:xfrm>
          <a:off x="0" y="8293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50800</xdr:rowOff>
    </xdr:from>
    <xdr:to>
      <xdr:col>0</xdr:col>
      <xdr:colOff>219075</xdr:colOff>
      <xdr:row>28</xdr:row>
      <xdr:rowOff>180975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315AF590-CBB9-375C-3F5E-10C24CE34113}"/>
            </a:ext>
          </a:extLst>
        </xdr:cNvPr>
        <xdr:cNvSpPr>
          <a:spLocks noChangeAspect="1" noChangeArrowheads="1"/>
        </xdr:cNvSpPr>
      </xdr:nvSpPr>
      <xdr:spPr bwMode="auto">
        <a:xfrm>
          <a:off x="0" y="86995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69850</xdr:rowOff>
    </xdr:from>
    <xdr:to>
      <xdr:col>0</xdr:col>
      <xdr:colOff>219075</xdr:colOff>
      <xdr:row>29</xdr:row>
      <xdr:rowOff>200025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9FE0DDF4-3E10-B6BB-A32A-E22189ACFB36}"/>
            </a:ext>
          </a:extLst>
        </xdr:cNvPr>
        <xdr:cNvSpPr>
          <a:spLocks noChangeAspect="1" noChangeArrowheads="1"/>
        </xdr:cNvSpPr>
      </xdr:nvSpPr>
      <xdr:spPr bwMode="auto">
        <a:xfrm>
          <a:off x="0" y="89090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88900</xdr:rowOff>
    </xdr:from>
    <xdr:to>
      <xdr:col>0</xdr:col>
      <xdr:colOff>219075</xdr:colOff>
      <xdr:row>30</xdr:row>
      <xdr:rowOff>238125</xdr:rowOff>
    </xdr:to>
    <xdr:sp macro="" textlink="">
      <xdr:nvSpPr>
        <xdr:cNvPr id="4125" name="AutoShape 29">
          <a:extLst>
            <a:ext uri="{FF2B5EF4-FFF2-40B4-BE49-F238E27FC236}">
              <a16:creationId xmlns:a16="http://schemas.microsoft.com/office/drawing/2014/main" id="{ED818422-AE39-2E4D-7FFD-8AC200252C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120650</xdr:rowOff>
    </xdr:from>
    <xdr:to>
      <xdr:col>0</xdr:col>
      <xdr:colOff>219075</xdr:colOff>
      <xdr:row>31</xdr:row>
      <xdr:rowOff>266700</xdr:rowOff>
    </xdr:to>
    <xdr:sp macro="" textlink="">
      <xdr:nvSpPr>
        <xdr:cNvPr id="4126" name="AutoShape 30">
          <a:extLst>
            <a:ext uri="{FF2B5EF4-FFF2-40B4-BE49-F238E27FC236}">
              <a16:creationId xmlns:a16="http://schemas.microsoft.com/office/drawing/2014/main" id="{4ACB53B3-0E37-7DCF-17AF-644D5DB67134}"/>
            </a:ext>
          </a:extLst>
        </xdr:cNvPr>
        <xdr:cNvSpPr>
          <a:spLocks noChangeAspect="1" noChangeArrowheads="1"/>
        </xdr:cNvSpPr>
      </xdr:nvSpPr>
      <xdr:spPr bwMode="auto">
        <a:xfrm>
          <a:off x="0" y="9709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152400</xdr:rowOff>
    </xdr:from>
    <xdr:to>
      <xdr:col>0</xdr:col>
      <xdr:colOff>219075</xdr:colOff>
      <xdr:row>33</xdr:row>
      <xdr:rowOff>76200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F0C9CB1A-426A-EEC1-32E0-ABDAE13154AE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63D90245-D6C5-5317-B13A-AAA00B5ED8BA}"/>
            </a:ext>
          </a:extLst>
        </xdr:cNvPr>
        <xdr:cNvSpPr>
          <a:spLocks noChangeAspect="1" noChangeArrowheads="1"/>
        </xdr:cNvSpPr>
      </xdr:nvSpPr>
      <xdr:spPr bwMode="auto">
        <a:xfrm>
          <a:off x="0" y="10153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31750</xdr:rowOff>
    </xdr:from>
    <xdr:to>
      <xdr:col>0</xdr:col>
      <xdr:colOff>219075</xdr:colOff>
      <xdr:row>34</xdr:row>
      <xdr:rowOff>180975</xdr:rowOff>
    </xdr:to>
    <xdr:sp macro="" textlink="">
      <xdr:nvSpPr>
        <xdr:cNvPr id="4129" name="AutoShape 33">
          <a:extLst>
            <a:ext uri="{FF2B5EF4-FFF2-40B4-BE49-F238E27FC236}">
              <a16:creationId xmlns:a16="http://schemas.microsoft.com/office/drawing/2014/main" id="{5468914C-DEC9-8EBC-DC38-90B6B732EA21}"/>
            </a:ext>
          </a:extLst>
        </xdr:cNvPr>
        <xdr:cNvSpPr>
          <a:spLocks noChangeAspect="1" noChangeArrowheads="1"/>
        </xdr:cNvSpPr>
      </xdr:nvSpPr>
      <xdr:spPr bwMode="auto">
        <a:xfrm>
          <a:off x="0" y="10744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63500</xdr:rowOff>
    </xdr:from>
    <xdr:to>
      <xdr:col>0</xdr:col>
      <xdr:colOff>219075</xdr:colOff>
      <xdr:row>36</xdr:row>
      <xdr:rowOff>19050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CFF5353A-4178-19CF-3DA6-B971D0CBFA08}"/>
            </a:ext>
          </a:extLst>
        </xdr:cNvPr>
        <xdr:cNvSpPr>
          <a:spLocks noChangeAspect="1" noChangeArrowheads="1"/>
        </xdr:cNvSpPr>
      </xdr:nvSpPr>
      <xdr:spPr bwMode="auto">
        <a:xfrm>
          <a:off x="0" y="10966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95250</xdr:rowOff>
    </xdr:from>
    <xdr:to>
      <xdr:col>0</xdr:col>
      <xdr:colOff>219075</xdr:colOff>
      <xdr:row>37</xdr:row>
      <xdr:rowOff>47625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B74FA6AF-7365-FF68-BF1D-197B7A7C025A}"/>
            </a:ext>
          </a:extLst>
        </xdr:cNvPr>
        <xdr:cNvSpPr>
          <a:spLocks noChangeAspect="1" noChangeArrowheads="1"/>
        </xdr:cNvSpPr>
      </xdr:nvSpPr>
      <xdr:spPr bwMode="auto">
        <a:xfrm>
          <a:off x="0" y="1118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127000</xdr:rowOff>
    </xdr:from>
    <xdr:to>
      <xdr:col>0</xdr:col>
      <xdr:colOff>219075</xdr:colOff>
      <xdr:row>37</xdr:row>
      <xdr:rowOff>276225</xdr:rowOff>
    </xdr:to>
    <xdr:sp macro="" textlink="">
      <xdr:nvSpPr>
        <xdr:cNvPr id="4132" name="AutoShape 36">
          <a:extLst>
            <a:ext uri="{FF2B5EF4-FFF2-40B4-BE49-F238E27FC236}">
              <a16:creationId xmlns:a16="http://schemas.microsoft.com/office/drawing/2014/main" id="{09681648-57F5-C04D-F2DE-E42DD786EF4F}"/>
            </a:ext>
          </a:extLst>
        </xdr:cNvPr>
        <xdr:cNvSpPr>
          <a:spLocks noChangeAspect="1" noChangeArrowheads="1"/>
        </xdr:cNvSpPr>
      </xdr:nvSpPr>
      <xdr:spPr bwMode="auto">
        <a:xfrm>
          <a:off x="0" y="11410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158750</xdr:rowOff>
    </xdr:from>
    <xdr:to>
      <xdr:col>0</xdr:col>
      <xdr:colOff>219075</xdr:colOff>
      <xdr:row>38</xdr:row>
      <xdr:rowOff>295275</xdr:rowOff>
    </xdr:to>
    <xdr:sp macro="" textlink="">
      <xdr:nvSpPr>
        <xdr:cNvPr id="4133" name="AutoShape 37">
          <a:extLst>
            <a:ext uri="{FF2B5EF4-FFF2-40B4-BE49-F238E27FC236}">
              <a16:creationId xmlns:a16="http://schemas.microsoft.com/office/drawing/2014/main" id="{A48D5E1B-5B95-1026-1169-AA94F9036426}"/>
            </a:ext>
          </a:extLst>
        </xdr:cNvPr>
        <xdr:cNvSpPr>
          <a:spLocks noChangeAspect="1" noChangeArrowheads="1"/>
        </xdr:cNvSpPr>
      </xdr:nvSpPr>
      <xdr:spPr bwMode="auto">
        <a:xfrm>
          <a:off x="0" y="118173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177800</xdr:rowOff>
    </xdr:from>
    <xdr:to>
      <xdr:col>0</xdr:col>
      <xdr:colOff>219075</xdr:colOff>
      <xdr:row>40</xdr:row>
      <xdr:rowOff>133350</xdr:rowOff>
    </xdr:to>
    <xdr:sp macro="" textlink="">
      <xdr:nvSpPr>
        <xdr:cNvPr id="4134" name="AutoShape 38">
          <a:extLst>
            <a:ext uri="{FF2B5EF4-FFF2-40B4-BE49-F238E27FC236}">
              <a16:creationId xmlns:a16="http://schemas.microsoft.com/office/drawing/2014/main" id="{B394E6B2-B288-EFA2-DC3C-B47EA3ABB9D0}"/>
            </a:ext>
          </a:extLst>
        </xdr:cNvPr>
        <xdr:cNvSpPr>
          <a:spLocks noChangeAspect="1" noChangeArrowheads="1"/>
        </xdr:cNvSpPr>
      </xdr:nvSpPr>
      <xdr:spPr bwMode="auto">
        <a:xfrm>
          <a:off x="0" y="12211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209550</xdr:rowOff>
    </xdr:from>
    <xdr:to>
      <xdr:col>0</xdr:col>
      <xdr:colOff>190500</xdr:colOff>
      <xdr:row>40</xdr:row>
      <xdr:rowOff>352425</xdr:rowOff>
    </xdr:to>
    <xdr:sp macro="" textlink="">
      <xdr:nvSpPr>
        <xdr:cNvPr id="4135" name="AutoShape 39">
          <a:extLst>
            <a:ext uri="{FF2B5EF4-FFF2-40B4-BE49-F238E27FC236}">
              <a16:creationId xmlns:a16="http://schemas.microsoft.com/office/drawing/2014/main" id="{532410BC-4165-7F40-2480-8BB44052211E}"/>
            </a:ext>
          </a:extLst>
        </xdr:cNvPr>
        <xdr:cNvSpPr>
          <a:spLocks noChangeAspect="1" noChangeArrowheads="1"/>
        </xdr:cNvSpPr>
      </xdr:nvSpPr>
      <xdr:spPr bwMode="auto">
        <a:xfrm>
          <a:off x="0" y="124333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241300</xdr:rowOff>
    </xdr:from>
    <xdr:to>
      <xdr:col>0</xdr:col>
      <xdr:colOff>219075</xdr:colOff>
      <xdr:row>42</xdr:row>
      <xdr:rowOff>0</xdr:rowOff>
    </xdr:to>
    <xdr:sp macro="" textlink="">
      <xdr:nvSpPr>
        <xdr:cNvPr id="4136" name="AutoShape 40">
          <a:extLst>
            <a:ext uri="{FF2B5EF4-FFF2-40B4-BE49-F238E27FC236}">
              <a16:creationId xmlns:a16="http://schemas.microsoft.com/office/drawing/2014/main" id="{5A37BE66-D482-84A3-AF01-C010D76923A6}"/>
            </a:ext>
          </a:extLst>
        </xdr:cNvPr>
        <xdr:cNvSpPr>
          <a:spLocks noChangeAspect="1" noChangeArrowheads="1"/>
        </xdr:cNvSpPr>
      </xdr:nvSpPr>
      <xdr:spPr bwMode="auto">
        <a:xfrm>
          <a:off x="0" y="13392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69850</xdr:rowOff>
    </xdr:from>
    <xdr:to>
      <xdr:col>0</xdr:col>
      <xdr:colOff>219075</xdr:colOff>
      <xdr:row>43</xdr:row>
      <xdr:rowOff>180975</xdr:rowOff>
    </xdr:to>
    <xdr:sp macro="" textlink="">
      <xdr:nvSpPr>
        <xdr:cNvPr id="4137" name="AutoShape 41">
          <a:extLst>
            <a:ext uri="{FF2B5EF4-FFF2-40B4-BE49-F238E27FC236}">
              <a16:creationId xmlns:a16="http://schemas.microsoft.com/office/drawing/2014/main" id="{5E85F040-775D-8E0D-DD7A-8E77C87C70FB}"/>
            </a:ext>
          </a:extLst>
        </xdr:cNvPr>
        <xdr:cNvSpPr>
          <a:spLocks noChangeAspect="1" noChangeArrowheads="1"/>
        </xdr:cNvSpPr>
      </xdr:nvSpPr>
      <xdr:spPr bwMode="auto">
        <a:xfrm>
          <a:off x="0" y="13785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219075</xdr:colOff>
      <xdr:row>43</xdr:row>
      <xdr:rowOff>114300</xdr:rowOff>
    </xdr:to>
    <xdr:sp macro="" textlink="">
      <xdr:nvSpPr>
        <xdr:cNvPr id="4138" name="AutoShape 42">
          <a:extLst>
            <a:ext uri="{FF2B5EF4-FFF2-40B4-BE49-F238E27FC236}">
              <a16:creationId xmlns:a16="http://schemas.microsoft.com/office/drawing/2014/main" id="{60572446-D2FA-A2B0-048A-8D05FC5CDD1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sp macro="" textlink="">
      <xdr:nvSpPr>
        <xdr:cNvPr id="4139" name="AutoShape 43">
          <a:extLst>
            <a:ext uri="{FF2B5EF4-FFF2-40B4-BE49-F238E27FC236}">
              <a16:creationId xmlns:a16="http://schemas.microsoft.com/office/drawing/2014/main" id="{A51A9BE4-2FDA-0394-4E3A-529AB657489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31750</xdr:rowOff>
    </xdr:from>
    <xdr:to>
      <xdr:col>0</xdr:col>
      <xdr:colOff>219075</xdr:colOff>
      <xdr:row>45</xdr:row>
      <xdr:rowOff>180975</xdr:rowOff>
    </xdr:to>
    <xdr:sp macro="" textlink="">
      <xdr:nvSpPr>
        <xdr:cNvPr id="4140" name="AutoShape 44">
          <a:extLst>
            <a:ext uri="{FF2B5EF4-FFF2-40B4-BE49-F238E27FC236}">
              <a16:creationId xmlns:a16="http://schemas.microsoft.com/office/drawing/2014/main" id="{FDB09911-4D03-E5BF-7D3E-29E9D3AA0D54}"/>
            </a:ext>
          </a:extLst>
        </xdr:cNvPr>
        <xdr:cNvSpPr>
          <a:spLocks noChangeAspect="1" noChangeArrowheads="1"/>
        </xdr:cNvSpPr>
      </xdr:nvSpPr>
      <xdr:spPr bwMode="auto">
        <a:xfrm>
          <a:off x="0" y="1412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63500</xdr:rowOff>
    </xdr:from>
    <xdr:to>
      <xdr:col>0</xdr:col>
      <xdr:colOff>219075</xdr:colOff>
      <xdr:row>46</xdr:row>
      <xdr:rowOff>209550</xdr:rowOff>
    </xdr:to>
    <xdr:sp macro="" textlink="">
      <xdr:nvSpPr>
        <xdr:cNvPr id="4141" name="AutoShape 45">
          <a:extLst>
            <a:ext uri="{FF2B5EF4-FFF2-40B4-BE49-F238E27FC236}">
              <a16:creationId xmlns:a16="http://schemas.microsoft.com/office/drawing/2014/main" id="{E2C8686F-B9C7-2A5B-724E-9555D6B907F0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95250</xdr:rowOff>
    </xdr:from>
    <xdr:to>
      <xdr:col>0</xdr:col>
      <xdr:colOff>190500</xdr:colOff>
      <xdr:row>47</xdr:row>
      <xdr:rowOff>238125</xdr:rowOff>
    </xdr:to>
    <xdr:sp macro="" textlink="">
      <xdr:nvSpPr>
        <xdr:cNvPr id="4142" name="AutoShape 46">
          <a:extLst>
            <a:ext uri="{FF2B5EF4-FFF2-40B4-BE49-F238E27FC236}">
              <a16:creationId xmlns:a16="http://schemas.microsoft.com/office/drawing/2014/main" id="{F0EEC6F6-B47A-4153-A1BF-4EE56E4AE898}"/>
            </a:ext>
          </a:extLst>
        </xdr:cNvPr>
        <xdr:cNvSpPr>
          <a:spLocks noChangeAspect="1" noChangeArrowheads="1"/>
        </xdr:cNvSpPr>
      </xdr:nvSpPr>
      <xdr:spPr bwMode="auto">
        <a:xfrm>
          <a:off x="0" y="147574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127000</xdr:rowOff>
    </xdr:from>
    <xdr:to>
      <xdr:col>0</xdr:col>
      <xdr:colOff>219075</xdr:colOff>
      <xdr:row>49</xdr:row>
      <xdr:rowOff>85725</xdr:rowOff>
    </xdr:to>
    <xdr:sp macro="" textlink="">
      <xdr:nvSpPr>
        <xdr:cNvPr id="4143" name="AutoShape 47">
          <a:extLst>
            <a:ext uri="{FF2B5EF4-FFF2-40B4-BE49-F238E27FC236}">
              <a16:creationId xmlns:a16="http://schemas.microsoft.com/office/drawing/2014/main" id="{52204318-2A65-9DC2-7105-EA9023DB8A04}"/>
            </a:ext>
          </a:extLst>
        </xdr:cNvPr>
        <xdr:cNvSpPr>
          <a:spLocks noChangeAspect="1" noChangeArrowheads="1"/>
        </xdr:cNvSpPr>
      </xdr:nvSpPr>
      <xdr:spPr bwMode="auto">
        <a:xfrm>
          <a:off x="0" y="1516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158750</xdr:rowOff>
    </xdr:from>
    <xdr:to>
      <xdr:col>0</xdr:col>
      <xdr:colOff>219075</xdr:colOff>
      <xdr:row>49</xdr:row>
      <xdr:rowOff>276225</xdr:rowOff>
    </xdr:to>
    <xdr:sp macro="" textlink="">
      <xdr:nvSpPr>
        <xdr:cNvPr id="4144" name="AutoShape 48">
          <a:extLst>
            <a:ext uri="{FF2B5EF4-FFF2-40B4-BE49-F238E27FC236}">
              <a16:creationId xmlns:a16="http://schemas.microsoft.com/office/drawing/2014/main" id="{C00A5DF7-DF7E-368A-E9AB-DA9A665E54A4}"/>
            </a:ext>
          </a:extLst>
        </xdr:cNvPr>
        <xdr:cNvSpPr>
          <a:spLocks noChangeAspect="1" noChangeArrowheads="1"/>
        </xdr:cNvSpPr>
      </xdr:nvSpPr>
      <xdr:spPr bwMode="auto">
        <a:xfrm>
          <a:off x="0" y="1538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sp macro="" textlink="">
      <xdr:nvSpPr>
        <xdr:cNvPr id="4145" name="AutoShape 49">
          <a:extLst>
            <a:ext uri="{FF2B5EF4-FFF2-40B4-BE49-F238E27FC236}">
              <a16:creationId xmlns:a16="http://schemas.microsoft.com/office/drawing/2014/main" id="{C6CD0852-3355-245D-525F-EBE6C8E8EE6F}"/>
            </a:ext>
          </a:extLst>
        </xdr:cNvPr>
        <xdr:cNvSpPr>
          <a:spLocks noChangeAspect="1" noChangeArrowheads="1"/>
        </xdr:cNvSpPr>
      </xdr:nvSpPr>
      <xdr:spPr bwMode="auto">
        <a:xfrm>
          <a:off x="0" y="15601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31750</xdr:rowOff>
    </xdr:from>
    <xdr:to>
      <xdr:col>0</xdr:col>
      <xdr:colOff>219075</xdr:colOff>
      <xdr:row>51</xdr:row>
      <xdr:rowOff>180975</xdr:rowOff>
    </xdr:to>
    <xdr:sp macro="" textlink="">
      <xdr:nvSpPr>
        <xdr:cNvPr id="4146" name="AutoShape 50">
          <a:extLst>
            <a:ext uri="{FF2B5EF4-FFF2-40B4-BE49-F238E27FC236}">
              <a16:creationId xmlns:a16="http://schemas.microsoft.com/office/drawing/2014/main" id="{454BAF88-2026-BB23-4D3E-4AF788A88C8F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63500</xdr:rowOff>
    </xdr:from>
    <xdr:to>
      <xdr:col>0</xdr:col>
      <xdr:colOff>219075</xdr:colOff>
      <xdr:row>53</xdr:row>
      <xdr:rowOff>19050</xdr:rowOff>
    </xdr:to>
    <xdr:sp macro="" textlink="">
      <xdr:nvSpPr>
        <xdr:cNvPr id="4147" name="AutoShape 51">
          <a:extLst>
            <a:ext uri="{FF2B5EF4-FFF2-40B4-BE49-F238E27FC236}">
              <a16:creationId xmlns:a16="http://schemas.microsoft.com/office/drawing/2014/main" id="{09CBD5BF-2CF2-B64D-E535-FAEE24884379}"/>
            </a:ext>
          </a:extLst>
        </xdr:cNvPr>
        <xdr:cNvSpPr>
          <a:spLocks noChangeAspect="1" noChangeArrowheads="1"/>
        </xdr:cNvSpPr>
      </xdr:nvSpPr>
      <xdr:spPr bwMode="auto">
        <a:xfrm>
          <a:off x="0" y="16414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95250</xdr:rowOff>
    </xdr:from>
    <xdr:to>
      <xdr:col>0</xdr:col>
      <xdr:colOff>219075</xdr:colOff>
      <xdr:row>53</xdr:row>
      <xdr:rowOff>219075</xdr:rowOff>
    </xdr:to>
    <xdr:sp macro="" textlink="">
      <xdr:nvSpPr>
        <xdr:cNvPr id="4148" name="AutoShape 52">
          <a:extLst>
            <a:ext uri="{FF2B5EF4-FFF2-40B4-BE49-F238E27FC236}">
              <a16:creationId xmlns:a16="http://schemas.microsoft.com/office/drawing/2014/main" id="{05513C2F-619D-7EFD-C3DA-948FB4FF6A95}"/>
            </a:ext>
          </a:extLst>
        </xdr:cNvPr>
        <xdr:cNvSpPr>
          <a:spLocks noChangeAspect="1" noChangeArrowheads="1"/>
        </xdr:cNvSpPr>
      </xdr:nvSpPr>
      <xdr:spPr bwMode="auto">
        <a:xfrm>
          <a:off x="0" y="16637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107950</xdr:rowOff>
    </xdr:from>
    <xdr:to>
      <xdr:col>0</xdr:col>
      <xdr:colOff>219075</xdr:colOff>
      <xdr:row>54</xdr:row>
      <xdr:rowOff>257175</xdr:rowOff>
    </xdr:to>
    <xdr:sp macro="" textlink="">
      <xdr:nvSpPr>
        <xdr:cNvPr id="4149" name="AutoShape 53">
          <a:extLst>
            <a:ext uri="{FF2B5EF4-FFF2-40B4-BE49-F238E27FC236}">
              <a16:creationId xmlns:a16="http://schemas.microsoft.com/office/drawing/2014/main" id="{BFB8812B-EC32-C553-AEAC-0069D3CFCD29}"/>
            </a:ext>
          </a:extLst>
        </xdr:cNvPr>
        <xdr:cNvSpPr>
          <a:spLocks noChangeAspect="1" noChangeArrowheads="1"/>
        </xdr:cNvSpPr>
      </xdr:nvSpPr>
      <xdr:spPr bwMode="auto">
        <a:xfrm>
          <a:off x="0" y="1702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139700</xdr:rowOff>
    </xdr:from>
    <xdr:to>
      <xdr:col>0</xdr:col>
      <xdr:colOff>219075</xdr:colOff>
      <xdr:row>56</xdr:row>
      <xdr:rowOff>66675</xdr:rowOff>
    </xdr:to>
    <xdr:sp macro="" textlink="">
      <xdr:nvSpPr>
        <xdr:cNvPr id="4150" name="AutoShape 54">
          <a:extLst>
            <a:ext uri="{FF2B5EF4-FFF2-40B4-BE49-F238E27FC236}">
              <a16:creationId xmlns:a16="http://schemas.microsoft.com/office/drawing/2014/main" id="{CF9671CA-79E2-8F68-8D5B-7C1697068A1A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219075</xdr:colOff>
      <xdr:row>56</xdr:row>
      <xdr:rowOff>142875</xdr:rowOff>
    </xdr:to>
    <xdr:sp macro="" textlink="">
      <xdr:nvSpPr>
        <xdr:cNvPr id="4151" name="AutoShape 55">
          <a:extLst>
            <a:ext uri="{FF2B5EF4-FFF2-40B4-BE49-F238E27FC236}">
              <a16:creationId xmlns:a16="http://schemas.microsoft.com/office/drawing/2014/main" id="{927B5DB9-22A3-7E32-16FE-C99A8BFDABD4}"/>
            </a:ext>
          </a:extLst>
        </xdr:cNvPr>
        <xdr:cNvSpPr>
          <a:spLocks noChangeAspect="1" noChangeArrowheads="1"/>
        </xdr:cNvSpPr>
      </xdr:nvSpPr>
      <xdr:spPr bwMode="auto">
        <a:xfrm>
          <a:off x="0" y="17481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31750</xdr:rowOff>
    </xdr:from>
    <xdr:to>
      <xdr:col>0</xdr:col>
      <xdr:colOff>219075</xdr:colOff>
      <xdr:row>57</xdr:row>
      <xdr:rowOff>180975</xdr:rowOff>
    </xdr:to>
    <xdr:sp macro="" textlink="">
      <xdr:nvSpPr>
        <xdr:cNvPr id="4152" name="AutoShape 56">
          <a:extLst>
            <a:ext uri="{FF2B5EF4-FFF2-40B4-BE49-F238E27FC236}">
              <a16:creationId xmlns:a16="http://schemas.microsoft.com/office/drawing/2014/main" id="{2D8C0071-23AF-8746-0B86-3988E07ED334}"/>
            </a:ext>
          </a:extLst>
        </xdr:cNvPr>
        <xdr:cNvSpPr>
          <a:spLocks noChangeAspect="1" noChangeArrowheads="1"/>
        </xdr:cNvSpPr>
      </xdr:nvSpPr>
      <xdr:spPr bwMode="auto">
        <a:xfrm>
          <a:off x="0" y="17703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63500</xdr:rowOff>
    </xdr:from>
    <xdr:to>
      <xdr:col>0</xdr:col>
      <xdr:colOff>219075</xdr:colOff>
      <xdr:row>58</xdr:row>
      <xdr:rowOff>180975</xdr:rowOff>
    </xdr:to>
    <xdr:sp macro="" textlink="">
      <xdr:nvSpPr>
        <xdr:cNvPr id="4153" name="AutoShape 57">
          <a:extLst>
            <a:ext uri="{FF2B5EF4-FFF2-40B4-BE49-F238E27FC236}">
              <a16:creationId xmlns:a16="http://schemas.microsoft.com/office/drawing/2014/main" id="{FA2EB2A0-792F-E753-A29F-A99A5AB4DA5A}"/>
            </a:ext>
          </a:extLst>
        </xdr:cNvPr>
        <xdr:cNvSpPr>
          <a:spLocks noChangeAspect="1" noChangeArrowheads="1"/>
        </xdr:cNvSpPr>
      </xdr:nvSpPr>
      <xdr:spPr bwMode="auto">
        <a:xfrm>
          <a:off x="0" y="18294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219075</xdr:colOff>
      <xdr:row>59</xdr:row>
      <xdr:rowOff>114300</xdr:rowOff>
    </xdr:to>
    <xdr:sp macro="" textlink="">
      <xdr:nvSpPr>
        <xdr:cNvPr id="4154" name="AutoShape 58">
          <a:extLst>
            <a:ext uri="{FF2B5EF4-FFF2-40B4-BE49-F238E27FC236}">
              <a16:creationId xmlns:a16="http://schemas.microsoft.com/office/drawing/2014/main" id="{DBF0005C-B9E8-9869-9BEC-17D925366A4E}"/>
            </a:ext>
          </a:extLst>
        </xdr:cNvPr>
        <xdr:cNvSpPr>
          <a:spLocks noChangeAspect="1" noChangeArrowheads="1"/>
        </xdr:cNvSpPr>
      </xdr:nvSpPr>
      <xdr:spPr bwMode="auto">
        <a:xfrm>
          <a:off x="0" y="18421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219075</xdr:colOff>
      <xdr:row>60</xdr:row>
      <xdr:rowOff>133350</xdr:rowOff>
    </xdr:to>
    <xdr:sp macro="" textlink="">
      <xdr:nvSpPr>
        <xdr:cNvPr id="4155" name="AutoShape 59">
          <a:extLst>
            <a:ext uri="{FF2B5EF4-FFF2-40B4-BE49-F238E27FC236}">
              <a16:creationId xmlns:a16="http://schemas.microsoft.com/office/drawing/2014/main" id="{18A04764-D020-3C71-A9E7-145AFBB40DB2}"/>
            </a:ext>
          </a:extLst>
        </xdr:cNvPr>
        <xdr:cNvSpPr>
          <a:spLocks noChangeAspect="1" noChangeArrowheads="1"/>
        </xdr:cNvSpPr>
      </xdr:nvSpPr>
      <xdr:spPr bwMode="auto">
        <a:xfrm>
          <a:off x="0" y="18611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19050</xdr:rowOff>
    </xdr:from>
    <xdr:to>
      <xdr:col>0</xdr:col>
      <xdr:colOff>219075</xdr:colOff>
      <xdr:row>61</xdr:row>
      <xdr:rowOff>161925</xdr:rowOff>
    </xdr:to>
    <xdr:sp macro="" textlink="">
      <xdr:nvSpPr>
        <xdr:cNvPr id="4156" name="AutoShape 60">
          <a:extLst>
            <a:ext uri="{FF2B5EF4-FFF2-40B4-BE49-F238E27FC236}">
              <a16:creationId xmlns:a16="http://schemas.microsoft.com/office/drawing/2014/main" id="{D86F7AEB-C888-4574-A637-14F022AB7D9D}"/>
            </a:ext>
          </a:extLst>
        </xdr:cNvPr>
        <xdr:cNvSpPr>
          <a:spLocks noChangeAspect="1" noChangeArrowheads="1"/>
        </xdr:cNvSpPr>
      </xdr:nvSpPr>
      <xdr:spPr bwMode="auto">
        <a:xfrm>
          <a:off x="0" y="18821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50800</xdr:rowOff>
    </xdr:from>
    <xdr:to>
      <xdr:col>0</xdr:col>
      <xdr:colOff>190500</xdr:colOff>
      <xdr:row>63</xdr:row>
      <xdr:rowOff>9525</xdr:rowOff>
    </xdr:to>
    <xdr:sp macro="" textlink="">
      <xdr:nvSpPr>
        <xdr:cNvPr id="4157" name="AutoShape 61">
          <a:extLst>
            <a:ext uri="{FF2B5EF4-FFF2-40B4-BE49-F238E27FC236}">
              <a16:creationId xmlns:a16="http://schemas.microsoft.com/office/drawing/2014/main" id="{DBC00080-95C6-41EE-E261-CB5E3FD90824}"/>
            </a:ext>
          </a:extLst>
        </xdr:cNvPr>
        <xdr:cNvSpPr>
          <a:spLocks noChangeAspect="1" noChangeArrowheads="1"/>
        </xdr:cNvSpPr>
      </xdr:nvSpPr>
      <xdr:spPr bwMode="auto">
        <a:xfrm>
          <a:off x="0" y="1904365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82550</xdr:rowOff>
    </xdr:from>
    <xdr:to>
      <xdr:col>0</xdr:col>
      <xdr:colOff>219075</xdr:colOff>
      <xdr:row>64</xdr:row>
      <xdr:rowOff>38100</xdr:rowOff>
    </xdr:to>
    <xdr:sp macro="" textlink="">
      <xdr:nvSpPr>
        <xdr:cNvPr id="4158" name="AutoShape 62">
          <a:extLst>
            <a:ext uri="{FF2B5EF4-FFF2-40B4-BE49-F238E27FC236}">
              <a16:creationId xmlns:a16="http://schemas.microsoft.com/office/drawing/2014/main" id="{6C8D1213-1501-832A-CAC9-286BCF0A75E2}"/>
            </a:ext>
          </a:extLst>
        </xdr:cNvPr>
        <xdr:cNvSpPr>
          <a:spLocks noChangeAspect="1" noChangeArrowheads="1"/>
        </xdr:cNvSpPr>
      </xdr:nvSpPr>
      <xdr:spPr bwMode="auto">
        <a:xfrm>
          <a:off x="0" y="1926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114300</xdr:rowOff>
    </xdr:from>
    <xdr:to>
      <xdr:col>0</xdr:col>
      <xdr:colOff>219075</xdr:colOff>
      <xdr:row>65</xdr:row>
      <xdr:rowOff>66675</xdr:rowOff>
    </xdr:to>
    <xdr:sp macro="" textlink="">
      <xdr:nvSpPr>
        <xdr:cNvPr id="4159" name="AutoShape 63">
          <a:extLst>
            <a:ext uri="{FF2B5EF4-FFF2-40B4-BE49-F238E27FC236}">
              <a16:creationId xmlns:a16="http://schemas.microsoft.com/office/drawing/2014/main" id="{C7DF71A5-504C-71B6-F440-F077CA0738F6}"/>
            </a:ext>
          </a:extLst>
        </xdr:cNvPr>
        <xdr:cNvSpPr>
          <a:spLocks noChangeAspect="1" noChangeArrowheads="1"/>
        </xdr:cNvSpPr>
      </xdr:nvSpPr>
      <xdr:spPr bwMode="auto">
        <a:xfrm>
          <a:off x="0" y="194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146050</xdr:rowOff>
    </xdr:from>
    <xdr:to>
      <xdr:col>0</xdr:col>
      <xdr:colOff>219075</xdr:colOff>
      <xdr:row>65</xdr:row>
      <xdr:rowOff>276225</xdr:rowOff>
    </xdr:to>
    <xdr:sp macro="" textlink="">
      <xdr:nvSpPr>
        <xdr:cNvPr id="4160" name="AutoShape 64">
          <a:extLst>
            <a:ext uri="{FF2B5EF4-FFF2-40B4-BE49-F238E27FC236}">
              <a16:creationId xmlns:a16="http://schemas.microsoft.com/office/drawing/2014/main" id="{24E1DB01-9CA7-DEDB-6542-A867EB1CEC91}"/>
            </a:ext>
          </a:extLst>
        </xdr:cNvPr>
        <xdr:cNvSpPr>
          <a:spLocks noChangeAspect="1" noChangeArrowheads="1"/>
        </xdr:cNvSpPr>
      </xdr:nvSpPr>
      <xdr:spPr bwMode="auto">
        <a:xfrm>
          <a:off x="0" y="19710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165100</xdr:rowOff>
    </xdr:from>
    <xdr:to>
      <xdr:col>0</xdr:col>
      <xdr:colOff>219075</xdr:colOff>
      <xdr:row>67</xdr:row>
      <xdr:rowOff>123825</xdr:rowOff>
    </xdr:to>
    <xdr:sp macro="" textlink="">
      <xdr:nvSpPr>
        <xdr:cNvPr id="4161" name="AutoShape 65">
          <a:extLst>
            <a:ext uri="{FF2B5EF4-FFF2-40B4-BE49-F238E27FC236}">
              <a16:creationId xmlns:a16="http://schemas.microsoft.com/office/drawing/2014/main" id="{C47006E4-E4EB-6686-684D-D4585F77D921}"/>
            </a:ext>
          </a:extLst>
        </xdr:cNvPr>
        <xdr:cNvSpPr>
          <a:spLocks noChangeAspect="1" noChangeArrowheads="1"/>
        </xdr:cNvSpPr>
      </xdr:nvSpPr>
      <xdr:spPr bwMode="auto">
        <a:xfrm>
          <a:off x="0" y="201041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6350</xdr:rowOff>
    </xdr:from>
    <xdr:to>
      <xdr:col>0</xdr:col>
      <xdr:colOff>219075</xdr:colOff>
      <xdr:row>68</xdr:row>
      <xdr:rowOff>152400</xdr:rowOff>
    </xdr:to>
    <xdr:sp macro="" textlink="">
      <xdr:nvSpPr>
        <xdr:cNvPr id="4162" name="AutoShape 66">
          <a:extLst>
            <a:ext uri="{FF2B5EF4-FFF2-40B4-BE49-F238E27FC236}">
              <a16:creationId xmlns:a16="http://schemas.microsoft.com/office/drawing/2014/main" id="{355B6E5C-69D4-2599-5F41-0F51AACEA0B0}"/>
            </a:ext>
          </a:extLst>
        </xdr:cNvPr>
        <xdr:cNvSpPr>
          <a:spLocks noChangeAspect="1" noChangeArrowheads="1"/>
        </xdr:cNvSpPr>
      </xdr:nvSpPr>
      <xdr:spPr bwMode="auto">
        <a:xfrm>
          <a:off x="0" y="20326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38100</xdr:rowOff>
    </xdr:from>
    <xdr:to>
      <xdr:col>0</xdr:col>
      <xdr:colOff>219075</xdr:colOff>
      <xdr:row>69</xdr:row>
      <xdr:rowOff>171450</xdr:rowOff>
    </xdr:to>
    <xdr:sp macro="" textlink="">
      <xdr:nvSpPr>
        <xdr:cNvPr id="4163" name="AutoShape 67">
          <a:extLst>
            <a:ext uri="{FF2B5EF4-FFF2-40B4-BE49-F238E27FC236}">
              <a16:creationId xmlns:a16="http://schemas.microsoft.com/office/drawing/2014/main" id="{C323402C-D501-DDD6-0F67-7773A8D26F67}"/>
            </a:ext>
          </a:extLst>
        </xdr:cNvPr>
        <xdr:cNvSpPr>
          <a:spLocks noChangeAspect="1" noChangeArrowheads="1"/>
        </xdr:cNvSpPr>
      </xdr:nvSpPr>
      <xdr:spPr bwMode="auto">
        <a:xfrm>
          <a:off x="0" y="205486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247650</xdr:rowOff>
    </xdr:from>
    <xdr:to>
      <xdr:col>0</xdr:col>
      <xdr:colOff>219075</xdr:colOff>
      <xdr:row>70</xdr:row>
      <xdr:rowOff>9525</xdr:rowOff>
    </xdr:to>
    <xdr:sp macro="" textlink="">
      <xdr:nvSpPr>
        <xdr:cNvPr id="4164" name="AutoShape 68">
          <a:extLst>
            <a:ext uri="{FF2B5EF4-FFF2-40B4-BE49-F238E27FC236}">
              <a16:creationId xmlns:a16="http://schemas.microsoft.com/office/drawing/2014/main" id="{2C997A31-B44F-9EC3-1F8A-CAACDB7F3F4A}"/>
            </a:ext>
          </a:extLst>
        </xdr:cNvPr>
        <xdr:cNvSpPr>
          <a:spLocks noChangeAspect="1" noChangeArrowheads="1"/>
        </xdr:cNvSpPr>
      </xdr:nvSpPr>
      <xdr:spPr bwMode="auto">
        <a:xfrm>
          <a:off x="0" y="2075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76200</xdr:rowOff>
    </xdr:from>
    <xdr:to>
      <xdr:col>0</xdr:col>
      <xdr:colOff>219075</xdr:colOff>
      <xdr:row>71</xdr:row>
      <xdr:rowOff>219075</xdr:rowOff>
    </xdr:to>
    <xdr:sp macro="" textlink="">
      <xdr:nvSpPr>
        <xdr:cNvPr id="4165" name="AutoShape 69">
          <a:extLst>
            <a:ext uri="{FF2B5EF4-FFF2-40B4-BE49-F238E27FC236}">
              <a16:creationId xmlns:a16="http://schemas.microsoft.com/office/drawing/2014/main" id="{33BBCE27-3BCB-600B-A74C-7A2D4A27B2C9}"/>
            </a:ext>
          </a:extLst>
        </xdr:cNvPr>
        <xdr:cNvSpPr>
          <a:spLocks noChangeAspect="1" noChangeArrowheads="1"/>
        </xdr:cNvSpPr>
      </xdr:nvSpPr>
      <xdr:spPr bwMode="auto">
        <a:xfrm>
          <a:off x="0" y="2115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298450</xdr:rowOff>
    </xdr:from>
    <xdr:to>
      <xdr:col>0</xdr:col>
      <xdr:colOff>219075</xdr:colOff>
      <xdr:row>72</xdr:row>
      <xdr:rowOff>38100</xdr:rowOff>
    </xdr:to>
    <xdr:sp macro="" textlink="">
      <xdr:nvSpPr>
        <xdr:cNvPr id="4166" name="AutoShape 70">
          <a:extLst>
            <a:ext uri="{FF2B5EF4-FFF2-40B4-BE49-F238E27FC236}">
              <a16:creationId xmlns:a16="http://schemas.microsoft.com/office/drawing/2014/main" id="{1103B3EA-B68F-A44E-16D9-11279C202C4E}"/>
            </a:ext>
          </a:extLst>
        </xdr:cNvPr>
        <xdr:cNvSpPr>
          <a:spLocks noChangeAspect="1" noChangeArrowheads="1"/>
        </xdr:cNvSpPr>
      </xdr:nvSpPr>
      <xdr:spPr bwMode="auto">
        <a:xfrm>
          <a:off x="0" y="2137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219075</xdr:colOff>
      <xdr:row>72</xdr:row>
      <xdr:rowOff>133350</xdr:rowOff>
    </xdr:to>
    <xdr:sp macro="" textlink="">
      <xdr:nvSpPr>
        <xdr:cNvPr id="4167" name="AutoShape 71">
          <a:extLst>
            <a:ext uri="{FF2B5EF4-FFF2-40B4-BE49-F238E27FC236}">
              <a16:creationId xmlns:a16="http://schemas.microsoft.com/office/drawing/2014/main" id="{8FA33F34-933A-68A8-1F5D-4B747EA5B759}"/>
            </a:ext>
          </a:extLst>
        </xdr:cNvPr>
        <xdr:cNvSpPr>
          <a:spLocks noChangeAspect="1" noChangeArrowheads="1"/>
        </xdr:cNvSpPr>
      </xdr:nvSpPr>
      <xdr:spPr bwMode="auto">
        <a:xfrm>
          <a:off x="0" y="214503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19050</xdr:rowOff>
    </xdr:from>
    <xdr:to>
      <xdr:col>0</xdr:col>
      <xdr:colOff>219075</xdr:colOff>
      <xdr:row>73</xdr:row>
      <xdr:rowOff>152400</xdr:rowOff>
    </xdr:to>
    <xdr:sp macro="" textlink="">
      <xdr:nvSpPr>
        <xdr:cNvPr id="4168" name="AutoShape 72">
          <a:extLst>
            <a:ext uri="{FF2B5EF4-FFF2-40B4-BE49-F238E27FC236}">
              <a16:creationId xmlns:a16="http://schemas.microsoft.com/office/drawing/2014/main" id="{123BC0EE-E50E-1443-17B2-F8DC1BBEB6DB}"/>
            </a:ext>
          </a:extLst>
        </xdr:cNvPr>
        <xdr:cNvSpPr>
          <a:spLocks noChangeAspect="1" noChangeArrowheads="1"/>
        </xdr:cNvSpPr>
      </xdr:nvSpPr>
      <xdr:spPr bwMode="auto">
        <a:xfrm>
          <a:off x="0" y="21659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38100</xdr:rowOff>
    </xdr:from>
    <xdr:to>
      <xdr:col>0</xdr:col>
      <xdr:colOff>219075</xdr:colOff>
      <xdr:row>74</xdr:row>
      <xdr:rowOff>152400</xdr:rowOff>
    </xdr:to>
    <xdr:sp macro="" textlink="">
      <xdr:nvSpPr>
        <xdr:cNvPr id="4169" name="AutoShape 73">
          <a:extLst>
            <a:ext uri="{FF2B5EF4-FFF2-40B4-BE49-F238E27FC236}">
              <a16:creationId xmlns:a16="http://schemas.microsoft.com/office/drawing/2014/main" id="{F3B6B5F9-0B45-C602-23C6-E12A50D9B3DD}"/>
            </a:ext>
          </a:extLst>
        </xdr:cNvPr>
        <xdr:cNvSpPr>
          <a:spLocks noChangeAspect="1" noChangeArrowheads="1"/>
        </xdr:cNvSpPr>
      </xdr:nvSpPr>
      <xdr:spPr bwMode="auto">
        <a:xfrm>
          <a:off x="0" y="2186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219075</xdr:colOff>
      <xdr:row>75</xdr:row>
      <xdr:rowOff>142875</xdr:rowOff>
    </xdr:to>
    <xdr:sp macro="" textlink="">
      <xdr:nvSpPr>
        <xdr:cNvPr id="4170" name="AutoShape 74">
          <a:extLst>
            <a:ext uri="{FF2B5EF4-FFF2-40B4-BE49-F238E27FC236}">
              <a16:creationId xmlns:a16="http://schemas.microsoft.com/office/drawing/2014/main" id="{5648E07F-61EE-6F64-954A-2F066012948D}"/>
            </a:ext>
          </a:extLst>
        </xdr:cNvPr>
        <xdr:cNvSpPr>
          <a:spLocks noChangeAspect="1" noChangeArrowheads="1"/>
        </xdr:cNvSpPr>
      </xdr:nvSpPr>
      <xdr:spPr bwMode="auto">
        <a:xfrm>
          <a:off x="0" y="22205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31750</xdr:rowOff>
    </xdr:from>
    <xdr:to>
      <xdr:col>0</xdr:col>
      <xdr:colOff>219075</xdr:colOff>
      <xdr:row>76</xdr:row>
      <xdr:rowOff>142875</xdr:rowOff>
    </xdr:to>
    <xdr:sp macro="" textlink="">
      <xdr:nvSpPr>
        <xdr:cNvPr id="4171" name="AutoShape 75">
          <a:extLst>
            <a:ext uri="{FF2B5EF4-FFF2-40B4-BE49-F238E27FC236}">
              <a16:creationId xmlns:a16="http://schemas.microsoft.com/office/drawing/2014/main" id="{055628F7-E8CC-2821-78F4-041CDD595A2C}"/>
            </a:ext>
          </a:extLst>
        </xdr:cNvPr>
        <xdr:cNvSpPr>
          <a:spLocks noChangeAspect="1" noChangeArrowheads="1"/>
        </xdr:cNvSpPr>
      </xdr:nvSpPr>
      <xdr:spPr bwMode="auto">
        <a:xfrm>
          <a:off x="0" y="22612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200025</xdr:colOff>
      <xdr:row>77</xdr:row>
      <xdr:rowOff>142875</xdr:rowOff>
    </xdr:to>
    <xdr:sp macro="" textlink="">
      <xdr:nvSpPr>
        <xdr:cNvPr id="4172" name="AutoShape 76">
          <a:extLst>
            <a:ext uri="{FF2B5EF4-FFF2-40B4-BE49-F238E27FC236}">
              <a16:creationId xmlns:a16="http://schemas.microsoft.com/office/drawing/2014/main" id="{741995AF-ED1C-23A2-9E2A-2EA5976CFC5F}"/>
            </a:ext>
          </a:extLst>
        </xdr:cNvPr>
        <xdr:cNvSpPr>
          <a:spLocks noChangeAspect="1" noChangeArrowheads="1"/>
        </xdr:cNvSpPr>
      </xdr:nvSpPr>
      <xdr:spPr bwMode="auto">
        <a:xfrm>
          <a:off x="0" y="227711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31750</xdr:rowOff>
    </xdr:from>
    <xdr:to>
      <xdr:col>0</xdr:col>
      <xdr:colOff>219075</xdr:colOff>
      <xdr:row>78</xdr:row>
      <xdr:rowOff>180975</xdr:rowOff>
    </xdr:to>
    <xdr:sp macro="" textlink="">
      <xdr:nvSpPr>
        <xdr:cNvPr id="4173" name="AutoShape 77">
          <a:extLst>
            <a:ext uri="{FF2B5EF4-FFF2-40B4-BE49-F238E27FC236}">
              <a16:creationId xmlns:a16="http://schemas.microsoft.com/office/drawing/2014/main" id="{9BB2511F-44E3-566D-FA5B-254A4A2D52AB}"/>
            </a:ext>
          </a:extLst>
        </xdr:cNvPr>
        <xdr:cNvSpPr>
          <a:spLocks noChangeAspect="1" noChangeArrowheads="1"/>
        </xdr:cNvSpPr>
      </xdr:nvSpPr>
      <xdr:spPr bwMode="auto">
        <a:xfrm>
          <a:off x="0" y="22993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63500</xdr:rowOff>
    </xdr:from>
    <xdr:to>
      <xdr:col>0</xdr:col>
      <xdr:colOff>219075</xdr:colOff>
      <xdr:row>79</xdr:row>
      <xdr:rowOff>209550</xdr:rowOff>
    </xdr:to>
    <xdr:sp macro="" textlink="">
      <xdr:nvSpPr>
        <xdr:cNvPr id="4174" name="AutoShape 78">
          <a:extLst>
            <a:ext uri="{FF2B5EF4-FFF2-40B4-BE49-F238E27FC236}">
              <a16:creationId xmlns:a16="http://schemas.microsoft.com/office/drawing/2014/main" id="{8CA43649-2D4A-97A7-F62C-0EB815A04544}"/>
            </a:ext>
          </a:extLst>
        </xdr:cNvPr>
        <xdr:cNvSpPr>
          <a:spLocks noChangeAspect="1" noChangeArrowheads="1"/>
        </xdr:cNvSpPr>
      </xdr:nvSpPr>
      <xdr:spPr bwMode="auto">
        <a:xfrm>
          <a:off x="0" y="232156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95250</xdr:rowOff>
    </xdr:from>
    <xdr:to>
      <xdr:col>0</xdr:col>
      <xdr:colOff>219075</xdr:colOff>
      <xdr:row>80</xdr:row>
      <xdr:rowOff>219075</xdr:rowOff>
    </xdr:to>
    <xdr:sp macro="" textlink="">
      <xdr:nvSpPr>
        <xdr:cNvPr id="4175" name="AutoShape 79">
          <a:extLst>
            <a:ext uri="{FF2B5EF4-FFF2-40B4-BE49-F238E27FC236}">
              <a16:creationId xmlns:a16="http://schemas.microsoft.com/office/drawing/2014/main" id="{36E35BB9-0AFD-C37D-3E74-449CC42C3EBE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107950</xdr:rowOff>
    </xdr:from>
    <xdr:to>
      <xdr:col>0</xdr:col>
      <xdr:colOff>219075</xdr:colOff>
      <xdr:row>82</xdr:row>
      <xdr:rowOff>66675</xdr:rowOff>
    </xdr:to>
    <xdr:sp macro="" textlink="">
      <xdr:nvSpPr>
        <xdr:cNvPr id="4176" name="AutoShape 80">
          <a:extLst>
            <a:ext uri="{FF2B5EF4-FFF2-40B4-BE49-F238E27FC236}">
              <a16:creationId xmlns:a16="http://schemas.microsoft.com/office/drawing/2014/main" id="{573ECD55-A1BD-7EF7-25A7-240D42657939}"/>
            </a:ext>
          </a:extLst>
        </xdr:cNvPr>
        <xdr:cNvSpPr>
          <a:spLocks noChangeAspect="1" noChangeArrowheads="1"/>
        </xdr:cNvSpPr>
      </xdr:nvSpPr>
      <xdr:spPr bwMode="auto">
        <a:xfrm>
          <a:off x="0" y="24377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139700</xdr:rowOff>
    </xdr:from>
    <xdr:to>
      <xdr:col>0</xdr:col>
      <xdr:colOff>219075</xdr:colOff>
      <xdr:row>83</xdr:row>
      <xdr:rowOff>66675</xdr:rowOff>
    </xdr:to>
    <xdr:sp macro="" textlink="">
      <xdr:nvSpPr>
        <xdr:cNvPr id="4177" name="AutoShape 81">
          <a:extLst>
            <a:ext uri="{FF2B5EF4-FFF2-40B4-BE49-F238E27FC236}">
              <a16:creationId xmlns:a16="http://schemas.microsoft.com/office/drawing/2014/main" id="{C66C9D76-8754-0750-30C1-1B3A741408F1}"/>
            </a:ext>
          </a:extLst>
        </xdr:cNvPr>
        <xdr:cNvSpPr>
          <a:spLocks noChangeAspect="1" noChangeArrowheads="1"/>
        </xdr:cNvSpPr>
      </xdr:nvSpPr>
      <xdr:spPr bwMode="auto">
        <a:xfrm>
          <a:off x="0" y="24599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200025</xdr:colOff>
      <xdr:row>83</xdr:row>
      <xdr:rowOff>142875</xdr:rowOff>
    </xdr:to>
    <xdr:sp macro="" textlink="">
      <xdr:nvSpPr>
        <xdr:cNvPr id="4178" name="AutoShape 82">
          <a:extLst>
            <a:ext uri="{FF2B5EF4-FFF2-40B4-BE49-F238E27FC236}">
              <a16:creationId xmlns:a16="http://schemas.microsoft.com/office/drawing/2014/main" id="{40B88768-34B5-BC3C-FAD9-467BFB4AA86E}"/>
            </a:ext>
          </a:extLst>
        </xdr:cNvPr>
        <xdr:cNvSpPr>
          <a:spLocks noChangeAspect="1" noChangeArrowheads="1"/>
        </xdr:cNvSpPr>
      </xdr:nvSpPr>
      <xdr:spPr bwMode="auto">
        <a:xfrm>
          <a:off x="0" y="24650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31750</xdr:rowOff>
    </xdr:from>
    <xdr:to>
      <xdr:col>0</xdr:col>
      <xdr:colOff>219075</xdr:colOff>
      <xdr:row>84</xdr:row>
      <xdr:rowOff>180975</xdr:rowOff>
    </xdr:to>
    <xdr:sp macro="" textlink="">
      <xdr:nvSpPr>
        <xdr:cNvPr id="4179" name="AutoShape 83">
          <a:extLst>
            <a:ext uri="{FF2B5EF4-FFF2-40B4-BE49-F238E27FC236}">
              <a16:creationId xmlns:a16="http://schemas.microsoft.com/office/drawing/2014/main" id="{71DC4580-C07F-5945-E9E1-A525408F6DB1}"/>
            </a:ext>
          </a:extLst>
        </xdr:cNvPr>
        <xdr:cNvSpPr>
          <a:spLocks noChangeAspect="1" noChangeArrowheads="1"/>
        </xdr:cNvSpPr>
      </xdr:nvSpPr>
      <xdr:spPr bwMode="auto">
        <a:xfrm>
          <a:off x="0" y="24872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63500</xdr:rowOff>
    </xdr:from>
    <xdr:to>
      <xdr:col>0</xdr:col>
      <xdr:colOff>219075</xdr:colOff>
      <xdr:row>85</xdr:row>
      <xdr:rowOff>180975</xdr:rowOff>
    </xdr:to>
    <xdr:sp macro="" textlink="">
      <xdr:nvSpPr>
        <xdr:cNvPr id="4180" name="AutoShape 84">
          <a:extLst>
            <a:ext uri="{FF2B5EF4-FFF2-40B4-BE49-F238E27FC236}">
              <a16:creationId xmlns:a16="http://schemas.microsoft.com/office/drawing/2014/main" id="{B98EA60A-8599-397F-CEBB-7C9FFC6742C0}"/>
            </a:ext>
          </a:extLst>
        </xdr:cNvPr>
        <xdr:cNvSpPr>
          <a:spLocks noChangeAspect="1" noChangeArrowheads="1"/>
        </xdr:cNvSpPr>
      </xdr:nvSpPr>
      <xdr:spPr bwMode="auto">
        <a:xfrm>
          <a:off x="0" y="25095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sp macro="" textlink="">
      <xdr:nvSpPr>
        <xdr:cNvPr id="4181" name="AutoShape 85">
          <a:extLst>
            <a:ext uri="{FF2B5EF4-FFF2-40B4-BE49-F238E27FC236}">
              <a16:creationId xmlns:a16="http://schemas.microsoft.com/office/drawing/2014/main" id="{6DA47994-81A3-35BF-AB50-393A99279D9D}"/>
            </a:ext>
          </a:extLst>
        </xdr:cNvPr>
        <xdr:cNvSpPr>
          <a:spLocks noChangeAspect="1" noChangeArrowheads="1"/>
        </xdr:cNvSpPr>
      </xdr:nvSpPr>
      <xdr:spPr bwMode="auto">
        <a:xfrm>
          <a:off x="0" y="25222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31750</xdr:rowOff>
    </xdr:from>
    <xdr:to>
      <xdr:col>0</xdr:col>
      <xdr:colOff>219075</xdr:colOff>
      <xdr:row>87</xdr:row>
      <xdr:rowOff>142875</xdr:rowOff>
    </xdr:to>
    <xdr:sp macro="" textlink="">
      <xdr:nvSpPr>
        <xdr:cNvPr id="4182" name="AutoShape 86">
          <a:extLst>
            <a:ext uri="{FF2B5EF4-FFF2-40B4-BE49-F238E27FC236}">
              <a16:creationId xmlns:a16="http://schemas.microsoft.com/office/drawing/2014/main" id="{8531CD27-7B0B-2D21-F717-3AC0B7FF0203}"/>
            </a:ext>
          </a:extLst>
        </xdr:cNvPr>
        <xdr:cNvSpPr>
          <a:spLocks noChangeAspect="1" noChangeArrowheads="1"/>
        </xdr:cNvSpPr>
      </xdr:nvSpPr>
      <xdr:spPr bwMode="auto">
        <a:xfrm>
          <a:off x="0" y="254444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219075</xdr:colOff>
      <xdr:row>88</xdr:row>
      <xdr:rowOff>114300</xdr:rowOff>
    </xdr:to>
    <xdr:sp macro="" textlink="">
      <xdr:nvSpPr>
        <xdr:cNvPr id="4183" name="AutoShape 87">
          <a:extLst>
            <a:ext uri="{FF2B5EF4-FFF2-40B4-BE49-F238E27FC236}">
              <a16:creationId xmlns:a16="http://schemas.microsoft.com/office/drawing/2014/main" id="{72C957B3-6820-76EF-3864-0919955E933B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219075</xdr:colOff>
      <xdr:row>89</xdr:row>
      <xdr:rowOff>142875</xdr:rowOff>
    </xdr:to>
    <xdr:sp macro="" textlink="">
      <xdr:nvSpPr>
        <xdr:cNvPr id="4184" name="AutoShape 88">
          <a:extLst>
            <a:ext uri="{FF2B5EF4-FFF2-40B4-BE49-F238E27FC236}">
              <a16:creationId xmlns:a16="http://schemas.microsoft.com/office/drawing/2014/main" id="{77F56997-177A-7131-2931-6B50C5C56645}"/>
            </a:ext>
          </a:extLst>
        </xdr:cNvPr>
        <xdr:cNvSpPr>
          <a:spLocks noChangeAspect="1" noChangeArrowheads="1"/>
        </xdr:cNvSpPr>
      </xdr:nvSpPr>
      <xdr:spPr bwMode="auto">
        <a:xfrm>
          <a:off x="0" y="25977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31750</xdr:rowOff>
    </xdr:from>
    <xdr:to>
      <xdr:col>0</xdr:col>
      <xdr:colOff>219075</xdr:colOff>
      <xdr:row>90</xdr:row>
      <xdr:rowOff>142875</xdr:rowOff>
    </xdr:to>
    <xdr:sp macro="" textlink="">
      <xdr:nvSpPr>
        <xdr:cNvPr id="4185" name="AutoShape 89">
          <a:extLst>
            <a:ext uri="{FF2B5EF4-FFF2-40B4-BE49-F238E27FC236}">
              <a16:creationId xmlns:a16="http://schemas.microsoft.com/office/drawing/2014/main" id="{3FBFCB45-D198-EF48-451A-D1A449C12216}"/>
            </a:ext>
          </a:extLst>
        </xdr:cNvPr>
        <xdr:cNvSpPr>
          <a:spLocks noChangeAspect="1" noChangeArrowheads="1"/>
        </xdr:cNvSpPr>
      </xdr:nvSpPr>
      <xdr:spPr bwMode="auto">
        <a:xfrm>
          <a:off x="0" y="26200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219075</xdr:colOff>
      <xdr:row>91</xdr:row>
      <xdr:rowOff>142875</xdr:rowOff>
    </xdr:to>
    <xdr:sp macro="" textlink="">
      <xdr:nvSpPr>
        <xdr:cNvPr id="4186" name="AutoShape 90">
          <a:extLst>
            <a:ext uri="{FF2B5EF4-FFF2-40B4-BE49-F238E27FC236}">
              <a16:creationId xmlns:a16="http://schemas.microsoft.com/office/drawing/2014/main" id="{24467820-CEA8-90EF-C85D-DD790BF8CF48}"/>
            </a:ext>
          </a:extLst>
        </xdr:cNvPr>
        <xdr:cNvSpPr>
          <a:spLocks noChangeAspect="1" noChangeArrowheads="1"/>
        </xdr:cNvSpPr>
      </xdr:nvSpPr>
      <xdr:spPr bwMode="auto">
        <a:xfrm>
          <a:off x="0" y="26358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31750</xdr:rowOff>
    </xdr:from>
    <xdr:to>
      <xdr:col>0</xdr:col>
      <xdr:colOff>219075</xdr:colOff>
      <xdr:row>92</xdr:row>
      <xdr:rowOff>142875</xdr:rowOff>
    </xdr:to>
    <xdr:sp macro="" textlink="">
      <xdr:nvSpPr>
        <xdr:cNvPr id="4187" name="AutoShape 91">
          <a:extLst>
            <a:ext uri="{FF2B5EF4-FFF2-40B4-BE49-F238E27FC236}">
              <a16:creationId xmlns:a16="http://schemas.microsoft.com/office/drawing/2014/main" id="{5B28DB5C-8E26-DBBA-26E0-76A83B88E7EA}"/>
            </a:ext>
          </a:extLst>
        </xdr:cNvPr>
        <xdr:cNvSpPr>
          <a:spLocks noChangeAspect="1" noChangeArrowheads="1"/>
        </xdr:cNvSpPr>
      </xdr:nvSpPr>
      <xdr:spPr bwMode="auto">
        <a:xfrm>
          <a:off x="0" y="26949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219075</xdr:colOff>
      <xdr:row>93</xdr:row>
      <xdr:rowOff>133350</xdr:rowOff>
    </xdr:to>
    <xdr:sp macro="" textlink="">
      <xdr:nvSpPr>
        <xdr:cNvPr id="4188" name="AutoShape 92">
          <a:extLst>
            <a:ext uri="{FF2B5EF4-FFF2-40B4-BE49-F238E27FC236}">
              <a16:creationId xmlns:a16="http://schemas.microsoft.com/office/drawing/2014/main" id="{0CBCA8B8-42BF-A79A-EE5F-63D2F63914B6}"/>
            </a:ext>
          </a:extLst>
        </xdr:cNvPr>
        <xdr:cNvSpPr>
          <a:spLocks noChangeAspect="1" noChangeArrowheads="1"/>
        </xdr:cNvSpPr>
      </xdr:nvSpPr>
      <xdr:spPr bwMode="auto">
        <a:xfrm>
          <a:off x="0" y="27108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19050</xdr:rowOff>
    </xdr:from>
    <xdr:to>
      <xdr:col>0</xdr:col>
      <xdr:colOff>219075</xdr:colOff>
      <xdr:row>94</xdr:row>
      <xdr:rowOff>161925</xdr:rowOff>
    </xdr:to>
    <xdr:sp macro="" textlink="">
      <xdr:nvSpPr>
        <xdr:cNvPr id="4189" name="AutoShape 93">
          <a:extLst>
            <a:ext uri="{FF2B5EF4-FFF2-40B4-BE49-F238E27FC236}">
              <a16:creationId xmlns:a16="http://schemas.microsoft.com/office/drawing/2014/main" id="{A2ECEF8E-7D9A-140D-4A65-3201016454FC}"/>
            </a:ext>
          </a:extLst>
        </xdr:cNvPr>
        <xdr:cNvSpPr>
          <a:spLocks noChangeAspect="1" noChangeArrowheads="1"/>
        </xdr:cNvSpPr>
      </xdr:nvSpPr>
      <xdr:spPr bwMode="auto">
        <a:xfrm>
          <a:off x="0" y="2750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50800</xdr:rowOff>
    </xdr:from>
    <xdr:to>
      <xdr:col>0</xdr:col>
      <xdr:colOff>219075</xdr:colOff>
      <xdr:row>95</xdr:row>
      <xdr:rowOff>161925</xdr:rowOff>
    </xdr:to>
    <xdr:sp macro="" textlink="">
      <xdr:nvSpPr>
        <xdr:cNvPr id="4190" name="AutoShape 94">
          <a:extLst>
            <a:ext uri="{FF2B5EF4-FFF2-40B4-BE49-F238E27FC236}">
              <a16:creationId xmlns:a16="http://schemas.microsoft.com/office/drawing/2014/main" id="{58C7D030-6EFD-3B06-C731-85B4BF765532}"/>
            </a:ext>
          </a:extLst>
        </xdr:cNvPr>
        <xdr:cNvSpPr>
          <a:spLocks noChangeAspect="1" noChangeArrowheads="1"/>
        </xdr:cNvSpPr>
      </xdr:nvSpPr>
      <xdr:spPr bwMode="auto">
        <a:xfrm>
          <a:off x="0" y="28460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sp macro="" textlink="">
      <xdr:nvSpPr>
        <xdr:cNvPr id="4191" name="AutoShape 95">
          <a:extLst>
            <a:ext uri="{FF2B5EF4-FFF2-40B4-BE49-F238E27FC236}">
              <a16:creationId xmlns:a16="http://schemas.microsoft.com/office/drawing/2014/main" id="{82245F9C-2913-CB74-0026-34782D71F71D}"/>
            </a:ext>
          </a:extLst>
        </xdr:cNvPr>
        <xdr:cNvSpPr>
          <a:spLocks noChangeAspect="1" noChangeArrowheads="1"/>
        </xdr:cNvSpPr>
      </xdr:nvSpPr>
      <xdr:spPr bwMode="auto">
        <a:xfrm>
          <a:off x="0" y="28600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31750</xdr:rowOff>
    </xdr:from>
    <xdr:to>
      <xdr:col>0</xdr:col>
      <xdr:colOff>219075</xdr:colOff>
      <xdr:row>97</xdr:row>
      <xdr:rowOff>180975</xdr:rowOff>
    </xdr:to>
    <xdr:sp macro="" textlink="">
      <xdr:nvSpPr>
        <xdr:cNvPr id="4192" name="AutoShape 96">
          <a:extLst>
            <a:ext uri="{FF2B5EF4-FFF2-40B4-BE49-F238E27FC236}">
              <a16:creationId xmlns:a16="http://schemas.microsoft.com/office/drawing/2014/main" id="{62DE728D-E5EE-ADBE-CED6-BB4FDD7B869D}"/>
            </a:ext>
          </a:extLst>
        </xdr:cNvPr>
        <xdr:cNvSpPr>
          <a:spLocks noChangeAspect="1" noChangeArrowheads="1"/>
        </xdr:cNvSpPr>
      </xdr:nvSpPr>
      <xdr:spPr bwMode="auto">
        <a:xfrm>
          <a:off x="0" y="288226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63500</xdr:rowOff>
    </xdr:from>
    <xdr:to>
      <xdr:col>0</xdr:col>
      <xdr:colOff>219075</xdr:colOff>
      <xdr:row>98</xdr:row>
      <xdr:rowOff>180975</xdr:rowOff>
    </xdr:to>
    <xdr:sp macro="" textlink="">
      <xdr:nvSpPr>
        <xdr:cNvPr id="4193" name="AutoShape 97">
          <a:extLst>
            <a:ext uri="{FF2B5EF4-FFF2-40B4-BE49-F238E27FC236}">
              <a16:creationId xmlns:a16="http://schemas.microsoft.com/office/drawing/2014/main" id="{28C886B7-F67A-97EF-0DB3-6662960B47E5}"/>
            </a:ext>
          </a:extLst>
        </xdr:cNvPr>
        <xdr:cNvSpPr>
          <a:spLocks noChangeAspect="1" noChangeArrowheads="1"/>
        </xdr:cNvSpPr>
      </xdr:nvSpPr>
      <xdr:spPr bwMode="auto">
        <a:xfrm>
          <a:off x="0" y="29044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219075</xdr:colOff>
      <xdr:row>99</xdr:row>
      <xdr:rowOff>114300</xdr:rowOff>
    </xdr:to>
    <xdr:sp macro="" textlink="">
      <xdr:nvSpPr>
        <xdr:cNvPr id="4194" name="AutoShape 98">
          <a:extLst>
            <a:ext uri="{FF2B5EF4-FFF2-40B4-BE49-F238E27FC236}">
              <a16:creationId xmlns:a16="http://schemas.microsoft.com/office/drawing/2014/main" id="{A89C4539-053C-E833-949D-3A06ED0ABF02}"/>
            </a:ext>
          </a:extLst>
        </xdr:cNvPr>
        <xdr:cNvSpPr>
          <a:spLocks noChangeAspect="1" noChangeArrowheads="1"/>
        </xdr:cNvSpPr>
      </xdr:nvSpPr>
      <xdr:spPr bwMode="auto">
        <a:xfrm>
          <a:off x="0" y="29171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133350</xdr:rowOff>
    </xdr:to>
    <xdr:sp macro="" textlink="">
      <xdr:nvSpPr>
        <xdr:cNvPr id="4195" name="AutoShape 99">
          <a:extLst>
            <a:ext uri="{FF2B5EF4-FFF2-40B4-BE49-F238E27FC236}">
              <a16:creationId xmlns:a16="http://schemas.microsoft.com/office/drawing/2014/main" id="{FF6D7381-A08F-417B-B3F1-FD2A15C2F283}"/>
            </a:ext>
          </a:extLst>
        </xdr:cNvPr>
        <xdr:cNvSpPr>
          <a:spLocks noChangeAspect="1" noChangeArrowheads="1"/>
        </xdr:cNvSpPr>
      </xdr:nvSpPr>
      <xdr:spPr bwMode="auto">
        <a:xfrm>
          <a:off x="0" y="293624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19050</xdr:rowOff>
    </xdr:from>
    <xdr:to>
      <xdr:col>0</xdr:col>
      <xdr:colOff>219075</xdr:colOff>
      <xdr:row>101</xdr:row>
      <xdr:rowOff>152400</xdr:rowOff>
    </xdr:to>
    <xdr:sp macro="" textlink="">
      <xdr:nvSpPr>
        <xdr:cNvPr id="4196" name="AutoShape 100">
          <a:extLst>
            <a:ext uri="{FF2B5EF4-FFF2-40B4-BE49-F238E27FC236}">
              <a16:creationId xmlns:a16="http://schemas.microsoft.com/office/drawing/2014/main" id="{852403E9-A7F6-970F-B587-44734BB7A2F5}"/>
            </a:ext>
          </a:extLst>
        </xdr:cNvPr>
        <xdr:cNvSpPr>
          <a:spLocks noChangeAspect="1" noChangeArrowheads="1"/>
        </xdr:cNvSpPr>
      </xdr:nvSpPr>
      <xdr:spPr bwMode="auto">
        <a:xfrm>
          <a:off x="0" y="297561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38100</xdr:rowOff>
    </xdr:from>
    <xdr:to>
      <xdr:col>0</xdr:col>
      <xdr:colOff>219075</xdr:colOff>
      <xdr:row>102</xdr:row>
      <xdr:rowOff>171450</xdr:rowOff>
    </xdr:to>
    <xdr:sp macro="" textlink="">
      <xdr:nvSpPr>
        <xdr:cNvPr id="4197" name="AutoShape 101">
          <a:extLst>
            <a:ext uri="{FF2B5EF4-FFF2-40B4-BE49-F238E27FC236}">
              <a16:creationId xmlns:a16="http://schemas.microsoft.com/office/drawing/2014/main" id="{02A3BD3C-0162-5311-E4DB-5C334CB0A40A}"/>
            </a:ext>
          </a:extLst>
        </xdr:cNvPr>
        <xdr:cNvSpPr>
          <a:spLocks noChangeAspect="1" noChangeArrowheads="1"/>
        </xdr:cNvSpPr>
      </xdr:nvSpPr>
      <xdr:spPr bwMode="auto">
        <a:xfrm>
          <a:off x="0" y="301498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57150</xdr:rowOff>
    </xdr:from>
    <xdr:to>
      <xdr:col>0</xdr:col>
      <xdr:colOff>219075</xdr:colOff>
      <xdr:row>103</xdr:row>
      <xdr:rowOff>200025</xdr:rowOff>
    </xdr:to>
    <xdr:sp macro="" textlink="">
      <xdr:nvSpPr>
        <xdr:cNvPr id="4198" name="AutoShape 102">
          <a:extLst>
            <a:ext uri="{FF2B5EF4-FFF2-40B4-BE49-F238E27FC236}">
              <a16:creationId xmlns:a16="http://schemas.microsoft.com/office/drawing/2014/main" id="{3C78DE21-73F8-DCE1-CA06-9A9D883508E5}"/>
            </a:ext>
          </a:extLst>
        </xdr:cNvPr>
        <xdr:cNvSpPr>
          <a:spLocks noChangeAspect="1" noChangeArrowheads="1"/>
        </xdr:cNvSpPr>
      </xdr:nvSpPr>
      <xdr:spPr bwMode="auto">
        <a:xfrm>
          <a:off x="0" y="3054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88900</xdr:rowOff>
    </xdr:from>
    <xdr:to>
      <xdr:col>0</xdr:col>
      <xdr:colOff>219075</xdr:colOff>
      <xdr:row>105</xdr:row>
      <xdr:rowOff>47625</xdr:rowOff>
    </xdr:to>
    <xdr:sp macro="" textlink="">
      <xdr:nvSpPr>
        <xdr:cNvPr id="4199" name="AutoShape 103">
          <a:extLst>
            <a:ext uri="{FF2B5EF4-FFF2-40B4-BE49-F238E27FC236}">
              <a16:creationId xmlns:a16="http://schemas.microsoft.com/office/drawing/2014/main" id="{1140CDC9-4D73-9801-C5B7-E3B33A9A0948}"/>
            </a:ext>
          </a:extLst>
        </xdr:cNvPr>
        <xdr:cNvSpPr>
          <a:spLocks noChangeAspect="1" noChangeArrowheads="1"/>
        </xdr:cNvSpPr>
      </xdr:nvSpPr>
      <xdr:spPr bwMode="auto">
        <a:xfrm>
          <a:off x="0" y="30949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120650</xdr:rowOff>
    </xdr:from>
    <xdr:to>
      <xdr:col>0</xdr:col>
      <xdr:colOff>219075</xdr:colOff>
      <xdr:row>106</xdr:row>
      <xdr:rowOff>47625</xdr:rowOff>
    </xdr:to>
    <xdr:sp macro="" textlink="">
      <xdr:nvSpPr>
        <xdr:cNvPr id="4200" name="AutoShape 104">
          <a:extLst>
            <a:ext uri="{FF2B5EF4-FFF2-40B4-BE49-F238E27FC236}">
              <a16:creationId xmlns:a16="http://schemas.microsoft.com/office/drawing/2014/main" id="{DBFE3820-7875-3D06-0488-95921D227576}"/>
            </a:ext>
          </a:extLst>
        </xdr:cNvPr>
        <xdr:cNvSpPr>
          <a:spLocks noChangeAspect="1" noChangeArrowheads="1"/>
        </xdr:cNvSpPr>
      </xdr:nvSpPr>
      <xdr:spPr bwMode="auto">
        <a:xfrm>
          <a:off x="0" y="31172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142875</xdr:rowOff>
    </xdr:to>
    <xdr:sp macro="" textlink="">
      <xdr:nvSpPr>
        <xdr:cNvPr id="4201" name="AutoShape 105">
          <a:extLst>
            <a:ext uri="{FF2B5EF4-FFF2-40B4-BE49-F238E27FC236}">
              <a16:creationId xmlns:a16="http://schemas.microsoft.com/office/drawing/2014/main" id="{E6ECDF43-DA74-531E-74C2-49A3D73AE4B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31750</xdr:rowOff>
    </xdr:from>
    <xdr:to>
      <xdr:col>0</xdr:col>
      <xdr:colOff>219075</xdr:colOff>
      <xdr:row>107</xdr:row>
      <xdr:rowOff>180975</xdr:rowOff>
    </xdr:to>
    <xdr:sp macro="" textlink="">
      <xdr:nvSpPr>
        <xdr:cNvPr id="4202" name="AutoShape 106">
          <a:extLst>
            <a:ext uri="{FF2B5EF4-FFF2-40B4-BE49-F238E27FC236}">
              <a16:creationId xmlns:a16="http://schemas.microsoft.com/office/drawing/2014/main" id="{B5A1091E-BC3F-08AB-7A90-EBDFBD5D8AFC}"/>
            </a:ext>
          </a:extLst>
        </xdr:cNvPr>
        <xdr:cNvSpPr>
          <a:spLocks noChangeAspect="1" noChangeArrowheads="1"/>
        </xdr:cNvSpPr>
      </xdr:nvSpPr>
      <xdr:spPr bwMode="auto">
        <a:xfrm>
          <a:off x="0" y="31464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63500</xdr:rowOff>
    </xdr:from>
    <xdr:to>
      <xdr:col>0</xdr:col>
      <xdr:colOff>219075</xdr:colOff>
      <xdr:row>109</xdr:row>
      <xdr:rowOff>19050</xdr:rowOff>
    </xdr:to>
    <xdr:sp macro="" textlink="">
      <xdr:nvSpPr>
        <xdr:cNvPr id="4203" name="AutoShape 107">
          <a:extLst>
            <a:ext uri="{FF2B5EF4-FFF2-40B4-BE49-F238E27FC236}">
              <a16:creationId xmlns:a16="http://schemas.microsoft.com/office/drawing/2014/main" id="{E9411310-8575-20A1-9574-8B8992329DC6}"/>
            </a:ext>
          </a:extLst>
        </xdr:cNvPr>
        <xdr:cNvSpPr>
          <a:spLocks noChangeAspect="1" noChangeArrowheads="1"/>
        </xdr:cNvSpPr>
      </xdr:nvSpPr>
      <xdr:spPr bwMode="auto">
        <a:xfrm>
          <a:off x="0" y="31686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95250</xdr:rowOff>
    </xdr:from>
    <xdr:to>
      <xdr:col>0</xdr:col>
      <xdr:colOff>219075</xdr:colOff>
      <xdr:row>109</xdr:row>
      <xdr:rowOff>209550</xdr:rowOff>
    </xdr:to>
    <xdr:sp macro="" textlink="">
      <xdr:nvSpPr>
        <xdr:cNvPr id="4204" name="AutoShape 108">
          <a:extLst>
            <a:ext uri="{FF2B5EF4-FFF2-40B4-BE49-F238E27FC236}">
              <a16:creationId xmlns:a16="http://schemas.microsoft.com/office/drawing/2014/main" id="{4335BB8E-EEBC-7F7E-1831-09EF2886F4EA}"/>
            </a:ext>
          </a:extLst>
        </xdr:cNvPr>
        <xdr:cNvSpPr>
          <a:spLocks noChangeAspect="1" noChangeArrowheads="1"/>
        </xdr:cNvSpPr>
      </xdr:nvSpPr>
      <xdr:spPr bwMode="auto">
        <a:xfrm>
          <a:off x="0" y="31908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142875</xdr:rowOff>
    </xdr:to>
    <xdr:sp macro="" textlink="">
      <xdr:nvSpPr>
        <xdr:cNvPr id="4205" name="AutoShape 109">
          <a:extLst>
            <a:ext uri="{FF2B5EF4-FFF2-40B4-BE49-F238E27FC236}">
              <a16:creationId xmlns:a16="http://schemas.microsoft.com/office/drawing/2014/main" id="{854FB4EE-3E90-75D5-8024-0BC2B63F6A6F}"/>
            </a:ext>
          </a:extLst>
        </xdr:cNvPr>
        <xdr:cNvSpPr>
          <a:spLocks noChangeAspect="1" noChangeArrowheads="1"/>
        </xdr:cNvSpPr>
      </xdr:nvSpPr>
      <xdr:spPr bwMode="auto">
        <a:xfrm>
          <a:off x="0" y="3218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31750</xdr:rowOff>
    </xdr:from>
    <xdr:to>
      <xdr:col>0</xdr:col>
      <xdr:colOff>219075</xdr:colOff>
      <xdr:row>111</xdr:row>
      <xdr:rowOff>180975</xdr:rowOff>
    </xdr:to>
    <xdr:sp macro="" textlink="">
      <xdr:nvSpPr>
        <xdr:cNvPr id="4206" name="AutoShape 110">
          <a:extLst>
            <a:ext uri="{FF2B5EF4-FFF2-40B4-BE49-F238E27FC236}">
              <a16:creationId xmlns:a16="http://schemas.microsoft.com/office/drawing/2014/main" id="{5DC4F8D2-8CA2-B9CC-2CC0-E5C3BFAD238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63500</xdr:rowOff>
    </xdr:from>
    <xdr:to>
      <xdr:col>0</xdr:col>
      <xdr:colOff>219075</xdr:colOff>
      <xdr:row>113</xdr:row>
      <xdr:rowOff>0</xdr:rowOff>
    </xdr:to>
    <xdr:sp macro="" textlink="">
      <xdr:nvSpPr>
        <xdr:cNvPr id="4207" name="AutoShape 111">
          <a:extLst>
            <a:ext uri="{FF2B5EF4-FFF2-40B4-BE49-F238E27FC236}">
              <a16:creationId xmlns:a16="http://schemas.microsoft.com/office/drawing/2014/main" id="{8E0C5038-6677-D1C8-8442-915F08CA5EA7}"/>
            </a:ext>
          </a:extLst>
        </xdr:cNvPr>
        <xdr:cNvSpPr>
          <a:spLocks noChangeAspect="1" noChangeArrowheads="1"/>
        </xdr:cNvSpPr>
      </xdr:nvSpPr>
      <xdr:spPr bwMode="auto">
        <a:xfrm>
          <a:off x="0" y="330009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76200</xdr:rowOff>
    </xdr:from>
    <xdr:to>
      <xdr:col>0</xdr:col>
      <xdr:colOff>219075</xdr:colOff>
      <xdr:row>113</xdr:row>
      <xdr:rowOff>190500</xdr:rowOff>
    </xdr:to>
    <xdr:sp macro="" textlink="">
      <xdr:nvSpPr>
        <xdr:cNvPr id="4208" name="AutoShape 112">
          <a:extLst>
            <a:ext uri="{FF2B5EF4-FFF2-40B4-BE49-F238E27FC236}">
              <a16:creationId xmlns:a16="http://schemas.microsoft.com/office/drawing/2014/main" id="{0367E9D4-7238-9EA8-62E2-FFB8B45F73F0}"/>
            </a:ext>
          </a:extLst>
        </xdr:cNvPr>
        <xdr:cNvSpPr>
          <a:spLocks noChangeAspect="1" noChangeArrowheads="1"/>
        </xdr:cNvSpPr>
      </xdr:nvSpPr>
      <xdr:spPr bwMode="auto">
        <a:xfrm>
          <a:off x="0" y="332041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114300</xdr:rowOff>
    </xdr:to>
    <xdr:sp macro="" textlink="">
      <xdr:nvSpPr>
        <xdr:cNvPr id="4209" name="AutoShape 113">
          <a:extLst>
            <a:ext uri="{FF2B5EF4-FFF2-40B4-BE49-F238E27FC236}">
              <a16:creationId xmlns:a16="http://schemas.microsoft.com/office/drawing/2014/main" id="{73B7EF3A-FA1D-7A67-5EEF-F03E9ADE8085}"/>
            </a:ext>
          </a:extLst>
        </xdr:cNvPr>
        <xdr:cNvSpPr>
          <a:spLocks noChangeAspect="1" noChangeArrowheads="1"/>
        </xdr:cNvSpPr>
      </xdr:nvSpPr>
      <xdr:spPr bwMode="auto">
        <a:xfrm>
          <a:off x="0" y="34055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114300</xdr:rowOff>
    </xdr:to>
    <xdr:sp macro="" textlink="">
      <xdr:nvSpPr>
        <xdr:cNvPr id="4210" name="AutoShape 114">
          <a:extLst>
            <a:ext uri="{FF2B5EF4-FFF2-40B4-BE49-F238E27FC236}">
              <a16:creationId xmlns:a16="http://schemas.microsoft.com/office/drawing/2014/main" id="{A4D93766-F848-CA7E-5CB4-1061D13E90A8}"/>
            </a:ext>
          </a:extLst>
        </xdr:cNvPr>
        <xdr:cNvSpPr>
          <a:spLocks noChangeAspect="1" noChangeArrowheads="1"/>
        </xdr:cNvSpPr>
      </xdr:nvSpPr>
      <xdr:spPr bwMode="auto">
        <a:xfrm>
          <a:off x="0" y="346138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114300</xdr:rowOff>
    </xdr:to>
    <xdr:sp macro="" textlink="">
      <xdr:nvSpPr>
        <xdr:cNvPr id="4211" name="AutoShape 115">
          <a:extLst>
            <a:ext uri="{FF2B5EF4-FFF2-40B4-BE49-F238E27FC236}">
              <a16:creationId xmlns:a16="http://schemas.microsoft.com/office/drawing/2014/main" id="{E1D6B5A2-FE24-4D85-7101-76FE54ED58DE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142875</xdr:rowOff>
    </xdr:to>
    <xdr:sp macro="" textlink="">
      <xdr:nvSpPr>
        <xdr:cNvPr id="4212" name="AutoShape 116">
          <a:extLst>
            <a:ext uri="{FF2B5EF4-FFF2-40B4-BE49-F238E27FC236}">
              <a16:creationId xmlns:a16="http://schemas.microsoft.com/office/drawing/2014/main" id="{A1CEBDA3-714C-D9D8-D3B3-0CAA22639AD3}"/>
            </a:ext>
          </a:extLst>
        </xdr:cNvPr>
        <xdr:cNvSpPr>
          <a:spLocks noChangeAspect="1" noChangeArrowheads="1"/>
        </xdr:cNvSpPr>
      </xdr:nvSpPr>
      <xdr:spPr bwMode="auto">
        <a:xfrm>
          <a:off x="0" y="35363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31750</xdr:rowOff>
    </xdr:from>
    <xdr:to>
      <xdr:col>0</xdr:col>
      <xdr:colOff>219075</xdr:colOff>
      <xdr:row>118</xdr:row>
      <xdr:rowOff>180975</xdr:rowOff>
    </xdr:to>
    <xdr:sp macro="" textlink="">
      <xdr:nvSpPr>
        <xdr:cNvPr id="4213" name="AutoShape 117">
          <a:extLst>
            <a:ext uri="{FF2B5EF4-FFF2-40B4-BE49-F238E27FC236}">
              <a16:creationId xmlns:a16="http://schemas.microsoft.com/office/drawing/2014/main" id="{A97EFF92-3F57-A31A-D681-FDF0016E54D7}"/>
            </a:ext>
          </a:extLst>
        </xdr:cNvPr>
        <xdr:cNvSpPr>
          <a:spLocks noChangeAspect="1" noChangeArrowheads="1"/>
        </xdr:cNvSpPr>
      </xdr:nvSpPr>
      <xdr:spPr bwMode="auto">
        <a:xfrm>
          <a:off x="0" y="3558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63500</xdr:rowOff>
    </xdr:from>
    <xdr:to>
      <xdr:col>0</xdr:col>
      <xdr:colOff>219075</xdr:colOff>
      <xdr:row>119</xdr:row>
      <xdr:rowOff>209550</xdr:rowOff>
    </xdr:to>
    <xdr:sp macro="" textlink="">
      <xdr:nvSpPr>
        <xdr:cNvPr id="4214" name="AutoShape 118">
          <a:extLst>
            <a:ext uri="{FF2B5EF4-FFF2-40B4-BE49-F238E27FC236}">
              <a16:creationId xmlns:a16="http://schemas.microsoft.com/office/drawing/2014/main" id="{56CDB069-B0E2-903D-71DF-A61BB8BFE16C}"/>
            </a:ext>
          </a:extLst>
        </xdr:cNvPr>
        <xdr:cNvSpPr>
          <a:spLocks noChangeAspect="1" noChangeArrowheads="1"/>
        </xdr:cNvSpPr>
      </xdr:nvSpPr>
      <xdr:spPr bwMode="auto">
        <a:xfrm>
          <a:off x="0" y="35991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95250</xdr:rowOff>
    </xdr:from>
    <xdr:to>
      <xdr:col>0</xdr:col>
      <xdr:colOff>219075</xdr:colOff>
      <xdr:row>121</xdr:row>
      <xdr:rowOff>47625</xdr:rowOff>
    </xdr:to>
    <xdr:sp macro="" textlink="">
      <xdr:nvSpPr>
        <xdr:cNvPr id="4215" name="AutoShape 119">
          <a:extLst>
            <a:ext uri="{FF2B5EF4-FFF2-40B4-BE49-F238E27FC236}">
              <a16:creationId xmlns:a16="http://schemas.microsoft.com/office/drawing/2014/main" id="{42C3F296-2ADD-20B9-C8C2-91EE3F6E8557}"/>
            </a:ext>
          </a:extLst>
        </xdr:cNvPr>
        <xdr:cNvSpPr>
          <a:spLocks noChangeAspect="1" noChangeArrowheads="1"/>
        </xdr:cNvSpPr>
      </xdr:nvSpPr>
      <xdr:spPr bwMode="auto">
        <a:xfrm>
          <a:off x="0" y="3639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127000</xdr:rowOff>
    </xdr:from>
    <xdr:to>
      <xdr:col>0</xdr:col>
      <xdr:colOff>152400</xdr:colOff>
      <xdr:row>122</xdr:row>
      <xdr:rowOff>123825</xdr:rowOff>
    </xdr:to>
    <xdr:sp macro="" textlink="">
      <xdr:nvSpPr>
        <xdr:cNvPr id="4216" name="AutoShape 120">
          <a:extLst>
            <a:ext uri="{FF2B5EF4-FFF2-40B4-BE49-F238E27FC236}">
              <a16:creationId xmlns:a16="http://schemas.microsoft.com/office/drawing/2014/main" id="{E4A8D578-7A78-8792-7340-E3A995786A41}"/>
            </a:ext>
          </a:extLst>
        </xdr:cNvPr>
        <xdr:cNvSpPr>
          <a:spLocks noChangeAspect="1" noChangeArrowheads="1"/>
        </xdr:cNvSpPr>
      </xdr:nvSpPr>
      <xdr:spPr bwMode="auto">
        <a:xfrm>
          <a:off x="0" y="3662045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203200</xdr:rowOff>
    </xdr:from>
    <xdr:to>
      <xdr:col>0</xdr:col>
      <xdr:colOff>219075</xdr:colOff>
      <xdr:row>122</xdr:row>
      <xdr:rowOff>352425</xdr:rowOff>
    </xdr:to>
    <xdr:sp macro="" textlink="">
      <xdr:nvSpPr>
        <xdr:cNvPr id="4217" name="AutoShape 121">
          <a:extLst>
            <a:ext uri="{FF2B5EF4-FFF2-40B4-BE49-F238E27FC236}">
              <a16:creationId xmlns:a16="http://schemas.microsoft.com/office/drawing/2014/main" id="{3D47D9C1-9001-2D13-88C2-0588A4C7A0CF}"/>
            </a:ext>
          </a:extLst>
        </xdr:cNvPr>
        <xdr:cNvSpPr>
          <a:spLocks noChangeAspect="1" noChangeArrowheads="1"/>
        </xdr:cNvSpPr>
      </xdr:nvSpPr>
      <xdr:spPr bwMode="auto">
        <a:xfrm>
          <a:off x="0" y="36887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234950</xdr:rowOff>
    </xdr:from>
    <xdr:to>
      <xdr:col>0</xdr:col>
      <xdr:colOff>219075</xdr:colOff>
      <xdr:row>123</xdr:row>
      <xdr:rowOff>352425</xdr:rowOff>
    </xdr:to>
    <xdr:sp macro="" textlink="">
      <xdr:nvSpPr>
        <xdr:cNvPr id="4218" name="AutoShape 122">
          <a:extLst>
            <a:ext uri="{FF2B5EF4-FFF2-40B4-BE49-F238E27FC236}">
              <a16:creationId xmlns:a16="http://schemas.microsoft.com/office/drawing/2014/main" id="{C2283B8E-1007-81B1-B36C-DE34E8851FD2}"/>
            </a:ext>
          </a:extLst>
        </xdr:cNvPr>
        <xdr:cNvSpPr>
          <a:spLocks noChangeAspect="1" noChangeArrowheads="1"/>
        </xdr:cNvSpPr>
      </xdr:nvSpPr>
      <xdr:spPr bwMode="auto">
        <a:xfrm>
          <a:off x="0" y="37293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133350</xdr:rowOff>
    </xdr:to>
    <xdr:sp macro="" textlink="">
      <xdr:nvSpPr>
        <xdr:cNvPr id="4219" name="AutoShape 123">
          <a:extLst>
            <a:ext uri="{FF2B5EF4-FFF2-40B4-BE49-F238E27FC236}">
              <a16:creationId xmlns:a16="http://schemas.microsoft.com/office/drawing/2014/main" id="{CA7C5E34-BE3B-08B5-95EA-AE08EA24979E}"/>
            </a:ext>
          </a:extLst>
        </xdr:cNvPr>
        <xdr:cNvSpPr>
          <a:spLocks noChangeAspect="1" noChangeArrowheads="1"/>
        </xdr:cNvSpPr>
      </xdr:nvSpPr>
      <xdr:spPr bwMode="auto">
        <a:xfrm>
          <a:off x="0" y="374332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19050</xdr:rowOff>
    </xdr:from>
    <xdr:to>
      <xdr:col>0</xdr:col>
      <xdr:colOff>171450</xdr:colOff>
      <xdr:row>125</xdr:row>
      <xdr:rowOff>161925</xdr:rowOff>
    </xdr:to>
    <xdr:sp macro="" textlink="">
      <xdr:nvSpPr>
        <xdr:cNvPr id="4220" name="AutoShape 124">
          <a:extLst>
            <a:ext uri="{FF2B5EF4-FFF2-40B4-BE49-F238E27FC236}">
              <a16:creationId xmlns:a16="http://schemas.microsoft.com/office/drawing/2014/main" id="{2B34781F-284F-0E24-E756-DB87E200A8C3}"/>
            </a:ext>
          </a:extLst>
        </xdr:cNvPr>
        <xdr:cNvSpPr>
          <a:spLocks noChangeAspect="1" noChangeArrowheads="1"/>
        </xdr:cNvSpPr>
      </xdr:nvSpPr>
      <xdr:spPr bwMode="auto">
        <a:xfrm>
          <a:off x="0" y="37826950"/>
          <a:ext cx="1714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50800</xdr:rowOff>
    </xdr:from>
    <xdr:to>
      <xdr:col>0</xdr:col>
      <xdr:colOff>219075</xdr:colOff>
      <xdr:row>126</xdr:row>
      <xdr:rowOff>161925</xdr:rowOff>
    </xdr:to>
    <xdr:sp macro="" textlink="">
      <xdr:nvSpPr>
        <xdr:cNvPr id="4221" name="AutoShape 125">
          <a:extLst>
            <a:ext uri="{FF2B5EF4-FFF2-40B4-BE49-F238E27FC236}">
              <a16:creationId xmlns:a16="http://schemas.microsoft.com/office/drawing/2014/main" id="{1B38A32A-2C43-ED09-0540-42EEDAD262A5}"/>
            </a:ext>
          </a:extLst>
        </xdr:cNvPr>
        <xdr:cNvSpPr>
          <a:spLocks noChangeAspect="1" noChangeArrowheads="1"/>
        </xdr:cNvSpPr>
      </xdr:nvSpPr>
      <xdr:spPr bwMode="auto">
        <a:xfrm>
          <a:off x="0" y="380492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114300</xdr:rowOff>
    </xdr:to>
    <xdr:sp macro="" textlink="">
      <xdr:nvSpPr>
        <xdr:cNvPr id="4222" name="AutoShape 126">
          <a:extLst>
            <a:ext uri="{FF2B5EF4-FFF2-40B4-BE49-F238E27FC236}">
              <a16:creationId xmlns:a16="http://schemas.microsoft.com/office/drawing/2014/main" id="{0A1AF85D-26DD-0EDE-87DC-555C519C717B}"/>
            </a:ext>
          </a:extLst>
        </xdr:cNvPr>
        <xdr:cNvSpPr>
          <a:spLocks noChangeAspect="1" noChangeArrowheads="1"/>
        </xdr:cNvSpPr>
      </xdr:nvSpPr>
      <xdr:spPr bwMode="auto">
        <a:xfrm>
          <a:off x="0" y="381889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200025</xdr:colOff>
      <xdr:row>128</xdr:row>
      <xdr:rowOff>142875</xdr:rowOff>
    </xdr:to>
    <xdr:sp macro="" textlink="">
      <xdr:nvSpPr>
        <xdr:cNvPr id="4223" name="AutoShape 127">
          <a:extLst>
            <a:ext uri="{FF2B5EF4-FFF2-40B4-BE49-F238E27FC236}">
              <a16:creationId xmlns:a16="http://schemas.microsoft.com/office/drawing/2014/main" id="{84A20653-794F-437B-62F8-92B0B2C5A24F}"/>
            </a:ext>
          </a:extLst>
        </xdr:cNvPr>
        <xdr:cNvSpPr>
          <a:spLocks noChangeAspect="1" noChangeArrowheads="1"/>
        </xdr:cNvSpPr>
      </xdr:nvSpPr>
      <xdr:spPr bwMode="auto">
        <a:xfrm>
          <a:off x="0" y="38747700"/>
          <a:ext cx="2032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31750</xdr:rowOff>
    </xdr:from>
    <xdr:to>
      <xdr:col>0</xdr:col>
      <xdr:colOff>219075</xdr:colOff>
      <xdr:row>129</xdr:row>
      <xdr:rowOff>142875</xdr:rowOff>
    </xdr:to>
    <xdr:sp macro="" textlink="">
      <xdr:nvSpPr>
        <xdr:cNvPr id="4224" name="AutoShape 128">
          <a:extLst>
            <a:ext uri="{FF2B5EF4-FFF2-40B4-BE49-F238E27FC236}">
              <a16:creationId xmlns:a16="http://schemas.microsoft.com/office/drawing/2014/main" id="{C2ABB047-2CC0-44D7-2C13-58076DAD7AF4}"/>
            </a:ext>
          </a:extLst>
        </xdr:cNvPr>
        <xdr:cNvSpPr>
          <a:spLocks noChangeAspect="1" noChangeArrowheads="1"/>
        </xdr:cNvSpPr>
      </xdr:nvSpPr>
      <xdr:spPr bwMode="auto">
        <a:xfrm>
          <a:off x="0" y="38969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142875</xdr:rowOff>
    </xdr:to>
    <xdr:sp macro="" textlink="">
      <xdr:nvSpPr>
        <xdr:cNvPr id="4225" name="AutoShape 129">
          <a:extLst>
            <a:ext uri="{FF2B5EF4-FFF2-40B4-BE49-F238E27FC236}">
              <a16:creationId xmlns:a16="http://schemas.microsoft.com/office/drawing/2014/main" id="{0BB6E359-7B44-FF84-32BB-41CD9159FA9D}"/>
            </a:ext>
          </a:extLst>
        </xdr:cNvPr>
        <xdr:cNvSpPr>
          <a:spLocks noChangeAspect="1" noChangeArrowheads="1"/>
        </xdr:cNvSpPr>
      </xdr:nvSpPr>
      <xdr:spPr bwMode="auto">
        <a:xfrm>
          <a:off x="0" y="39128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31750</xdr:rowOff>
    </xdr:from>
    <xdr:to>
      <xdr:col>0</xdr:col>
      <xdr:colOff>219075</xdr:colOff>
      <xdr:row>131</xdr:row>
      <xdr:rowOff>161925</xdr:rowOff>
    </xdr:to>
    <xdr:sp macro="" textlink="">
      <xdr:nvSpPr>
        <xdr:cNvPr id="4226" name="AutoShape 130">
          <a:extLst>
            <a:ext uri="{FF2B5EF4-FFF2-40B4-BE49-F238E27FC236}">
              <a16:creationId xmlns:a16="http://schemas.microsoft.com/office/drawing/2014/main" id="{1D6B3869-3274-5763-9820-2D6261C3DE80}"/>
            </a:ext>
          </a:extLst>
        </xdr:cNvPr>
        <xdr:cNvSpPr>
          <a:spLocks noChangeAspect="1" noChangeArrowheads="1"/>
        </xdr:cNvSpPr>
      </xdr:nvSpPr>
      <xdr:spPr bwMode="auto">
        <a:xfrm>
          <a:off x="0" y="393509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114300</xdr:rowOff>
    </xdr:to>
    <xdr:sp macro="" textlink="">
      <xdr:nvSpPr>
        <xdr:cNvPr id="4227" name="AutoShape 131">
          <a:extLst>
            <a:ext uri="{FF2B5EF4-FFF2-40B4-BE49-F238E27FC236}">
              <a16:creationId xmlns:a16="http://schemas.microsoft.com/office/drawing/2014/main" id="{EE50EB64-6C02-3A00-F29A-F711E45939CB}"/>
            </a:ext>
          </a:extLst>
        </xdr:cNvPr>
        <xdr:cNvSpPr>
          <a:spLocks noChangeAspect="1" noChangeArrowheads="1"/>
        </xdr:cNvSpPr>
      </xdr:nvSpPr>
      <xdr:spPr bwMode="auto">
        <a:xfrm>
          <a:off x="0" y="395605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sp macro="" textlink="">
      <xdr:nvSpPr>
        <xdr:cNvPr id="4228" name="AutoShape 132">
          <a:extLst>
            <a:ext uri="{FF2B5EF4-FFF2-40B4-BE49-F238E27FC236}">
              <a16:creationId xmlns:a16="http://schemas.microsoft.com/office/drawing/2014/main" id="{6497C01D-F6D7-D83E-AC0D-617CE7AE2CCC}"/>
            </a:ext>
          </a:extLst>
        </xdr:cNvPr>
        <xdr:cNvSpPr>
          <a:spLocks noChangeAspect="1" noChangeArrowheads="1"/>
        </xdr:cNvSpPr>
      </xdr:nvSpPr>
      <xdr:spPr bwMode="auto">
        <a:xfrm>
          <a:off x="0" y="398843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31750</xdr:rowOff>
    </xdr:from>
    <xdr:to>
      <xdr:col>0</xdr:col>
      <xdr:colOff>190500</xdr:colOff>
      <xdr:row>133</xdr:row>
      <xdr:rowOff>180975</xdr:rowOff>
    </xdr:to>
    <xdr:sp macro="" textlink="">
      <xdr:nvSpPr>
        <xdr:cNvPr id="4229" name="AutoShape 133">
          <a:extLst>
            <a:ext uri="{FF2B5EF4-FFF2-40B4-BE49-F238E27FC236}">
              <a16:creationId xmlns:a16="http://schemas.microsoft.com/office/drawing/2014/main" id="{156B8406-3938-F8EE-A4EF-C4CDAEA3F256}"/>
            </a:ext>
          </a:extLst>
        </xdr:cNvPr>
        <xdr:cNvSpPr>
          <a:spLocks noChangeAspect="1" noChangeArrowheads="1"/>
        </xdr:cNvSpPr>
      </xdr:nvSpPr>
      <xdr:spPr bwMode="auto">
        <a:xfrm>
          <a:off x="0" y="40106600"/>
          <a:ext cx="19050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63500</xdr:rowOff>
    </xdr:from>
    <xdr:to>
      <xdr:col>0</xdr:col>
      <xdr:colOff>219075</xdr:colOff>
      <xdr:row>134</xdr:row>
      <xdr:rowOff>190500</xdr:rowOff>
    </xdr:to>
    <xdr:sp macro="" textlink="">
      <xdr:nvSpPr>
        <xdr:cNvPr id="4230" name="AutoShape 134">
          <a:extLst>
            <a:ext uri="{FF2B5EF4-FFF2-40B4-BE49-F238E27FC236}">
              <a16:creationId xmlns:a16="http://schemas.microsoft.com/office/drawing/2014/main" id="{D73CFABE-7C3D-1A0E-0CE9-4BEA239E8A0C}"/>
            </a:ext>
          </a:extLst>
        </xdr:cNvPr>
        <xdr:cNvSpPr>
          <a:spLocks noChangeAspect="1" noChangeArrowheads="1"/>
        </xdr:cNvSpPr>
      </xdr:nvSpPr>
      <xdr:spPr bwMode="auto">
        <a:xfrm>
          <a:off x="0" y="40697150"/>
          <a:ext cx="22225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76200</xdr:rowOff>
    </xdr:from>
    <xdr:to>
      <xdr:col>0</xdr:col>
      <xdr:colOff>219075</xdr:colOff>
      <xdr:row>136</xdr:row>
      <xdr:rowOff>28575</xdr:rowOff>
    </xdr:to>
    <xdr:sp macro="" textlink="">
      <xdr:nvSpPr>
        <xdr:cNvPr id="4231" name="AutoShape 135">
          <a:extLst>
            <a:ext uri="{FF2B5EF4-FFF2-40B4-BE49-F238E27FC236}">
              <a16:creationId xmlns:a16="http://schemas.microsoft.com/office/drawing/2014/main" id="{783E8527-4609-00FA-5D71-3921B0271AD7}"/>
            </a:ext>
          </a:extLst>
        </xdr:cNvPr>
        <xdr:cNvSpPr>
          <a:spLocks noChangeAspect="1" noChangeArrowheads="1"/>
        </xdr:cNvSpPr>
      </xdr:nvSpPr>
      <xdr:spPr bwMode="auto">
        <a:xfrm>
          <a:off x="0" y="41084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107950</xdr:rowOff>
    </xdr:from>
    <xdr:to>
      <xdr:col>0</xdr:col>
      <xdr:colOff>219075</xdr:colOff>
      <xdr:row>136</xdr:row>
      <xdr:rowOff>219075</xdr:rowOff>
    </xdr:to>
    <xdr:sp macro="" textlink="">
      <xdr:nvSpPr>
        <xdr:cNvPr id="4232" name="AutoShape 136">
          <a:extLst>
            <a:ext uri="{FF2B5EF4-FFF2-40B4-BE49-F238E27FC236}">
              <a16:creationId xmlns:a16="http://schemas.microsoft.com/office/drawing/2014/main" id="{F4AD650E-5A76-ADD5-D8EB-5358181492F6}"/>
            </a:ext>
          </a:extLst>
        </xdr:cNvPr>
        <xdr:cNvSpPr>
          <a:spLocks noChangeAspect="1" noChangeArrowheads="1"/>
        </xdr:cNvSpPr>
      </xdr:nvSpPr>
      <xdr:spPr bwMode="auto">
        <a:xfrm>
          <a:off x="0" y="413067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133350</xdr:rowOff>
    </xdr:to>
    <xdr:sp macro="" textlink="">
      <xdr:nvSpPr>
        <xdr:cNvPr id="4233" name="AutoShape 137">
          <a:extLst>
            <a:ext uri="{FF2B5EF4-FFF2-40B4-BE49-F238E27FC236}">
              <a16:creationId xmlns:a16="http://schemas.microsoft.com/office/drawing/2014/main" id="{A9791252-467B-2BA8-90AD-5051BE938DED}"/>
            </a:ext>
          </a:extLst>
        </xdr:cNvPr>
        <xdr:cNvSpPr>
          <a:spLocks noChangeAspect="1" noChangeArrowheads="1"/>
        </xdr:cNvSpPr>
      </xdr:nvSpPr>
      <xdr:spPr bwMode="auto">
        <a:xfrm>
          <a:off x="0" y="415734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19050</xdr:rowOff>
    </xdr:from>
    <xdr:to>
      <xdr:col>0</xdr:col>
      <xdr:colOff>219075</xdr:colOff>
      <xdr:row>138</xdr:row>
      <xdr:rowOff>161925</xdr:rowOff>
    </xdr:to>
    <xdr:sp macro="" textlink="">
      <xdr:nvSpPr>
        <xdr:cNvPr id="4234" name="AutoShape 138">
          <a:extLst>
            <a:ext uri="{FF2B5EF4-FFF2-40B4-BE49-F238E27FC236}">
              <a16:creationId xmlns:a16="http://schemas.microsoft.com/office/drawing/2014/main" id="{6C7C68D9-1554-F09A-7245-54DECAAC7CEB}"/>
            </a:ext>
          </a:extLst>
        </xdr:cNvPr>
        <xdr:cNvSpPr>
          <a:spLocks noChangeAspect="1" noChangeArrowheads="1"/>
        </xdr:cNvSpPr>
      </xdr:nvSpPr>
      <xdr:spPr bwMode="auto">
        <a:xfrm>
          <a:off x="0" y="41783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50800</xdr:rowOff>
    </xdr:from>
    <xdr:to>
      <xdr:col>0</xdr:col>
      <xdr:colOff>219075</xdr:colOff>
      <xdr:row>139</xdr:row>
      <xdr:rowOff>142875</xdr:rowOff>
    </xdr:to>
    <xdr:sp macro="" textlink="">
      <xdr:nvSpPr>
        <xdr:cNvPr id="4235" name="AutoShape 139">
          <a:extLst>
            <a:ext uri="{FF2B5EF4-FFF2-40B4-BE49-F238E27FC236}">
              <a16:creationId xmlns:a16="http://schemas.microsoft.com/office/drawing/2014/main" id="{667EEC10-EFA4-A9FD-570B-87FBE23003A6}"/>
            </a:ext>
          </a:extLst>
        </xdr:cNvPr>
        <xdr:cNvSpPr>
          <a:spLocks noChangeAspect="1" noChangeArrowheads="1"/>
        </xdr:cNvSpPr>
      </xdr:nvSpPr>
      <xdr:spPr bwMode="auto">
        <a:xfrm>
          <a:off x="0" y="42005250"/>
          <a:ext cx="22225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sp macro="" textlink="">
      <xdr:nvSpPr>
        <xdr:cNvPr id="4236" name="AutoShape 140">
          <a:extLst>
            <a:ext uri="{FF2B5EF4-FFF2-40B4-BE49-F238E27FC236}">
              <a16:creationId xmlns:a16="http://schemas.microsoft.com/office/drawing/2014/main" id="{A67AD5A5-1E73-014F-E4C6-1A991EBD7DF2}"/>
            </a:ext>
          </a:extLst>
        </xdr:cNvPr>
        <xdr:cNvSpPr>
          <a:spLocks noChangeAspect="1" noChangeArrowheads="1"/>
        </xdr:cNvSpPr>
      </xdr:nvSpPr>
      <xdr:spPr bwMode="auto">
        <a:xfrm>
          <a:off x="0" y="421449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31750</xdr:rowOff>
    </xdr:from>
    <xdr:to>
      <xdr:col>0</xdr:col>
      <xdr:colOff>219075</xdr:colOff>
      <xdr:row>141</xdr:row>
      <xdr:rowOff>180975</xdr:rowOff>
    </xdr:to>
    <xdr:sp macro="" textlink="">
      <xdr:nvSpPr>
        <xdr:cNvPr id="4237" name="AutoShape 141">
          <a:extLst>
            <a:ext uri="{FF2B5EF4-FFF2-40B4-BE49-F238E27FC236}">
              <a16:creationId xmlns:a16="http://schemas.microsoft.com/office/drawing/2014/main" id="{56422319-6253-69AF-F80F-F154017BED9C}"/>
            </a:ext>
          </a:extLst>
        </xdr:cNvPr>
        <xdr:cNvSpPr>
          <a:spLocks noChangeAspect="1" noChangeArrowheads="1"/>
        </xdr:cNvSpPr>
      </xdr:nvSpPr>
      <xdr:spPr bwMode="auto">
        <a:xfrm>
          <a:off x="0" y="42367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63500</xdr:rowOff>
    </xdr:from>
    <xdr:to>
      <xdr:col>0</xdr:col>
      <xdr:colOff>219075</xdr:colOff>
      <xdr:row>143</xdr:row>
      <xdr:rowOff>19050</xdr:rowOff>
    </xdr:to>
    <xdr:sp macro="" textlink="">
      <xdr:nvSpPr>
        <xdr:cNvPr id="4238" name="AutoShape 142">
          <a:extLst>
            <a:ext uri="{FF2B5EF4-FFF2-40B4-BE49-F238E27FC236}">
              <a16:creationId xmlns:a16="http://schemas.microsoft.com/office/drawing/2014/main" id="{EDA347A7-8D10-B4BC-AB46-5942887CDB6D}"/>
            </a:ext>
          </a:extLst>
        </xdr:cNvPr>
        <xdr:cNvSpPr>
          <a:spLocks noChangeAspect="1" noChangeArrowheads="1"/>
        </xdr:cNvSpPr>
      </xdr:nvSpPr>
      <xdr:spPr bwMode="auto">
        <a:xfrm>
          <a:off x="0" y="42957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95250</xdr:rowOff>
    </xdr:from>
    <xdr:to>
      <xdr:col>0</xdr:col>
      <xdr:colOff>219075</xdr:colOff>
      <xdr:row>143</xdr:row>
      <xdr:rowOff>238125</xdr:rowOff>
    </xdr:to>
    <xdr:sp macro="" textlink="">
      <xdr:nvSpPr>
        <xdr:cNvPr id="4239" name="AutoShape 143">
          <a:extLst>
            <a:ext uri="{FF2B5EF4-FFF2-40B4-BE49-F238E27FC236}">
              <a16:creationId xmlns:a16="http://schemas.microsoft.com/office/drawing/2014/main" id="{01B0362D-FF5B-9A2F-5480-FC16DAF25DAE}"/>
            </a:ext>
          </a:extLst>
        </xdr:cNvPr>
        <xdr:cNvSpPr>
          <a:spLocks noChangeAspect="1" noChangeArrowheads="1"/>
        </xdr:cNvSpPr>
      </xdr:nvSpPr>
      <xdr:spPr bwMode="auto">
        <a:xfrm>
          <a:off x="0" y="43180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127000</xdr:rowOff>
    </xdr:from>
    <xdr:to>
      <xdr:col>0</xdr:col>
      <xdr:colOff>219075</xdr:colOff>
      <xdr:row>144</xdr:row>
      <xdr:rowOff>238125</xdr:rowOff>
    </xdr:to>
    <xdr:sp macro="" textlink="">
      <xdr:nvSpPr>
        <xdr:cNvPr id="4240" name="AutoShape 144">
          <a:extLst>
            <a:ext uri="{FF2B5EF4-FFF2-40B4-BE49-F238E27FC236}">
              <a16:creationId xmlns:a16="http://schemas.microsoft.com/office/drawing/2014/main" id="{A16C8AB5-AEEB-652A-1A01-909B58A2FECD}"/>
            </a:ext>
          </a:extLst>
        </xdr:cNvPr>
        <xdr:cNvSpPr>
          <a:spLocks noChangeAspect="1" noChangeArrowheads="1"/>
        </xdr:cNvSpPr>
      </xdr:nvSpPr>
      <xdr:spPr bwMode="auto">
        <a:xfrm>
          <a:off x="0" y="43770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142875</xdr:rowOff>
    </xdr:to>
    <xdr:sp macro="" textlink="">
      <xdr:nvSpPr>
        <xdr:cNvPr id="4241" name="AutoShape 145">
          <a:extLst>
            <a:ext uri="{FF2B5EF4-FFF2-40B4-BE49-F238E27FC236}">
              <a16:creationId xmlns:a16="http://schemas.microsoft.com/office/drawing/2014/main" id="{1C00397A-B206-29A2-4ACC-96118B99C06C}"/>
            </a:ext>
          </a:extLst>
        </xdr:cNvPr>
        <xdr:cNvSpPr>
          <a:spLocks noChangeAspect="1" noChangeArrowheads="1"/>
        </xdr:cNvSpPr>
      </xdr:nvSpPr>
      <xdr:spPr bwMode="auto">
        <a:xfrm>
          <a:off x="0" y="440182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31750</xdr:rowOff>
    </xdr:from>
    <xdr:to>
      <xdr:col>0</xdr:col>
      <xdr:colOff>219075</xdr:colOff>
      <xdr:row>146</xdr:row>
      <xdr:rowOff>142875</xdr:rowOff>
    </xdr:to>
    <xdr:sp macro="" textlink="">
      <xdr:nvSpPr>
        <xdr:cNvPr id="4242" name="AutoShape 146">
          <a:extLst>
            <a:ext uri="{FF2B5EF4-FFF2-40B4-BE49-F238E27FC236}">
              <a16:creationId xmlns:a16="http://schemas.microsoft.com/office/drawing/2014/main" id="{ADB97F84-5149-CC52-9A09-52000136C87D}"/>
            </a:ext>
          </a:extLst>
        </xdr:cNvPr>
        <xdr:cNvSpPr>
          <a:spLocks noChangeAspect="1" noChangeArrowheads="1"/>
        </xdr:cNvSpPr>
      </xdr:nvSpPr>
      <xdr:spPr bwMode="auto">
        <a:xfrm>
          <a:off x="0" y="44977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sp macro="" textlink="">
      <xdr:nvSpPr>
        <xdr:cNvPr id="4243" name="AutoShape 147">
          <a:extLst>
            <a:ext uri="{FF2B5EF4-FFF2-40B4-BE49-F238E27FC236}">
              <a16:creationId xmlns:a16="http://schemas.microsoft.com/office/drawing/2014/main" id="{58AAB543-289D-DABD-B0FE-340F1B910466}"/>
            </a:ext>
          </a:extLst>
        </xdr:cNvPr>
        <xdr:cNvSpPr>
          <a:spLocks noChangeAspect="1" noChangeArrowheads="1"/>
        </xdr:cNvSpPr>
      </xdr:nvSpPr>
      <xdr:spPr bwMode="auto">
        <a:xfrm>
          <a:off x="0" y="451358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142875</xdr:rowOff>
    </xdr:to>
    <xdr:sp macro="" textlink="">
      <xdr:nvSpPr>
        <xdr:cNvPr id="4244" name="AutoShape 148">
          <a:extLst>
            <a:ext uri="{FF2B5EF4-FFF2-40B4-BE49-F238E27FC236}">
              <a16:creationId xmlns:a16="http://schemas.microsoft.com/office/drawing/2014/main" id="{20B30D69-EE9E-998E-5F8C-76696BDDC1C7}"/>
            </a:ext>
          </a:extLst>
        </xdr:cNvPr>
        <xdr:cNvSpPr>
          <a:spLocks noChangeAspect="1" noChangeArrowheads="1"/>
        </xdr:cNvSpPr>
      </xdr:nvSpPr>
      <xdr:spPr bwMode="auto">
        <a:xfrm>
          <a:off x="0" y="45878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31750</xdr:rowOff>
    </xdr:from>
    <xdr:to>
      <xdr:col>0</xdr:col>
      <xdr:colOff>219075</xdr:colOff>
      <xdr:row>149</xdr:row>
      <xdr:rowOff>180975</xdr:rowOff>
    </xdr:to>
    <xdr:sp macro="" textlink="">
      <xdr:nvSpPr>
        <xdr:cNvPr id="4245" name="AutoShape 149">
          <a:extLst>
            <a:ext uri="{FF2B5EF4-FFF2-40B4-BE49-F238E27FC236}">
              <a16:creationId xmlns:a16="http://schemas.microsoft.com/office/drawing/2014/main" id="{188AE55A-3449-4325-CEDD-6309286850B8}"/>
            </a:ext>
          </a:extLst>
        </xdr:cNvPr>
        <xdr:cNvSpPr>
          <a:spLocks noChangeAspect="1" noChangeArrowheads="1"/>
        </xdr:cNvSpPr>
      </xdr:nvSpPr>
      <xdr:spPr bwMode="auto">
        <a:xfrm>
          <a:off x="0" y="46285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63500</xdr:rowOff>
    </xdr:from>
    <xdr:to>
      <xdr:col>0</xdr:col>
      <xdr:colOff>219075</xdr:colOff>
      <xdr:row>151</xdr:row>
      <xdr:rowOff>19050</xdr:rowOff>
    </xdr:to>
    <xdr:sp macro="" textlink="">
      <xdr:nvSpPr>
        <xdr:cNvPr id="4246" name="AutoShape 150">
          <a:extLst>
            <a:ext uri="{FF2B5EF4-FFF2-40B4-BE49-F238E27FC236}">
              <a16:creationId xmlns:a16="http://schemas.microsoft.com/office/drawing/2014/main" id="{490CD0CD-6FD8-2ABD-AD58-7FC3D7E8D43E}"/>
            </a:ext>
          </a:extLst>
        </xdr:cNvPr>
        <xdr:cNvSpPr>
          <a:spLocks noChangeAspect="1" noChangeArrowheads="1"/>
        </xdr:cNvSpPr>
      </xdr:nvSpPr>
      <xdr:spPr bwMode="auto">
        <a:xfrm>
          <a:off x="0" y="46507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95250</xdr:rowOff>
    </xdr:from>
    <xdr:to>
      <xdr:col>0</xdr:col>
      <xdr:colOff>219075</xdr:colOff>
      <xdr:row>151</xdr:row>
      <xdr:rowOff>209550</xdr:rowOff>
    </xdr:to>
    <xdr:sp macro="" textlink="">
      <xdr:nvSpPr>
        <xdr:cNvPr id="4247" name="AutoShape 151">
          <a:extLst>
            <a:ext uri="{FF2B5EF4-FFF2-40B4-BE49-F238E27FC236}">
              <a16:creationId xmlns:a16="http://schemas.microsoft.com/office/drawing/2014/main" id="{F08DB6E8-E4F5-DDF9-FFDA-E633B0CC4354}"/>
            </a:ext>
          </a:extLst>
        </xdr:cNvPr>
        <xdr:cNvSpPr>
          <a:spLocks noChangeAspect="1" noChangeArrowheads="1"/>
        </xdr:cNvSpPr>
      </xdr:nvSpPr>
      <xdr:spPr bwMode="auto">
        <a:xfrm>
          <a:off x="0" y="467296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142875</xdr:rowOff>
    </xdr:to>
    <xdr:sp macro="" textlink="">
      <xdr:nvSpPr>
        <xdr:cNvPr id="4248" name="AutoShape 152">
          <a:extLst>
            <a:ext uri="{FF2B5EF4-FFF2-40B4-BE49-F238E27FC236}">
              <a16:creationId xmlns:a16="http://schemas.microsoft.com/office/drawing/2014/main" id="{D1F2258F-CC64-511B-0D84-EA9F4C5B4CD3}"/>
            </a:ext>
          </a:extLst>
        </xdr:cNvPr>
        <xdr:cNvSpPr>
          <a:spLocks noChangeAspect="1" noChangeArrowheads="1"/>
        </xdr:cNvSpPr>
      </xdr:nvSpPr>
      <xdr:spPr bwMode="auto">
        <a:xfrm>
          <a:off x="0" y="47009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31750</xdr:rowOff>
    </xdr:from>
    <xdr:to>
      <xdr:col>0</xdr:col>
      <xdr:colOff>219075</xdr:colOff>
      <xdr:row>153</xdr:row>
      <xdr:rowOff>180975</xdr:rowOff>
    </xdr:to>
    <xdr:sp macro="" textlink="">
      <xdr:nvSpPr>
        <xdr:cNvPr id="4249" name="AutoShape 153">
          <a:extLst>
            <a:ext uri="{FF2B5EF4-FFF2-40B4-BE49-F238E27FC236}">
              <a16:creationId xmlns:a16="http://schemas.microsoft.com/office/drawing/2014/main" id="{3531E4B5-B87F-8EA0-11FC-B9244CAA988D}"/>
            </a:ext>
          </a:extLst>
        </xdr:cNvPr>
        <xdr:cNvSpPr>
          <a:spLocks noChangeAspect="1" noChangeArrowheads="1"/>
        </xdr:cNvSpPr>
      </xdr:nvSpPr>
      <xdr:spPr bwMode="auto">
        <a:xfrm>
          <a:off x="0" y="474154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63500</xdr:rowOff>
    </xdr:from>
    <xdr:to>
      <xdr:col>0</xdr:col>
      <xdr:colOff>219075</xdr:colOff>
      <xdr:row>155</xdr:row>
      <xdr:rowOff>19050</xdr:rowOff>
    </xdr:to>
    <xdr:sp macro="" textlink="">
      <xdr:nvSpPr>
        <xdr:cNvPr id="4250" name="AutoShape 154">
          <a:extLst>
            <a:ext uri="{FF2B5EF4-FFF2-40B4-BE49-F238E27FC236}">
              <a16:creationId xmlns:a16="http://schemas.microsoft.com/office/drawing/2014/main" id="{4652D196-9DD9-27FA-5568-789AA7511E26}"/>
            </a:ext>
          </a:extLst>
        </xdr:cNvPr>
        <xdr:cNvSpPr>
          <a:spLocks noChangeAspect="1" noChangeArrowheads="1"/>
        </xdr:cNvSpPr>
      </xdr:nvSpPr>
      <xdr:spPr bwMode="auto">
        <a:xfrm>
          <a:off x="0" y="478218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95250</xdr:rowOff>
    </xdr:from>
    <xdr:to>
      <xdr:col>0</xdr:col>
      <xdr:colOff>219075</xdr:colOff>
      <xdr:row>156</xdr:row>
      <xdr:rowOff>19050</xdr:rowOff>
    </xdr:to>
    <xdr:sp macro="" textlink="">
      <xdr:nvSpPr>
        <xdr:cNvPr id="4251" name="AutoShape 155">
          <a:extLst>
            <a:ext uri="{FF2B5EF4-FFF2-40B4-BE49-F238E27FC236}">
              <a16:creationId xmlns:a16="http://schemas.microsoft.com/office/drawing/2014/main" id="{C49749D6-DE57-97B6-4A3B-C49104407600}"/>
            </a:ext>
          </a:extLst>
        </xdr:cNvPr>
        <xdr:cNvSpPr>
          <a:spLocks noChangeAspect="1" noChangeArrowheads="1"/>
        </xdr:cNvSpPr>
      </xdr:nvSpPr>
      <xdr:spPr bwMode="auto">
        <a:xfrm>
          <a:off x="0" y="480441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114300</xdr:rowOff>
    </xdr:to>
    <xdr:sp macro="" textlink="">
      <xdr:nvSpPr>
        <xdr:cNvPr id="4252" name="AutoShape 156">
          <a:extLst>
            <a:ext uri="{FF2B5EF4-FFF2-40B4-BE49-F238E27FC236}">
              <a16:creationId xmlns:a16="http://schemas.microsoft.com/office/drawing/2014/main" id="{FD8CEBC6-DE22-5387-6D9B-16D13755DFDF}"/>
            </a:ext>
          </a:extLst>
        </xdr:cNvPr>
        <xdr:cNvSpPr>
          <a:spLocks noChangeAspect="1" noChangeArrowheads="1"/>
        </xdr:cNvSpPr>
      </xdr:nvSpPr>
      <xdr:spPr bwMode="auto">
        <a:xfrm>
          <a:off x="0" y="481393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sp macro="" textlink="">
      <xdr:nvSpPr>
        <xdr:cNvPr id="4253" name="AutoShape 157">
          <a:extLst>
            <a:ext uri="{FF2B5EF4-FFF2-40B4-BE49-F238E27FC236}">
              <a16:creationId xmlns:a16="http://schemas.microsoft.com/office/drawing/2014/main" id="{9F4FF18E-7A83-3586-EAA7-7BEE49A0A316}"/>
            </a:ext>
          </a:extLst>
        </xdr:cNvPr>
        <xdr:cNvSpPr>
          <a:spLocks noChangeAspect="1" noChangeArrowheads="1"/>
        </xdr:cNvSpPr>
      </xdr:nvSpPr>
      <xdr:spPr bwMode="auto">
        <a:xfrm>
          <a:off x="0" y="48514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31750</xdr:rowOff>
    </xdr:from>
    <xdr:to>
      <xdr:col>0</xdr:col>
      <xdr:colOff>219075</xdr:colOff>
      <xdr:row>158</xdr:row>
      <xdr:rowOff>142875</xdr:rowOff>
    </xdr:to>
    <xdr:sp macro="" textlink="">
      <xdr:nvSpPr>
        <xdr:cNvPr id="4254" name="AutoShape 158">
          <a:extLst>
            <a:ext uri="{FF2B5EF4-FFF2-40B4-BE49-F238E27FC236}">
              <a16:creationId xmlns:a16="http://schemas.microsoft.com/office/drawing/2014/main" id="{F145B61E-F10C-D50C-21EB-0205A9722D86}"/>
            </a:ext>
          </a:extLst>
        </xdr:cNvPr>
        <xdr:cNvSpPr>
          <a:spLocks noChangeAspect="1" noChangeArrowheads="1"/>
        </xdr:cNvSpPr>
      </xdr:nvSpPr>
      <xdr:spPr bwMode="auto">
        <a:xfrm>
          <a:off x="0" y="4892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142875</xdr:rowOff>
    </xdr:to>
    <xdr:sp macro="" textlink="">
      <xdr:nvSpPr>
        <xdr:cNvPr id="4255" name="AutoShape 159">
          <a:extLst>
            <a:ext uri="{FF2B5EF4-FFF2-40B4-BE49-F238E27FC236}">
              <a16:creationId xmlns:a16="http://schemas.microsoft.com/office/drawing/2014/main" id="{988B0EBE-C8E4-917C-CF73-0589D3676719}"/>
            </a:ext>
          </a:extLst>
        </xdr:cNvPr>
        <xdr:cNvSpPr>
          <a:spLocks noChangeAspect="1" noChangeArrowheads="1"/>
        </xdr:cNvSpPr>
      </xdr:nvSpPr>
      <xdr:spPr bwMode="auto">
        <a:xfrm>
          <a:off x="0" y="492633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31750</xdr:rowOff>
    </xdr:from>
    <xdr:to>
      <xdr:col>0</xdr:col>
      <xdr:colOff>219075</xdr:colOff>
      <xdr:row>160</xdr:row>
      <xdr:rowOff>142875</xdr:rowOff>
    </xdr:to>
    <xdr:sp macro="" textlink="">
      <xdr:nvSpPr>
        <xdr:cNvPr id="4256" name="AutoShape 160">
          <a:extLst>
            <a:ext uri="{FF2B5EF4-FFF2-40B4-BE49-F238E27FC236}">
              <a16:creationId xmlns:a16="http://schemas.microsoft.com/office/drawing/2014/main" id="{0E8C817F-2074-2D06-0DDF-1F7809E961EE}"/>
            </a:ext>
          </a:extLst>
        </xdr:cNvPr>
        <xdr:cNvSpPr>
          <a:spLocks noChangeAspect="1" noChangeArrowheads="1"/>
        </xdr:cNvSpPr>
      </xdr:nvSpPr>
      <xdr:spPr bwMode="auto">
        <a:xfrm>
          <a:off x="0" y="494855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114300</xdr:rowOff>
    </xdr:to>
    <xdr:sp macro="" textlink="">
      <xdr:nvSpPr>
        <xdr:cNvPr id="4257" name="AutoShape 161">
          <a:extLst>
            <a:ext uri="{FF2B5EF4-FFF2-40B4-BE49-F238E27FC236}">
              <a16:creationId xmlns:a16="http://schemas.microsoft.com/office/drawing/2014/main" id="{3C0FC035-A053-C111-A10E-35E7AAF30FB0}"/>
            </a:ext>
          </a:extLst>
        </xdr:cNvPr>
        <xdr:cNvSpPr>
          <a:spLocks noChangeAspect="1" noChangeArrowheads="1"/>
        </xdr:cNvSpPr>
      </xdr:nvSpPr>
      <xdr:spPr bwMode="auto">
        <a:xfrm>
          <a:off x="0" y="49644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142875</xdr:rowOff>
    </xdr:to>
    <xdr:sp macro="" textlink="">
      <xdr:nvSpPr>
        <xdr:cNvPr id="4258" name="AutoShape 162">
          <a:extLst>
            <a:ext uri="{FF2B5EF4-FFF2-40B4-BE49-F238E27FC236}">
              <a16:creationId xmlns:a16="http://schemas.microsoft.com/office/drawing/2014/main" id="{15BF409E-5CEE-9E2D-B588-35F5D790910D}"/>
            </a:ext>
          </a:extLst>
        </xdr:cNvPr>
        <xdr:cNvSpPr>
          <a:spLocks noChangeAspect="1" noChangeArrowheads="1"/>
        </xdr:cNvSpPr>
      </xdr:nvSpPr>
      <xdr:spPr bwMode="auto">
        <a:xfrm>
          <a:off x="0" y="4983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31750</xdr:rowOff>
    </xdr:from>
    <xdr:to>
      <xdr:col>0</xdr:col>
      <xdr:colOff>219075</xdr:colOff>
      <xdr:row>163</xdr:row>
      <xdr:rowOff>161925</xdr:rowOff>
    </xdr:to>
    <xdr:sp macro="" textlink="">
      <xdr:nvSpPr>
        <xdr:cNvPr id="4259" name="AutoShape 163">
          <a:extLst>
            <a:ext uri="{FF2B5EF4-FFF2-40B4-BE49-F238E27FC236}">
              <a16:creationId xmlns:a16="http://schemas.microsoft.com/office/drawing/2014/main" id="{CE68C140-7EC9-B945-E7FD-E7057C741567}"/>
            </a:ext>
          </a:extLst>
        </xdr:cNvPr>
        <xdr:cNvSpPr>
          <a:spLocks noChangeAspect="1" noChangeArrowheads="1"/>
        </xdr:cNvSpPr>
      </xdr:nvSpPr>
      <xdr:spPr bwMode="auto">
        <a:xfrm>
          <a:off x="0" y="5024120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50800</xdr:rowOff>
    </xdr:from>
    <xdr:to>
      <xdr:col>0</xdr:col>
      <xdr:colOff>152400</xdr:colOff>
      <xdr:row>164</xdr:row>
      <xdr:rowOff>200025</xdr:rowOff>
    </xdr:to>
    <xdr:sp macro="" textlink="">
      <xdr:nvSpPr>
        <xdr:cNvPr id="4260" name="AutoShape 164">
          <a:extLst>
            <a:ext uri="{FF2B5EF4-FFF2-40B4-BE49-F238E27FC236}">
              <a16:creationId xmlns:a16="http://schemas.microsoft.com/office/drawing/2014/main" id="{68DAEBCA-8306-F054-C624-A34E060933C7}"/>
            </a:ext>
          </a:extLst>
        </xdr:cNvPr>
        <xdr:cNvSpPr>
          <a:spLocks noChangeAspect="1" noChangeArrowheads="1"/>
        </xdr:cNvSpPr>
      </xdr:nvSpPr>
      <xdr:spPr bwMode="auto">
        <a:xfrm>
          <a:off x="0" y="50450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88900</xdr:rowOff>
    </xdr:from>
    <xdr:to>
      <xdr:col>0</xdr:col>
      <xdr:colOff>219075</xdr:colOff>
      <xdr:row>165</xdr:row>
      <xdr:rowOff>238125</xdr:rowOff>
    </xdr:to>
    <xdr:sp macro="" textlink="">
      <xdr:nvSpPr>
        <xdr:cNvPr id="4261" name="AutoShape 165">
          <a:extLst>
            <a:ext uri="{FF2B5EF4-FFF2-40B4-BE49-F238E27FC236}">
              <a16:creationId xmlns:a16="http://schemas.microsoft.com/office/drawing/2014/main" id="{587E7182-19FD-B807-332B-EAAEDD98544B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120650</xdr:rowOff>
    </xdr:from>
    <xdr:to>
      <xdr:col>0</xdr:col>
      <xdr:colOff>219075</xdr:colOff>
      <xdr:row>166</xdr:row>
      <xdr:rowOff>238125</xdr:rowOff>
    </xdr:to>
    <xdr:sp macro="" textlink="">
      <xdr:nvSpPr>
        <xdr:cNvPr id="4262" name="AutoShape 166">
          <a:extLst>
            <a:ext uri="{FF2B5EF4-FFF2-40B4-BE49-F238E27FC236}">
              <a16:creationId xmlns:a16="http://schemas.microsoft.com/office/drawing/2014/main" id="{5C3CE3F6-1DAF-7FF1-A150-5C010150DB92}"/>
            </a:ext>
          </a:extLst>
        </xdr:cNvPr>
        <xdr:cNvSpPr>
          <a:spLocks noChangeAspect="1" noChangeArrowheads="1"/>
        </xdr:cNvSpPr>
      </xdr:nvSpPr>
      <xdr:spPr bwMode="auto">
        <a:xfrm>
          <a:off x="0" y="51454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219075</xdr:colOff>
      <xdr:row>167</xdr:row>
      <xdr:rowOff>142875</xdr:rowOff>
    </xdr:to>
    <xdr:sp macro="" textlink="">
      <xdr:nvSpPr>
        <xdr:cNvPr id="4263" name="AutoShape 167">
          <a:extLst>
            <a:ext uri="{FF2B5EF4-FFF2-40B4-BE49-F238E27FC236}">
              <a16:creationId xmlns:a16="http://schemas.microsoft.com/office/drawing/2014/main" id="{3FE1A254-6999-8093-2773-FF98718903BB}"/>
            </a:ext>
          </a:extLst>
        </xdr:cNvPr>
        <xdr:cNvSpPr>
          <a:spLocks noChangeAspect="1" noChangeArrowheads="1"/>
        </xdr:cNvSpPr>
      </xdr:nvSpPr>
      <xdr:spPr bwMode="auto">
        <a:xfrm>
          <a:off x="0" y="51708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31750</xdr:rowOff>
    </xdr:from>
    <xdr:to>
      <xdr:col>0</xdr:col>
      <xdr:colOff>219075</xdr:colOff>
      <xdr:row>168</xdr:row>
      <xdr:rowOff>180975</xdr:rowOff>
    </xdr:to>
    <xdr:sp macro="" textlink="">
      <xdr:nvSpPr>
        <xdr:cNvPr id="4264" name="AutoShape 168">
          <a:extLst>
            <a:ext uri="{FF2B5EF4-FFF2-40B4-BE49-F238E27FC236}">
              <a16:creationId xmlns:a16="http://schemas.microsoft.com/office/drawing/2014/main" id="{0489C1C2-0C43-0FA3-B884-C5AFD4760941}"/>
            </a:ext>
          </a:extLst>
        </xdr:cNvPr>
        <xdr:cNvSpPr>
          <a:spLocks noChangeAspect="1" noChangeArrowheads="1"/>
        </xdr:cNvSpPr>
      </xdr:nvSpPr>
      <xdr:spPr bwMode="auto">
        <a:xfrm>
          <a:off x="0" y="524827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63500</xdr:rowOff>
    </xdr:from>
    <xdr:to>
      <xdr:col>0</xdr:col>
      <xdr:colOff>219075</xdr:colOff>
      <xdr:row>169</xdr:row>
      <xdr:rowOff>180975</xdr:rowOff>
    </xdr:to>
    <xdr:sp macro="" textlink="">
      <xdr:nvSpPr>
        <xdr:cNvPr id="4265" name="AutoShape 169">
          <a:extLst>
            <a:ext uri="{FF2B5EF4-FFF2-40B4-BE49-F238E27FC236}">
              <a16:creationId xmlns:a16="http://schemas.microsoft.com/office/drawing/2014/main" id="{EFCC2B53-0BB2-12E8-1ACF-8060F5C4CDD4}"/>
            </a:ext>
          </a:extLst>
        </xdr:cNvPr>
        <xdr:cNvSpPr>
          <a:spLocks noChangeAspect="1" noChangeArrowheads="1"/>
        </xdr:cNvSpPr>
      </xdr:nvSpPr>
      <xdr:spPr bwMode="auto">
        <a:xfrm>
          <a:off x="0" y="527050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133350</xdr:rowOff>
    </xdr:to>
    <xdr:sp macro="" textlink="">
      <xdr:nvSpPr>
        <xdr:cNvPr id="4266" name="AutoShape 170">
          <a:extLst>
            <a:ext uri="{FF2B5EF4-FFF2-40B4-BE49-F238E27FC236}">
              <a16:creationId xmlns:a16="http://schemas.microsoft.com/office/drawing/2014/main" id="{F4DC3361-E1B0-FD3D-34FE-4CD384D750B3}"/>
            </a:ext>
          </a:extLst>
        </xdr:cNvPr>
        <xdr:cNvSpPr>
          <a:spLocks noChangeAspect="1" noChangeArrowheads="1"/>
        </xdr:cNvSpPr>
      </xdr:nvSpPr>
      <xdr:spPr bwMode="auto">
        <a:xfrm>
          <a:off x="0" y="53016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19050</xdr:rowOff>
    </xdr:from>
    <xdr:to>
      <xdr:col>0</xdr:col>
      <xdr:colOff>219075</xdr:colOff>
      <xdr:row>171</xdr:row>
      <xdr:rowOff>133350</xdr:rowOff>
    </xdr:to>
    <xdr:sp macro="" textlink="">
      <xdr:nvSpPr>
        <xdr:cNvPr id="4267" name="AutoShape 171">
          <a:extLst>
            <a:ext uri="{FF2B5EF4-FFF2-40B4-BE49-F238E27FC236}">
              <a16:creationId xmlns:a16="http://schemas.microsoft.com/office/drawing/2014/main" id="{97AC9841-4342-6443-003B-1630FDD9CB80}"/>
            </a:ext>
          </a:extLst>
        </xdr:cNvPr>
        <xdr:cNvSpPr>
          <a:spLocks noChangeAspect="1" noChangeArrowheads="1"/>
        </xdr:cNvSpPr>
      </xdr:nvSpPr>
      <xdr:spPr bwMode="auto">
        <a:xfrm>
          <a:off x="0" y="532257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133350</xdr:rowOff>
    </xdr:to>
    <xdr:sp macro="" textlink="">
      <xdr:nvSpPr>
        <xdr:cNvPr id="4268" name="AutoShape 172">
          <a:extLst>
            <a:ext uri="{FF2B5EF4-FFF2-40B4-BE49-F238E27FC236}">
              <a16:creationId xmlns:a16="http://schemas.microsoft.com/office/drawing/2014/main" id="{EC04BA59-8C27-7E6E-6C06-F6BC42F6119B}"/>
            </a:ext>
          </a:extLst>
        </xdr:cNvPr>
        <xdr:cNvSpPr>
          <a:spLocks noChangeAspect="1" noChangeArrowheads="1"/>
        </xdr:cNvSpPr>
      </xdr:nvSpPr>
      <xdr:spPr bwMode="auto">
        <a:xfrm>
          <a:off x="0" y="533971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19050</xdr:rowOff>
    </xdr:from>
    <xdr:to>
      <xdr:col>0</xdr:col>
      <xdr:colOff>219075</xdr:colOff>
      <xdr:row>173</xdr:row>
      <xdr:rowOff>161925</xdr:rowOff>
    </xdr:to>
    <xdr:sp macro="" textlink="">
      <xdr:nvSpPr>
        <xdr:cNvPr id="4269" name="AutoShape 173">
          <a:extLst>
            <a:ext uri="{FF2B5EF4-FFF2-40B4-BE49-F238E27FC236}">
              <a16:creationId xmlns:a16="http://schemas.microsoft.com/office/drawing/2014/main" id="{741057E1-AD20-C0F4-E508-92DACE6ACEC2}"/>
            </a:ext>
          </a:extLst>
        </xdr:cNvPr>
        <xdr:cNvSpPr>
          <a:spLocks noChangeAspect="1" noChangeArrowheads="1"/>
        </xdr:cNvSpPr>
      </xdr:nvSpPr>
      <xdr:spPr bwMode="auto">
        <a:xfrm>
          <a:off x="0" y="539750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50800</xdr:rowOff>
    </xdr:from>
    <xdr:to>
      <xdr:col>0</xdr:col>
      <xdr:colOff>219075</xdr:colOff>
      <xdr:row>175</xdr:row>
      <xdr:rowOff>9525</xdr:rowOff>
    </xdr:to>
    <xdr:sp macro="" textlink="">
      <xdr:nvSpPr>
        <xdr:cNvPr id="4270" name="AutoShape 174">
          <a:extLst>
            <a:ext uri="{FF2B5EF4-FFF2-40B4-BE49-F238E27FC236}">
              <a16:creationId xmlns:a16="http://schemas.microsoft.com/office/drawing/2014/main" id="{DF36C682-9A3C-120D-9F88-6E5A4116890B}"/>
            </a:ext>
          </a:extLst>
        </xdr:cNvPr>
        <xdr:cNvSpPr>
          <a:spLocks noChangeAspect="1" noChangeArrowheads="1"/>
        </xdr:cNvSpPr>
      </xdr:nvSpPr>
      <xdr:spPr bwMode="auto">
        <a:xfrm>
          <a:off x="0" y="541972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82550</xdr:rowOff>
    </xdr:from>
    <xdr:to>
      <xdr:col>0</xdr:col>
      <xdr:colOff>219075</xdr:colOff>
      <xdr:row>175</xdr:row>
      <xdr:rowOff>228600</xdr:rowOff>
    </xdr:to>
    <xdr:sp macro="" textlink="">
      <xdr:nvSpPr>
        <xdr:cNvPr id="4271" name="AutoShape 175">
          <a:extLst>
            <a:ext uri="{FF2B5EF4-FFF2-40B4-BE49-F238E27FC236}">
              <a16:creationId xmlns:a16="http://schemas.microsoft.com/office/drawing/2014/main" id="{998A3FE5-CC99-666C-BD84-F005C96E7253}"/>
            </a:ext>
          </a:extLst>
        </xdr:cNvPr>
        <xdr:cNvSpPr>
          <a:spLocks noChangeAspect="1" noChangeArrowheads="1"/>
        </xdr:cNvSpPr>
      </xdr:nvSpPr>
      <xdr:spPr bwMode="auto">
        <a:xfrm>
          <a:off x="0" y="544195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114300</xdr:rowOff>
    </xdr:from>
    <xdr:to>
      <xdr:col>0</xdr:col>
      <xdr:colOff>219075</xdr:colOff>
      <xdr:row>177</xdr:row>
      <xdr:rowOff>66675</xdr:rowOff>
    </xdr:to>
    <xdr:sp macro="" textlink="">
      <xdr:nvSpPr>
        <xdr:cNvPr id="4272" name="AutoShape 176">
          <a:extLst>
            <a:ext uri="{FF2B5EF4-FFF2-40B4-BE49-F238E27FC236}">
              <a16:creationId xmlns:a16="http://schemas.microsoft.com/office/drawing/2014/main" id="{D726E8E0-8A2B-C57B-E2E2-0782A6E03701}"/>
            </a:ext>
          </a:extLst>
        </xdr:cNvPr>
        <xdr:cNvSpPr>
          <a:spLocks noChangeAspect="1" noChangeArrowheads="1"/>
        </xdr:cNvSpPr>
      </xdr:nvSpPr>
      <xdr:spPr bwMode="auto">
        <a:xfrm>
          <a:off x="0" y="548259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146050</xdr:rowOff>
    </xdr:from>
    <xdr:to>
      <xdr:col>0</xdr:col>
      <xdr:colOff>219075</xdr:colOff>
      <xdr:row>178</xdr:row>
      <xdr:rowOff>104775</xdr:rowOff>
    </xdr:to>
    <xdr:sp macro="" textlink="">
      <xdr:nvSpPr>
        <xdr:cNvPr id="4273" name="AutoShape 177">
          <a:extLst>
            <a:ext uri="{FF2B5EF4-FFF2-40B4-BE49-F238E27FC236}">
              <a16:creationId xmlns:a16="http://schemas.microsoft.com/office/drawing/2014/main" id="{B6B41FC2-2200-ADE6-4FA0-E18B94D4D856}"/>
            </a:ext>
          </a:extLst>
        </xdr:cNvPr>
        <xdr:cNvSpPr>
          <a:spLocks noChangeAspect="1" noChangeArrowheads="1"/>
        </xdr:cNvSpPr>
      </xdr:nvSpPr>
      <xdr:spPr bwMode="auto">
        <a:xfrm>
          <a:off x="0" y="550481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177800</xdr:rowOff>
    </xdr:from>
    <xdr:to>
      <xdr:col>0</xdr:col>
      <xdr:colOff>219075</xdr:colOff>
      <xdr:row>178</xdr:row>
      <xdr:rowOff>295275</xdr:rowOff>
    </xdr:to>
    <xdr:sp macro="" textlink="">
      <xdr:nvSpPr>
        <xdr:cNvPr id="4274" name="AutoShape 178">
          <a:extLst>
            <a:ext uri="{FF2B5EF4-FFF2-40B4-BE49-F238E27FC236}">
              <a16:creationId xmlns:a16="http://schemas.microsoft.com/office/drawing/2014/main" id="{60C809D1-6EAC-0F0B-04CD-8415ECD35AD8}"/>
            </a:ext>
          </a:extLst>
        </xdr:cNvPr>
        <xdr:cNvSpPr>
          <a:spLocks noChangeAspect="1" noChangeArrowheads="1"/>
        </xdr:cNvSpPr>
      </xdr:nvSpPr>
      <xdr:spPr bwMode="auto">
        <a:xfrm>
          <a:off x="0" y="55270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114300</xdr:rowOff>
    </xdr:to>
    <xdr:sp macro="" textlink="">
      <xdr:nvSpPr>
        <xdr:cNvPr id="4275" name="AutoShape 179">
          <a:extLst>
            <a:ext uri="{FF2B5EF4-FFF2-40B4-BE49-F238E27FC236}">
              <a16:creationId xmlns:a16="http://schemas.microsoft.com/office/drawing/2014/main" id="{A58DB557-BE7C-7A63-B6FD-D90ABD5B87BB}"/>
            </a:ext>
          </a:extLst>
        </xdr:cNvPr>
        <xdr:cNvSpPr>
          <a:spLocks noChangeAspect="1" noChangeArrowheads="1"/>
        </xdr:cNvSpPr>
      </xdr:nvSpPr>
      <xdr:spPr bwMode="auto">
        <a:xfrm>
          <a:off x="0" y="556514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sp macro="" textlink="">
      <xdr:nvSpPr>
        <xdr:cNvPr id="4276" name="AutoShape 180">
          <a:extLst>
            <a:ext uri="{FF2B5EF4-FFF2-40B4-BE49-F238E27FC236}">
              <a16:creationId xmlns:a16="http://schemas.microsoft.com/office/drawing/2014/main" id="{4C92737B-A490-7E67-BB10-B292579147CF}"/>
            </a:ext>
          </a:extLst>
        </xdr:cNvPr>
        <xdr:cNvSpPr>
          <a:spLocks noChangeAspect="1" noChangeArrowheads="1"/>
        </xdr:cNvSpPr>
      </xdr:nvSpPr>
      <xdr:spPr bwMode="auto">
        <a:xfrm>
          <a:off x="0" y="560260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142875</xdr:rowOff>
    </xdr:to>
    <xdr:sp macro="" textlink="">
      <xdr:nvSpPr>
        <xdr:cNvPr id="4277" name="AutoShape 181">
          <a:extLst>
            <a:ext uri="{FF2B5EF4-FFF2-40B4-BE49-F238E27FC236}">
              <a16:creationId xmlns:a16="http://schemas.microsoft.com/office/drawing/2014/main" id="{433CF02D-EEE3-6EF2-0151-ABBD99018824}"/>
            </a:ext>
          </a:extLst>
        </xdr:cNvPr>
        <xdr:cNvSpPr>
          <a:spLocks noChangeAspect="1" noChangeArrowheads="1"/>
        </xdr:cNvSpPr>
      </xdr:nvSpPr>
      <xdr:spPr bwMode="auto">
        <a:xfrm>
          <a:off x="0" y="564007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31750</xdr:rowOff>
    </xdr:from>
    <xdr:to>
      <xdr:col>0</xdr:col>
      <xdr:colOff>219075</xdr:colOff>
      <xdr:row>182</xdr:row>
      <xdr:rowOff>142875</xdr:rowOff>
    </xdr:to>
    <xdr:sp macro="" textlink="">
      <xdr:nvSpPr>
        <xdr:cNvPr id="4278" name="AutoShape 182">
          <a:extLst>
            <a:ext uri="{FF2B5EF4-FFF2-40B4-BE49-F238E27FC236}">
              <a16:creationId xmlns:a16="http://schemas.microsoft.com/office/drawing/2014/main" id="{432F89B6-C4B3-E517-9BF3-C20F62BAB2E9}"/>
            </a:ext>
          </a:extLst>
        </xdr:cNvPr>
        <xdr:cNvSpPr>
          <a:spLocks noChangeAspect="1" noChangeArrowheads="1"/>
        </xdr:cNvSpPr>
      </xdr:nvSpPr>
      <xdr:spPr bwMode="auto">
        <a:xfrm>
          <a:off x="0" y="5662295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133350</xdr:rowOff>
    </xdr:to>
    <xdr:sp macro="" textlink="">
      <xdr:nvSpPr>
        <xdr:cNvPr id="4279" name="AutoShape 183">
          <a:extLst>
            <a:ext uri="{FF2B5EF4-FFF2-40B4-BE49-F238E27FC236}">
              <a16:creationId xmlns:a16="http://schemas.microsoft.com/office/drawing/2014/main" id="{84FBAE8F-D595-5B36-7863-690E6B17319E}"/>
            </a:ext>
          </a:extLst>
        </xdr:cNvPr>
        <xdr:cNvSpPr>
          <a:spLocks noChangeAspect="1" noChangeArrowheads="1"/>
        </xdr:cNvSpPr>
      </xdr:nvSpPr>
      <xdr:spPr bwMode="auto">
        <a:xfrm>
          <a:off x="0" y="56965850"/>
          <a:ext cx="222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19050</xdr:rowOff>
    </xdr:from>
    <xdr:to>
      <xdr:col>0</xdr:col>
      <xdr:colOff>219075</xdr:colOff>
      <xdr:row>184</xdr:row>
      <xdr:rowOff>161925</xdr:rowOff>
    </xdr:to>
    <xdr:sp macro="" textlink="">
      <xdr:nvSpPr>
        <xdr:cNvPr id="4280" name="AutoShape 184">
          <a:extLst>
            <a:ext uri="{FF2B5EF4-FFF2-40B4-BE49-F238E27FC236}">
              <a16:creationId xmlns:a16="http://schemas.microsoft.com/office/drawing/2014/main" id="{B00A0AAE-37A6-04E2-B3A3-239712DFB7B0}"/>
            </a:ext>
          </a:extLst>
        </xdr:cNvPr>
        <xdr:cNvSpPr>
          <a:spLocks noChangeAspect="1" noChangeArrowheads="1"/>
        </xdr:cNvSpPr>
      </xdr:nvSpPr>
      <xdr:spPr bwMode="auto">
        <a:xfrm>
          <a:off x="0" y="57175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50800</xdr:rowOff>
    </xdr:from>
    <xdr:to>
      <xdr:col>0</xdr:col>
      <xdr:colOff>219075</xdr:colOff>
      <xdr:row>185</xdr:row>
      <xdr:rowOff>200025</xdr:rowOff>
    </xdr:to>
    <xdr:sp macro="" textlink="">
      <xdr:nvSpPr>
        <xdr:cNvPr id="4281" name="AutoShape 185">
          <a:extLst>
            <a:ext uri="{FF2B5EF4-FFF2-40B4-BE49-F238E27FC236}">
              <a16:creationId xmlns:a16="http://schemas.microsoft.com/office/drawing/2014/main" id="{45977B37-398D-4DFC-70DB-38F2D6EC9C70}"/>
            </a:ext>
          </a:extLst>
        </xdr:cNvPr>
        <xdr:cNvSpPr>
          <a:spLocks noChangeAspect="1" noChangeArrowheads="1"/>
        </xdr:cNvSpPr>
      </xdr:nvSpPr>
      <xdr:spPr bwMode="auto">
        <a:xfrm>
          <a:off x="0" y="583184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82550</xdr:rowOff>
    </xdr:from>
    <xdr:to>
      <xdr:col>0</xdr:col>
      <xdr:colOff>219075</xdr:colOff>
      <xdr:row>187</xdr:row>
      <xdr:rowOff>38100</xdr:rowOff>
    </xdr:to>
    <xdr:sp macro="" textlink="">
      <xdr:nvSpPr>
        <xdr:cNvPr id="4282" name="AutoShape 186">
          <a:extLst>
            <a:ext uri="{FF2B5EF4-FFF2-40B4-BE49-F238E27FC236}">
              <a16:creationId xmlns:a16="http://schemas.microsoft.com/office/drawing/2014/main" id="{76C491E4-0E8F-A6EB-D8B1-1A7474FC3A86}"/>
            </a:ext>
          </a:extLst>
        </xdr:cNvPr>
        <xdr:cNvSpPr>
          <a:spLocks noChangeAspect="1" noChangeArrowheads="1"/>
        </xdr:cNvSpPr>
      </xdr:nvSpPr>
      <xdr:spPr bwMode="auto">
        <a:xfrm>
          <a:off x="0" y="5872480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114300</xdr:rowOff>
    </xdr:from>
    <xdr:to>
      <xdr:col>0</xdr:col>
      <xdr:colOff>219075</xdr:colOff>
      <xdr:row>188</xdr:row>
      <xdr:rowOff>66675</xdr:rowOff>
    </xdr:to>
    <xdr:sp macro="" textlink="">
      <xdr:nvSpPr>
        <xdr:cNvPr id="4283" name="AutoShape 187">
          <a:extLst>
            <a:ext uri="{FF2B5EF4-FFF2-40B4-BE49-F238E27FC236}">
              <a16:creationId xmlns:a16="http://schemas.microsoft.com/office/drawing/2014/main" id="{4F583A52-939A-0ECA-E650-A9C4473F55FC}"/>
            </a:ext>
          </a:extLst>
        </xdr:cNvPr>
        <xdr:cNvSpPr>
          <a:spLocks noChangeAspect="1" noChangeArrowheads="1"/>
        </xdr:cNvSpPr>
      </xdr:nvSpPr>
      <xdr:spPr bwMode="auto">
        <a:xfrm>
          <a:off x="0" y="58947050"/>
          <a:ext cx="2222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146050</xdr:rowOff>
    </xdr:from>
    <xdr:to>
      <xdr:col>0</xdr:col>
      <xdr:colOff>219075</xdr:colOff>
      <xdr:row>188</xdr:row>
      <xdr:rowOff>257175</xdr:rowOff>
    </xdr:to>
    <xdr:sp macro="" textlink="">
      <xdr:nvSpPr>
        <xdr:cNvPr id="4284" name="AutoShape 188">
          <a:extLst>
            <a:ext uri="{FF2B5EF4-FFF2-40B4-BE49-F238E27FC236}">
              <a16:creationId xmlns:a16="http://schemas.microsoft.com/office/drawing/2014/main" id="{55E51C3A-AC27-92B2-FE5F-65F5D4D7739F}"/>
            </a:ext>
          </a:extLst>
        </xdr:cNvPr>
        <xdr:cNvSpPr>
          <a:spLocks noChangeAspect="1" noChangeArrowheads="1"/>
        </xdr:cNvSpPr>
      </xdr:nvSpPr>
      <xdr:spPr bwMode="auto">
        <a:xfrm>
          <a:off x="0" y="59169300"/>
          <a:ext cx="222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196850</xdr:colOff>
      <xdr:row>3</xdr:row>
      <xdr:rowOff>139700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12C7147-3703-45DE-9AB4-F5923DE75EA7}"/>
            </a:ext>
          </a:extLst>
        </xdr:cNvPr>
        <xdr:cNvSpPr>
          <a:spLocks noChangeAspect="1" noChangeArrowheads="1"/>
        </xdr:cNvSpPr>
      </xdr:nvSpPr>
      <xdr:spPr bwMode="auto">
        <a:xfrm>
          <a:off x="0" y="56197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31750</xdr:rowOff>
    </xdr:from>
    <xdr:to>
      <xdr:col>0</xdr:col>
      <xdr:colOff>215900</xdr:colOff>
      <xdr:row>5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AF46DD1-2BD2-4E66-8E2C-7BB8111464C6}"/>
            </a:ext>
          </a:extLst>
        </xdr:cNvPr>
        <xdr:cNvSpPr>
          <a:spLocks noChangeAspect="1" noChangeArrowheads="1"/>
        </xdr:cNvSpPr>
      </xdr:nvSpPr>
      <xdr:spPr bwMode="auto">
        <a:xfrm>
          <a:off x="0" y="7810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63500</xdr:rowOff>
    </xdr:from>
    <xdr:to>
      <xdr:col>0</xdr:col>
      <xdr:colOff>209550</xdr:colOff>
      <xdr:row>6</xdr:row>
      <xdr:rowOff>34925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76B2208-9D25-44E9-8320-3F910BE15292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95250</xdr:rowOff>
    </xdr:from>
    <xdr:to>
      <xdr:col>0</xdr:col>
      <xdr:colOff>215900</xdr:colOff>
      <xdr:row>7</xdr:row>
      <xdr:rowOff>66675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BFB1CFDC-4561-4C0A-A221-E0701C45CB93}"/>
            </a:ext>
          </a:extLst>
        </xdr:cNvPr>
        <xdr:cNvSpPr>
          <a:spLocks noChangeAspect="1" noChangeArrowheads="1"/>
        </xdr:cNvSpPr>
      </xdr:nvSpPr>
      <xdr:spPr bwMode="auto">
        <a:xfrm>
          <a:off x="0" y="1228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127000</xdr:rowOff>
    </xdr:from>
    <xdr:to>
      <xdr:col>0</xdr:col>
      <xdr:colOff>215900</xdr:colOff>
      <xdr:row>10</xdr:row>
      <xdr:rowOff>111125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FD25EA16-1232-42DE-8202-82AC3C377BD5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158750</xdr:rowOff>
    </xdr:from>
    <xdr:to>
      <xdr:col>0</xdr:col>
      <xdr:colOff>215900</xdr:colOff>
      <xdr:row>10</xdr:row>
      <xdr:rowOff>123825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4C654F70-9290-4B63-B62A-EE549A7F5D1C}"/>
            </a:ext>
          </a:extLst>
        </xdr:cNvPr>
        <xdr:cNvSpPr>
          <a:spLocks noChangeAspect="1" noChangeArrowheads="1"/>
        </xdr:cNvSpPr>
      </xdr:nvSpPr>
      <xdr:spPr bwMode="auto">
        <a:xfrm>
          <a:off x="0" y="20478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177800</xdr:rowOff>
    </xdr:from>
    <xdr:to>
      <xdr:col>0</xdr:col>
      <xdr:colOff>215900</xdr:colOff>
      <xdr:row>10</xdr:row>
      <xdr:rowOff>123825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97AB8A0A-8E97-46D2-8896-C66184E8CBEF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215900</xdr:colOff>
      <xdr:row>10</xdr:row>
      <xdr:rowOff>114300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677DE6B6-228D-43E0-8DD3-6EA143D22D95}"/>
            </a:ext>
          </a:extLst>
        </xdr:cNvPr>
        <xdr:cNvSpPr>
          <a:spLocks noChangeAspect="1" noChangeArrowheads="1"/>
        </xdr:cNvSpPr>
      </xdr:nvSpPr>
      <xdr:spPr bwMode="auto">
        <a:xfrm>
          <a:off x="0" y="24479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215900</xdr:colOff>
      <xdr:row>11</xdr:row>
      <xdr:rowOff>139700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8A57954-6686-4404-848C-54AFC8723235}"/>
            </a:ext>
          </a:extLst>
        </xdr:cNvPr>
        <xdr:cNvSpPr>
          <a:spLocks noChangeAspect="1" noChangeArrowheads="1"/>
        </xdr:cNvSpPr>
      </xdr:nvSpPr>
      <xdr:spPr bwMode="auto">
        <a:xfrm>
          <a:off x="0" y="26384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31750</xdr:rowOff>
    </xdr:from>
    <xdr:to>
      <xdr:col>0</xdr:col>
      <xdr:colOff>215900</xdr:colOff>
      <xdr:row>12</xdr:row>
      <xdr:rowOff>139700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62D6EBCC-D4AE-4EB1-A98A-CAE63C40F03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215900</xdr:colOff>
      <xdr:row>13</xdr:row>
      <xdr:rowOff>114300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CE7B37F4-0FA9-48AC-9D83-001574A22EB4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215900</xdr:colOff>
      <xdr:row>14</xdr:row>
      <xdr:rowOff>133350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D2C61A9D-E561-4164-8CAC-2E9276C61E8C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19050</xdr:rowOff>
    </xdr:from>
    <xdr:to>
      <xdr:col>0</xdr:col>
      <xdr:colOff>215900</xdr:colOff>
      <xdr:row>15</xdr:row>
      <xdr:rowOff>152400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610B5D57-3985-4475-9984-BF0ECFC87D6E}"/>
            </a:ext>
          </a:extLst>
        </xdr:cNvPr>
        <xdr:cNvSpPr>
          <a:spLocks noChangeAspect="1" noChangeArrowheads="1"/>
        </xdr:cNvSpPr>
      </xdr:nvSpPr>
      <xdr:spPr bwMode="auto">
        <a:xfrm>
          <a:off x="0" y="3781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38100</xdr:rowOff>
    </xdr:from>
    <xdr:to>
      <xdr:col>0</xdr:col>
      <xdr:colOff>215900</xdr:colOff>
      <xdr:row>17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2C672164-B022-44E7-8521-D1026D5889F2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69850</xdr:rowOff>
    </xdr:from>
    <xdr:to>
      <xdr:col>0</xdr:col>
      <xdr:colOff>215900</xdr:colOff>
      <xdr:row>18</xdr:row>
      <xdr:rowOff>0</xdr:rowOff>
    </xdr:to>
    <xdr:sp macro="" textlink="">
      <xdr:nvSpPr>
        <xdr:cNvPr id="16" name="AutoShape 15">
          <a:extLst>
            <a:ext uri="{FF2B5EF4-FFF2-40B4-BE49-F238E27FC236}">
              <a16:creationId xmlns:a16="http://schemas.microsoft.com/office/drawing/2014/main" id="{0F8A481C-7D10-4A20-9C16-673110C07870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215900</xdr:colOff>
      <xdr:row>18</xdr:row>
      <xdr:rowOff>139700</xdr:rowOff>
    </xdr:to>
    <xdr:sp macro="" textlink="">
      <xdr:nvSpPr>
        <xdr:cNvPr id="17" name="AutoShape 16">
          <a:extLst>
            <a:ext uri="{FF2B5EF4-FFF2-40B4-BE49-F238E27FC236}">
              <a16:creationId xmlns:a16="http://schemas.microsoft.com/office/drawing/2014/main" id="{A0029567-B4BD-4FA9-AB31-58695507BC11}"/>
            </a:ext>
          </a:extLst>
        </xdr:cNvPr>
        <xdr:cNvSpPr>
          <a:spLocks noChangeAspect="1" noChangeArrowheads="1"/>
        </xdr:cNvSpPr>
      </xdr:nvSpPr>
      <xdr:spPr bwMode="auto">
        <a:xfrm>
          <a:off x="0" y="4695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31750</xdr:rowOff>
    </xdr:from>
    <xdr:to>
      <xdr:col>0</xdr:col>
      <xdr:colOff>215900</xdr:colOff>
      <xdr:row>19</xdr:row>
      <xdr:rowOff>158750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DD9EA8A8-F02D-405D-AAD8-C6BB15D3F2CB}"/>
            </a:ext>
          </a:extLst>
        </xdr:cNvPr>
        <xdr:cNvSpPr>
          <a:spLocks noChangeAspect="1" noChangeArrowheads="1"/>
        </xdr:cNvSpPr>
      </xdr:nvSpPr>
      <xdr:spPr bwMode="auto">
        <a:xfrm>
          <a:off x="0" y="49149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50800</xdr:rowOff>
    </xdr:from>
    <xdr:to>
      <xdr:col>0</xdr:col>
      <xdr:colOff>215900</xdr:colOff>
      <xdr:row>21</xdr:row>
      <xdr:rowOff>25400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D9A60A5-F667-4388-A29F-310C10791841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82550</xdr:rowOff>
    </xdr:from>
    <xdr:to>
      <xdr:col>0</xdr:col>
      <xdr:colOff>215900</xdr:colOff>
      <xdr:row>22</xdr:row>
      <xdr:rowOff>57150</xdr:rowOff>
    </xdr:to>
    <xdr:sp macro="" textlink="">
      <xdr:nvSpPr>
        <xdr:cNvPr id="20" name="AutoShape 19">
          <a:extLst>
            <a:ext uri="{FF2B5EF4-FFF2-40B4-BE49-F238E27FC236}">
              <a16:creationId xmlns:a16="http://schemas.microsoft.com/office/drawing/2014/main" id="{080E81CC-83C7-4C14-800E-E58BDAB08AC4}"/>
            </a:ext>
          </a:extLst>
        </xdr:cNvPr>
        <xdr:cNvSpPr>
          <a:spLocks noChangeAspect="1" noChangeArrowheads="1"/>
        </xdr:cNvSpPr>
      </xdr:nvSpPr>
      <xdr:spPr bwMode="auto">
        <a:xfrm>
          <a:off x="0" y="53530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114300</xdr:rowOff>
    </xdr:from>
    <xdr:to>
      <xdr:col>0</xdr:col>
      <xdr:colOff>209550</xdr:colOff>
      <xdr:row>26</xdr:row>
      <xdr:rowOff>92075</xdr:rowOff>
    </xdr:to>
    <xdr:sp macro="" textlink="">
      <xdr:nvSpPr>
        <xdr:cNvPr id="21" name="AutoShape 20">
          <a:extLst>
            <a:ext uri="{FF2B5EF4-FFF2-40B4-BE49-F238E27FC236}">
              <a16:creationId xmlns:a16="http://schemas.microsoft.com/office/drawing/2014/main" id="{EFF1D855-6341-4C5C-8C19-16AE0CC27977}"/>
            </a:ext>
          </a:extLst>
        </xdr:cNvPr>
        <xdr:cNvSpPr>
          <a:spLocks noChangeAspect="1" noChangeArrowheads="1"/>
        </xdr:cNvSpPr>
      </xdr:nvSpPr>
      <xdr:spPr bwMode="auto">
        <a:xfrm>
          <a:off x="0" y="5572125"/>
          <a:ext cx="2095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146050</xdr:rowOff>
    </xdr:from>
    <xdr:to>
      <xdr:col>0</xdr:col>
      <xdr:colOff>215900</xdr:colOff>
      <xdr:row>27</xdr:row>
      <xdr:rowOff>92075</xdr:rowOff>
    </xdr:to>
    <xdr:sp macro="" textlink="">
      <xdr:nvSpPr>
        <xdr:cNvPr id="22" name="AutoShape 21">
          <a:extLst>
            <a:ext uri="{FF2B5EF4-FFF2-40B4-BE49-F238E27FC236}">
              <a16:creationId xmlns:a16="http://schemas.microsoft.com/office/drawing/2014/main" id="{CD81157A-47CF-4598-B928-E14C766D72B5}"/>
            </a:ext>
          </a:extLst>
        </xdr:cNvPr>
        <xdr:cNvSpPr>
          <a:spLocks noChangeAspect="1" noChangeArrowheads="1"/>
        </xdr:cNvSpPr>
      </xdr:nvSpPr>
      <xdr:spPr bwMode="auto">
        <a:xfrm>
          <a:off x="0" y="63436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215900</xdr:colOff>
      <xdr:row>24</xdr:row>
      <xdr:rowOff>139700</xdr:rowOff>
    </xdr:to>
    <xdr:sp macro="" textlink="">
      <xdr:nvSpPr>
        <xdr:cNvPr id="23" name="AutoShape 22">
          <a:extLst>
            <a:ext uri="{FF2B5EF4-FFF2-40B4-BE49-F238E27FC236}">
              <a16:creationId xmlns:a16="http://schemas.microsoft.com/office/drawing/2014/main" id="{6CAD80FE-6372-4DDB-A0FB-443DD8968840}"/>
            </a:ext>
          </a:extLst>
        </xdr:cNvPr>
        <xdr:cNvSpPr>
          <a:spLocks noChangeAspect="1" noChangeArrowheads="1"/>
        </xdr:cNvSpPr>
      </xdr:nvSpPr>
      <xdr:spPr bwMode="auto">
        <a:xfrm>
          <a:off x="0" y="69437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31750</xdr:rowOff>
    </xdr:from>
    <xdr:to>
      <xdr:col>0</xdr:col>
      <xdr:colOff>209550</xdr:colOff>
      <xdr:row>26</xdr:row>
      <xdr:rowOff>0</xdr:rowOff>
    </xdr:to>
    <xdr:sp macro="" textlink="">
      <xdr:nvSpPr>
        <xdr:cNvPr id="24" name="AutoShape 23">
          <a:extLst>
            <a:ext uri="{FF2B5EF4-FFF2-40B4-BE49-F238E27FC236}">
              <a16:creationId xmlns:a16="http://schemas.microsoft.com/office/drawing/2014/main" id="{8E32295E-1044-4473-A5B7-3196B9EAFE44}"/>
            </a:ext>
          </a:extLst>
        </xdr:cNvPr>
        <xdr:cNvSpPr>
          <a:spLocks noChangeAspect="1" noChangeArrowheads="1"/>
        </xdr:cNvSpPr>
      </xdr:nvSpPr>
      <xdr:spPr bwMode="auto">
        <a:xfrm>
          <a:off x="0" y="7343775"/>
          <a:ext cx="20955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63500</xdr:rowOff>
    </xdr:from>
    <xdr:to>
      <xdr:col>0</xdr:col>
      <xdr:colOff>215900</xdr:colOff>
      <xdr:row>27</xdr:row>
      <xdr:rowOff>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65AF6DF9-AEE3-4233-8858-3D20BE82F9ED}"/>
            </a:ext>
          </a:extLst>
        </xdr:cNvPr>
        <xdr:cNvSpPr>
          <a:spLocks noChangeAspect="1" noChangeArrowheads="1"/>
        </xdr:cNvSpPr>
      </xdr:nvSpPr>
      <xdr:spPr bwMode="auto">
        <a:xfrm>
          <a:off x="0" y="75723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215900</xdr:colOff>
      <xdr:row>27</xdr:row>
      <xdr:rowOff>133350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99F742FB-F42B-4892-BDBA-7B32AC5AE61B}"/>
            </a:ext>
          </a:extLst>
        </xdr:cNvPr>
        <xdr:cNvSpPr>
          <a:spLocks noChangeAspect="1" noChangeArrowheads="1"/>
        </xdr:cNvSpPr>
      </xdr:nvSpPr>
      <xdr:spPr bwMode="auto">
        <a:xfrm>
          <a:off x="0" y="80676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19050</xdr:rowOff>
    </xdr:from>
    <xdr:to>
      <xdr:col>0</xdr:col>
      <xdr:colOff>215900</xdr:colOff>
      <xdr:row>28</xdr:row>
      <xdr:rowOff>158750</xdr:rowOff>
    </xdr:to>
    <xdr:sp macro="" textlink="">
      <xdr:nvSpPr>
        <xdr:cNvPr id="27" name="AutoShape 26">
          <a:extLst>
            <a:ext uri="{FF2B5EF4-FFF2-40B4-BE49-F238E27FC236}">
              <a16:creationId xmlns:a16="http://schemas.microsoft.com/office/drawing/2014/main" id="{06C60C95-6B79-4CB6-9F38-DB86A750EFA2}"/>
            </a:ext>
          </a:extLst>
        </xdr:cNvPr>
        <xdr:cNvSpPr>
          <a:spLocks noChangeAspect="1" noChangeArrowheads="1"/>
        </xdr:cNvSpPr>
      </xdr:nvSpPr>
      <xdr:spPr bwMode="auto">
        <a:xfrm>
          <a:off x="0" y="82772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50800</xdr:rowOff>
    </xdr:from>
    <xdr:to>
      <xdr:col>0</xdr:col>
      <xdr:colOff>215900</xdr:colOff>
      <xdr:row>30</xdr:row>
      <xdr:rowOff>0</xdr:rowOff>
    </xdr:to>
    <xdr:sp macro="" textlink="">
      <xdr:nvSpPr>
        <xdr:cNvPr id="28" name="AutoShape 27">
          <a:extLst>
            <a:ext uri="{FF2B5EF4-FFF2-40B4-BE49-F238E27FC236}">
              <a16:creationId xmlns:a16="http://schemas.microsoft.com/office/drawing/2014/main" id="{FEC5A8F2-1B58-4A98-9A53-BB9E562FFA9F}"/>
            </a:ext>
          </a:extLst>
        </xdr:cNvPr>
        <xdr:cNvSpPr>
          <a:spLocks noChangeAspect="1" noChangeArrowheads="1"/>
        </xdr:cNvSpPr>
      </xdr:nvSpPr>
      <xdr:spPr bwMode="auto">
        <a:xfrm>
          <a:off x="0" y="86772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69850</xdr:rowOff>
    </xdr:from>
    <xdr:to>
      <xdr:col>0</xdr:col>
      <xdr:colOff>215900</xdr:colOff>
      <xdr:row>32</xdr:row>
      <xdr:rowOff>25400</xdr:rowOff>
    </xdr:to>
    <xdr:sp macro="" textlink="">
      <xdr:nvSpPr>
        <xdr:cNvPr id="29" name="AutoShape 28">
          <a:extLst>
            <a:ext uri="{FF2B5EF4-FFF2-40B4-BE49-F238E27FC236}">
              <a16:creationId xmlns:a16="http://schemas.microsoft.com/office/drawing/2014/main" id="{7852AA99-6869-410D-8EFC-E3B0FC53E62C}"/>
            </a:ext>
          </a:extLst>
        </xdr:cNvPr>
        <xdr:cNvSpPr>
          <a:spLocks noChangeAspect="1" noChangeArrowheads="1"/>
        </xdr:cNvSpPr>
      </xdr:nvSpPr>
      <xdr:spPr bwMode="auto">
        <a:xfrm>
          <a:off x="0" y="888682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88900</xdr:rowOff>
    </xdr:from>
    <xdr:to>
      <xdr:col>0</xdr:col>
      <xdr:colOff>215900</xdr:colOff>
      <xdr:row>33</xdr:row>
      <xdr:rowOff>66675</xdr:rowOff>
    </xdr:to>
    <xdr:sp macro="" textlink="">
      <xdr:nvSpPr>
        <xdr:cNvPr id="30" name="AutoShape 29">
          <a:extLst>
            <a:ext uri="{FF2B5EF4-FFF2-40B4-BE49-F238E27FC236}">
              <a16:creationId xmlns:a16="http://schemas.microsoft.com/office/drawing/2014/main" id="{031DB75C-8219-495D-88FF-4E858BA4A365}"/>
            </a:ext>
          </a:extLst>
        </xdr:cNvPr>
        <xdr:cNvSpPr>
          <a:spLocks noChangeAspect="1" noChangeArrowheads="1"/>
        </xdr:cNvSpPr>
      </xdr:nvSpPr>
      <xdr:spPr bwMode="auto">
        <a:xfrm>
          <a:off x="0" y="9277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120650</xdr:rowOff>
    </xdr:from>
    <xdr:to>
      <xdr:col>0</xdr:col>
      <xdr:colOff>215900</xdr:colOff>
      <xdr:row>34</xdr:row>
      <xdr:rowOff>95250</xdr:rowOff>
    </xdr:to>
    <xdr:sp macro="" textlink="">
      <xdr:nvSpPr>
        <xdr:cNvPr id="31" name="AutoShape 30">
          <a:extLst>
            <a:ext uri="{FF2B5EF4-FFF2-40B4-BE49-F238E27FC236}">
              <a16:creationId xmlns:a16="http://schemas.microsoft.com/office/drawing/2014/main" id="{B15F88C4-35B3-4771-B8A9-4899FEB55B8C}"/>
            </a:ext>
          </a:extLst>
        </xdr:cNvPr>
        <xdr:cNvSpPr>
          <a:spLocks noChangeAspect="1" noChangeArrowheads="1"/>
        </xdr:cNvSpPr>
      </xdr:nvSpPr>
      <xdr:spPr bwMode="auto">
        <a:xfrm>
          <a:off x="0" y="96869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152400</xdr:rowOff>
    </xdr:from>
    <xdr:to>
      <xdr:col>0</xdr:col>
      <xdr:colOff>215900</xdr:colOff>
      <xdr:row>34</xdr:row>
      <xdr:rowOff>95250</xdr:rowOff>
    </xdr:to>
    <xdr:sp macro="" textlink="">
      <xdr:nvSpPr>
        <xdr:cNvPr id="32" name="AutoShape 31">
          <a:extLst>
            <a:ext uri="{FF2B5EF4-FFF2-40B4-BE49-F238E27FC236}">
              <a16:creationId xmlns:a16="http://schemas.microsoft.com/office/drawing/2014/main" id="{738B90C6-0B3E-45BA-A620-B99ADC317D31}"/>
            </a:ext>
          </a:extLst>
        </xdr:cNvPr>
        <xdr:cNvSpPr>
          <a:spLocks noChangeAspect="1" noChangeArrowheads="1"/>
        </xdr:cNvSpPr>
      </xdr:nvSpPr>
      <xdr:spPr bwMode="auto">
        <a:xfrm>
          <a:off x="0" y="100869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215900</xdr:colOff>
      <xdr:row>34</xdr:row>
      <xdr:rowOff>139700</xdr:rowOff>
    </xdr:to>
    <xdr:sp macro="" textlink="">
      <xdr:nvSpPr>
        <xdr:cNvPr id="33" name="AutoShape 32">
          <a:extLst>
            <a:ext uri="{FF2B5EF4-FFF2-40B4-BE49-F238E27FC236}">
              <a16:creationId xmlns:a16="http://schemas.microsoft.com/office/drawing/2014/main" id="{9775D7D8-8CA9-4C1A-9460-D73CF87CD82A}"/>
            </a:ext>
          </a:extLst>
        </xdr:cNvPr>
        <xdr:cNvSpPr>
          <a:spLocks noChangeAspect="1" noChangeArrowheads="1"/>
        </xdr:cNvSpPr>
      </xdr:nvSpPr>
      <xdr:spPr bwMode="auto">
        <a:xfrm>
          <a:off x="0" y="101250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31750</xdr:rowOff>
    </xdr:from>
    <xdr:to>
      <xdr:col>0</xdr:col>
      <xdr:colOff>215900</xdr:colOff>
      <xdr:row>36</xdr:row>
      <xdr:rowOff>0</xdr:rowOff>
    </xdr:to>
    <xdr:sp macro="" textlink="">
      <xdr:nvSpPr>
        <xdr:cNvPr id="34" name="AutoShape 33">
          <a:extLst>
            <a:ext uri="{FF2B5EF4-FFF2-40B4-BE49-F238E27FC236}">
              <a16:creationId xmlns:a16="http://schemas.microsoft.com/office/drawing/2014/main" id="{A426C4D1-3B08-4DFD-8311-03AC261939F1}"/>
            </a:ext>
          </a:extLst>
        </xdr:cNvPr>
        <xdr:cNvSpPr>
          <a:spLocks noChangeAspect="1" noChangeArrowheads="1"/>
        </xdr:cNvSpPr>
      </xdr:nvSpPr>
      <xdr:spPr bwMode="auto">
        <a:xfrm>
          <a:off x="0" y="10715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63500</xdr:rowOff>
    </xdr:from>
    <xdr:to>
      <xdr:col>0</xdr:col>
      <xdr:colOff>215900</xdr:colOff>
      <xdr:row>37</xdr:row>
      <xdr:rowOff>34925</xdr:rowOff>
    </xdr:to>
    <xdr:sp macro="" textlink="">
      <xdr:nvSpPr>
        <xdr:cNvPr id="35" name="AutoShape 34">
          <a:extLst>
            <a:ext uri="{FF2B5EF4-FFF2-40B4-BE49-F238E27FC236}">
              <a16:creationId xmlns:a16="http://schemas.microsoft.com/office/drawing/2014/main" id="{E80E5F57-9F94-4AFF-BB33-EF1C13E419F8}"/>
            </a:ext>
          </a:extLst>
        </xdr:cNvPr>
        <xdr:cNvSpPr>
          <a:spLocks noChangeAspect="1" noChangeArrowheads="1"/>
        </xdr:cNvSpPr>
      </xdr:nvSpPr>
      <xdr:spPr bwMode="auto">
        <a:xfrm>
          <a:off x="0" y="109442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95250</xdr:rowOff>
    </xdr:from>
    <xdr:to>
      <xdr:col>0</xdr:col>
      <xdr:colOff>215900</xdr:colOff>
      <xdr:row>38</xdr:row>
      <xdr:rowOff>66675</xdr:rowOff>
    </xdr:to>
    <xdr:sp macro="" textlink="">
      <xdr:nvSpPr>
        <xdr:cNvPr id="36" name="AutoShape 35">
          <a:extLst>
            <a:ext uri="{FF2B5EF4-FFF2-40B4-BE49-F238E27FC236}">
              <a16:creationId xmlns:a16="http://schemas.microsoft.com/office/drawing/2014/main" id="{A54F897E-7DD6-4572-8F51-67BA05520531}"/>
            </a:ext>
          </a:extLst>
        </xdr:cNvPr>
        <xdr:cNvSpPr>
          <a:spLocks noChangeAspect="1" noChangeArrowheads="1"/>
        </xdr:cNvSpPr>
      </xdr:nvSpPr>
      <xdr:spPr bwMode="auto">
        <a:xfrm>
          <a:off x="0" y="11163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127000</xdr:rowOff>
    </xdr:from>
    <xdr:to>
      <xdr:col>0</xdr:col>
      <xdr:colOff>215900</xdr:colOff>
      <xdr:row>40</xdr:row>
      <xdr:rowOff>104775</xdr:rowOff>
    </xdr:to>
    <xdr:sp macro="" textlink="">
      <xdr:nvSpPr>
        <xdr:cNvPr id="37" name="AutoShape 36">
          <a:extLst>
            <a:ext uri="{FF2B5EF4-FFF2-40B4-BE49-F238E27FC236}">
              <a16:creationId xmlns:a16="http://schemas.microsoft.com/office/drawing/2014/main" id="{ADC2E402-3CEC-4C5B-8B90-1E21CE79CDA2}"/>
            </a:ext>
          </a:extLst>
        </xdr:cNvPr>
        <xdr:cNvSpPr>
          <a:spLocks noChangeAspect="1" noChangeArrowheads="1"/>
        </xdr:cNvSpPr>
      </xdr:nvSpPr>
      <xdr:spPr bwMode="auto">
        <a:xfrm>
          <a:off x="0" y="11382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158750</xdr:rowOff>
    </xdr:from>
    <xdr:to>
      <xdr:col>0</xdr:col>
      <xdr:colOff>215900</xdr:colOff>
      <xdr:row>41</xdr:row>
      <xdr:rowOff>120650</xdr:rowOff>
    </xdr:to>
    <xdr:sp macro="" textlink="">
      <xdr:nvSpPr>
        <xdr:cNvPr id="38" name="AutoShape 37">
          <a:extLst>
            <a:ext uri="{FF2B5EF4-FFF2-40B4-BE49-F238E27FC236}">
              <a16:creationId xmlns:a16="http://schemas.microsoft.com/office/drawing/2014/main" id="{50C3FED7-5816-4F5F-9DF2-799E25CFAF20}"/>
            </a:ext>
          </a:extLst>
        </xdr:cNvPr>
        <xdr:cNvSpPr>
          <a:spLocks noChangeAspect="1" noChangeArrowheads="1"/>
        </xdr:cNvSpPr>
      </xdr:nvSpPr>
      <xdr:spPr bwMode="auto">
        <a:xfrm>
          <a:off x="0" y="117919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177800</xdr:rowOff>
    </xdr:from>
    <xdr:to>
      <xdr:col>0</xdr:col>
      <xdr:colOff>215900</xdr:colOff>
      <xdr:row>41</xdr:row>
      <xdr:rowOff>152400</xdr:rowOff>
    </xdr:to>
    <xdr:sp macro="" textlink="">
      <xdr:nvSpPr>
        <xdr:cNvPr id="39" name="AutoShape 38">
          <a:extLst>
            <a:ext uri="{FF2B5EF4-FFF2-40B4-BE49-F238E27FC236}">
              <a16:creationId xmlns:a16="http://schemas.microsoft.com/office/drawing/2014/main" id="{575378D9-4A2D-42DE-8C8B-DE671B58DDBA}"/>
            </a:ext>
          </a:extLst>
        </xdr:cNvPr>
        <xdr:cNvSpPr>
          <a:spLocks noChangeAspect="1" noChangeArrowheads="1"/>
        </xdr:cNvSpPr>
      </xdr:nvSpPr>
      <xdr:spPr bwMode="auto">
        <a:xfrm>
          <a:off x="0" y="12182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209550</xdr:rowOff>
    </xdr:from>
    <xdr:to>
      <xdr:col>0</xdr:col>
      <xdr:colOff>190500</xdr:colOff>
      <xdr:row>46</xdr:row>
      <xdr:rowOff>133350</xdr:rowOff>
    </xdr:to>
    <xdr:sp macro="" textlink="">
      <xdr:nvSpPr>
        <xdr:cNvPr id="40" name="AutoShape 39">
          <a:extLst>
            <a:ext uri="{FF2B5EF4-FFF2-40B4-BE49-F238E27FC236}">
              <a16:creationId xmlns:a16="http://schemas.microsoft.com/office/drawing/2014/main" id="{B1FEA47F-F446-455D-812C-0CE943E4106F}"/>
            </a:ext>
          </a:extLst>
        </xdr:cNvPr>
        <xdr:cNvSpPr>
          <a:spLocks noChangeAspect="1" noChangeArrowheads="1"/>
        </xdr:cNvSpPr>
      </xdr:nvSpPr>
      <xdr:spPr bwMode="auto">
        <a:xfrm>
          <a:off x="0" y="12401550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241300</xdr:rowOff>
    </xdr:from>
    <xdr:to>
      <xdr:col>0</xdr:col>
      <xdr:colOff>215900</xdr:colOff>
      <xdr:row>44</xdr:row>
      <xdr:rowOff>85725</xdr:rowOff>
    </xdr:to>
    <xdr:sp macro="" textlink="">
      <xdr:nvSpPr>
        <xdr:cNvPr id="41" name="AutoShape 40">
          <a:extLst>
            <a:ext uri="{FF2B5EF4-FFF2-40B4-BE49-F238E27FC236}">
              <a16:creationId xmlns:a16="http://schemas.microsoft.com/office/drawing/2014/main" id="{D269E689-801C-4B49-8C7D-EB30D472FA7B}"/>
            </a:ext>
          </a:extLst>
        </xdr:cNvPr>
        <xdr:cNvSpPr>
          <a:spLocks noChangeAspect="1" noChangeArrowheads="1"/>
        </xdr:cNvSpPr>
      </xdr:nvSpPr>
      <xdr:spPr bwMode="auto">
        <a:xfrm>
          <a:off x="0" y="133540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69850</xdr:rowOff>
    </xdr:from>
    <xdr:to>
      <xdr:col>0</xdr:col>
      <xdr:colOff>215900</xdr:colOff>
      <xdr:row>45</xdr:row>
      <xdr:rowOff>0</xdr:rowOff>
    </xdr:to>
    <xdr:sp macro="" textlink="">
      <xdr:nvSpPr>
        <xdr:cNvPr id="42" name="AutoShape 41">
          <a:extLst>
            <a:ext uri="{FF2B5EF4-FFF2-40B4-BE49-F238E27FC236}">
              <a16:creationId xmlns:a16="http://schemas.microsoft.com/office/drawing/2014/main" id="{97E1C2CE-E1AE-4508-B95B-9ED826DD2033}"/>
            </a:ext>
          </a:extLst>
        </xdr:cNvPr>
        <xdr:cNvSpPr>
          <a:spLocks noChangeAspect="1" noChangeArrowheads="1"/>
        </xdr:cNvSpPr>
      </xdr:nvSpPr>
      <xdr:spPr bwMode="auto">
        <a:xfrm>
          <a:off x="0" y="137445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215900</xdr:colOff>
      <xdr:row>44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5FA58044-A62D-40A2-B5C6-CA1BBD76FEA1}"/>
            </a:ext>
          </a:extLst>
        </xdr:cNvPr>
        <xdr:cNvSpPr>
          <a:spLocks noChangeAspect="1" noChangeArrowheads="1"/>
        </xdr:cNvSpPr>
      </xdr:nvSpPr>
      <xdr:spPr bwMode="auto">
        <a:xfrm>
          <a:off x="0" y="13677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215900</xdr:colOff>
      <xdr:row>45</xdr:row>
      <xdr:rowOff>139700</xdr:rowOff>
    </xdr:to>
    <xdr:sp macro="" textlink="">
      <xdr:nvSpPr>
        <xdr:cNvPr id="44" name="AutoShape 43">
          <a:extLst>
            <a:ext uri="{FF2B5EF4-FFF2-40B4-BE49-F238E27FC236}">
              <a16:creationId xmlns:a16="http://schemas.microsoft.com/office/drawing/2014/main" id="{96D91B76-6137-4CFC-97A4-2FAA1569B186}"/>
            </a:ext>
          </a:extLst>
        </xdr:cNvPr>
        <xdr:cNvSpPr>
          <a:spLocks noChangeAspect="1" noChangeArrowheads="1"/>
        </xdr:cNvSpPr>
      </xdr:nvSpPr>
      <xdr:spPr bwMode="auto">
        <a:xfrm>
          <a:off x="0" y="13868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31750</xdr:rowOff>
    </xdr:from>
    <xdr:to>
      <xdr:col>0</xdr:col>
      <xdr:colOff>215900</xdr:colOff>
      <xdr:row>47</xdr:row>
      <xdr:rowOff>0</xdr:rowOff>
    </xdr:to>
    <xdr:sp macro="" textlink="">
      <xdr:nvSpPr>
        <xdr:cNvPr id="45" name="AutoShape 44">
          <a:extLst>
            <a:ext uri="{FF2B5EF4-FFF2-40B4-BE49-F238E27FC236}">
              <a16:creationId xmlns:a16="http://schemas.microsoft.com/office/drawing/2014/main" id="{ADC12D0F-0388-4340-94E9-EADFDA6AA912}"/>
            </a:ext>
          </a:extLst>
        </xdr:cNvPr>
        <xdr:cNvSpPr>
          <a:spLocks noChangeAspect="1" noChangeArrowheads="1"/>
        </xdr:cNvSpPr>
      </xdr:nvSpPr>
      <xdr:spPr bwMode="auto">
        <a:xfrm>
          <a:off x="0" y="140874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63500</xdr:rowOff>
    </xdr:from>
    <xdr:to>
      <xdr:col>0</xdr:col>
      <xdr:colOff>215900</xdr:colOff>
      <xdr:row>49</xdr:row>
      <xdr:rowOff>38100</xdr:rowOff>
    </xdr:to>
    <xdr:sp macro="" textlink="">
      <xdr:nvSpPr>
        <xdr:cNvPr id="46" name="AutoShape 45">
          <a:extLst>
            <a:ext uri="{FF2B5EF4-FFF2-40B4-BE49-F238E27FC236}">
              <a16:creationId xmlns:a16="http://schemas.microsoft.com/office/drawing/2014/main" id="{39E17E91-2529-45EB-B284-615272582954}"/>
            </a:ext>
          </a:extLst>
        </xdr:cNvPr>
        <xdr:cNvSpPr>
          <a:spLocks noChangeAspect="1" noChangeArrowheads="1"/>
        </xdr:cNvSpPr>
      </xdr:nvSpPr>
      <xdr:spPr bwMode="auto">
        <a:xfrm>
          <a:off x="0" y="143160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95250</xdr:rowOff>
    </xdr:from>
    <xdr:to>
      <xdr:col>0</xdr:col>
      <xdr:colOff>190500</xdr:colOff>
      <xdr:row>50</xdr:row>
      <xdr:rowOff>66675</xdr:rowOff>
    </xdr:to>
    <xdr:sp macro="" textlink="">
      <xdr:nvSpPr>
        <xdr:cNvPr id="47" name="AutoShape 46">
          <a:extLst>
            <a:ext uri="{FF2B5EF4-FFF2-40B4-BE49-F238E27FC236}">
              <a16:creationId xmlns:a16="http://schemas.microsoft.com/office/drawing/2014/main" id="{637B9E00-7A66-4342-BDEF-BAC8AA615ADC}"/>
            </a:ext>
          </a:extLst>
        </xdr:cNvPr>
        <xdr:cNvSpPr>
          <a:spLocks noChangeAspect="1" noChangeArrowheads="1"/>
        </xdr:cNvSpPr>
      </xdr:nvSpPr>
      <xdr:spPr bwMode="auto">
        <a:xfrm>
          <a:off x="0" y="14716125"/>
          <a:ext cx="1905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127000</xdr:rowOff>
    </xdr:from>
    <xdr:to>
      <xdr:col>0</xdr:col>
      <xdr:colOff>215900</xdr:colOff>
      <xdr:row>50</xdr:row>
      <xdr:rowOff>104775</xdr:rowOff>
    </xdr:to>
    <xdr:sp macro="" textlink="">
      <xdr:nvSpPr>
        <xdr:cNvPr id="48" name="AutoShape 47">
          <a:extLst>
            <a:ext uri="{FF2B5EF4-FFF2-40B4-BE49-F238E27FC236}">
              <a16:creationId xmlns:a16="http://schemas.microsoft.com/office/drawing/2014/main" id="{54F277A5-904E-4620-BD65-DC8CC54C76F6}"/>
            </a:ext>
          </a:extLst>
        </xdr:cNvPr>
        <xdr:cNvSpPr>
          <a:spLocks noChangeAspect="1" noChangeArrowheads="1"/>
        </xdr:cNvSpPr>
      </xdr:nvSpPr>
      <xdr:spPr bwMode="auto">
        <a:xfrm>
          <a:off x="0" y="15116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158750</xdr:rowOff>
    </xdr:from>
    <xdr:to>
      <xdr:col>0</xdr:col>
      <xdr:colOff>215900</xdr:colOff>
      <xdr:row>52</xdr:row>
      <xdr:rowOff>104775</xdr:rowOff>
    </xdr:to>
    <xdr:sp macro="" textlink="">
      <xdr:nvSpPr>
        <xdr:cNvPr id="49" name="AutoShape 48">
          <a:extLst>
            <a:ext uri="{FF2B5EF4-FFF2-40B4-BE49-F238E27FC236}">
              <a16:creationId xmlns:a16="http://schemas.microsoft.com/office/drawing/2014/main" id="{48E6E54B-4FFE-4422-9121-9D4CEBAE43FD}"/>
            </a:ext>
          </a:extLst>
        </xdr:cNvPr>
        <xdr:cNvSpPr>
          <a:spLocks noChangeAspect="1" noChangeArrowheads="1"/>
        </xdr:cNvSpPr>
      </xdr:nvSpPr>
      <xdr:spPr bwMode="auto">
        <a:xfrm>
          <a:off x="0" y="153447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215900</xdr:colOff>
      <xdr:row>51</xdr:row>
      <xdr:rowOff>139700</xdr:rowOff>
    </xdr:to>
    <xdr:sp macro="" textlink="">
      <xdr:nvSpPr>
        <xdr:cNvPr id="50" name="AutoShape 49">
          <a:extLst>
            <a:ext uri="{FF2B5EF4-FFF2-40B4-BE49-F238E27FC236}">
              <a16:creationId xmlns:a16="http://schemas.microsoft.com/office/drawing/2014/main" id="{2D57B4CB-9D5C-4A40-9BFC-9AF95E87B33E}"/>
            </a:ext>
          </a:extLst>
        </xdr:cNvPr>
        <xdr:cNvSpPr>
          <a:spLocks noChangeAspect="1" noChangeArrowheads="1"/>
        </xdr:cNvSpPr>
      </xdr:nvSpPr>
      <xdr:spPr bwMode="auto">
        <a:xfrm>
          <a:off x="0" y="155543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31750</xdr:rowOff>
    </xdr:from>
    <xdr:to>
      <xdr:col>0</xdr:col>
      <xdr:colOff>215900</xdr:colOff>
      <xdr:row>53</xdr:row>
      <xdr:rowOff>0</xdr:rowOff>
    </xdr:to>
    <xdr:sp macro="" textlink="">
      <xdr:nvSpPr>
        <xdr:cNvPr id="51" name="AutoShape 50">
          <a:extLst>
            <a:ext uri="{FF2B5EF4-FFF2-40B4-BE49-F238E27FC236}">
              <a16:creationId xmlns:a16="http://schemas.microsoft.com/office/drawing/2014/main" id="{C69309D6-64F6-4E76-9CC9-3699583B19ED}"/>
            </a:ext>
          </a:extLst>
        </xdr:cNvPr>
        <xdr:cNvSpPr>
          <a:spLocks noChangeAspect="1" noChangeArrowheads="1"/>
        </xdr:cNvSpPr>
      </xdr:nvSpPr>
      <xdr:spPr bwMode="auto">
        <a:xfrm>
          <a:off x="0" y="16144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63500</xdr:rowOff>
    </xdr:from>
    <xdr:to>
      <xdr:col>0</xdr:col>
      <xdr:colOff>215900</xdr:colOff>
      <xdr:row>54</xdr:row>
      <xdr:rowOff>34925</xdr:rowOff>
    </xdr:to>
    <xdr:sp macro="" textlink="">
      <xdr:nvSpPr>
        <xdr:cNvPr id="52" name="AutoShape 51">
          <a:extLst>
            <a:ext uri="{FF2B5EF4-FFF2-40B4-BE49-F238E27FC236}">
              <a16:creationId xmlns:a16="http://schemas.microsoft.com/office/drawing/2014/main" id="{AB785862-2672-4F2F-B73B-3AFF5529C3FE}"/>
            </a:ext>
          </a:extLst>
        </xdr:cNvPr>
        <xdr:cNvSpPr>
          <a:spLocks noChangeAspect="1" noChangeArrowheads="1"/>
        </xdr:cNvSpPr>
      </xdr:nvSpPr>
      <xdr:spPr bwMode="auto">
        <a:xfrm>
          <a:off x="0" y="163734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95250</xdr:rowOff>
    </xdr:from>
    <xdr:to>
      <xdr:col>0</xdr:col>
      <xdr:colOff>215900</xdr:colOff>
      <xdr:row>56</xdr:row>
      <xdr:rowOff>47625</xdr:rowOff>
    </xdr:to>
    <xdr:sp macro="" textlink="">
      <xdr:nvSpPr>
        <xdr:cNvPr id="53" name="AutoShape 52">
          <a:extLst>
            <a:ext uri="{FF2B5EF4-FFF2-40B4-BE49-F238E27FC236}">
              <a16:creationId xmlns:a16="http://schemas.microsoft.com/office/drawing/2014/main" id="{F638344D-C1AD-49A8-B542-AE452384AE7B}"/>
            </a:ext>
          </a:extLst>
        </xdr:cNvPr>
        <xdr:cNvSpPr>
          <a:spLocks noChangeAspect="1" noChangeArrowheads="1"/>
        </xdr:cNvSpPr>
      </xdr:nvSpPr>
      <xdr:spPr bwMode="auto">
        <a:xfrm>
          <a:off x="0" y="16592550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107950</xdr:rowOff>
    </xdr:from>
    <xdr:to>
      <xdr:col>0</xdr:col>
      <xdr:colOff>215900</xdr:colOff>
      <xdr:row>57</xdr:row>
      <xdr:rowOff>85725</xdr:rowOff>
    </xdr:to>
    <xdr:sp macro="" textlink="">
      <xdr:nvSpPr>
        <xdr:cNvPr id="54" name="AutoShape 53">
          <a:extLst>
            <a:ext uri="{FF2B5EF4-FFF2-40B4-BE49-F238E27FC236}">
              <a16:creationId xmlns:a16="http://schemas.microsoft.com/office/drawing/2014/main" id="{E6724E4C-317A-4626-879F-7C458A84E1D2}"/>
            </a:ext>
          </a:extLst>
        </xdr:cNvPr>
        <xdr:cNvSpPr>
          <a:spLocks noChangeAspect="1" noChangeArrowheads="1"/>
        </xdr:cNvSpPr>
      </xdr:nvSpPr>
      <xdr:spPr bwMode="auto">
        <a:xfrm>
          <a:off x="0" y="169735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139700</xdr:rowOff>
    </xdr:from>
    <xdr:to>
      <xdr:col>0</xdr:col>
      <xdr:colOff>215900</xdr:colOff>
      <xdr:row>57</xdr:row>
      <xdr:rowOff>85725</xdr:rowOff>
    </xdr:to>
    <xdr:sp macro="" textlink="">
      <xdr:nvSpPr>
        <xdr:cNvPr id="55" name="AutoShape 54">
          <a:extLst>
            <a:ext uri="{FF2B5EF4-FFF2-40B4-BE49-F238E27FC236}">
              <a16:creationId xmlns:a16="http://schemas.microsoft.com/office/drawing/2014/main" id="{73727AEF-492E-4CC5-A8CA-D7AAF7B858BB}"/>
            </a:ext>
          </a:extLst>
        </xdr:cNvPr>
        <xdr:cNvSpPr>
          <a:spLocks noChangeAspect="1" noChangeArrowheads="1"/>
        </xdr:cNvSpPr>
      </xdr:nvSpPr>
      <xdr:spPr bwMode="auto">
        <a:xfrm>
          <a:off x="0" y="173831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215900</xdr:colOff>
      <xdr:row>57</xdr:row>
      <xdr:rowOff>139700</xdr:rowOff>
    </xdr:to>
    <xdr:sp macro="" textlink="">
      <xdr:nvSpPr>
        <xdr:cNvPr id="56" name="AutoShape 55">
          <a:extLst>
            <a:ext uri="{FF2B5EF4-FFF2-40B4-BE49-F238E27FC236}">
              <a16:creationId xmlns:a16="http://schemas.microsoft.com/office/drawing/2014/main" id="{0B4ED5E6-3D6D-44C6-B83A-12D4B550111E}"/>
            </a:ext>
          </a:extLst>
        </xdr:cNvPr>
        <xdr:cNvSpPr>
          <a:spLocks noChangeAspect="1" noChangeArrowheads="1"/>
        </xdr:cNvSpPr>
      </xdr:nvSpPr>
      <xdr:spPr bwMode="auto">
        <a:xfrm>
          <a:off x="0" y="174307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31750</xdr:rowOff>
    </xdr:from>
    <xdr:to>
      <xdr:col>0</xdr:col>
      <xdr:colOff>215900</xdr:colOff>
      <xdr:row>59</xdr:row>
      <xdr:rowOff>0</xdr:rowOff>
    </xdr:to>
    <xdr:sp macro="" textlink="">
      <xdr:nvSpPr>
        <xdr:cNvPr id="57" name="AutoShape 56">
          <a:extLst>
            <a:ext uri="{FF2B5EF4-FFF2-40B4-BE49-F238E27FC236}">
              <a16:creationId xmlns:a16="http://schemas.microsoft.com/office/drawing/2014/main" id="{433908BC-CDD6-4869-B55B-10179C343AC5}"/>
            </a:ext>
          </a:extLst>
        </xdr:cNvPr>
        <xdr:cNvSpPr>
          <a:spLocks noChangeAspect="1" noChangeArrowheads="1"/>
        </xdr:cNvSpPr>
      </xdr:nvSpPr>
      <xdr:spPr bwMode="auto">
        <a:xfrm>
          <a:off x="0" y="176498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63500</xdr:rowOff>
    </xdr:from>
    <xdr:to>
      <xdr:col>0</xdr:col>
      <xdr:colOff>215900</xdr:colOff>
      <xdr:row>60</xdr:row>
      <xdr:rowOff>0</xdr:rowOff>
    </xdr:to>
    <xdr:sp macro="" textlink="">
      <xdr:nvSpPr>
        <xdr:cNvPr id="58" name="AutoShape 57">
          <a:extLst>
            <a:ext uri="{FF2B5EF4-FFF2-40B4-BE49-F238E27FC236}">
              <a16:creationId xmlns:a16="http://schemas.microsoft.com/office/drawing/2014/main" id="{DEF3D99E-AB55-401B-B38A-758632CE09B8}"/>
            </a:ext>
          </a:extLst>
        </xdr:cNvPr>
        <xdr:cNvSpPr>
          <a:spLocks noChangeAspect="1" noChangeArrowheads="1"/>
        </xdr:cNvSpPr>
      </xdr:nvSpPr>
      <xdr:spPr bwMode="auto">
        <a:xfrm>
          <a:off x="0" y="18249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215900</xdr:colOff>
      <xdr:row>60</xdr:row>
      <xdr:rowOff>114300</xdr:rowOff>
    </xdr:to>
    <xdr:sp macro="" textlink="">
      <xdr:nvSpPr>
        <xdr:cNvPr id="59" name="AutoShape 58">
          <a:extLst>
            <a:ext uri="{FF2B5EF4-FFF2-40B4-BE49-F238E27FC236}">
              <a16:creationId xmlns:a16="http://schemas.microsoft.com/office/drawing/2014/main" id="{7B5776CB-ED3B-4734-AF42-3C47A8FB957A}"/>
            </a:ext>
          </a:extLst>
        </xdr:cNvPr>
        <xdr:cNvSpPr>
          <a:spLocks noChangeAspect="1" noChangeArrowheads="1"/>
        </xdr:cNvSpPr>
      </xdr:nvSpPr>
      <xdr:spPr bwMode="auto">
        <a:xfrm>
          <a:off x="0" y="183737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215900</xdr:colOff>
      <xdr:row>61</xdr:row>
      <xdr:rowOff>133350</xdr:rowOff>
    </xdr:to>
    <xdr:sp macro="" textlink="">
      <xdr:nvSpPr>
        <xdr:cNvPr id="60" name="AutoShape 59">
          <a:extLst>
            <a:ext uri="{FF2B5EF4-FFF2-40B4-BE49-F238E27FC236}">
              <a16:creationId xmlns:a16="http://schemas.microsoft.com/office/drawing/2014/main" id="{9149D736-563B-4FBF-9077-127D81E6EAAA}"/>
            </a:ext>
          </a:extLst>
        </xdr:cNvPr>
        <xdr:cNvSpPr>
          <a:spLocks noChangeAspect="1" noChangeArrowheads="1"/>
        </xdr:cNvSpPr>
      </xdr:nvSpPr>
      <xdr:spPr bwMode="auto">
        <a:xfrm>
          <a:off x="0" y="185642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19050</xdr:rowOff>
    </xdr:from>
    <xdr:to>
      <xdr:col>0</xdr:col>
      <xdr:colOff>215900</xdr:colOff>
      <xdr:row>62</xdr:row>
      <xdr:rowOff>158750</xdr:rowOff>
    </xdr:to>
    <xdr:sp macro="" textlink="">
      <xdr:nvSpPr>
        <xdr:cNvPr id="61" name="AutoShape 60">
          <a:extLst>
            <a:ext uri="{FF2B5EF4-FFF2-40B4-BE49-F238E27FC236}">
              <a16:creationId xmlns:a16="http://schemas.microsoft.com/office/drawing/2014/main" id="{6E8E7134-4240-4A5F-B87C-E3954B4C2CF8}"/>
            </a:ext>
          </a:extLst>
        </xdr:cNvPr>
        <xdr:cNvSpPr>
          <a:spLocks noChangeAspect="1" noChangeArrowheads="1"/>
        </xdr:cNvSpPr>
      </xdr:nvSpPr>
      <xdr:spPr bwMode="auto">
        <a:xfrm>
          <a:off x="0" y="187737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50800</xdr:rowOff>
    </xdr:from>
    <xdr:to>
      <xdr:col>0</xdr:col>
      <xdr:colOff>190500</xdr:colOff>
      <xdr:row>64</xdr:row>
      <xdr:rowOff>28575</xdr:rowOff>
    </xdr:to>
    <xdr:sp macro="" textlink="">
      <xdr:nvSpPr>
        <xdr:cNvPr id="62" name="AutoShape 61">
          <a:extLst>
            <a:ext uri="{FF2B5EF4-FFF2-40B4-BE49-F238E27FC236}">
              <a16:creationId xmlns:a16="http://schemas.microsoft.com/office/drawing/2014/main" id="{50890FD3-D63A-4D65-BDBA-CB62B980E053}"/>
            </a:ext>
          </a:extLst>
        </xdr:cNvPr>
        <xdr:cNvSpPr>
          <a:spLocks noChangeAspect="1" noChangeArrowheads="1"/>
        </xdr:cNvSpPr>
      </xdr:nvSpPr>
      <xdr:spPr bwMode="auto">
        <a:xfrm>
          <a:off x="0" y="18992850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82550</xdr:rowOff>
    </xdr:from>
    <xdr:to>
      <xdr:col>0</xdr:col>
      <xdr:colOff>215900</xdr:colOff>
      <xdr:row>65</xdr:row>
      <xdr:rowOff>57150</xdr:rowOff>
    </xdr:to>
    <xdr:sp macro="" textlink="">
      <xdr:nvSpPr>
        <xdr:cNvPr id="63" name="AutoShape 62">
          <a:extLst>
            <a:ext uri="{FF2B5EF4-FFF2-40B4-BE49-F238E27FC236}">
              <a16:creationId xmlns:a16="http://schemas.microsoft.com/office/drawing/2014/main" id="{C140E6A8-ED7F-4FAD-B8D2-84E6146B3CA8}"/>
            </a:ext>
          </a:extLst>
        </xdr:cNvPr>
        <xdr:cNvSpPr>
          <a:spLocks noChangeAspect="1" noChangeArrowheads="1"/>
        </xdr:cNvSpPr>
      </xdr:nvSpPr>
      <xdr:spPr bwMode="auto">
        <a:xfrm>
          <a:off x="0" y="192214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114300</xdr:rowOff>
    </xdr:from>
    <xdr:to>
      <xdr:col>0</xdr:col>
      <xdr:colOff>215900</xdr:colOff>
      <xdr:row>66</xdr:row>
      <xdr:rowOff>82550</xdr:rowOff>
    </xdr:to>
    <xdr:sp macro="" textlink="">
      <xdr:nvSpPr>
        <xdr:cNvPr id="64" name="AutoShape 63">
          <a:extLst>
            <a:ext uri="{FF2B5EF4-FFF2-40B4-BE49-F238E27FC236}">
              <a16:creationId xmlns:a16="http://schemas.microsoft.com/office/drawing/2014/main" id="{7CBE6F80-CA65-4D94-BD32-D89F88ABC79D}"/>
            </a:ext>
          </a:extLst>
        </xdr:cNvPr>
        <xdr:cNvSpPr>
          <a:spLocks noChangeAspect="1" noChangeArrowheads="1"/>
        </xdr:cNvSpPr>
      </xdr:nvSpPr>
      <xdr:spPr bwMode="auto">
        <a:xfrm>
          <a:off x="0" y="19440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146050</xdr:rowOff>
    </xdr:from>
    <xdr:to>
      <xdr:col>0</xdr:col>
      <xdr:colOff>215900</xdr:colOff>
      <xdr:row>68</xdr:row>
      <xdr:rowOff>101600</xdr:rowOff>
    </xdr:to>
    <xdr:sp macro="" textlink="">
      <xdr:nvSpPr>
        <xdr:cNvPr id="65" name="AutoShape 64">
          <a:extLst>
            <a:ext uri="{FF2B5EF4-FFF2-40B4-BE49-F238E27FC236}">
              <a16:creationId xmlns:a16="http://schemas.microsoft.com/office/drawing/2014/main" id="{6EEEFEBC-3189-40CF-B00E-8B1BF6634D5F}"/>
            </a:ext>
          </a:extLst>
        </xdr:cNvPr>
        <xdr:cNvSpPr>
          <a:spLocks noChangeAspect="1" noChangeArrowheads="1"/>
        </xdr:cNvSpPr>
      </xdr:nvSpPr>
      <xdr:spPr bwMode="auto">
        <a:xfrm>
          <a:off x="0" y="196596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165100</xdr:rowOff>
    </xdr:from>
    <xdr:to>
      <xdr:col>0</xdr:col>
      <xdr:colOff>215900</xdr:colOff>
      <xdr:row>68</xdr:row>
      <xdr:rowOff>139700</xdr:rowOff>
    </xdr:to>
    <xdr:sp macro="" textlink="">
      <xdr:nvSpPr>
        <xdr:cNvPr id="66" name="AutoShape 65">
          <a:extLst>
            <a:ext uri="{FF2B5EF4-FFF2-40B4-BE49-F238E27FC236}">
              <a16:creationId xmlns:a16="http://schemas.microsoft.com/office/drawing/2014/main" id="{4F16428E-1B71-48AA-8CC5-EEEC3FE39AE6}"/>
            </a:ext>
          </a:extLst>
        </xdr:cNvPr>
        <xdr:cNvSpPr>
          <a:spLocks noChangeAspect="1" noChangeArrowheads="1"/>
        </xdr:cNvSpPr>
      </xdr:nvSpPr>
      <xdr:spPr bwMode="auto">
        <a:xfrm>
          <a:off x="0" y="200501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6350</xdr:rowOff>
    </xdr:from>
    <xdr:to>
      <xdr:col>0</xdr:col>
      <xdr:colOff>215900</xdr:colOff>
      <xdr:row>69</xdr:row>
      <xdr:rowOff>152400</xdr:rowOff>
    </xdr:to>
    <xdr:sp macro="" textlink="">
      <xdr:nvSpPr>
        <xdr:cNvPr id="67" name="AutoShape 66">
          <a:extLst>
            <a:ext uri="{FF2B5EF4-FFF2-40B4-BE49-F238E27FC236}">
              <a16:creationId xmlns:a16="http://schemas.microsoft.com/office/drawing/2014/main" id="{CD9FF60C-FA73-4E7F-907C-C86139C3D3EE}"/>
            </a:ext>
          </a:extLst>
        </xdr:cNvPr>
        <xdr:cNvSpPr>
          <a:spLocks noChangeAspect="1" noChangeArrowheads="1"/>
        </xdr:cNvSpPr>
      </xdr:nvSpPr>
      <xdr:spPr bwMode="auto">
        <a:xfrm>
          <a:off x="0" y="2027872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38100</xdr:rowOff>
    </xdr:from>
    <xdr:to>
      <xdr:col>0</xdr:col>
      <xdr:colOff>215900</xdr:colOff>
      <xdr:row>70</xdr:row>
      <xdr:rowOff>171450</xdr:rowOff>
    </xdr:to>
    <xdr:sp macro="" textlink="">
      <xdr:nvSpPr>
        <xdr:cNvPr id="68" name="AutoShape 67">
          <a:extLst>
            <a:ext uri="{FF2B5EF4-FFF2-40B4-BE49-F238E27FC236}">
              <a16:creationId xmlns:a16="http://schemas.microsoft.com/office/drawing/2014/main" id="{FE18D91B-4FD9-4C78-8962-CCDAE4B4300F}"/>
            </a:ext>
          </a:extLst>
        </xdr:cNvPr>
        <xdr:cNvSpPr>
          <a:spLocks noChangeAspect="1" noChangeArrowheads="1"/>
        </xdr:cNvSpPr>
      </xdr:nvSpPr>
      <xdr:spPr bwMode="auto">
        <a:xfrm>
          <a:off x="0" y="204978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247650</xdr:rowOff>
    </xdr:from>
    <xdr:to>
      <xdr:col>0</xdr:col>
      <xdr:colOff>215900</xdr:colOff>
      <xdr:row>72</xdr:row>
      <xdr:rowOff>73025</xdr:rowOff>
    </xdr:to>
    <xdr:sp macro="" textlink="">
      <xdr:nvSpPr>
        <xdr:cNvPr id="69" name="AutoShape 68">
          <a:extLst>
            <a:ext uri="{FF2B5EF4-FFF2-40B4-BE49-F238E27FC236}">
              <a16:creationId xmlns:a16="http://schemas.microsoft.com/office/drawing/2014/main" id="{47D6DC5B-9978-487C-86C1-3308EF3918AF}"/>
            </a:ext>
          </a:extLst>
        </xdr:cNvPr>
        <xdr:cNvSpPr>
          <a:spLocks noChangeAspect="1" noChangeArrowheads="1"/>
        </xdr:cNvSpPr>
      </xdr:nvSpPr>
      <xdr:spPr bwMode="auto">
        <a:xfrm>
          <a:off x="0" y="2070735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76200</xdr:rowOff>
    </xdr:from>
    <xdr:to>
      <xdr:col>0</xdr:col>
      <xdr:colOff>215900</xdr:colOff>
      <xdr:row>74</xdr:row>
      <xdr:rowOff>44450</xdr:rowOff>
    </xdr:to>
    <xdr:sp macro="" textlink="">
      <xdr:nvSpPr>
        <xdr:cNvPr id="70" name="AutoShape 69">
          <a:extLst>
            <a:ext uri="{FF2B5EF4-FFF2-40B4-BE49-F238E27FC236}">
              <a16:creationId xmlns:a16="http://schemas.microsoft.com/office/drawing/2014/main" id="{BBCE0FE0-092E-43D3-9357-D664BC2E0590}"/>
            </a:ext>
          </a:extLst>
        </xdr:cNvPr>
        <xdr:cNvSpPr>
          <a:spLocks noChangeAspect="1" noChangeArrowheads="1"/>
        </xdr:cNvSpPr>
      </xdr:nvSpPr>
      <xdr:spPr bwMode="auto">
        <a:xfrm>
          <a:off x="0" y="21097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298450</xdr:rowOff>
    </xdr:from>
    <xdr:to>
      <xdr:col>0</xdr:col>
      <xdr:colOff>215900</xdr:colOff>
      <xdr:row>74</xdr:row>
      <xdr:rowOff>9525</xdr:rowOff>
    </xdr:to>
    <xdr:sp macro="" textlink="">
      <xdr:nvSpPr>
        <xdr:cNvPr id="71" name="AutoShape 70">
          <a:extLst>
            <a:ext uri="{FF2B5EF4-FFF2-40B4-BE49-F238E27FC236}">
              <a16:creationId xmlns:a16="http://schemas.microsoft.com/office/drawing/2014/main" id="{A63B944F-59A2-49B5-9EAD-6990D576EE6F}"/>
            </a:ext>
          </a:extLst>
        </xdr:cNvPr>
        <xdr:cNvSpPr>
          <a:spLocks noChangeAspect="1" noChangeArrowheads="1"/>
        </xdr:cNvSpPr>
      </xdr:nvSpPr>
      <xdr:spPr bwMode="auto">
        <a:xfrm>
          <a:off x="0" y="21316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215900</xdr:colOff>
      <xdr:row>73</xdr:row>
      <xdr:rowOff>133350</xdr:rowOff>
    </xdr:to>
    <xdr:sp macro="" textlink="">
      <xdr:nvSpPr>
        <xdr:cNvPr id="72" name="AutoShape 71">
          <a:extLst>
            <a:ext uri="{FF2B5EF4-FFF2-40B4-BE49-F238E27FC236}">
              <a16:creationId xmlns:a16="http://schemas.microsoft.com/office/drawing/2014/main" id="{1BDF234D-89B5-4278-BF80-396010D8A956}"/>
            </a:ext>
          </a:extLst>
        </xdr:cNvPr>
        <xdr:cNvSpPr>
          <a:spLocks noChangeAspect="1" noChangeArrowheads="1"/>
        </xdr:cNvSpPr>
      </xdr:nvSpPr>
      <xdr:spPr bwMode="auto">
        <a:xfrm>
          <a:off x="0" y="213931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19050</xdr:rowOff>
    </xdr:from>
    <xdr:to>
      <xdr:col>0</xdr:col>
      <xdr:colOff>215900</xdr:colOff>
      <xdr:row>74</xdr:row>
      <xdr:rowOff>152400</xdr:rowOff>
    </xdr:to>
    <xdr:sp macro="" textlink="">
      <xdr:nvSpPr>
        <xdr:cNvPr id="73" name="AutoShape 72">
          <a:extLst>
            <a:ext uri="{FF2B5EF4-FFF2-40B4-BE49-F238E27FC236}">
              <a16:creationId xmlns:a16="http://schemas.microsoft.com/office/drawing/2014/main" id="{0A9834F0-7357-4C87-AE53-06D58FE67503}"/>
            </a:ext>
          </a:extLst>
        </xdr:cNvPr>
        <xdr:cNvSpPr>
          <a:spLocks noChangeAspect="1" noChangeArrowheads="1"/>
        </xdr:cNvSpPr>
      </xdr:nvSpPr>
      <xdr:spPr bwMode="auto">
        <a:xfrm>
          <a:off x="0" y="216027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38100</xdr:rowOff>
    </xdr:from>
    <xdr:to>
      <xdr:col>0</xdr:col>
      <xdr:colOff>215900</xdr:colOff>
      <xdr:row>75</xdr:row>
      <xdr:rowOff>152400</xdr:rowOff>
    </xdr:to>
    <xdr:sp macro="" textlink="">
      <xdr:nvSpPr>
        <xdr:cNvPr id="74" name="AutoShape 73">
          <a:extLst>
            <a:ext uri="{FF2B5EF4-FFF2-40B4-BE49-F238E27FC236}">
              <a16:creationId xmlns:a16="http://schemas.microsoft.com/office/drawing/2014/main" id="{80AFD20D-512B-4BBC-87DD-F8FEA8295872}"/>
            </a:ext>
          </a:extLst>
        </xdr:cNvPr>
        <xdr:cNvSpPr>
          <a:spLocks noChangeAspect="1" noChangeArrowheads="1"/>
        </xdr:cNvSpPr>
      </xdr:nvSpPr>
      <xdr:spPr bwMode="auto">
        <a:xfrm>
          <a:off x="0" y="218122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215900</xdr:colOff>
      <xdr:row>76</xdr:row>
      <xdr:rowOff>139700</xdr:rowOff>
    </xdr:to>
    <xdr:sp macro="" textlink="">
      <xdr:nvSpPr>
        <xdr:cNvPr id="75" name="AutoShape 74">
          <a:extLst>
            <a:ext uri="{FF2B5EF4-FFF2-40B4-BE49-F238E27FC236}">
              <a16:creationId xmlns:a16="http://schemas.microsoft.com/office/drawing/2014/main" id="{C7C8C477-7A6B-47F1-B144-A38E06C98B24}"/>
            </a:ext>
          </a:extLst>
        </xdr:cNvPr>
        <xdr:cNvSpPr>
          <a:spLocks noChangeAspect="1" noChangeArrowheads="1"/>
        </xdr:cNvSpPr>
      </xdr:nvSpPr>
      <xdr:spPr bwMode="auto">
        <a:xfrm>
          <a:off x="0" y="22145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31750</xdr:rowOff>
    </xdr:from>
    <xdr:to>
      <xdr:col>0</xdr:col>
      <xdr:colOff>215900</xdr:colOff>
      <xdr:row>77</xdr:row>
      <xdr:rowOff>139700</xdr:rowOff>
    </xdr:to>
    <xdr:sp macro="" textlink="">
      <xdr:nvSpPr>
        <xdr:cNvPr id="76" name="AutoShape 75">
          <a:extLst>
            <a:ext uri="{FF2B5EF4-FFF2-40B4-BE49-F238E27FC236}">
              <a16:creationId xmlns:a16="http://schemas.microsoft.com/office/drawing/2014/main" id="{CABFFFC3-3D72-4716-AFB0-8BFF588EF7BA}"/>
            </a:ext>
          </a:extLst>
        </xdr:cNvPr>
        <xdr:cNvSpPr>
          <a:spLocks noChangeAspect="1" noChangeArrowheads="1"/>
        </xdr:cNvSpPr>
      </xdr:nvSpPr>
      <xdr:spPr bwMode="auto">
        <a:xfrm>
          <a:off x="0" y="225456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196850</xdr:colOff>
      <xdr:row>78</xdr:row>
      <xdr:rowOff>139700</xdr:rowOff>
    </xdr:to>
    <xdr:sp macro="" textlink="">
      <xdr:nvSpPr>
        <xdr:cNvPr id="77" name="AutoShape 76">
          <a:extLst>
            <a:ext uri="{FF2B5EF4-FFF2-40B4-BE49-F238E27FC236}">
              <a16:creationId xmlns:a16="http://schemas.microsoft.com/office/drawing/2014/main" id="{12D37309-494F-4419-B8CA-60DB942461DE}"/>
            </a:ext>
          </a:extLst>
        </xdr:cNvPr>
        <xdr:cNvSpPr>
          <a:spLocks noChangeAspect="1" noChangeArrowheads="1"/>
        </xdr:cNvSpPr>
      </xdr:nvSpPr>
      <xdr:spPr bwMode="auto">
        <a:xfrm>
          <a:off x="0" y="227076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31750</xdr:rowOff>
    </xdr:from>
    <xdr:to>
      <xdr:col>0</xdr:col>
      <xdr:colOff>215900</xdr:colOff>
      <xdr:row>80</xdr:row>
      <xdr:rowOff>0</xdr:rowOff>
    </xdr:to>
    <xdr:sp macro="" textlink="">
      <xdr:nvSpPr>
        <xdr:cNvPr id="78" name="AutoShape 77">
          <a:extLst>
            <a:ext uri="{FF2B5EF4-FFF2-40B4-BE49-F238E27FC236}">
              <a16:creationId xmlns:a16="http://schemas.microsoft.com/office/drawing/2014/main" id="{02981745-0837-4DFE-895C-BFF72A864F52}"/>
            </a:ext>
          </a:extLst>
        </xdr:cNvPr>
        <xdr:cNvSpPr>
          <a:spLocks noChangeAspect="1" noChangeArrowheads="1"/>
        </xdr:cNvSpPr>
      </xdr:nvSpPr>
      <xdr:spPr bwMode="auto">
        <a:xfrm>
          <a:off x="0" y="2292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63500</xdr:rowOff>
    </xdr:from>
    <xdr:to>
      <xdr:col>0</xdr:col>
      <xdr:colOff>215900</xdr:colOff>
      <xdr:row>82</xdr:row>
      <xdr:rowOff>34925</xdr:rowOff>
    </xdr:to>
    <xdr:sp macro="" textlink="">
      <xdr:nvSpPr>
        <xdr:cNvPr id="79" name="AutoShape 78">
          <a:extLst>
            <a:ext uri="{FF2B5EF4-FFF2-40B4-BE49-F238E27FC236}">
              <a16:creationId xmlns:a16="http://schemas.microsoft.com/office/drawing/2014/main" id="{B84699CE-3895-432C-8266-E8AD60C4D4A5}"/>
            </a:ext>
          </a:extLst>
        </xdr:cNvPr>
        <xdr:cNvSpPr>
          <a:spLocks noChangeAspect="1" noChangeArrowheads="1"/>
        </xdr:cNvSpPr>
      </xdr:nvSpPr>
      <xdr:spPr bwMode="auto">
        <a:xfrm>
          <a:off x="0" y="2315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95250</xdr:rowOff>
    </xdr:from>
    <xdr:to>
      <xdr:col>0</xdr:col>
      <xdr:colOff>215900</xdr:colOff>
      <xdr:row>85</xdr:row>
      <xdr:rowOff>53975</xdr:rowOff>
    </xdr:to>
    <xdr:sp macro="" textlink="">
      <xdr:nvSpPr>
        <xdr:cNvPr id="80" name="AutoShape 79">
          <a:extLst>
            <a:ext uri="{FF2B5EF4-FFF2-40B4-BE49-F238E27FC236}">
              <a16:creationId xmlns:a16="http://schemas.microsoft.com/office/drawing/2014/main" id="{0C9D89FA-5107-4DD3-A80C-59B8F65BBA26}"/>
            </a:ext>
          </a:extLst>
        </xdr:cNvPr>
        <xdr:cNvSpPr>
          <a:spLocks noChangeAspect="1" noChangeArrowheads="1"/>
        </xdr:cNvSpPr>
      </xdr:nvSpPr>
      <xdr:spPr bwMode="auto">
        <a:xfrm>
          <a:off x="0" y="23555325"/>
          <a:ext cx="215900" cy="12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107950</xdr:rowOff>
    </xdr:from>
    <xdr:to>
      <xdr:col>0</xdr:col>
      <xdr:colOff>215900</xdr:colOff>
      <xdr:row>83</xdr:row>
      <xdr:rowOff>85725</xdr:rowOff>
    </xdr:to>
    <xdr:sp macro="" textlink="">
      <xdr:nvSpPr>
        <xdr:cNvPr id="81" name="AutoShape 80">
          <a:extLst>
            <a:ext uri="{FF2B5EF4-FFF2-40B4-BE49-F238E27FC236}">
              <a16:creationId xmlns:a16="http://schemas.microsoft.com/office/drawing/2014/main" id="{6B056DDA-8CA1-4A3D-9DB8-44D49B3A638F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139700</xdr:rowOff>
    </xdr:from>
    <xdr:to>
      <xdr:col>0</xdr:col>
      <xdr:colOff>215900</xdr:colOff>
      <xdr:row>84</xdr:row>
      <xdr:rowOff>82550</xdr:rowOff>
    </xdr:to>
    <xdr:sp macro="" textlink="">
      <xdr:nvSpPr>
        <xdr:cNvPr id="82" name="AutoShape 81">
          <a:extLst>
            <a:ext uri="{FF2B5EF4-FFF2-40B4-BE49-F238E27FC236}">
              <a16:creationId xmlns:a16="http://schemas.microsoft.com/office/drawing/2014/main" id="{588B9311-891D-4EFB-8200-CFC863B383CD}"/>
            </a:ext>
          </a:extLst>
        </xdr:cNvPr>
        <xdr:cNvSpPr>
          <a:spLocks noChangeAspect="1" noChangeArrowheads="1"/>
        </xdr:cNvSpPr>
      </xdr:nvSpPr>
      <xdr:spPr bwMode="auto">
        <a:xfrm>
          <a:off x="0" y="245364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196850</xdr:colOff>
      <xdr:row>84</xdr:row>
      <xdr:rowOff>139700</xdr:rowOff>
    </xdr:to>
    <xdr:sp macro="" textlink="">
      <xdr:nvSpPr>
        <xdr:cNvPr id="83" name="AutoShape 82">
          <a:extLst>
            <a:ext uri="{FF2B5EF4-FFF2-40B4-BE49-F238E27FC236}">
              <a16:creationId xmlns:a16="http://schemas.microsoft.com/office/drawing/2014/main" id="{9BD787B2-ECF4-4B9B-983E-20D8EA4261B8}"/>
            </a:ext>
          </a:extLst>
        </xdr:cNvPr>
        <xdr:cNvSpPr>
          <a:spLocks noChangeAspect="1" noChangeArrowheads="1"/>
        </xdr:cNvSpPr>
      </xdr:nvSpPr>
      <xdr:spPr bwMode="auto">
        <a:xfrm>
          <a:off x="0" y="24584025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31750</xdr:rowOff>
    </xdr:from>
    <xdr:to>
      <xdr:col>0</xdr:col>
      <xdr:colOff>215900</xdr:colOff>
      <xdr:row>86</xdr:row>
      <xdr:rowOff>0</xdr:rowOff>
    </xdr:to>
    <xdr:sp macro="" textlink="">
      <xdr:nvSpPr>
        <xdr:cNvPr id="84" name="AutoShape 83">
          <a:extLst>
            <a:ext uri="{FF2B5EF4-FFF2-40B4-BE49-F238E27FC236}">
              <a16:creationId xmlns:a16="http://schemas.microsoft.com/office/drawing/2014/main" id="{D91A17D7-A7E1-49BD-AB38-F6D8C472F574}"/>
            </a:ext>
          </a:extLst>
        </xdr:cNvPr>
        <xdr:cNvSpPr>
          <a:spLocks noChangeAspect="1" noChangeArrowheads="1"/>
        </xdr:cNvSpPr>
      </xdr:nvSpPr>
      <xdr:spPr bwMode="auto">
        <a:xfrm>
          <a:off x="0" y="24803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63500</xdr:rowOff>
    </xdr:from>
    <xdr:to>
      <xdr:col>0</xdr:col>
      <xdr:colOff>215900</xdr:colOff>
      <xdr:row>87</xdr:row>
      <xdr:rowOff>0</xdr:rowOff>
    </xdr:to>
    <xdr:sp macro="" textlink="">
      <xdr:nvSpPr>
        <xdr:cNvPr id="85" name="AutoShape 84">
          <a:extLst>
            <a:ext uri="{FF2B5EF4-FFF2-40B4-BE49-F238E27FC236}">
              <a16:creationId xmlns:a16="http://schemas.microsoft.com/office/drawing/2014/main" id="{27F07313-7C3D-4E50-8BC6-2853450D9578}"/>
            </a:ext>
          </a:extLst>
        </xdr:cNvPr>
        <xdr:cNvSpPr>
          <a:spLocks noChangeAspect="1" noChangeArrowheads="1"/>
        </xdr:cNvSpPr>
      </xdr:nvSpPr>
      <xdr:spPr bwMode="auto">
        <a:xfrm>
          <a:off x="0" y="25031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215900</xdr:colOff>
      <xdr:row>87</xdr:row>
      <xdr:rowOff>139700</xdr:rowOff>
    </xdr:to>
    <xdr:sp macro="" textlink="">
      <xdr:nvSpPr>
        <xdr:cNvPr id="86" name="AutoShape 85">
          <a:extLst>
            <a:ext uri="{FF2B5EF4-FFF2-40B4-BE49-F238E27FC236}">
              <a16:creationId xmlns:a16="http://schemas.microsoft.com/office/drawing/2014/main" id="{19AF5D60-813A-40E6-852B-AAA2688B66C5}"/>
            </a:ext>
          </a:extLst>
        </xdr:cNvPr>
        <xdr:cNvSpPr>
          <a:spLocks noChangeAspect="1" noChangeArrowheads="1"/>
        </xdr:cNvSpPr>
      </xdr:nvSpPr>
      <xdr:spPr bwMode="auto">
        <a:xfrm>
          <a:off x="0" y="251555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31750</xdr:rowOff>
    </xdr:from>
    <xdr:to>
      <xdr:col>0</xdr:col>
      <xdr:colOff>215900</xdr:colOff>
      <xdr:row>88</xdr:row>
      <xdr:rowOff>139700</xdr:rowOff>
    </xdr:to>
    <xdr:sp macro="" textlink="">
      <xdr:nvSpPr>
        <xdr:cNvPr id="87" name="AutoShape 86">
          <a:extLst>
            <a:ext uri="{FF2B5EF4-FFF2-40B4-BE49-F238E27FC236}">
              <a16:creationId xmlns:a16="http://schemas.microsoft.com/office/drawing/2014/main" id="{6EAFE783-6071-43B4-96F3-D6CFD2A1C5FD}"/>
            </a:ext>
          </a:extLst>
        </xdr:cNvPr>
        <xdr:cNvSpPr>
          <a:spLocks noChangeAspect="1" noChangeArrowheads="1"/>
        </xdr:cNvSpPr>
      </xdr:nvSpPr>
      <xdr:spPr bwMode="auto">
        <a:xfrm>
          <a:off x="0" y="25374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215900</xdr:colOff>
      <xdr:row>89</xdr:row>
      <xdr:rowOff>114300</xdr:rowOff>
    </xdr:to>
    <xdr:sp macro="" textlink="">
      <xdr:nvSpPr>
        <xdr:cNvPr id="88" name="AutoShape 87">
          <a:extLst>
            <a:ext uri="{FF2B5EF4-FFF2-40B4-BE49-F238E27FC236}">
              <a16:creationId xmlns:a16="http://schemas.microsoft.com/office/drawing/2014/main" id="{89687063-C886-4647-990B-82E36A602C53}"/>
            </a:ext>
          </a:extLst>
        </xdr:cNvPr>
        <xdr:cNvSpPr>
          <a:spLocks noChangeAspect="1" noChangeArrowheads="1"/>
        </xdr:cNvSpPr>
      </xdr:nvSpPr>
      <xdr:spPr bwMode="auto">
        <a:xfrm>
          <a:off x="0" y="25536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215900</xdr:colOff>
      <xdr:row>90</xdr:row>
      <xdr:rowOff>139700</xdr:rowOff>
    </xdr:to>
    <xdr:sp macro="" textlink="">
      <xdr:nvSpPr>
        <xdr:cNvPr id="89" name="AutoShape 88">
          <a:extLst>
            <a:ext uri="{FF2B5EF4-FFF2-40B4-BE49-F238E27FC236}">
              <a16:creationId xmlns:a16="http://schemas.microsoft.com/office/drawing/2014/main" id="{89ED84D1-EAD6-42E7-86BA-CDFD56E2C1B3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31750</xdr:rowOff>
    </xdr:from>
    <xdr:to>
      <xdr:col>0</xdr:col>
      <xdr:colOff>215900</xdr:colOff>
      <xdr:row>91</xdr:row>
      <xdr:rowOff>139700</xdr:rowOff>
    </xdr:to>
    <xdr:sp macro="" textlink="">
      <xdr:nvSpPr>
        <xdr:cNvPr id="90" name="AutoShape 89">
          <a:extLst>
            <a:ext uri="{FF2B5EF4-FFF2-40B4-BE49-F238E27FC236}">
              <a16:creationId xmlns:a16="http://schemas.microsoft.com/office/drawing/2014/main" id="{CD10AD3E-A2CB-4EF9-A7AC-6DC9D6B316E2}"/>
            </a:ext>
          </a:extLst>
        </xdr:cNvPr>
        <xdr:cNvSpPr>
          <a:spLocks noChangeAspect="1" noChangeArrowheads="1"/>
        </xdr:cNvSpPr>
      </xdr:nvSpPr>
      <xdr:spPr bwMode="auto">
        <a:xfrm>
          <a:off x="0" y="261270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215900</xdr:colOff>
      <xdr:row>92</xdr:row>
      <xdr:rowOff>139700</xdr:rowOff>
    </xdr:to>
    <xdr:sp macro="" textlink="">
      <xdr:nvSpPr>
        <xdr:cNvPr id="91" name="AutoShape 90">
          <a:extLst>
            <a:ext uri="{FF2B5EF4-FFF2-40B4-BE49-F238E27FC236}">
              <a16:creationId xmlns:a16="http://schemas.microsoft.com/office/drawing/2014/main" id="{6CD5B834-76D5-4284-894B-C9E1C05C27C7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31750</xdr:rowOff>
    </xdr:from>
    <xdr:to>
      <xdr:col>0</xdr:col>
      <xdr:colOff>215900</xdr:colOff>
      <xdr:row>93</xdr:row>
      <xdr:rowOff>139700</xdr:rowOff>
    </xdr:to>
    <xdr:sp macro="" textlink="">
      <xdr:nvSpPr>
        <xdr:cNvPr id="92" name="AutoShape 91">
          <a:extLst>
            <a:ext uri="{FF2B5EF4-FFF2-40B4-BE49-F238E27FC236}">
              <a16:creationId xmlns:a16="http://schemas.microsoft.com/office/drawing/2014/main" id="{B732E361-29A0-4311-89A4-FB07EEAE43B5}"/>
            </a:ext>
          </a:extLst>
        </xdr:cNvPr>
        <xdr:cNvSpPr>
          <a:spLocks noChangeAspect="1" noChangeArrowheads="1"/>
        </xdr:cNvSpPr>
      </xdr:nvSpPr>
      <xdr:spPr bwMode="auto">
        <a:xfrm>
          <a:off x="0" y="26879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215900</xdr:colOff>
      <xdr:row>94</xdr:row>
      <xdr:rowOff>133350</xdr:rowOff>
    </xdr:to>
    <xdr:sp macro="" textlink="">
      <xdr:nvSpPr>
        <xdr:cNvPr id="93" name="AutoShape 92">
          <a:extLst>
            <a:ext uri="{FF2B5EF4-FFF2-40B4-BE49-F238E27FC236}">
              <a16:creationId xmlns:a16="http://schemas.microsoft.com/office/drawing/2014/main" id="{946B1F9A-53C3-4182-87D3-D94DCB687121}"/>
            </a:ext>
          </a:extLst>
        </xdr:cNvPr>
        <xdr:cNvSpPr>
          <a:spLocks noChangeAspect="1" noChangeArrowheads="1"/>
        </xdr:cNvSpPr>
      </xdr:nvSpPr>
      <xdr:spPr bwMode="auto">
        <a:xfrm>
          <a:off x="0" y="270414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19050</xdr:rowOff>
    </xdr:from>
    <xdr:to>
      <xdr:col>0</xdr:col>
      <xdr:colOff>215900</xdr:colOff>
      <xdr:row>95</xdr:row>
      <xdr:rowOff>158750</xdr:rowOff>
    </xdr:to>
    <xdr:sp macro="" textlink="">
      <xdr:nvSpPr>
        <xdr:cNvPr id="94" name="AutoShape 93">
          <a:extLst>
            <a:ext uri="{FF2B5EF4-FFF2-40B4-BE49-F238E27FC236}">
              <a16:creationId xmlns:a16="http://schemas.microsoft.com/office/drawing/2014/main" id="{A5D3786E-6416-4BCF-AF03-8D3C3EF915B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50800</xdr:rowOff>
    </xdr:from>
    <xdr:to>
      <xdr:col>0</xdr:col>
      <xdr:colOff>215900</xdr:colOff>
      <xdr:row>96</xdr:row>
      <xdr:rowOff>158750</xdr:rowOff>
    </xdr:to>
    <xdr:sp macro="" textlink="">
      <xdr:nvSpPr>
        <xdr:cNvPr id="95" name="AutoShape 94">
          <a:extLst>
            <a:ext uri="{FF2B5EF4-FFF2-40B4-BE49-F238E27FC236}">
              <a16:creationId xmlns:a16="http://schemas.microsoft.com/office/drawing/2014/main" id="{B4647E64-5B20-4A27-8226-D4CD0C922209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215900</xdr:colOff>
      <xdr:row>97</xdr:row>
      <xdr:rowOff>139700</xdr:rowOff>
    </xdr:to>
    <xdr:sp macro="" textlink="">
      <xdr:nvSpPr>
        <xdr:cNvPr id="96" name="AutoShape 95">
          <a:extLst>
            <a:ext uri="{FF2B5EF4-FFF2-40B4-BE49-F238E27FC236}">
              <a16:creationId xmlns:a16="http://schemas.microsoft.com/office/drawing/2014/main" id="{4E0F27F5-CF3A-4A4D-A9C4-38304F821A63}"/>
            </a:ext>
          </a:extLst>
        </xdr:cNvPr>
        <xdr:cNvSpPr>
          <a:spLocks noChangeAspect="1" noChangeArrowheads="1"/>
        </xdr:cNvSpPr>
      </xdr:nvSpPr>
      <xdr:spPr bwMode="auto">
        <a:xfrm>
          <a:off x="0" y="285273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31750</xdr:rowOff>
    </xdr:from>
    <xdr:to>
      <xdr:col>0</xdr:col>
      <xdr:colOff>215900</xdr:colOff>
      <xdr:row>99</xdr:row>
      <xdr:rowOff>0</xdr:rowOff>
    </xdr:to>
    <xdr:sp macro="" textlink="">
      <xdr:nvSpPr>
        <xdr:cNvPr id="97" name="AutoShape 96">
          <a:extLst>
            <a:ext uri="{FF2B5EF4-FFF2-40B4-BE49-F238E27FC236}">
              <a16:creationId xmlns:a16="http://schemas.microsoft.com/office/drawing/2014/main" id="{6C5C4C75-AA8D-440E-9122-F139BE67A8F6}"/>
            </a:ext>
          </a:extLst>
        </xdr:cNvPr>
        <xdr:cNvSpPr>
          <a:spLocks noChangeAspect="1" noChangeArrowheads="1"/>
        </xdr:cNvSpPr>
      </xdr:nvSpPr>
      <xdr:spPr bwMode="auto">
        <a:xfrm>
          <a:off x="0" y="287464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63500</xdr:rowOff>
    </xdr:from>
    <xdr:to>
      <xdr:col>0</xdr:col>
      <xdr:colOff>215900</xdr:colOff>
      <xdr:row>100</xdr:row>
      <xdr:rowOff>0</xdr:rowOff>
    </xdr:to>
    <xdr:sp macro="" textlink="">
      <xdr:nvSpPr>
        <xdr:cNvPr id="98" name="AutoShape 97">
          <a:extLst>
            <a:ext uri="{FF2B5EF4-FFF2-40B4-BE49-F238E27FC236}">
              <a16:creationId xmlns:a16="http://schemas.microsoft.com/office/drawing/2014/main" id="{6F3CDA8F-D875-4522-9AD5-E0DA1778F6C8}"/>
            </a:ext>
          </a:extLst>
        </xdr:cNvPr>
        <xdr:cNvSpPr>
          <a:spLocks noChangeAspect="1" noChangeArrowheads="1"/>
        </xdr:cNvSpPr>
      </xdr:nvSpPr>
      <xdr:spPr bwMode="auto">
        <a:xfrm>
          <a:off x="0" y="28975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215900</xdr:colOff>
      <xdr:row>100</xdr:row>
      <xdr:rowOff>114300</xdr:rowOff>
    </xdr:to>
    <xdr:sp macro="" textlink="">
      <xdr:nvSpPr>
        <xdr:cNvPr id="99" name="AutoShape 98">
          <a:extLst>
            <a:ext uri="{FF2B5EF4-FFF2-40B4-BE49-F238E27FC236}">
              <a16:creationId xmlns:a16="http://schemas.microsoft.com/office/drawing/2014/main" id="{34A21D09-EAB3-4677-A1B1-1224F6D7FAE9}"/>
            </a:ext>
          </a:extLst>
        </xdr:cNvPr>
        <xdr:cNvSpPr>
          <a:spLocks noChangeAspect="1" noChangeArrowheads="1"/>
        </xdr:cNvSpPr>
      </xdr:nvSpPr>
      <xdr:spPr bwMode="auto">
        <a:xfrm>
          <a:off x="0" y="290988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215900</xdr:colOff>
      <xdr:row>101</xdr:row>
      <xdr:rowOff>133350</xdr:rowOff>
    </xdr:to>
    <xdr:sp macro="" textlink="">
      <xdr:nvSpPr>
        <xdr:cNvPr id="100" name="AutoShape 99">
          <a:extLst>
            <a:ext uri="{FF2B5EF4-FFF2-40B4-BE49-F238E27FC236}">
              <a16:creationId xmlns:a16="http://schemas.microsoft.com/office/drawing/2014/main" id="{71DDE28A-9A27-47E7-AF78-8206473F0747}"/>
            </a:ext>
          </a:extLst>
        </xdr:cNvPr>
        <xdr:cNvSpPr>
          <a:spLocks noChangeAspect="1" noChangeArrowheads="1"/>
        </xdr:cNvSpPr>
      </xdr:nvSpPr>
      <xdr:spPr bwMode="auto">
        <a:xfrm>
          <a:off x="0" y="292893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19050</xdr:rowOff>
    </xdr:from>
    <xdr:to>
      <xdr:col>0</xdr:col>
      <xdr:colOff>215900</xdr:colOff>
      <xdr:row>102</xdr:row>
      <xdr:rowOff>152400</xdr:rowOff>
    </xdr:to>
    <xdr:sp macro="" textlink="">
      <xdr:nvSpPr>
        <xdr:cNvPr id="101" name="AutoShape 100">
          <a:extLst>
            <a:ext uri="{FF2B5EF4-FFF2-40B4-BE49-F238E27FC236}">
              <a16:creationId xmlns:a16="http://schemas.microsoft.com/office/drawing/2014/main" id="{DEB269BA-DEE3-4683-BD81-0ED283D351A8}"/>
            </a:ext>
          </a:extLst>
        </xdr:cNvPr>
        <xdr:cNvSpPr>
          <a:spLocks noChangeAspect="1" noChangeArrowheads="1"/>
        </xdr:cNvSpPr>
      </xdr:nvSpPr>
      <xdr:spPr bwMode="auto">
        <a:xfrm>
          <a:off x="0" y="2967990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38100</xdr:rowOff>
    </xdr:from>
    <xdr:to>
      <xdr:col>0</xdr:col>
      <xdr:colOff>215900</xdr:colOff>
      <xdr:row>103</xdr:row>
      <xdr:rowOff>171450</xdr:rowOff>
    </xdr:to>
    <xdr:sp macro="" textlink="">
      <xdr:nvSpPr>
        <xdr:cNvPr id="102" name="AutoShape 101">
          <a:extLst>
            <a:ext uri="{FF2B5EF4-FFF2-40B4-BE49-F238E27FC236}">
              <a16:creationId xmlns:a16="http://schemas.microsoft.com/office/drawing/2014/main" id="{05581754-710A-4593-8169-F9A7631C7802}"/>
            </a:ext>
          </a:extLst>
        </xdr:cNvPr>
        <xdr:cNvSpPr>
          <a:spLocks noChangeAspect="1" noChangeArrowheads="1"/>
        </xdr:cNvSpPr>
      </xdr:nvSpPr>
      <xdr:spPr bwMode="auto">
        <a:xfrm>
          <a:off x="0" y="300704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57150</xdr:rowOff>
    </xdr:from>
    <xdr:to>
      <xdr:col>0</xdr:col>
      <xdr:colOff>215900</xdr:colOff>
      <xdr:row>106</xdr:row>
      <xdr:rowOff>25400</xdr:rowOff>
    </xdr:to>
    <xdr:sp macro="" textlink="">
      <xdr:nvSpPr>
        <xdr:cNvPr id="103" name="AutoShape 102">
          <a:extLst>
            <a:ext uri="{FF2B5EF4-FFF2-40B4-BE49-F238E27FC236}">
              <a16:creationId xmlns:a16="http://schemas.microsoft.com/office/drawing/2014/main" id="{B3DB3300-D79C-4AAE-B334-F64F06A2FE11}"/>
            </a:ext>
          </a:extLst>
        </xdr:cNvPr>
        <xdr:cNvSpPr>
          <a:spLocks noChangeAspect="1" noChangeArrowheads="1"/>
        </xdr:cNvSpPr>
      </xdr:nvSpPr>
      <xdr:spPr bwMode="auto">
        <a:xfrm>
          <a:off x="0" y="30460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88900</xdr:rowOff>
    </xdr:from>
    <xdr:to>
      <xdr:col>0</xdr:col>
      <xdr:colOff>215900</xdr:colOff>
      <xdr:row>106</xdr:row>
      <xdr:rowOff>63500</xdr:rowOff>
    </xdr:to>
    <xdr:sp macro="" textlink="">
      <xdr:nvSpPr>
        <xdr:cNvPr id="104" name="AutoShape 103">
          <a:extLst>
            <a:ext uri="{FF2B5EF4-FFF2-40B4-BE49-F238E27FC236}">
              <a16:creationId xmlns:a16="http://schemas.microsoft.com/office/drawing/2014/main" id="{36B661BD-A656-4E9B-86D6-46BB23B8A142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120650</xdr:rowOff>
    </xdr:from>
    <xdr:to>
      <xdr:col>0</xdr:col>
      <xdr:colOff>215900</xdr:colOff>
      <xdr:row>107</xdr:row>
      <xdr:rowOff>63500</xdr:rowOff>
    </xdr:to>
    <xdr:sp macro="" textlink="">
      <xdr:nvSpPr>
        <xdr:cNvPr id="105" name="AutoShape 104">
          <a:extLst>
            <a:ext uri="{FF2B5EF4-FFF2-40B4-BE49-F238E27FC236}">
              <a16:creationId xmlns:a16="http://schemas.microsoft.com/office/drawing/2014/main" id="{A47F42EC-92BC-4F32-9E33-2CF33E7A1C70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215900</xdr:colOff>
      <xdr:row>107</xdr:row>
      <xdr:rowOff>139700</xdr:rowOff>
    </xdr:to>
    <xdr:sp macro="" textlink="">
      <xdr:nvSpPr>
        <xdr:cNvPr id="106" name="AutoShape 105">
          <a:extLst>
            <a:ext uri="{FF2B5EF4-FFF2-40B4-BE49-F238E27FC236}">
              <a16:creationId xmlns:a16="http://schemas.microsoft.com/office/drawing/2014/main" id="{1EF0B8B6-C5A6-4EFF-9B38-45A916E140E4}"/>
            </a:ext>
          </a:extLst>
        </xdr:cNvPr>
        <xdr:cNvSpPr>
          <a:spLocks noChangeAspect="1" noChangeArrowheads="1"/>
        </xdr:cNvSpPr>
      </xdr:nvSpPr>
      <xdr:spPr bwMode="auto">
        <a:xfrm>
          <a:off x="0" y="311562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31750</xdr:rowOff>
    </xdr:from>
    <xdr:to>
      <xdr:col>0</xdr:col>
      <xdr:colOff>215900</xdr:colOff>
      <xdr:row>109</xdr:row>
      <xdr:rowOff>0</xdr:rowOff>
    </xdr:to>
    <xdr:sp macro="" textlink="">
      <xdr:nvSpPr>
        <xdr:cNvPr id="107" name="AutoShape 106">
          <a:extLst>
            <a:ext uri="{FF2B5EF4-FFF2-40B4-BE49-F238E27FC236}">
              <a16:creationId xmlns:a16="http://schemas.microsoft.com/office/drawing/2014/main" id="{B4FE39C9-E098-4D43-B713-AC09696C883B}"/>
            </a:ext>
          </a:extLst>
        </xdr:cNvPr>
        <xdr:cNvSpPr>
          <a:spLocks noChangeAspect="1" noChangeArrowheads="1"/>
        </xdr:cNvSpPr>
      </xdr:nvSpPr>
      <xdr:spPr bwMode="auto">
        <a:xfrm>
          <a:off x="0" y="3137535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63500</xdr:rowOff>
    </xdr:from>
    <xdr:to>
      <xdr:col>0</xdr:col>
      <xdr:colOff>215900</xdr:colOff>
      <xdr:row>110</xdr:row>
      <xdr:rowOff>38100</xdr:rowOff>
    </xdr:to>
    <xdr:sp macro="" textlink="">
      <xdr:nvSpPr>
        <xdr:cNvPr id="108" name="AutoShape 107">
          <a:extLst>
            <a:ext uri="{FF2B5EF4-FFF2-40B4-BE49-F238E27FC236}">
              <a16:creationId xmlns:a16="http://schemas.microsoft.com/office/drawing/2014/main" id="{9838651A-C92D-4D6E-9D77-85A25479D788}"/>
            </a:ext>
          </a:extLst>
        </xdr:cNvPr>
        <xdr:cNvSpPr>
          <a:spLocks noChangeAspect="1" noChangeArrowheads="1"/>
        </xdr:cNvSpPr>
      </xdr:nvSpPr>
      <xdr:spPr bwMode="auto">
        <a:xfrm>
          <a:off x="0" y="316039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95250</xdr:rowOff>
    </xdr:from>
    <xdr:to>
      <xdr:col>0</xdr:col>
      <xdr:colOff>215900</xdr:colOff>
      <xdr:row>112</xdr:row>
      <xdr:rowOff>34925</xdr:rowOff>
    </xdr:to>
    <xdr:sp macro="" textlink="">
      <xdr:nvSpPr>
        <xdr:cNvPr id="109" name="AutoShape 108">
          <a:extLst>
            <a:ext uri="{FF2B5EF4-FFF2-40B4-BE49-F238E27FC236}">
              <a16:creationId xmlns:a16="http://schemas.microsoft.com/office/drawing/2014/main" id="{A6F5CBC4-B330-480A-8B72-742A85805E89}"/>
            </a:ext>
          </a:extLst>
        </xdr:cNvPr>
        <xdr:cNvSpPr>
          <a:spLocks noChangeAspect="1" noChangeArrowheads="1"/>
        </xdr:cNvSpPr>
      </xdr:nvSpPr>
      <xdr:spPr bwMode="auto">
        <a:xfrm>
          <a:off x="0" y="318230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215900</xdr:colOff>
      <xdr:row>111</xdr:row>
      <xdr:rowOff>139700</xdr:rowOff>
    </xdr:to>
    <xdr:sp macro="" textlink="">
      <xdr:nvSpPr>
        <xdr:cNvPr id="110" name="AutoShape 109">
          <a:extLst>
            <a:ext uri="{FF2B5EF4-FFF2-40B4-BE49-F238E27FC236}">
              <a16:creationId xmlns:a16="http://schemas.microsoft.com/office/drawing/2014/main" id="{8A98196D-2B66-45F4-8EAA-AC5FF3A899D1}"/>
            </a:ext>
          </a:extLst>
        </xdr:cNvPr>
        <xdr:cNvSpPr>
          <a:spLocks noChangeAspect="1" noChangeArrowheads="1"/>
        </xdr:cNvSpPr>
      </xdr:nvSpPr>
      <xdr:spPr bwMode="auto">
        <a:xfrm>
          <a:off x="0" y="3209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31750</xdr:rowOff>
    </xdr:from>
    <xdr:to>
      <xdr:col>0</xdr:col>
      <xdr:colOff>215900</xdr:colOff>
      <xdr:row>113</xdr:row>
      <xdr:rowOff>0</xdr:rowOff>
    </xdr:to>
    <xdr:sp macro="" textlink="">
      <xdr:nvSpPr>
        <xdr:cNvPr id="111" name="AutoShape 110">
          <a:extLst>
            <a:ext uri="{FF2B5EF4-FFF2-40B4-BE49-F238E27FC236}">
              <a16:creationId xmlns:a16="http://schemas.microsoft.com/office/drawing/2014/main" id="{43CB1FF8-5425-4500-B04D-3E402B2F5A42}"/>
            </a:ext>
          </a:extLst>
        </xdr:cNvPr>
        <xdr:cNvSpPr>
          <a:spLocks noChangeAspect="1" noChangeArrowheads="1"/>
        </xdr:cNvSpPr>
      </xdr:nvSpPr>
      <xdr:spPr bwMode="auto">
        <a:xfrm>
          <a:off x="0" y="324993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63500</xdr:rowOff>
    </xdr:from>
    <xdr:to>
      <xdr:col>0</xdr:col>
      <xdr:colOff>215900</xdr:colOff>
      <xdr:row>114</xdr:row>
      <xdr:rowOff>15875</xdr:rowOff>
    </xdr:to>
    <xdr:sp macro="" textlink="">
      <xdr:nvSpPr>
        <xdr:cNvPr id="112" name="AutoShape 111">
          <a:extLst>
            <a:ext uri="{FF2B5EF4-FFF2-40B4-BE49-F238E27FC236}">
              <a16:creationId xmlns:a16="http://schemas.microsoft.com/office/drawing/2014/main" id="{7BAFE222-9E6E-4701-864D-5F8F55ACE5D4}"/>
            </a:ext>
          </a:extLst>
        </xdr:cNvPr>
        <xdr:cNvSpPr>
          <a:spLocks noChangeAspect="1" noChangeArrowheads="1"/>
        </xdr:cNvSpPr>
      </xdr:nvSpPr>
      <xdr:spPr bwMode="auto">
        <a:xfrm>
          <a:off x="0" y="32908875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76200</xdr:rowOff>
    </xdr:from>
    <xdr:to>
      <xdr:col>0</xdr:col>
      <xdr:colOff>215900</xdr:colOff>
      <xdr:row>119</xdr:row>
      <xdr:rowOff>28575</xdr:rowOff>
    </xdr:to>
    <xdr:sp macro="" textlink="">
      <xdr:nvSpPr>
        <xdr:cNvPr id="113" name="AutoShape 112">
          <a:extLst>
            <a:ext uri="{FF2B5EF4-FFF2-40B4-BE49-F238E27FC236}">
              <a16:creationId xmlns:a16="http://schemas.microsoft.com/office/drawing/2014/main" id="{B7C1D213-FA5A-4F4A-AF7E-43A508B2A95D}"/>
            </a:ext>
          </a:extLst>
        </xdr:cNvPr>
        <xdr:cNvSpPr>
          <a:spLocks noChangeAspect="1" noChangeArrowheads="1"/>
        </xdr:cNvSpPr>
      </xdr:nvSpPr>
      <xdr:spPr bwMode="auto">
        <a:xfrm>
          <a:off x="0" y="331089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215900</xdr:colOff>
      <xdr:row>115</xdr:row>
      <xdr:rowOff>114300</xdr:rowOff>
    </xdr:to>
    <xdr:sp macro="" textlink="">
      <xdr:nvSpPr>
        <xdr:cNvPr id="114" name="AutoShape 113">
          <a:extLst>
            <a:ext uri="{FF2B5EF4-FFF2-40B4-BE49-F238E27FC236}">
              <a16:creationId xmlns:a16="http://schemas.microsoft.com/office/drawing/2014/main" id="{A9F8FBB2-B251-4B59-A6A1-7AFF6B211885}"/>
            </a:ext>
          </a:extLst>
        </xdr:cNvPr>
        <xdr:cNvSpPr>
          <a:spLocks noChangeAspect="1" noChangeArrowheads="1"/>
        </xdr:cNvSpPr>
      </xdr:nvSpPr>
      <xdr:spPr bwMode="auto">
        <a:xfrm>
          <a:off x="0" y="339566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215900</xdr:colOff>
      <xdr:row>116</xdr:row>
      <xdr:rowOff>114300</xdr:rowOff>
    </xdr:to>
    <xdr:sp macro="" textlink="">
      <xdr:nvSpPr>
        <xdr:cNvPr id="115" name="AutoShape 114">
          <a:extLst>
            <a:ext uri="{FF2B5EF4-FFF2-40B4-BE49-F238E27FC236}">
              <a16:creationId xmlns:a16="http://schemas.microsoft.com/office/drawing/2014/main" id="{8D7F65AE-332B-4962-8B2A-765D68CA6A4E}"/>
            </a:ext>
          </a:extLst>
        </xdr:cNvPr>
        <xdr:cNvSpPr>
          <a:spLocks noChangeAspect="1" noChangeArrowheads="1"/>
        </xdr:cNvSpPr>
      </xdr:nvSpPr>
      <xdr:spPr bwMode="auto">
        <a:xfrm>
          <a:off x="0" y="345186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215900</xdr:colOff>
      <xdr:row>117</xdr:row>
      <xdr:rowOff>114300</xdr:rowOff>
    </xdr:to>
    <xdr:sp macro="" textlink="">
      <xdr:nvSpPr>
        <xdr:cNvPr id="116" name="AutoShape 115">
          <a:extLst>
            <a:ext uri="{FF2B5EF4-FFF2-40B4-BE49-F238E27FC236}">
              <a16:creationId xmlns:a16="http://schemas.microsoft.com/office/drawing/2014/main" id="{726B0987-FCD9-4D8A-9D93-28358C24F0C4}"/>
            </a:ext>
          </a:extLst>
        </xdr:cNvPr>
        <xdr:cNvSpPr>
          <a:spLocks noChangeAspect="1" noChangeArrowheads="1"/>
        </xdr:cNvSpPr>
      </xdr:nvSpPr>
      <xdr:spPr bwMode="auto">
        <a:xfrm>
          <a:off x="0" y="348900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215900</xdr:colOff>
      <xdr:row>118</xdr:row>
      <xdr:rowOff>139700</xdr:rowOff>
    </xdr:to>
    <xdr:sp macro="" textlink="">
      <xdr:nvSpPr>
        <xdr:cNvPr id="117" name="AutoShape 116">
          <a:extLst>
            <a:ext uri="{FF2B5EF4-FFF2-40B4-BE49-F238E27FC236}">
              <a16:creationId xmlns:a16="http://schemas.microsoft.com/office/drawing/2014/main" id="{B3C77713-1412-4C78-8F98-68AE81A37C14}"/>
            </a:ext>
          </a:extLst>
        </xdr:cNvPr>
        <xdr:cNvSpPr>
          <a:spLocks noChangeAspect="1" noChangeArrowheads="1"/>
        </xdr:cNvSpPr>
      </xdr:nvSpPr>
      <xdr:spPr bwMode="auto">
        <a:xfrm>
          <a:off x="0" y="35261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31750</xdr:rowOff>
    </xdr:from>
    <xdr:to>
      <xdr:col>0</xdr:col>
      <xdr:colOff>215900</xdr:colOff>
      <xdr:row>120</xdr:row>
      <xdr:rowOff>0</xdr:rowOff>
    </xdr:to>
    <xdr:sp macro="" textlink="">
      <xdr:nvSpPr>
        <xdr:cNvPr id="118" name="AutoShape 117">
          <a:extLst>
            <a:ext uri="{FF2B5EF4-FFF2-40B4-BE49-F238E27FC236}">
              <a16:creationId xmlns:a16="http://schemas.microsoft.com/office/drawing/2014/main" id="{A8A13406-C123-4FA2-9A0A-3A45B43A94D0}"/>
            </a:ext>
          </a:extLst>
        </xdr:cNvPr>
        <xdr:cNvSpPr>
          <a:spLocks noChangeAspect="1" noChangeArrowheads="1"/>
        </xdr:cNvSpPr>
      </xdr:nvSpPr>
      <xdr:spPr bwMode="auto">
        <a:xfrm>
          <a:off x="0" y="3548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63500</xdr:rowOff>
    </xdr:from>
    <xdr:to>
      <xdr:col>0</xdr:col>
      <xdr:colOff>215900</xdr:colOff>
      <xdr:row>122</xdr:row>
      <xdr:rowOff>38100</xdr:rowOff>
    </xdr:to>
    <xdr:sp macro="" textlink="">
      <xdr:nvSpPr>
        <xdr:cNvPr id="119" name="AutoShape 118">
          <a:extLst>
            <a:ext uri="{FF2B5EF4-FFF2-40B4-BE49-F238E27FC236}">
              <a16:creationId xmlns:a16="http://schemas.microsoft.com/office/drawing/2014/main" id="{21F922C9-B078-4BB2-9245-52737295501A}"/>
            </a:ext>
          </a:extLst>
        </xdr:cNvPr>
        <xdr:cNvSpPr>
          <a:spLocks noChangeAspect="1" noChangeArrowheads="1"/>
        </xdr:cNvSpPr>
      </xdr:nvSpPr>
      <xdr:spPr bwMode="auto">
        <a:xfrm>
          <a:off x="0" y="3589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95250</xdr:rowOff>
    </xdr:from>
    <xdr:to>
      <xdr:col>0</xdr:col>
      <xdr:colOff>215900</xdr:colOff>
      <xdr:row>122</xdr:row>
      <xdr:rowOff>63500</xdr:rowOff>
    </xdr:to>
    <xdr:sp macro="" textlink="">
      <xdr:nvSpPr>
        <xdr:cNvPr id="120" name="AutoShape 119">
          <a:extLst>
            <a:ext uri="{FF2B5EF4-FFF2-40B4-BE49-F238E27FC236}">
              <a16:creationId xmlns:a16="http://schemas.microsoft.com/office/drawing/2014/main" id="{2287BB0A-DEC0-4582-A3BC-E4B6B9E25764}"/>
            </a:ext>
          </a:extLst>
        </xdr:cNvPr>
        <xdr:cNvSpPr>
          <a:spLocks noChangeAspect="1" noChangeArrowheads="1"/>
        </xdr:cNvSpPr>
      </xdr:nvSpPr>
      <xdr:spPr bwMode="auto">
        <a:xfrm>
          <a:off x="0" y="36290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127000</xdr:rowOff>
    </xdr:from>
    <xdr:to>
      <xdr:col>0</xdr:col>
      <xdr:colOff>152400</xdr:colOff>
      <xdr:row>123</xdr:row>
      <xdr:rowOff>139700</xdr:rowOff>
    </xdr:to>
    <xdr:sp macro="" textlink="">
      <xdr:nvSpPr>
        <xdr:cNvPr id="121" name="AutoShape 120">
          <a:extLst>
            <a:ext uri="{FF2B5EF4-FFF2-40B4-BE49-F238E27FC236}">
              <a16:creationId xmlns:a16="http://schemas.microsoft.com/office/drawing/2014/main" id="{6FCB5C53-8633-4CED-B7B8-DCB802C5D55A}"/>
            </a:ext>
          </a:extLst>
        </xdr:cNvPr>
        <xdr:cNvSpPr>
          <a:spLocks noChangeAspect="1" noChangeArrowheads="1"/>
        </xdr:cNvSpPr>
      </xdr:nvSpPr>
      <xdr:spPr bwMode="auto">
        <a:xfrm>
          <a:off x="0" y="36509325"/>
          <a:ext cx="152400" cy="18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203200</xdr:rowOff>
    </xdr:from>
    <xdr:to>
      <xdr:col>0</xdr:col>
      <xdr:colOff>215900</xdr:colOff>
      <xdr:row>125</xdr:row>
      <xdr:rowOff>139700</xdr:rowOff>
    </xdr:to>
    <xdr:sp macro="" textlink="">
      <xdr:nvSpPr>
        <xdr:cNvPr id="122" name="AutoShape 121">
          <a:extLst>
            <a:ext uri="{FF2B5EF4-FFF2-40B4-BE49-F238E27FC236}">
              <a16:creationId xmlns:a16="http://schemas.microsoft.com/office/drawing/2014/main" id="{9A82D251-C781-49EF-97AA-DB73B2A3F8BA}"/>
            </a:ext>
          </a:extLst>
        </xdr:cNvPr>
        <xdr:cNvSpPr>
          <a:spLocks noChangeAspect="1" noChangeArrowheads="1"/>
        </xdr:cNvSpPr>
      </xdr:nvSpPr>
      <xdr:spPr bwMode="auto">
        <a:xfrm>
          <a:off x="0" y="367760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234950</xdr:rowOff>
    </xdr:from>
    <xdr:to>
      <xdr:col>0</xdr:col>
      <xdr:colOff>215900</xdr:colOff>
      <xdr:row>126</xdr:row>
      <xdr:rowOff>66675</xdr:rowOff>
    </xdr:to>
    <xdr:sp macro="" textlink="">
      <xdr:nvSpPr>
        <xdr:cNvPr id="123" name="AutoShape 122">
          <a:extLst>
            <a:ext uri="{FF2B5EF4-FFF2-40B4-BE49-F238E27FC236}">
              <a16:creationId xmlns:a16="http://schemas.microsoft.com/office/drawing/2014/main" id="{1710B3C7-CD2E-4558-AB9B-1CDA69E3DAF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215900</xdr:colOff>
      <xdr:row>125</xdr:row>
      <xdr:rowOff>133350</xdr:rowOff>
    </xdr:to>
    <xdr:sp macro="" textlink="">
      <xdr:nvSpPr>
        <xdr:cNvPr id="124" name="AutoShape 123">
          <a:extLst>
            <a:ext uri="{FF2B5EF4-FFF2-40B4-BE49-F238E27FC236}">
              <a16:creationId xmlns:a16="http://schemas.microsoft.com/office/drawing/2014/main" id="{C8188819-7F41-4BE3-9B3E-077317E0F459}"/>
            </a:ext>
          </a:extLst>
        </xdr:cNvPr>
        <xdr:cNvSpPr>
          <a:spLocks noChangeAspect="1" noChangeArrowheads="1"/>
        </xdr:cNvSpPr>
      </xdr:nvSpPr>
      <xdr:spPr bwMode="auto">
        <a:xfrm>
          <a:off x="0" y="37318950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19050</xdr:rowOff>
    </xdr:from>
    <xdr:to>
      <xdr:col>0</xdr:col>
      <xdr:colOff>171450</xdr:colOff>
      <xdr:row>126</xdr:row>
      <xdr:rowOff>158750</xdr:rowOff>
    </xdr:to>
    <xdr:sp macro="" textlink="">
      <xdr:nvSpPr>
        <xdr:cNvPr id="125" name="AutoShape 124">
          <a:extLst>
            <a:ext uri="{FF2B5EF4-FFF2-40B4-BE49-F238E27FC236}">
              <a16:creationId xmlns:a16="http://schemas.microsoft.com/office/drawing/2014/main" id="{BCB1E14F-0673-46F2-A566-351BBEB7CC87}"/>
            </a:ext>
          </a:extLst>
        </xdr:cNvPr>
        <xdr:cNvSpPr>
          <a:spLocks noChangeAspect="1" noChangeArrowheads="1"/>
        </xdr:cNvSpPr>
      </xdr:nvSpPr>
      <xdr:spPr bwMode="auto">
        <a:xfrm>
          <a:off x="0" y="37709475"/>
          <a:ext cx="1714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50800</xdr:rowOff>
    </xdr:from>
    <xdr:to>
      <xdr:col>0</xdr:col>
      <xdr:colOff>215900</xdr:colOff>
      <xdr:row>127</xdr:row>
      <xdr:rowOff>158750</xdr:rowOff>
    </xdr:to>
    <xdr:sp macro="" textlink="">
      <xdr:nvSpPr>
        <xdr:cNvPr id="126" name="AutoShape 125">
          <a:extLst>
            <a:ext uri="{FF2B5EF4-FFF2-40B4-BE49-F238E27FC236}">
              <a16:creationId xmlns:a16="http://schemas.microsoft.com/office/drawing/2014/main" id="{1539EAD7-50E3-47EF-9EFD-F886BBD4A29B}"/>
            </a:ext>
          </a:extLst>
        </xdr:cNvPr>
        <xdr:cNvSpPr>
          <a:spLocks noChangeAspect="1" noChangeArrowheads="1"/>
        </xdr:cNvSpPr>
      </xdr:nvSpPr>
      <xdr:spPr bwMode="auto">
        <a:xfrm>
          <a:off x="0" y="379285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215900</xdr:colOff>
      <xdr:row>128</xdr:row>
      <xdr:rowOff>114300</xdr:rowOff>
    </xdr:to>
    <xdr:sp macro="" textlink="">
      <xdr:nvSpPr>
        <xdr:cNvPr id="127" name="AutoShape 126">
          <a:extLst>
            <a:ext uri="{FF2B5EF4-FFF2-40B4-BE49-F238E27FC236}">
              <a16:creationId xmlns:a16="http://schemas.microsoft.com/office/drawing/2014/main" id="{93659E05-6DC1-4B04-8CBD-31EF38E91C3B}"/>
            </a:ext>
          </a:extLst>
        </xdr:cNvPr>
        <xdr:cNvSpPr>
          <a:spLocks noChangeAspect="1" noChangeArrowheads="1"/>
        </xdr:cNvSpPr>
      </xdr:nvSpPr>
      <xdr:spPr bwMode="auto">
        <a:xfrm>
          <a:off x="0" y="380714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196850</xdr:colOff>
      <xdr:row>129</xdr:row>
      <xdr:rowOff>139700</xdr:rowOff>
    </xdr:to>
    <xdr:sp macro="" textlink="">
      <xdr:nvSpPr>
        <xdr:cNvPr id="128" name="AutoShape 127">
          <a:extLst>
            <a:ext uri="{FF2B5EF4-FFF2-40B4-BE49-F238E27FC236}">
              <a16:creationId xmlns:a16="http://schemas.microsoft.com/office/drawing/2014/main" id="{34BBC738-2E59-455E-B488-FA2F803C0725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0"/>
          <a:ext cx="19685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31750</xdr:rowOff>
    </xdr:from>
    <xdr:to>
      <xdr:col>0</xdr:col>
      <xdr:colOff>215900</xdr:colOff>
      <xdr:row>130</xdr:row>
      <xdr:rowOff>139700</xdr:rowOff>
    </xdr:to>
    <xdr:sp macro="" textlink="">
      <xdr:nvSpPr>
        <xdr:cNvPr id="129" name="AutoShape 128">
          <a:extLst>
            <a:ext uri="{FF2B5EF4-FFF2-40B4-BE49-F238E27FC236}">
              <a16:creationId xmlns:a16="http://schemas.microsoft.com/office/drawing/2014/main" id="{8393B9D0-5B94-4119-84A6-7B78AB0E2F40}"/>
            </a:ext>
          </a:extLst>
        </xdr:cNvPr>
        <xdr:cNvSpPr>
          <a:spLocks noChangeAspect="1" noChangeArrowheads="1"/>
        </xdr:cNvSpPr>
      </xdr:nvSpPr>
      <xdr:spPr bwMode="auto">
        <a:xfrm>
          <a:off x="0" y="38852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215900</xdr:colOff>
      <xdr:row>131</xdr:row>
      <xdr:rowOff>139700</xdr:rowOff>
    </xdr:to>
    <xdr:sp macro="" textlink="">
      <xdr:nvSpPr>
        <xdr:cNvPr id="130" name="AutoShape 129">
          <a:extLst>
            <a:ext uri="{FF2B5EF4-FFF2-40B4-BE49-F238E27FC236}">
              <a16:creationId xmlns:a16="http://schemas.microsoft.com/office/drawing/2014/main" id="{862DD382-0915-4E8D-86FD-5EC676FECC30}"/>
            </a:ext>
          </a:extLst>
        </xdr:cNvPr>
        <xdr:cNvSpPr>
          <a:spLocks noChangeAspect="1" noChangeArrowheads="1"/>
        </xdr:cNvSpPr>
      </xdr:nvSpPr>
      <xdr:spPr bwMode="auto">
        <a:xfrm>
          <a:off x="0" y="39014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31750</xdr:rowOff>
    </xdr:from>
    <xdr:to>
      <xdr:col>0</xdr:col>
      <xdr:colOff>215900</xdr:colOff>
      <xdr:row>132</xdr:row>
      <xdr:rowOff>158750</xdr:rowOff>
    </xdr:to>
    <xdr:sp macro="" textlink="">
      <xdr:nvSpPr>
        <xdr:cNvPr id="131" name="AutoShape 130">
          <a:extLst>
            <a:ext uri="{FF2B5EF4-FFF2-40B4-BE49-F238E27FC236}">
              <a16:creationId xmlns:a16="http://schemas.microsoft.com/office/drawing/2014/main" id="{DAE9C8D3-804C-450D-BD5B-5739CCD7F6CB}"/>
            </a:ext>
          </a:extLst>
        </xdr:cNvPr>
        <xdr:cNvSpPr>
          <a:spLocks noChangeAspect="1" noChangeArrowheads="1"/>
        </xdr:cNvSpPr>
      </xdr:nvSpPr>
      <xdr:spPr bwMode="auto">
        <a:xfrm>
          <a:off x="0" y="39233475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114300</xdr:rowOff>
    </xdr:to>
    <xdr:sp macro="" textlink="">
      <xdr:nvSpPr>
        <xdr:cNvPr id="132" name="AutoShape 131">
          <a:extLst>
            <a:ext uri="{FF2B5EF4-FFF2-40B4-BE49-F238E27FC236}">
              <a16:creationId xmlns:a16="http://schemas.microsoft.com/office/drawing/2014/main" id="{B0627B6D-5850-4DEA-ACEE-57E783CF3E94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215900</xdr:colOff>
      <xdr:row>133</xdr:row>
      <xdr:rowOff>139700</xdr:rowOff>
    </xdr:to>
    <xdr:sp macro="" textlink="">
      <xdr:nvSpPr>
        <xdr:cNvPr id="133" name="AutoShape 132">
          <a:extLst>
            <a:ext uri="{FF2B5EF4-FFF2-40B4-BE49-F238E27FC236}">
              <a16:creationId xmlns:a16="http://schemas.microsoft.com/office/drawing/2014/main" id="{F0130EC7-EBB3-454D-A94D-E2F886BC5520}"/>
            </a:ext>
          </a:extLst>
        </xdr:cNvPr>
        <xdr:cNvSpPr>
          <a:spLocks noChangeAspect="1" noChangeArrowheads="1"/>
        </xdr:cNvSpPr>
      </xdr:nvSpPr>
      <xdr:spPr bwMode="auto">
        <a:xfrm>
          <a:off x="0" y="393954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31750</xdr:rowOff>
    </xdr:from>
    <xdr:to>
      <xdr:col>0</xdr:col>
      <xdr:colOff>190500</xdr:colOff>
      <xdr:row>135</xdr:row>
      <xdr:rowOff>0</xdr:rowOff>
    </xdr:to>
    <xdr:sp macro="" textlink="">
      <xdr:nvSpPr>
        <xdr:cNvPr id="134" name="AutoShape 133">
          <a:extLst>
            <a:ext uri="{FF2B5EF4-FFF2-40B4-BE49-F238E27FC236}">
              <a16:creationId xmlns:a16="http://schemas.microsoft.com/office/drawing/2014/main" id="{8DD47DFE-69AF-4638-80D5-73A808F6489A}"/>
            </a:ext>
          </a:extLst>
        </xdr:cNvPr>
        <xdr:cNvSpPr>
          <a:spLocks noChangeAspect="1" noChangeArrowheads="1"/>
        </xdr:cNvSpPr>
      </xdr:nvSpPr>
      <xdr:spPr bwMode="auto">
        <a:xfrm>
          <a:off x="0" y="39614475"/>
          <a:ext cx="1905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63500</xdr:rowOff>
    </xdr:from>
    <xdr:to>
      <xdr:col>0</xdr:col>
      <xdr:colOff>215900</xdr:colOff>
      <xdr:row>137</xdr:row>
      <xdr:rowOff>19050</xdr:rowOff>
    </xdr:to>
    <xdr:sp macro="" textlink="">
      <xdr:nvSpPr>
        <xdr:cNvPr id="135" name="AutoShape 134">
          <a:extLst>
            <a:ext uri="{FF2B5EF4-FFF2-40B4-BE49-F238E27FC236}">
              <a16:creationId xmlns:a16="http://schemas.microsoft.com/office/drawing/2014/main" id="{E4020978-51B3-4C4E-864F-6D07815EDC6B}"/>
            </a:ext>
          </a:extLst>
        </xdr:cNvPr>
        <xdr:cNvSpPr>
          <a:spLocks noChangeAspect="1" noChangeArrowheads="1"/>
        </xdr:cNvSpPr>
      </xdr:nvSpPr>
      <xdr:spPr bwMode="auto">
        <a:xfrm>
          <a:off x="0" y="40214550"/>
          <a:ext cx="2159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76200</xdr:rowOff>
    </xdr:from>
    <xdr:to>
      <xdr:col>0</xdr:col>
      <xdr:colOff>215900</xdr:colOff>
      <xdr:row>137</xdr:row>
      <xdr:rowOff>44450</xdr:rowOff>
    </xdr:to>
    <xdr:sp macro="" textlink="">
      <xdr:nvSpPr>
        <xdr:cNvPr id="136" name="AutoShape 135">
          <a:extLst>
            <a:ext uri="{FF2B5EF4-FFF2-40B4-BE49-F238E27FC236}">
              <a16:creationId xmlns:a16="http://schemas.microsoft.com/office/drawing/2014/main" id="{74DB474E-8633-4BBE-A1BF-CA5C661A87FF}"/>
            </a:ext>
          </a:extLst>
        </xdr:cNvPr>
        <xdr:cNvSpPr>
          <a:spLocks noChangeAspect="1" noChangeArrowheads="1"/>
        </xdr:cNvSpPr>
      </xdr:nvSpPr>
      <xdr:spPr bwMode="auto">
        <a:xfrm>
          <a:off x="0" y="405955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107950</xdr:rowOff>
    </xdr:from>
    <xdr:to>
      <xdr:col>0</xdr:col>
      <xdr:colOff>215900</xdr:colOff>
      <xdr:row>139</xdr:row>
      <xdr:rowOff>44450</xdr:rowOff>
    </xdr:to>
    <xdr:sp macro="" textlink="">
      <xdr:nvSpPr>
        <xdr:cNvPr id="137" name="AutoShape 136">
          <a:extLst>
            <a:ext uri="{FF2B5EF4-FFF2-40B4-BE49-F238E27FC236}">
              <a16:creationId xmlns:a16="http://schemas.microsoft.com/office/drawing/2014/main" id="{BEE05175-1CE8-43ED-9670-7283DC90449E}"/>
            </a:ext>
          </a:extLst>
        </xdr:cNvPr>
        <xdr:cNvSpPr>
          <a:spLocks noChangeAspect="1" noChangeArrowheads="1"/>
        </xdr:cNvSpPr>
      </xdr:nvSpPr>
      <xdr:spPr bwMode="auto">
        <a:xfrm>
          <a:off x="0" y="408146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215900</xdr:colOff>
      <xdr:row>138</xdr:row>
      <xdr:rowOff>133350</xdr:rowOff>
    </xdr:to>
    <xdr:sp macro="" textlink="">
      <xdr:nvSpPr>
        <xdr:cNvPr id="138" name="AutoShape 137">
          <a:extLst>
            <a:ext uri="{FF2B5EF4-FFF2-40B4-BE49-F238E27FC236}">
              <a16:creationId xmlns:a16="http://schemas.microsoft.com/office/drawing/2014/main" id="{0CED13E2-9FCF-406B-96AA-BCA863A9744E}"/>
            </a:ext>
          </a:extLst>
        </xdr:cNvPr>
        <xdr:cNvSpPr>
          <a:spLocks noChangeAspect="1" noChangeArrowheads="1"/>
        </xdr:cNvSpPr>
      </xdr:nvSpPr>
      <xdr:spPr bwMode="auto">
        <a:xfrm>
          <a:off x="0" y="410813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19050</xdr:rowOff>
    </xdr:from>
    <xdr:to>
      <xdr:col>0</xdr:col>
      <xdr:colOff>215900</xdr:colOff>
      <xdr:row>139</xdr:row>
      <xdr:rowOff>158750</xdr:rowOff>
    </xdr:to>
    <xdr:sp macro="" textlink="">
      <xdr:nvSpPr>
        <xdr:cNvPr id="139" name="AutoShape 138">
          <a:extLst>
            <a:ext uri="{FF2B5EF4-FFF2-40B4-BE49-F238E27FC236}">
              <a16:creationId xmlns:a16="http://schemas.microsoft.com/office/drawing/2014/main" id="{6AF93787-7352-42CE-8736-C3D60D588E6E}"/>
            </a:ext>
          </a:extLst>
        </xdr:cNvPr>
        <xdr:cNvSpPr>
          <a:spLocks noChangeAspect="1" noChangeArrowheads="1"/>
        </xdr:cNvSpPr>
      </xdr:nvSpPr>
      <xdr:spPr bwMode="auto">
        <a:xfrm>
          <a:off x="0" y="412908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50800</xdr:rowOff>
    </xdr:from>
    <xdr:to>
      <xdr:col>0</xdr:col>
      <xdr:colOff>215900</xdr:colOff>
      <xdr:row>140</xdr:row>
      <xdr:rowOff>139700</xdr:rowOff>
    </xdr:to>
    <xdr:sp macro="" textlink="">
      <xdr:nvSpPr>
        <xdr:cNvPr id="140" name="AutoShape 139">
          <a:extLst>
            <a:ext uri="{FF2B5EF4-FFF2-40B4-BE49-F238E27FC236}">
              <a16:creationId xmlns:a16="http://schemas.microsoft.com/office/drawing/2014/main" id="{996C4299-B6D6-4435-8069-B04F7DDD909A}"/>
            </a:ext>
          </a:extLst>
        </xdr:cNvPr>
        <xdr:cNvSpPr>
          <a:spLocks noChangeAspect="1" noChangeArrowheads="1"/>
        </xdr:cNvSpPr>
      </xdr:nvSpPr>
      <xdr:spPr bwMode="auto">
        <a:xfrm>
          <a:off x="0" y="41509950"/>
          <a:ext cx="215900" cy="9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215900</xdr:colOff>
      <xdr:row>141</xdr:row>
      <xdr:rowOff>139700</xdr:rowOff>
    </xdr:to>
    <xdr:sp macro="" textlink="">
      <xdr:nvSpPr>
        <xdr:cNvPr id="141" name="AutoShape 140">
          <a:extLst>
            <a:ext uri="{FF2B5EF4-FFF2-40B4-BE49-F238E27FC236}">
              <a16:creationId xmlns:a16="http://schemas.microsoft.com/office/drawing/2014/main" id="{D76DC134-EDBF-4C65-B5C6-AE680D50B1E3}"/>
            </a:ext>
          </a:extLst>
        </xdr:cNvPr>
        <xdr:cNvSpPr>
          <a:spLocks noChangeAspect="1" noChangeArrowheads="1"/>
        </xdr:cNvSpPr>
      </xdr:nvSpPr>
      <xdr:spPr bwMode="auto">
        <a:xfrm>
          <a:off x="0" y="41652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31750</xdr:rowOff>
    </xdr:from>
    <xdr:to>
      <xdr:col>0</xdr:col>
      <xdr:colOff>215900</xdr:colOff>
      <xdr:row>143</xdr:row>
      <xdr:rowOff>0</xdr:rowOff>
    </xdr:to>
    <xdr:sp macro="" textlink="">
      <xdr:nvSpPr>
        <xdr:cNvPr id="142" name="AutoShape 141">
          <a:extLst>
            <a:ext uri="{FF2B5EF4-FFF2-40B4-BE49-F238E27FC236}">
              <a16:creationId xmlns:a16="http://schemas.microsoft.com/office/drawing/2014/main" id="{EC164568-5614-4F95-8ACD-5B15D6ADF17B}"/>
            </a:ext>
          </a:extLst>
        </xdr:cNvPr>
        <xdr:cNvSpPr>
          <a:spLocks noChangeAspect="1" noChangeArrowheads="1"/>
        </xdr:cNvSpPr>
      </xdr:nvSpPr>
      <xdr:spPr bwMode="auto">
        <a:xfrm>
          <a:off x="0" y="418719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63500</xdr:rowOff>
    </xdr:from>
    <xdr:to>
      <xdr:col>0</xdr:col>
      <xdr:colOff>215900</xdr:colOff>
      <xdr:row>144</xdr:row>
      <xdr:rowOff>34925</xdr:rowOff>
    </xdr:to>
    <xdr:sp macro="" textlink="">
      <xdr:nvSpPr>
        <xdr:cNvPr id="143" name="AutoShape 142">
          <a:extLst>
            <a:ext uri="{FF2B5EF4-FFF2-40B4-BE49-F238E27FC236}">
              <a16:creationId xmlns:a16="http://schemas.microsoft.com/office/drawing/2014/main" id="{6DD7088E-77F8-4AE9-B59C-91A90D933312}"/>
            </a:ext>
          </a:extLst>
        </xdr:cNvPr>
        <xdr:cNvSpPr>
          <a:spLocks noChangeAspect="1" noChangeArrowheads="1"/>
        </xdr:cNvSpPr>
      </xdr:nvSpPr>
      <xdr:spPr bwMode="auto">
        <a:xfrm>
          <a:off x="0" y="4247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95250</xdr:rowOff>
    </xdr:from>
    <xdr:to>
      <xdr:col>0</xdr:col>
      <xdr:colOff>215900</xdr:colOff>
      <xdr:row>147</xdr:row>
      <xdr:rowOff>73025</xdr:rowOff>
    </xdr:to>
    <xdr:sp macro="" textlink="">
      <xdr:nvSpPr>
        <xdr:cNvPr id="144" name="AutoShape 143">
          <a:extLst>
            <a:ext uri="{FF2B5EF4-FFF2-40B4-BE49-F238E27FC236}">
              <a16:creationId xmlns:a16="http://schemas.microsoft.com/office/drawing/2014/main" id="{DE31EEF1-FF9F-4C8D-AA9B-F8279AE2E656}"/>
            </a:ext>
          </a:extLst>
        </xdr:cNvPr>
        <xdr:cNvSpPr>
          <a:spLocks noChangeAspect="1" noChangeArrowheads="1"/>
        </xdr:cNvSpPr>
      </xdr:nvSpPr>
      <xdr:spPr bwMode="auto">
        <a:xfrm>
          <a:off x="0" y="426910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127000</xdr:rowOff>
    </xdr:from>
    <xdr:to>
      <xdr:col>0</xdr:col>
      <xdr:colOff>215900</xdr:colOff>
      <xdr:row>147</xdr:row>
      <xdr:rowOff>66675</xdr:rowOff>
    </xdr:to>
    <xdr:sp macro="" textlink="">
      <xdr:nvSpPr>
        <xdr:cNvPr id="145" name="AutoShape 144">
          <a:extLst>
            <a:ext uri="{FF2B5EF4-FFF2-40B4-BE49-F238E27FC236}">
              <a16:creationId xmlns:a16="http://schemas.microsoft.com/office/drawing/2014/main" id="{B759CF59-45B5-421D-832A-25DF2A37CCA2}"/>
            </a:ext>
          </a:extLst>
        </xdr:cNvPr>
        <xdr:cNvSpPr>
          <a:spLocks noChangeAspect="1" noChangeArrowheads="1"/>
        </xdr:cNvSpPr>
      </xdr:nvSpPr>
      <xdr:spPr bwMode="auto">
        <a:xfrm>
          <a:off x="0" y="432816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215900</xdr:colOff>
      <xdr:row>146</xdr:row>
      <xdr:rowOff>139700</xdr:rowOff>
    </xdr:to>
    <xdr:sp macro="" textlink="">
      <xdr:nvSpPr>
        <xdr:cNvPr id="146" name="AutoShape 145">
          <a:extLst>
            <a:ext uri="{FF2B5EF4-FFF2-40B4-BE49-F238E27FC236}">
              <a16:creationId xmlns:a16="http://schemas.microsoft.com/office/drawing/2014/main" id="{64247E7E-BCEE-41B6-8B2F-A9B1FA0CE4C6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31750</xdr:rowOff>
    </xdr:from>
    <xdr:to>
      <xdr:col>0</xdr:col>
      <xdr:colOff>215900</xdr:colOff>
      <xdr:row>147</xdr:row>
      <xdr:rowOff>139700</xdr:rowOff>
    </xdr:to>
    <xdr:sp macro="" textlink="">
      <xdr:nvSpPr>
        <xdr:cNvPr id="147" name="AutoShape 146">
          <a:extLst>
            <a:ext uri="{FF2B5EF4-FFF2-40B4-BE49-F238E27FC236}">
              <a16:creationId xmlns:a16="http://schemas.microsoft.com/office/drawing/2014/main" id="{920467B1-E3B5-4A5A-82D1-C2F63196C937}"/>
            </a:ext>
          </a:extLst>
        </xdr:cNvPr>
        <xdr:cNvSpPr>
          <a:spLocks noChangeAspect="1" noChangeArrowheads="1"/>
        </xdr:cNvSpPr>
      </xdr:nvSpPr>
      <xdr:spPr bwMode="auto">
        <a:xfrm>
          <a:off x="0" y="444817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215900</xdr:colOff>
      <xdr:row>148</xdr:row>
      <xdr:rowOff>114300</xdr:rowOff>
    </xdr:to>
    <xdr:sp macro="" textlink="">
      <xdr:nvSpPr>
        <xdr:cNvPr id="148" name="AutoShape 147">
          <a:extLst>
            <a:ext uri="{FF2B5EF4-FFF2-40B4-BE49-F238E27FC236}">
              <a16:creationId xmlns:a16="http://schemas.microsoft.com/office/drawing/2014/main" id="{67FA71A8-76B0-47D4-A52C-4CEF745547E6}"/>
            </a:ext>
          </a:extLst>
        </xdr:cNvPr>
        <xdr:cNvSpPr>
          <a:spLocks noChangeAspect="1" noChangeArrowheads="1"/>
        </xdr:cNvSpPr>
      </xdr:nvSpPr>
      <xdr:spPr bwMode="auto">
        <a:xfrm>
          <a:off x="0" y="446436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215900</xdr:colOff>
      <xdr:row>149</xdr:row>
      <xdr:rowOff>139700</xdr:rowOff>
    </xdr:to>
    <xdr:sp macro="" textlink="">
      <xdr:nvSpPr>
        <xdr:cNvPr id="149" name="AutoShape 148">
          <a:extLst>
            <a:ext uri="{FF2B5EF4-FFF2-40B4-BE49-F238E27FC236}">
              <a16:creationId xmlns:a16="http://schemas.microsoft.com/office/drawing/2014/main" id="{C1981CBB-6FA0-4067-8093-FFDD4A5B0FEF}"/>
            </a:ext>
          </a:extLst>
        </xdr:cNvPr>
        <xdr:cNvSpPr>
          <a:spLocks noChangeAspect="1" noChangeArrowheads="1"/>
        </xdr:cNvSpPr>
      </xdr:nvSpPr>
      <xdr:spPr bwMode="auto">
        <a:xfrm>
          <a:off x="0" y="453866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31750</xdr:rowOff>
    </xdr:from>
    <xdr:to>
      <xdr:col>0</xdr:col>
      <xdr:colOff>215900</xdr:colOff>
      <xdr:row>151</xdr:row>
      <xdr:rowOff>0</xdr:rowOff>
    </xdr:to>
    <xdr:sp macro="" textlink="">
      <xdr:nvSpPr>
        <xdr:cNvPr id="150" name="AutoShape 149">
          <a:extLst>
            <a:ext uri="{FF2B5EF4-FFF2-40B4-BE49-F238E27FC236}">
              <a16:creationId xmlns:a16="http://schemas.microsoft.com/office/drawing/2014/main" id="{61F5C238-02DF-4F21-AA79-896CF176A961}"/>
            </a:ext>
          </a:extLst>
        </xdr:cNvPr>
        <xdr:cNvSpPr>
          <a:spLocks noChangeAspect="1" noChangeArrowheads="1"/>
        </xdr:cNvSpPr>
      </xdr:nvSpPr>
      <xdr:spPr bwMode="auto">
        <a:xfrm>
          <a:off x="0" y="457866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63500</xdr:rowOff>
    </xdr:from>
    <xdr:to>
      <xdr:col>0</xdr:col>
      <xdr:colOff>215900</xdr:colOff>
      <xdr:row>152</xdr:row>
      <xdr:rowOff>38100</xdr:rowOff>
    </xdr:to>
    <xdr:sp macro="" textlink="">
      <xdr:nvSpPr>
        <xdr:cNvPr id="151" name="AutoShape 150">
          <a:extLst>
            <a:ext uri="{FF2B5EF4-FFF2-40B4-BE49-F238E27FC236}">
              <a16:creationId xmlns:a16="http://schemas.microsoft.com/office/drawing/2014/main" id="{3DE78FF6-9BF0-452F-84F6-2230674C9418}"/>
            </a:ext>
          </a:extLst>
        </xdr:cNvPr>
        <xdr:cNvSpPr>
          <a:spLocks noChangeAspect="1" noChangeArrowheads="1"/>
        </xdr:cNvSpPr>
      </xdr:nvSpPr>
      <xdr:spPr bwMode="auto">
        <a:xfrm>
          <a:off x="0" y="460152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95250</xdr:rowOff>
    </xdr:from>
    <xdr:to>
      <xdr:col>0</xdr:col>
      <xdr:colOff>215900</xdr:colOff>
      <xdr:row>154</xdr:row>
      <xdr:rowOff>34925</xdr:rowOff>
    </xdr:to>
    <xdr:sp macro="" textlink="">
      <xdr:nvSpPr>
        <xdr:cNvPr id="152" name="AutoShape 151">
          <a:extLst>
            <a:ext uri="{FF2B5EF4-FFF2-40B4-BE49-F238E27FC236}">
              <a16:creationId xmlns:a16="http://schemas.microsoft.com/office/drawing/2014/main" id="{67C4BB79-0A64-48E7-9CE6-6E976606B02F}"/>
            </a:ext>
          </a:extLst>
        </xdr:cNvPr>
        <xdr:cNvSpPr>
          <a:spLocks noChangeAspect="1" noChangeArrowheads="1"/>
        </xdr:cNvSpPr>
      </xdr:nvSpPr>
      <xdr:spPr bwMode="auto">
        <a:xfrm>
          <a:off x="0" y="462343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215900</xdr:colOff>
      <xdr:row>153</xdr:row>
      <xdr:rowOff>139700</xdr:rowOff>
    </xdr:to>
    <xdr:sp macro="" textlink="">
      <xdr:nvSpPr>
        <xdr:cNvPr id="153" name="AutoShape 152">
          <a:extLst>
            <a:ext uri="{FF2B5EF4-FFF2-40B4-BE49-F238E27FC236}">
              <a16:creationId xmlns:a16="http://schemas.microsoft.com/office/drawing/2014/main" id="{1D311B74-5E37-4BCD-96DF-D6E1E3E1D492}"/>
            </a:ext>
          </a:extLst>
        </xdr:cNvPr>
        <xdr:cNvSpPr>
          <a:spLocks noChangeAspect="1" noChangeArrowheads="1"/>
        </xdr:cNvSpPr>
      </xdr:nvSpPr>
      <xdr:spPr bwMode="auto">
        <a:xfrm>
          <a:off x="0" y="465105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31750</xdr:rowOff>
    </xdr:from>
    <xdr:to>
      <xdr:col>0</xdr:col>
      <xdr:colOff>215900</xdr:colOff>
      <xdr:row>155</xdr:row>
      <xdr:rowOff>0</xdr:rowOff>
    </xdr:to>
    <xdr:sp macro="" textlink="">
      <xdr:nvSpPr>
        <xdr:cNvPr id="154" name="AutoShape 153">
          <a:extLst>
            <a:ext uri="{FF2B5EF4-FFF2-40B4-BE49-F238E27FC236}">
              <a16:creationId xmlns:a16="http://schemas.microsoft.com/office/drawing/2014/main" id="{D0ACFB7F-861A-4C8B-9521-4795CFC13742}"/>
            </a:ext>
          </a:extLst>
        </xdr:cNvPr>
        <xdr:cNvSpPr>
          <a:spLocks noChangeAspect="1" noChangeArrowheads="1"/>
        </xdr:cNvSpPr>
      </xdr:nvSpPr>
      <xdr:spPr bwMode="auto">
        <a:xfrm>
          <a:off x="0" y="46910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63500</xdr:rowOff>
    </xdr:from>
    <xdr:to>
      <xdr:col>0</xdr:col>
      <xdr:colOff>215900</xdr:colOff>
      <xdr:row>156</xdr:row>
      <xdr:rowOff>38100</xdr:rowOff>
    </xdr:to>
    <xdr:sp macro="" textlink="">
      <xdr:nvSpPr>
        <xdr:cNvPr id="155" name="AutoShape 154">
          <a:extLst>
            <a:ext uri="{FF2B5EF4-FFF2-40B4-BE49-F238E27FC236}">
              <a16:creationId xmlns:a16="http://schemas.microsoft.com/office/drawing/2014/main" id="{741B54A8-1F5F-4D2E-AFA5-B884926B91F3}"/>
            </a:ext>
          </a:extLst>
        </xdr:cNvPr>
        <xdr:cNvSpPr>
          <a:spLocks noChangeAspect="1" noChangeArrowheads="1"/>
        </xdr:cNvSpPr>
      </xdr:nvSpPr>
      <xdr:spPr bwMode="auto">
        <a:xfrm>
          <a:off x="0" y="4732020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95250</xdr:rowOff>
    </xdr:from>
    <xdr:to>
      <xdr:col>0</xdr:col>
      <xdr:colOff>215900</xdr:colOff>
      <xdr:row>157</xdr:row>
      <xdr:rowOff>38100</xdr:rowOff>
    </xdr:to>
    <xdr:sp macro="" textlink="">
      <xdr:nvSpPr>
        <xdr:cNvPr id="156" name="AutoShape 155">
          <a:extLst>
            <a:ext uri="{FF2B5EF4-FFF2-40B4-BE49-F238E27FC236}">
              <a16:creationId xmlns:a16="http://schemas.microsoft.com/office/drawing/2014/main" id="{916AB26D-A8CB-4612-A2B0-31A1E9025DA9}"/>
            </a:ext>
          </a:extLst>
        </xdr:cNvPr>
        <xdr:cNvSpPr>
          <a:spLocks noChangeAspect="1" noChangeArrowheads="1"/>
        </xdr:cNvSpPr>
      </xdr:nvSpPr>
      <xdr:spPr bwMode="auto">
        <a:xfrm>
          <a:off x="0" y="475392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215900</xdr:colOff>
      <xdr:row>157</xdr:row>
      <xdr:rowOff>114300</xdr:rowOff>
    </xdr:to>
    <xdr:sp macro="" textlink="">
      <xdr:nvSpPr>
        <xdr:cNvPr id="157" name="AutoShape 156">
          <a:extLst>
            <a:ext uri="{FF2B5EF4-FFF2-40B4-BE49-F238E27FC236}">
              <a16:creationId xmlns:a16="http://schemas.microsoft.com/office/drawing/2014/main" id="{9CA32AA3-68B1-4882-AADB-B77EED39450D}"/>
            </a:ext>
          </a:extLst>
        </xdr:cNvPr>
        <xdr:cNvSpPr>
          <a:spLocks noChangeAspect="1" noChangeArrowheads="1"/>
        </xdr:cNvSpPr>
      </xdr:nvSpPr>
      <xdr:spPr bwMode="auto">
        <a:xfrm>
          <a:off x="0" y="476345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215900</xdr:colOff>
      <xdr:row>158</xdr:row>
      <xdr:rowOff>139700</xdr:rowOff>
    </xdr:to>
    <xdr:sp macro="" textlink="">
      <xdr:nvSpPr>
        <xdr:cNvPr id="158" name="AutoShape 157">
          <a:extLst>
            <a:ext uri="{FF2B5EF4-FFF2-40B4-BE49-F238E27FC236}">
              <a16:creationId xmlns:a16="http://schemas.microsoft.com/office/drawing/2014/main" id="{099833CE-5156-4BA8-B3DC-2EBC42FA7FF5}"/>
            </a:ext>
          </a:extLst>
        </xdr:cNvPr>
        <xdr:cNvSpPr>
          <a:spLocks noChangeAspect="1" noChangeArrowheads="1"/>
        </xdr:cNvSpPr>
      </xdr:nvSpPr>
      <xdr:spPr bwMode="auto">
        <a:xfrm>
          <a:off x="0" y="480060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31750</xdr:rowOff>
    </xdr:from>
    <xdr:to>
      <xdr:col>0</xdr:col>
      <xdr:colOff>215900</xdr:colOff>
      <xdr:row>159</xdr:row>
      <xdr:rowOff>139700</xdr:rowOff>
    </xdr:to>
    <xdr:sp macro="" textlink="">
      <xdr:nvSpPr>
        <xdr:cNvPr id="159" name="AutoShape 158">
          <a:extLst>
            <a:ext uri="{FF2B5EF4-FFF2-40B4-BE49-F238E27FC236}">
              <a16:creationId xmlns:a16="http://schemas.microsoft.com/office/drawing/2014/main" id="{7A5FD026-C7FC-4F11-8DF2-652222C0841B}"/>
            </a:ext>
          </a:extLst>
        </xdr:cNvPr>
        <xdr:cNvSpPr>
          <a:spLocks noChangeAspect="1" noChangeArrowheads="1"/>
        </xdr:cNvSpPr>
      </xdr:nvSpPr>
      <xdr:spPr bwMode="auto">
        <a:xfrm>
          <a:off x="0" y="4840605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215900</xdr:colOff>
      <xdr:row>160</xdr:row>
      <xdr:rowOff>139700</xdr:rowOff>
    </xdr:to>
    <xdr:sp macro="" textlink="">
      <xdr:nvSpPr>
        <xdr:cNvPr id="160" name="AutoShape 159">
          <a:extLst>
            <a:ext uri="{FF2B5EF4-FFF2-40B4-BE49-F238E27FC236}">
              <a16:creationId xmlns:a16="http://schemas.microsoft.com/office/drawing/2014/main" id="{7574307D-69EE-4740-A9FF-1B2A251A7176}"/>
            </a:ext>
          </a:extLst>
        </xdr:cNvPr>
        <xdr:cNvSpPr>
          <a:spLocks noChangeAspect="1" noChangeArrowheads="1"/>
        </xdr:cNvSpPr>
      </xdr:nvSpPr>
      <xdr:spPr bwMode="auto">
        <a:xfrm>
          <a:off x="0" y="487489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31750</xdr:rowOff>
    </xdr:from>
    <xdr:to>
      <xdr:col>0</xdr:col>
      <xdr:colOff>215900</xdr:colOff>
      <xdr:row>161</xdr:row>
      <xdr:rowOff>139700</xdr:rowOff>
    </xdr:to>
    <xdr:sp macro="" textlink="">
      <xdr:nvSpPr>
        <xdr:cNvPr id="161" name="AutoShape 160">
          <a:extLst>
            <a:ext uri="{FF2B5EF4-FFF2-40B4-BE49-F238E27FC236}">
              <a16:creationId xmlns:a16="http://schemas.microsoft.com/office/drawing/2014/main" id="{DE6CAFA4-ACE1-4A3A-820E-8783A95920DF}"/>
            </a:ext>
          </a:extLst>
        </xdr:cNvPr>
        <xdr:cNvSpPr>
          <a:spLocks noChangeAspect="1" noChangeArrowheads="1"/>
        </xdr:cNvSpPr>
      </xdr:nvSpPr>
      <xdr:spPr bwMode="auto">
        <a:xfrm>
          <a:off x="0" y="489680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215900</xdr:colOff>
      <xdr:row>162</xdr:row>
      <xdr:rowOff>114300</xdr:rowOff>
    </xdr:to>
    <xdr:sp macro="" textlink="">
      <xdr:nvSpPr>
        <xdr:cNvPr id="162" name="AutoShape 161">
          <a:extLst>
            <a:ext uri="{FF2B5EF4-FFF2-40B4-BE49-F238E27FC236}">
              <a16:creationId xmlns:a16="http://schemas.microsoft.com/office/drawing/2014/main" id="{810354F7-76E3-4CBB-A41F-1B9D15D293FC}"/>
            </a:ext>
          </a:extLst>
        </xdr:cNvPr>
        <xdr:cNvSpPr>
          <a:spLocks noChangeAspect="1" noChangeArrowheads="1"/>
        </xdr:cNvSpPr>
      </xdr:nvSpPr>
      <xdr:spPr bwMode="auto">
        <a:xfrm>
          <a:off x="0" y="4912995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215900</xdr:colOff>
      <xdr:row>163</xdr:row>
      <xdr:rowOff>139700</xdr:rowOff>
    </xdr:to>
    <xdr:sp macro="" textlink="">
      <xdr:nvSpPr>
        <xdr:cNvPr id="163" name="AutoShape 162">
          <a:extLst>
            <a:ext uri="{FF2B5EF4-FFF2-40B4-BE49-F238E27FC236}">
              <a16:creationId xmlns:a16="http://schemas.microsoft.com/office/drawing/2014/main" id="{2D1B04C3-80C4-4398-8B37-E92C9EFEC76C}"/>
            </a:ext>
          </a:extLst>
        </xdr:cNvPr>
        <xdr:cNvSpPr>
          <a:spLocks noChangeAspect="1" noChangeArrowheads="1"/>
        </xdr:cNvSpPr>
      </xdr:nvSpPr>
      <xdr:spPr bwMode="auto">
        <a:xfrm>
          <a:off x="0" y="493204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31750</xdr:rowOff>
    </xdr:from>
    <xdr:to>
      <xdr:col>0</xdr:col>
      <xdr:colOff>215900</xdr:colOff>
      <xdr:row>164</xdr:row>
      <xdr:rowOff>158750</xdr:rowOff>
    </xdr:to>
    <xdr:sp macro="" textlink="">
      <xdr:nvSpPr>
        <xdr:cNvPr id="164" name="AutoShape 163">
          <a:extLst>
            <a:ext uri="{FF2B5EF4-FFF2-40B4-BE49-F238E27FC236}">
              <a16:creationId xmlns:a16="http://schemas.microsoft.com/office/drawing/2014/main" id="{4FD3B770-3C7B-4101-B6F7-43C5A810E779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0"/>
          <a:ext cx="215900" cy="13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50800</xdr:rowOff>
    </xdr:from>
    <xdr:to>
      <xdr:col>0</xdr:col>
      <xdr:colOff>152400</xdr:colOff>
      <xdr:row>167</xdr:row>
      <xdr:rowOff>28575</xdr:rowOff>
    </xdr:to>
    <xdr:sp macro="" textlink="">
      <xdr:nvSpPr>
        <xdr:cNvPr id="165" name="AutoShape 164">
          <a:extLst>
            <a:ext uri="{FF2B5EF4-FFF2-40B4-BE49-F238E27FC236}">
              <a16:creationId xmlns:a16="http://schemas.microsoft.com/office/drawing/2014/main" id="{E6CD94F0-5C88-4FF6-840F-F453D47B537F}"/>
            </a:ext>
          </a:extLst>
        </xdr:cNvPr>
        <xdr:cNvSpPr>
          <a:spLocks noChangeAspect="1" noChangeArrowheads="1"/>
        </xdr:cNvSpPr>
      </xdr:nvSpPr>
      <xdr:spPr bwMode="auto">
        <a:xfrm>
          <a:off x="0" y="49930050"/>
          <a:ext cx="1524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88900</xdr:rowOff>
    </xdr:from>
    <xdr:to>
      <xdr:col>0</xdr:col>
      <xdr:colOff>215900</xdr:colOff>
      <xdr:row>169</xdr:row>
      <xdr:rowOff>73025</xdr:rowOff>
    </xdr:to>
    <xdr:sp macro="" textlink="">
      <xdr:nvSpPr>
        <xdr:cNvPr id="166" name="AutoShape 165">
          <a:extLst>
            <a:ext uri="{FF2B5EF4-FFF2-40B4-BE49-F238E27FC236}">
              <a16:creationId xmlns:a16="http://schemas.microsoft.com/office/drawing/2014/main" id="{4AED97A0-8166-4588-9400-8A6BCD5FA6DD}"/>
            </a:ext>
          </a:extLst>
        </xdr:cNvPr>
        <xdr:cNvSpPr>
          <a:spLocks noChangeAspect="1" noChangeArrowheads="1"/>
        </xdr:cNvSpPr>
      </xdr:nvSpPr>
      <xdr:spPr bwMode="auto">
        <a:xfrm>
          <a:off x="0" y="5033962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120650</xdr:rowOff>
    </xdr:from>
    <xdr:to>
      <xdr:col>0</xdr:col>
      <xdr:colOff>215900</xdr:colOff>
      <xdr:row>169</xdr:row>
      <xdr:rowOff>63500</xdr:rowOff>
    </xdr:to>
    <xdr:sp macro="" textlink="">
      <xdr:nvSpPr>
        <xdr:cNvPr id="167" name="AutoShape 166">
          <a:extLst>
            <a:ext uri="{FF2B5EF4-FFF2-40B4-BE49-F238E27FC236}">
              <a16:creationId xmlns:a16="http://schemas.microsoft.com/office/drawing/2014/main" id="{B24BEABB-477E-4172-B781-B3865B94C738}"/>
            </a:ext>
          </a:extLst>
        </xdr:cNvPr>
        <xdr:cNvSpPr>
          <a:spLocks noChangeAspect="1" noChangeArrowheads="1"/>
        </xdr:cNvSpPr>
      </xdr:nvSpPr>
      <xdr:spPr bwMode="auto">
        <a:xfrm>
          <a:off x="0" y="5093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215900</xdr:colOff>
      <xdr:row>168</xdr:row>
      <xdr:rowOff>139700</xdr:rowOff>
    </xdr:to>
    <xdr:sp macro="" textlink="">
      <xdr:nvSpPr>
        <xdr:cNvPr id="168" name="AutoShape 167">
          <a:extLst>
            <a:ext uri="{FF2B5EF4-FFF2-40B4-BE49-F238E27FC236}">
              <a16:creationId xmlns:a16="http://schemas.microsoft.com/office/drawing/2014/main" id="{E6D0DA09-7896-480D-BEA6-F7A0540DB0C1}"/>
            </a:ext>
          </a:extLst>
        </xdr:cNvPr>
        <xdr:cNvSpPr>
          <a:spLocks noChangeAspect="1" noChangeArrowheads="1"/>
        </xdr:cNvSpPr>
      </xdr:nvSpPr>
      <xdr:spPr bwMode="auto">
        <a:xfrm>
          <a:off x="0" y="511873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31750</xdr:rowOff>
    </xdr:from>
    <xdr:to>
      <xdr:col>0</xdr:col>
      <xdr:colOff>215900</xdr:colOff>
      <xdr:row>170</xdr:row>
      <xdr:rowOff>0</xdr:rowOff>
    </xdr:to>
    <xdr:sp macro="" textlink="">
      <xdr:nvSpPr>
        <xdr:cNvPr id="169" name="AutoShape 168">
          <a:extLst>
            <a:ext uri="{FF2B5EF4-FFF2-40B4-BE49-F238E27FC236}">
              <a16:creationId xmlns:a16="http://schemas.microsoft.com/office/drawing/2014/main" id="{2E7F2B77-5441-4F62-920A-23727804EDED}"/>
            </a:ext>
          </a:extLst>
        </xdr:cNvPr>
        <xdr:cNvSpPr>
          <a:spLocks noChangeAspect="1" noChangeArrowheads="1"/>
        </xdr:cNvSpPr>
      </xdr:nvSpPr>
      <xdr:spPr bwMode="auto">
        <a:xfrm>
          <a:off x="0" y="519588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63500</xdr:rowOff>
    </xdr:from>
    <xdr:to>
      <xdr:col>0</xdr:col>
      <xdr:colOff>215900</xdr:colOff>
      <xdr:row>171</xdr:row>
      <xdr:rowOff>0</xdr:rowOff>
    </xdr:to>
    <xdr:sp macro="" textlink="">
      <xdr:nvSpPr>
        <xdr:cNvPr id="170" name="AutoShape 169">
          <a:extLst>
            <a:ext uri="{FF2B5EF4-FFF2-40B4-BE49-F238E27FC236}">
              <a16:creationId xmlns:a16="http://schemas.microsoft.com/office/drawing/2014/main" id="{0833D3FC-9038-4B98-B64B-B88738239A87}"/>
            </a:ext>
          </a:extLst>
        </xdr:cNvPr>
        <xdr:cNvSpPr>
          <a:spLocks noChangeAspect="1" noChangeArrowheads="1"/>
        </xdr:cNvSpPr>
      </xdr:nvSpPr>
      <xdr:spPr bwMode="auto">
        <a:xfrm>
          <a:off x="0" y="5218747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215900</xdr:colOff>
      <xdr:row>171</xdr:row>
      <xdr:rowOff>133350</xdr:rowOff>
    </xdr:to>
    <xdr:sp macro="" textlink="">
      <xdr:nvSpPr>
        <xdr:cNvPr id="171" name="AutoShape 170">
          <a:extLst>
            <a:ext uri="{FF2B5EF4-FFF2-40B4-BE49-F238E27FC236}">
              <a16:creationId xmlns:a16="http://schemas.microsoft.com/office/drawing/2014/main" id="{07C78211-FE36-49D5-BA74-C4D85EB2F4A7}"/>
            </a:ext>
          </a:extLst>
        </xdr:cNvPr>
        <xdr:cNvSpPr>
          <a:spLocks noChangeAspect="1" noChangeArrowheads="1"/>
        </xdr:cNvSpPr>
      </xdr:nvSpPr>
      <xdr:spPr bwMode="auto">
        <a:xfrm>
          <a:off x="0" y="52492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19050</xdr:rowOff>
    </xdr:from>
    <xdr:to>
      <xdr:col>0</xdr:col>
      <xdr:colOff>215900</xdr:colOff>
      <xdr:row>172</xdr:row>
      <xdr:rowOff>133350</xdr:rowOff>
    </xdr:to>
    <xdr:sp macro="" textlink="">
      <xdr:nvSpPr>
        <xdr:cNvPr id="172" name="AutoShape 171">
          <a:extLst>
            <a:ext uri="{FF2B5EF4-FFF2-40B4-BE49-F238E27FC236}">
              <a16:creationId xmlns:a16="http://schemas.microsoft.com/office/drawing/2014/main" id="{F8C9FDD7-9885-4BB0-A78C-02AFBB856A05}"/>
            </a:ext>
          </a:extLst>
        </xdr:cNvPr>
        <xdr:cNvSpPr>
          <a:spLocks noChangeAspect="1" noChangeArrowheads="1"/>
        </xdr:cNvSpPr>
      </xdr:nvSpPr>
      <xdr:spPr bwMode="auto">
        <a:xfrm>
          <a:off x="0" y="5270182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215900</xdr:colOff>
      <xdr:row>173</xdr:row>
      <xdr:rowOff>133350</xdr:rowOff>
    </xdr:to>
    <xdr:sp macro="" textlink="">
      <xdr:nvSpPr>
        <xdr:cNvPr id="173" name="AutoShape 172">
          <a:extLst>
            <a:ext uri="{FF2B5EF4-FFF2-40B4-BE49-F238E27FC236}">
              <a16:creationId xmlns:a16="http://schemas.microsoft.com/office/drawing/2014/main" id="{0A38F4A3-9BA2-4937-A8CA-BD34330D100C}"/>
            </a:ext>
          </a:extLst>
        </xdr:cNvPr>
        <xdr:cNvSpPr>
          <a:spLocks noChangeAspect="1" noChangeArrowheads="1"/>
        </xdr:cNvSpPr>
      </xdr:nvSpPr>
      <xdr:spPr bwMode="auto">
        <a:xfrm>
          <a:off x="0" y="5287327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19050</xdr:rowOff>
    </xdr:from>
    <xdr:to>
      <xdr:col>0</xdr:col>
      <xdr:colOff>215900</xdr:colOff>
      <xdr:row>174</xdr:row>
      <xdr:rowOff>158750</xdr:rowOff>
    </xdr:to>
    <xdr:sp macro="" textlink="">
      <xdr:nvSpPr>
        <xdr:cNvPr id="174" name="AutoShape 173">
          <a:extLst>
            <a:ext uri="{FF2B5EF4-FFF2-40B4-BE49-F238E27FC236}">
              <a16:creationId xmlns:a16="http://schemas.microsoft.com/office/drawing/2014/main" id="{91C9DE21-11B4-4934-B531-664509929C7A}"/>
            </a:ext>
          </a:extLst>
        </xdr:cNvPr>
        <xdr:cNvSpPr>
          <a:spLocks noChangeAspect="1" noChangeArrowheads="1"/>
        </xdr:cNvSpPr>
      </xdr:nvSpPr>
      <xdr:spPr bwMode="auto">
        <a:xfrm>
          <a:off x="0" y="5345430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50800</xdr:rowOff>
    </xdr:from>
    <xdr:to>
      <xdr:col>0</xdr:col>
      <xdr:colOff>215900</xdr:colOff>
      <xdr:row>176</xdr:row>
      <xdr:rowOff>28575</xdr:rowOff>
    </xdr:to>
    <xdr:sp macro="" textlink="">
      <xdr:nvSpPr>
        <xdr:cNvPr id="175" name="AutoShape 174">
          <a:extLst>
            <a:ext uri="{FF2B5EF4-FFF2-40B4-BE49-F238E27FC236}">
              <a16:creationId xmlns:a16="http://schemas.microsoft.com/office/drawing/2014/main" id="{0E45B66A-7F44-43FA-97A9-222CDBA133B0}"/>
            </a:ext>
          </a:extLst>
        </xdr:cNvPr>
        <xdr:cNvSpPr>
          <a:spLocks noChangeAspect="1" noChangeArrowheads="1"/>
        </xdr:cNvSpPr>
      </xdr:nvSpPr>
      <xdr:spPr bwMode="auto">
        <a:xfrm>
          <a:off x="0" y="536733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82550</xdr:rowOff>
    </xdr:from>
    <xdr:to>
      <xdr:col>0</xdr:col>
      <xdr:colOff>215900</xdr:colOff>
      <xdr:row>178</xdr:row>
      <xdr:rowOff>53975</xdr:rowOff>
    </xdr:to>
    <xdr:sp macro="" textlink="">
      <xdr:nvSpPr>
        <xdr:cNvPr id="176" name="AutoShape 175">
          <a:extLst>
            <a:ext uri="{FF2B5EF4-FFF2-40B4-BE49-F238E27FC236}">
              <a16:creationId xmlns:a16="http://schemas.microsoft.com/office/drawing/2014/main" id="{F30B1F58-E12E-48F4-81B6-DE9E13D91D7C}"/>
            </a:ext>
          </a:extLst>
        </xdr:cNvPr>
        <xdr:cNvSpPr>
          <a:spLocks noChangeAspect="1" noChangeArrowheads="1"/>
        </xdr:cNvSpPr>
      </xdr:nvSpPr>
      <xdr:spPr bwMode="auto">
        <a:xfrm>
          <a:off x="0" y="53901975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114300</xdr:rowOff>
    </xdr:from>
    <xdr:to>
      <xdr:col>0</xdr:col>
      <xdr:colOff>215900</xdr:colOff>
      <xdr:row>178</xdr:row>
      <xdr:rowOff>85725</xdr:rowOff>
    </xdr:to>
    <xdr:sp macro="" textlink="">
      <xdr:nvSpPr>
        <xdr:cNvPr id="177" name="AutoShape 176">
          <a:extLst>
            <a:ext uri="{FF2B5EF4-FFF2-40B4-BE49-F238E27FC236}">
              <a16:creationId xmlns:a16="http://schemas.microsoft.com/office/drawing/2014/main" id="{8AA96BD0-926C-4058-867E-F69365852E9A}"/>
            </a:ext>
          </a:extLst>
        </xdr:cNvPr>
        <xdr:cNvSpPr>
          <a:spLocks noChangeAspect="1" noChangeArrowheads="1"/>
        </xdr:cNvSpPr>
      </xdr:nvSpPr>
      <xdr:spPr bwMode="auto">
        <a:xfrm>
          <a:off x="0" y="543020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146050</xdr:rowOff>
    </xdr:from>
    <xdr:to>
      <xdr:col>0</xdr:col>
      <xdr:colOff>215900</xdr:colOff>
      <xdr:row>179</xdr:row>
      <xdr:rowOff>123825</xdr:rowOff>
    </xdr:to>
    <xdr:sp macro="" textlink="">
      <xdr:nvSpPr>
        <xdr:cNvPr id="178" name="AutoShape 177">
          <a:extLst>
            <a:ext uri="{FF2B5EF4-FFF2-40B4-BE49-F238E27FC236}">
              <a16:creationId xmlns:a16="http://schemas.microsoft.com/office/drawing/2014/main" id="{0CD0BE2C-980A-4FC7-8E67-EE082879A354}"/>
            </a:ext>
          </a:extLst>
        </xdr:cNvPr>
        <xdr:cNvSpPr>
          <a:spLocks noChangeAspect="1" noChangeArrowheads="1"/>
        </xdr:cNvSpPr>
      </xdr:nvSpPr>
      <xdr:spPr bwMode="auto">
        <a:xfrm>
          <a:off x="0" y="54521100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177800</xdr:rowOff>
    </xdr:from>
    <xdr:to>
      <xdr:col>0</xdr:col>
      <xdr:colOff>215900</xdr:colOff>
      <xdr:row>182</xdr:row>
      <xdr:rowOff>130175</xdr:rowOff>
    </xdr:to>
    <xdr:sp macro="" textlink="">
      <xdr:nvSpPr>
        <xdr:cNvPr id="179" name="AutoShape 178">
          <a:extLst>
            <a:ext uri="{FF2B5EF4-FFF2-40B4-BE49-F238E27FC236}">
              <a16:creationId xmlns:a16="http://schemas.microsoft.com/office/drawing/2014/main" id="{361D31B8-9B73-4C81-8693-6393E63E079A}"/>
            </a:ext>
          </a:extLst>
        </xdr:cNvPr>
        <xdr:cNvSpPr>
          <a:spLocks noChangeAspect="1" noChangeArrowheads="1"/>
        </xdr:cNvSpPr>
      </xdr:nvSpPr>
      <xdr:spPr bwMode="auto">
        <a:xfrm>
          <a:off x="0" y="547497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215900</xdr:colOff>
      <xdr:row>180</xdr:row>
      <xdr:rowOff>114300</xdr:rowOff>
    </xdr:to>
    <xdr:sp macro="" textlink="">
      <xdr:nvSpPr>
        <xdr:cNvPr id="180" name="AutoShape 179">
          <a:extLst>
            <a:ext uri="{FF2B5EF4-FFF2-40B4-BE49-F238E27FC236}">
              <a16:creationId xmlns:a16="http://schemas.microsoft.com/office/drawing/2014/main" id="{5B0816CA-F867-4103-880E-C9BE6A3AF45E}"/>
            </a:ext>
          </a:extLst>
        </xdr:cNvPr>
        <xdr:cNvSpPr>
          <a:spLocks noChangeAspect="1" noChangeArrowheads="1"/>
        </xdr:cNvSpPr>
      </xdr:nvSpPr>
      <xdr:spPr bwMode="auto">
        <a:xfrm>
          <a:off x="0" y="55130700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215900</xdr:colOff>
      <xdr:row>181</xdr:row>
      <xdr:rowOff>114300</xdr:rowOff>
    </xdr:to>
    <xdr:sp macro="" textlink="">
      <xdr:nvSpPr>
        <xdr:cNvPr id="181" name="AutoShape 180">
          <a:extLst>
            <a:ext uri="{FF2B5EF4-FFF2-40B4-BE49-F238E27FC236}">
              <a16:creationId xmlns:a16="http://schemas.microsoft.com/office/drawing/2014/main" id="{9DF08995-27DD-418C-AEB0-FA748C37C363}"/>
            </a:ext>
          </a:extLst>
        </xdr:cNvPr>
        <xdr:cNvSpPr>
          <a:spLocks noChangeAspect="1" noChangeArrowheads="1"/>
        </xdr:cNvSpPr>
      </xdr:nvSpPr>
      <xdr:spPr bwMode="auto">
        <a:xfrm>
          <a:off x="0" y="55502175"/>
          <a:ext cx="2159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215900</xdr:colOff>
      <xdr:row>182</xdr:row>
      <xdr:rowOff>139700</xdr:rowOff>
    </xdr:to>
    <xdr:sp macro="" textlink="">
      <xdr:nvSpPr>
        <xdr:cNvPr id="182" name="AutoShape 181">
          <a:extLst>
            <a:ext uri="{FF2B5EF4-FFF2-40B4-BE49-F238E27FC236}">
              <a16:creationId xmlns:a16="http://schemas.microsoft.com/office/drawing/2014/main" id="{D1D4B677-3F66-4A62-A496-FF515F29D8AA}"/>
            </a:ext>
          </a:extLst>
        </xdr:cNvPr>
        <xdr:cNvSpPr>
          <a:spLocks noChangeAspect="1" noChangeArrowheads="1"/>
        </xdr:cNvSpPr>
      </xdr:nvSpPr>
      <xdr:spPr bwMode="auto">
        <a:xfrm>
          <a:off x="0" y="55873650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31750</xdr:rowOff>
    </xdr:from>
    <xdr:to>
      <xdr:col>0</xdr:col>
      <xdr:colOff>215900</xdr:colOff>
      <xdr:row>183</xdr:row>
      <xdr:rowOff>139700</xdr:rowOff>
    </xdr:to>
    <xdr:sp macro="" textlink="">
      <xdr:nvSpPr>
        <xdr:cNvPr id="183" name="AutoShape 182">
          <a:extLst>
            <a:ext uri="{FF2B5EF4-FFF2-40B4-BE49-F238E27FC236}">
              <a16:creationId xmlns:a16="http://schemas.microsoft.com/office/drawing/2014/main" id="{0FE9A387-17CF-422F-9C0D-5834847159C6}"/>
            </a:ext>
          </a:extLst>
        </xdr:cNvPr>
        <xdr:cNvSpPr>
          <a:spLocks noChangeAspect="1" noChangeArrowheads="1"/>
        </xdr:cNvSpPr>
      </xdr:nvSpPr>
      <xdr:spPr bwMode="auto">
        <a:xfrm>
          <a:off x="0" y="56092725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215900</xdr:colOff>
      <xdr:row>184</xdr:row>
      <xdr:rowOff>133350</xdr:rowOff>
    </xdr:to>
    <xdr:sp macro="" textlink="">
      <xdr:nvSpPr>
        <xdr:cNvPr id="184" name="AutoShape 183">
          <a:extLst>
            <a:ext uri="{FF2B5EF4-FFF2-40B4-BE49-F238E27FC236}">
              <a16:creationId xmlns:a16="http://schemas.microsoft.com/office/drawing/2014/main" id="{191E20A8-A96F-4AD0-9BF6-B58E30ECD90F}"/>
            </a:ext>
          </a:extLst>
        </xdr:cNvPr>
        <xdr:cNvSpPr>
          <a:spLocks noChangeAspect="1" noChangeArrowheads="1"/>
        </xdr:cNvSpPr>
      </xdr:nvSpPr>
      <xdr:spPr bwMode="auto">
        <a:xfrm>
          <a:off x="0" y="56435625"/>
          <a:ext cx="2159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19050</xdr:rowOff>
    </xdr:from>
    <xdr:to>
      <xdr:col>0</xdr:col>
      <xdr:colOff>215900</xdr:colOff>
      <xdr:row>185</xdr:row>
      <xdr:rowOff>158750</xdr:rowOff>
    </xdr:to>
    <xdr:sp macro="" textlink="">
      <xdr:nvSpPr>
        <xdr:cNvPr id="185" name="AutoShape 184">
          <a:extLst>
            <a:ext uri="{FF2B5EF4-FFF2-40B4-BE49-F238E27FC236}">
              <a16:creationId xmlns:a16="http://schemas.microsoft.com/office/drawing/2014/main" id="{B4F21094-4ECC-4BA2-AA0A-6AAB25FA64D0}"/>
            </a:ext>
          </a:extLst>
        </xdr:cNvPr>
        <xdr:cNvSpPr>
          <a:spLocks noChangeAspect="1" noChangeArrowheads="1"/>
        </xdr:cNvSpPr>
      </xdr:nvSpPr>
      <xdr:spPr bwMode="auto">
        <a:xfrm>
          <a:off x="0" y="5664517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50800</xdr:rowOff>
    </xdr:from>
    <xdr:to>
      <xdr:col>0</xdr:col>
      <xdr:colOff>215900</xdr:colOff>
      <xdr:row>188</xdr:row>
      <xdr:rowOff>28575</xdr:rowOff>
    </xdr:to>
    <xdr:sp macro="" textlink="">
      <xdr:nvSpPr>
        <xdr:cNvPr id="186" name="AutoShape 185">
          <a:extLst>
            <a:ext uri="{FF2B5EF4-FFF2-40B4-BE49-F238E27FC236}">
              <a16:creationId xmlns:a16="http://schemas.microsoft.com/office/drawing/2014/main" id="{9F804A5A-43D0-4F6E-8FB0-F02A9FFCEE3A}"/>
            </a:ext>
          </a:extLst>
        </xdr:cNvPr>
        <xdr:cNvSpPr>
          <a:spLocks noChangeAspect="1" noChangeArrowheads="1"/>
        </xdr:cNvSpPr>
      </xdr:nvSpPr>
      <xdr:spPr bwMode="auto">
        <a:xfrm>
          <a:off x="0" y="57788175"/>
          <a:ext cx="215900" cy="14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82550</xdr:rowOff>
    </xdr:from>
    <xdr:to>
      <xdr:col>0</xdr:col>
      <xdr:colOff>215900</xdr:colOff>
      <xdr:row>188</xdr:row>
      <xdr:rowOff>53975</xdr:rowOff>
    </xdr:to>
    <xdr:sp macro="" textlink="">
      <xdr:nvSpPr>
        <xdr:cNvPr id="187" name="AutoShape 186">
          <a:extLst>
            <a:ext uri="{FF2B5EF4-FFF2-40B4-BE49-F238E27FC236}">
              <a16:creationId xmlns:a16="http://schemas.microsoft.com/office/drawing/2014/main" id="{F4EB7D0B-2A1E-4E03-9D35-A32F34FE0F39}"/>
            </a:ext>
          </a:extLst>
        </xdr:cNvPr>
        <xdr:cNvSpPr>
          <a:spLocks noChangeAspect="1" noChangeArrowheads="1"/>
        </xdr:cNvSpPr>
      </xdr:nvSpPr>
      <xdr:spPr bwMode="auto">
        <a:xfrm>
          <a:off x="0" y="58197750"/>
          <a:ext cx="2159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114300</xdr:rowOff>
    </xdr:from>
    <xdr:to>
      <xdr:col>0</xdr:col>
      <xdr:colOff>215900</xdr:colOff>
      <xdr:row>189</xdr:row>
      <xdr:rowOff>85725</xdr:rowOff>
    </xdr:to>
    <xdr:sp macro="" textlink="">
      <xdr:nvSpPr>
        <xdr:cNvPr id="188" name="AutoShape 187">
          <a:extLst>
            <a:ext uri="{FF2B5EF4-FFF2-40B4-BE49-F238E27FC236}">
              <a16:creationId xmlns:a16="http://schemas.microsoft.com/office/drawing/2014/main" id="{9B6C3268-3E52-4D7B-AC22-50E110C8D713}"/>
            </a:ext>
          </a:extLst>
        </xdr:cNvPr>
        <xdr:cNvSpPr>
          <a:spLocks noChangeAspect="1" noChangeArrowheads="1"/>
        </xdr:cNvSpPr>
      </xdr:nvSpPr>
      <xdr:spPr bwMode="auto">
        <a:xfrm>
          <a:off x="0" y="58416825"/>
          <a:ext cx="2159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146050</xdr:rowOff>
    </xdr:from>
    <xdr:to>
      <xdr:col>0</xdr:col>
      <xdr:colOff>215900</xdr:colOff>
      <xdr:row>191</xdr:row>
      <xdr:rowOff>85725</xdr:rowOff>
    </xdr:to>
    <xdr:sp macro="" textlink="">
      <xdr:nvSpPr>
        <xdr:cNvPr id="189" name="AutoShape 188">
          <a:extLst>
            <a:ext uri="{FF2B5EF4-FFF2-40B4-BE49-F238E27FC236}">
              <a16:creationId xmlns:a16="http://schemas.microsoft.com/office/drawing/2014/main" id="{5698F7BE-17EF-4BB2-87D2-9456BC18BFF5}"/>
            </a:ext>
          </a:extLst>
        </xdr:cNvPr>
        <xdr:cNvSpPr>
          <a:spLocks noChangeAspect="1" noChangeArrowheads="1"/>
        </xdr:cNvSpPr>
      </xdr:nvSpPr>
      <xdr:spPr bwMode="auto">
        <a:xfrm>
          <a:off x="0" y="58635900"/>
          <a:ext cx="215900" cy="11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335056</xdr:colOff>
      <xdr:row>38</xdr:row>
      <xdr:rowOff>143996</xdr:rowOff>
    </xdr:from>
    <xdr:to>
      <xdr:col>14</xdr:col>
      <xdr:colOff>30256</xdr:colOff>
      <xdr:row>53</xdr:row>
      <xdr:rowOff>172571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F910-9D8E-49CC-8A19-1B7991F9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395940</xdr:colOff>
      <xdr:row>1</xdr:row>
      <xdr:rowOff>134468</xdr:rowOff>
    </xdr:from>
    <xdr:to>
      <xdr:col>73</xdr:col>
      <xdr:colOff>231588</xdr:colOff>
      <xdr:row>26</xdr:row>
      <xdr:rowOff>14938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C73D1-910B-4CB4-ADFD-7C647F4AB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549088</xdr:colOff>
      <xdr:row>39</xdr:row>
      <xdr:rowOff>107576</xdr:rowOff>
    </xdr:from>
    <xdr:to>
      <xdr:col>5</xdr:col>
      <xdr:colOff>63499</xdr:colOff>
      <xdr:row>54</xdr:row>
      <xdr:rowOff>45570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C1E7CD-8C4F-E189-81DF-79D20A59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10</xdr:row>
      <xdr:rowOff>146050</xdr:rowOff>
    </xdr:from>
    <xdr:to>
      <xdr:col>9</xdr:col>
      <xdr:colOff>349250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06655-CFA7-44F3-94F0-84E8EC79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Bulgaria" TargetMode="External"/><Relationship Id="rId117" Type="http://schemas.openxmlformats.org/officeDocument/2006/relationships/hyperlink" Target="https://en.wikipedia.org/wiki/Morocco" TargetMode="External"/><Relationship Id="rId21" Type="http://schemas.openxmlformats.org/officeDocument/2006/relationships/hyperlink" Target="https://en.wikipedia.org/wiki/Bolivia" TargetMode="External"/><Relationship Id="rId42" Type="http://schemas.openxmlformats.org/officeDocument/2006/relationships/hyperlink" Target="https://en.wikipedia.org/wiki/Croatia" TargetMode="External"/><Relationship Id="rId47" Type="http://schemas.openxmlformats.org/officeDocument/2006/relationships/hyperlink" Target="https://en.wikipedia.org/wiki/Denmark" TargetMode="External"/><Relationship Id="rId63" Type="http://schemas.openxmlformats.org/officeDocument/2006/relationships/hyperlink" Target="https://en.wikipedia.org/wiki/The_Gambia" TargetMode="External"/><Relationship Id="rId68" Type="http://schemas.openxmlformats.org/officeDocument/2006/relationships/hyperlink" Target="https://en.wikipedia.org/wiki/Grenada" TargetMode="External"/><Relationship Id="rId84" Type="http://schemas.openxmlformats.org/officeDocument/2006/relationships/hyperlink" Target="https://en.wikipedia.org/wiki/Italy" TargetMode="External"/><Relationship Id="rId89" Type="http://schemas.openxmlformats.org/officeDocument/2006/relationships/hyperlink" Target="https://en.wikipedia.org/wiki/Kenya" TargetMode="External"/><Relationship Id="rId112" Type="http://schemas.openxmlformats.org/officeDocument/2006/relationships/hyperlink" Target="https://en.wikipedia.org/wiki/Mexico" TargetMode="External"/><Relationship Id="rId133" Type="http://schemas.openxmlformats.org/officeDocument/2006/relationships/hyperlink" Target="https://en.wikipedia.org/wiki/Papua_New_Guinea" TargetMode="External"/><Relationship Id="rId138" Type="http://schemas.openxmlformats.org/officeDocument/2006/relationships/hyperlink" Target="https://en.wikipedia.org/wiki/Portugal" TargetMode="External"/><Relationship Id="rId154" Type="http://schemas.openxmlformats.org/officeDocument/2006/relationships/hyperlink" Target="https://en.wikipedia.org/wiki/Slovakia" TargetMode="External"/><Relationship Id="rId159" Type="http://schemas.openxmlformats.org/officeDocument/2006/relationships/hyperlink" Target="https://en.wikipedia.org/wiki/Spain" TargetMode="External"/><Relationship Id="rId175" Type="http://schemas.openxmlformats.org/officeDocument/2006/relationships/hyperlink" Target="https://en.wikipedia.org/wiki/Turkmenistan" TargetMode="External"/><Relationship Id="rId170" Type="http://schemas.openxmlformats.org/officeDocument/2006/relationships/hyperlink" Target="https://en.wikipedia.org/wiki/Togo" TargetMode="External"/><Relationship Id="rId16" Type="http://schemas.openxmlformats.org/officeDocument/2006/relationships/hyperlink" Target="https://en.wikipedia.org/wiki/Belarus" TargetMode="External"/><Relationship Id="rId107" Type="http://schemas.openxmlformats.org/officeDocument/2006/relationships/hyperlink" Target="https://en.wikipedia.org/wiki/Mali" TargetMode="External"/><Relationship Id="rId11" Type="http://schemas.openxmlformats.org/officeDocument/2006/relationships/hyperlink" Target="https://en.wikipedia.org/wiki/Azerbaijan" TargetMode="External"/><Relationship Id="rId32" Type="http://schemas.openxmlformats.org/officeDocument/2006/relationships/hyperlink" Target="https://en.wikipedia.org/wiki/Canada" TargetMode="External"/><Relationship Id="rId37" Type="http://schemas.openxmlformats.org/officeDocument/2006/relationships/hyperlink" Target="https://en.wikipedia.org/wiki/Colombia" TargetMode="External"/><Relationship Id="rId53" Type="http://schemas.openxmlformats.org/officeDocument/2006/relationships/hyperlink" Target="https://en.wikipedia.org/wiki/El_Salvador" TargetMode="External"/><Relationship Id="rId58" Type="http://schemas.openxmlformats.org/officeDocument/2006/relationships/hyperlink" Target="https://en.wikipedia.org/wiki/Ethiopia" TargetMode="External"/><Relationship Id="rId74" Type="http://schemas.openxmlformats.org/officeDocument/2006/relationships/hyperlink" Target="https://en.wikipedia.org/wiki/Honduras" TargetMode="External"/><Relationship Id="rId79" Type="http://schemas.openxmlformats.org/officeDocument/2006/relationships/hyperlink" Target="https://en.wikipedia.org/wiki/Indonesia" TargetMode="External"/><Relationship Id="rId102" Type="http://schemas.openxmlformats.org/officeDocument/2006/relationships/hyperlink" Target="https://en.wikipedia.org/wiki/Luxembourg" TargetMode="External"/><Relationship Id="rId123" Type="http://schemas.openxmlformats.org/officeDocument/2006/relationships/hyperlink" Target="https://en.wikipedia.org/wiki/New_Zealand" TargetMode="External"/><Relationship Id="rId128" Type="http://schemas.openxmlformats.org/officeDocument/2006/relationships/hyperlink" Target="https://en.wikipedia.org/wiki/Norway" TargetMode="External"/><Relationship Id="rId144" Type="http://schemas.openxmlformats.org/officeDocument/2006/relationships/hyperlink" Target="https://en.wikipedia.org/wiki/Saint_Lucia" TargetMode="External"/><Relationship Id="rId149" Type="http://schemas.openxmlformats.org/officeDocument/2006/relationships/hyperlink" Target="https://en.wikipedia.org/wiki/Senegal" TargetMode="External"/><Relationship Id="rId5" Type="http://schemas.openxmlformats.org/officeDocument/2006/relationships/hyperlink" Target="https://en.wikipedia.org/wiki/Angola" TargetMode="External"/><Relationship Id="rId90" Type="http://schemas.openxmlformats.org/officeDocument/2006/relationships/hyperlink" Target="https://en.wikipedia.org/wiki/Kiribati" TargetMode="External"/><Relationship Id="rId95" Type="http://schemas.openxmlformats.org/officeDocument/2006/relationships/hyperlink" Target="https://en.wikipedia.org/wiki/Latvia" TargetMode="External"/><Relationship Id="rId160" Type="http://schemas.openxmlformats.org/officeDocument/2006/relationships/hyperlink" Target="https://en.wikipedia.org/wiki/Sri_Lanka" TargetMode="External"/><Relationship Id="rId165" Type="http://schemas.openxmlformats.org/officeDocument/2006/relationships/hyperlink" Target="https://en.wikipedia.org/wiki/Syria" TargetMode="External"/><Relationship Id="rId181" Type="http://schemas.openxmlformats.org/officeDocument/2006/relationships/hyperlink" Target="https://en.wikipedia.org/wiki/Uruguay" TargetMode="External"/><Relationship Id="rId186" Type="http://schemas.openxmlformats.org/officeDocument/2006/relationships/hyperlink" Target="https://en.wikipedia.org/wiki/Yemen" TargetMode="External"/><Relationship Id="rId22" Type="http://schemas.openxmlformats.org/officeDocument/2006/relationships/hyperlink" Target="https://en.wikipedia.org/wiki/Bosnia_and_Herzegovina" TargetMode="External"/><Relationship Id="rId27" Type="http://schemas.openxmlformats.org/officeDocument/2006/relationships/hyperlink" Target="https://en.wikipedia.org/wiki/Burkina_Faso" TargetMode="External"/><Relationship Id="rId43" Type="http://schemas.openxmlformats.org/officeDocument/2006/relationships/hyperlink" Target="https://en.wikipedia.org/wiki/Cuba" TargetMode="External"/><Relationship Id="rId48" Type="http://schemas.openxmlformats.org/officeDocument/2006/relationships/hyperlink" Target="https://en.wikipedia.org/wiki/Djibouti" TargetMode="External"/><Relationship Id="rId64" Type="http://schemas.openxmlformats.org/officeDocument/2006/relationships/hyperlink" Target="https://en.wikipedia.org/wiki/Georgia_(country)" TargetMode="External"/><Relationship Id="rId69" Type="http://schemas.openxmlformats.org/officeDocument/2006/relationships/hyperlink" Target="https://en.wikipedia.org/wiki/Guatemala" TargetMode="External"/><Relationship Id="rId113" Type="http://schemas.openxmlformats.org/officeDocument/2006/relationships/hyperlink" Target="https://en.wikipedia.org/wiki/Federated_States_of_Micronesia" TargetMode="External"/><Relationship Id="rId118" Type="http://schemas.openxmlformats.org/officeDocument/2006/relationships/hyperlink" Target="https://en.wikipedia.org/wiki/Mozambique" TargetMode="External"/><Relationship Id="rId134" Type="http://schemas.openxmlformats.org/officeDocument/2006/relationships/hyperlink" Target="https://en.wikipedia.org/wiki/Paraguay" TargetMode="External"/><Relationship Id="rId139" Type="http://schemas.openxmlformats.org/officeDocument/2006/relationships/hyperlink" Target="https://en.wikipedia.org/wiki/Qatar" TargetMode="External"/><Relationship Id="rId80" Type="http://schemas.openxmlformats.org/officeDocument/2006/relationships/hyperlink" Target="https://en.wikipedia.org/wiki/Iran" TargetMode="External"/><Relationship Id="rId85" Type="http://schemas.openxmlformats.org/officeDocument/2006/relationships/hyperlink" Target="https://en.wikipedia.org/wiki/Jamaica" TargetMode="External"/><Relationship Id="rId150" Type="http://schemas.openxmlformats.org/officeDocument/2006/relationships/hyperlink" Target="https://en.wikipedia.org/wiki/Serbia" TargetMode="External"/><Relationship Id="rId155" Type="http://schemas.openxmlformats.org/officeDocument/2006/relationships/hyperlink" Target="https://en.wikipedia.org/wiki/Slovenia" TargetMode="External"/><Relationship Id="rId171" Type="http://schemas.openxmlformats.org/officeDocument/2006/relationships/hyperlink" Target="https://en.wikipedia.org/wiki/Tonga" TargetMode="External"/><Relationship Id="rId176" Type="http://schemas.openxmlformats.org/officeDocument/2006/relationships/hyperlink" Target="https://en.wikipedia.org/wiki/Uganda" TargetMode="External"/><Relationship Id="rId12" Type="http://schemas.openxmlformats.org/officeDocument/2006/relationships/hyperlink" Target="https://en.wikipedia.org/wiki/The_Bahamas" TargetMode="External"/><Relationship Id="rId17" Type="http://schemas.openxmlformats.org/officeDocument/2006/relationships/hyperlink" Target="https://en.wikipedia.org/wiki/Belgium" TargetMode="External"/><Relationship Id="rId33" Type="http://schemas.openxmlformats.org/officeDocument/2006/relationships/hyperlink" Target="https://en.wikipedia.org/wiki/Central_African_Republic" TargetMode="External"/><Relationship Id="rId38" Type="http://schemas.openxmlformats.org/officeDocument/2006/relationships/hyperlink" Target="https://en.wikipedia.org/wiki/Comoros" TargetMode="External"/><Relationship Id="rId59" Type="http://schemas.openxmlformats.org/officeDocument/2006/relationships/hyperlink" Target="https://en.wikipedia.org/wiki/Fiji" TargetMode="External"/><Relationship Id="rId103" Type="http://schemas.openxmlformats.org/officeDocument/2006/relationships/hyperlink" Target="https://en.wikipedia.org/wiki/Madagascar" TargetMode="External"/><Relationship Id="rId108" Type="http://schemas.openxmlformats.org/officeDocument/2006/relationships/hyperlink" Target="https://en.wikipedia.org/wiki/Malta" TargetMode="External"/><Relationship Id="rId124" Type="http://schemas.openxmlformats.org/officeDocument/2006/relationships/hyperlink" Target="https://en.wikipedia.org/wiki/Nicaragua" TargetMode="External"/><Relationship Id="rId129" Type="http://schemas.openxmlformats.org/officeDocument/2006/relationships/hyperlink" Target="https://en.wikipedia.org/wiki/Oman" TargetMode="External"/><Relationship Id="rId54" Type="http://schemas.openxmlformats.org/officeDocument/2006/relationships/hyperlink" Target="https://en.wikipedia.org/wiki/Equatorial_Guinea" TargetMode="External"/><Relationship Id="rId70" Type="http://schemas.openxmlformats.org/officeDocument/2006/relationships/hyperlink" Target="https://en.wikipedia.org/wiki/Guinea" TargetMode="External"/><Relationship Id="rId75" Type="http://schemas.openxmlformats.org/officeDocument/2006/relationships/hyperlink" Target="https://en.wikipedia.org/wiki/Hong_Kong" TargetMode="External"/><Relationship Id="rId91" Type="http://schemas.openxmlformats.org/officeDocument/2006/relationships/hyperlink" Target="https://en.wikipedia.org/wiki/South_Korea" TargetMode="External"/><Relationship Id="rId96" Type="http://schemas.openxmlformats.org/officeDocument/2006/relationships/hyperlink" Target="https://en.wikipedia.org/wiki/Lebanon" TargetMode="External"/><Relationship Id="rId140" Type="http://schemas.openxmlformats.org/officeDocument/2006/relationships/hyperlink" Target="https://en.wikipedia.org/wiki/Romania" TargetMode="External"/><Relationship Id="rId145" Type="http://schemas.openxmlformats.org/officeDocument/2006/relationships/hyperlink" Target="https://en.wikipedia.org/wiki/Saint_Vincent_and_the_Grenadines" TargetMode="External"/><Relationship Id="rId161" Type="http://schemas.openxmlformats.org/officeDocument/2006/relationships/hyperlink" Target="https://en.wikipedia.org/wiki/Sudan" TargetMode="External"/><Relationship Id="rId166" Type="http://schemas.openxmlformats.org/officeDocument/2006/relationships/hyperlink" Target="https://en.wikipedia.org/wiki/Tajikistan" TargetMode="External"/><Relationship Id="rId182" Type="http://schemas.openxmlformats.org/officeDocument/2006/relationships/hyperlink" Target="https://en.wikipedia.org/wiki/Uzbekistan" TargetMode="External"/><Relationship Id="rId187" Type="http://schemas.openxmlformats.org/officeDocument/2006/relationships/hyperlink" Target="https://en.wikipedia.org/wiki/Zambia" TargetMode="External"/><Relationship Id="rId1" Type="http://schemas.openxmlformats.org/officeDocument/2006/relationships/hyperlink" Target="https://en.wikipedia.org/wiki/Afghanistan" TargetMode="External"/><Relationship Id="rId6" Type="http://schemas.openxmlformats.org/officeDocument/2006/relationships/hyperlink" Target="https://en.wikipedia.org/wiki/Antigua_and_Barbuda" TargetMode="External"/><Relationship Id="rId23" Type="http://schemas.openxmlformats.org/officeDocument/2006/relationships/hyperlink" Target="https://en.wikipedia.org/wiki/Botswana" TargetMode="External"/><Relationship Id="rId28" Type="http://schemas.openxmlformats.org/officeDocument/2006/relationships/hyperlink" Target="https://en.wikipedia.org/wiki/Burundi" TargetMode="External"/><Relationship Id="rId49" Type="http://schemas.openxmlformats.org/officeDocument/2006/relationships/hyperlink" Target="https://en.wikipedia.org/wiki/Dominica" TargetMode="External"/><Relationship Id="rId114" Type="http://schemas.openxmlformats.org/officeDocument/2006/relationships/hyperlink" Target="https://en.wikipedia.org/wiki/Moldova" TargetMode="External"/><Relationship Id="rId119" Type="http://schemas.openxmlformats.org/officeDocument/2006/relationships/hyperlink" Target="https://en.wikipedia.org/wiki/Myanmar" TargetMode="External"/><Relationship Id="rId44" Type="http://schemas.openxmlformats.org/officeDocument/2006/relationships/hyperlink" Target="https://en.wikipedia.org/wiki/Cyprus" TargetMode="External"/><Relationship Id="rId60" Type="http://schemas.openxmlformats.org/officeDocument/2006/relationships/hyperlink" Target="https://en.wikipedia.org/wiki/Finland" TargetMode="External"/><Relationship Id="rId65" Type="http://schemas.openxmlformats.org/officeDocument/2006/relationships/hyperlink" Target="https://en.wikipedia.org/wiki/Germany" TargetMode="External"/><Relationship Id="rId81" Type="http://schemas.openxmlformats.org/officeDocument/2006/relationships/hyperlink" Target="https://en.wikipedia.org/wiki/Iraq" TargetMode="External"/><Relationship Id="rId86" Type="http://schemas.openxmlformats.org/officeDocument/2006/relationships/hyperlink" Target="https://en.wikipedia.org/wiki/Japan" TargetMode="External"/><Relationship Id="rId130" Type="http://schemas.openxmlformats.org/officeDocument/2006/relationships/hyperlink" Target="https://en.wikipedia.org/wiki/Pakistan" TargetMode="External"/><Relationship Id="rId135" Type="http://schemas.openxmlformats.org/officeDocument/2006/relationships/hyperlink" Target="https://en.wikipedia.org/wiki/Peru" TargetMode="External"/><Relationship Id="rId151" Type="http://schemas.openxmlformats.org/officeDocument/2006/relationships/hyperlink" Target="https://en.wikipedia.org/wiki/Seychelles" TargetMode="External"/><Relationship Id="rId156" Type="http://schemas.openxmlformats.org/officeDocument/2006/relationships/hyperlink" Target="https://en.wikipedia.org/wiki/Solomon_Islands" TargetMode="External"/><Relationship Id="rId177" Type="http://schemas.openxmlformats.org/officeDocument/2006/relationships/hyperlink" Target="https://en.wikipedia.org/wiki/Ukraine" TargetMode="External"/><Relationship Id="rId172" Type="http://schemas.openxmlformats.org/officeDocument/2006/relationships/hyperlink" Target="https://en.wikipedia.org/wiki/Trinidad_and_Tobago" TargetMode="External"/><Relationship Id="rId13" Type="http://schemas.openxmlformats.org/officeDocument/2006/relationships/hyperlink" Target="https://en.wikipedia.org/wiki/Bahrain" TargetMode="External"/><Relationship Id="rId18" Type="http://schemas.openxmlformats.org/officeDocument/2006/relationships/hyperlink" Target="https://en.wikipedia.org/wiki/Belize" TargetMode="External"/><Relationship Id="rId39" Type="http://schemas.openxmlformats.org/officeDocument/2006/relationships/hyperlink" Target="https://en.wikipedia.org/wiki/Republic_of_the_Congo" TargetMode="External"/><Relationship Id="rId109" Type="http://schemas.openxmlformats.org/officeDocument/2006/relationships/hyperlink" Target="https://en.wikipedia.org/wiki/Marshall_Islands" TargetMode="External"/><Relationship Id="rId34" Type="http://schemas.openxmlformats.org/officeDocument/2006/relationships/hyperlink" Target="https://en.wikipedia.org/wiki/Chad" TargetMode="External"/><Relationship Id="rId50" Type="http://schemas.openxmlformats.org/officeDocument/2006/relationships/hyperlink" Target="https://en.wikipedia.org/wiki/Dominican_Republic" TargetMode="External"/><Relationship Id="rId55" Type="http://schemas.openxmlformats.org/officeDocument/2006/relationships/hyperlink" Target="https://en.wikipedia.org/wiki/Eritrea" TargetMode="External"/><Relationship Id="rId76" Type="http://schemas.openxmlformats.org/officeDocument/2006/relationships/hyperlink" Target="https://en.wikipedia.org/wiki/Hungary" TargetMode="External"/><Relationship Id="rId97" Type="http://schemas.openxmlformats.org/officeDocument/2006/relationships/hyperlink" Target="https://en.wikipedia.org/wiki/Lesotho" TargetMode="External"/><Relationship Id="rId104" Type="http://schemas.openxmlformats.org/officeDocument/2006/relationships/hyperlink" Target="https://en.wikipedia.org/wiki/Malawi" TargetMode="External"/><Relationship Id="rId120" Type="http://schemas.openxmlformats.org/officeDocument/2006/relationships/hyperlink" Target="https://en.wikipedia.org/wiki/Namibia" TargetMode="External"/><Relationship Id="rId125" Type="http://schemas.openxmlformats.org/officeDocument/2006/relationships/hyperlink" Target="https://en.wikipedia.org/wiki/Niger" TargetMode="External"/><Relationship Id="rId141" Type="http://schemas.openxmlformats.org/officeDocument/2006/relationships/hyperlink" Target="https://en.wikipedia.org/wiki/Russia" TargetMode="External"/><Relationship Id="rId146" Type="http://schemas.openxmlformats.org/officeDocument/2006/relationships/hyperlink" Target="https://en.wikipedia.org/wiki/Samoa" TargetMode="External"/><Relationship Id="rId167" Type="http://schemas.openxmlformats.org/officeDocument/2006/relationships/hyperlink" Target="https://en.wikipedia.org/wiki/Tanzania" TargetMode="External"/><Relationship Id="rId188" Type="http://schemas.openxmlformats.org/officeDocument/2006/relationships/hyperlink" Target="https://en.wikipedia.org/wiki/Zimbabwe" TargetMode="External"/><Relationship Id="rId7" Type="http://schemas.openxmlformats.org/officeDocument/2006/relationships/hyperlink" Target="https://en.wikipedia.org/wiki/Argentina" TargetMode="External"/><Relationship Id="rId71" Type="http://schemas.openxmlformats.org/officeDocument/2006/relationships/hyperlink" Target="https://en.wikipedia.org/wiki/Guinea-Bissau" TargetMode="External"/><Relationship Id="rId92" Type="http://schemas.openxmlformats.org/officeDocument/2006/relationships/hyperlink" Target="https://en.wikipedia.org/wiki/Kuwait" TargetMode="External"/><Relationship Id="rId162" Type="http://schemas.openxmlformats.org/officeDocument/2006/relationships/hyperlink" Target="https://en.wikipedia.org/wiki/Suriname" TargetMode="External"/><Relationship Id="rId183" Type="http://schemas.openxmlformats.org/officeDocument/2006/relationships/hyperlink" Target="https://en.wikipedia.org/wiki/Vanuatu" TargetMode="External"/><Relationship Id="rId2" Type="http://schemas.openxmlformats.org/officeDocument/2006/relationships/hyperlink" Target="https://en.wikipedia.org/wiki/Albania" TargetMode="External"/><Relationship Id="rId29" Type="http://schemas.openxmlformats.org/officeDocument/2006/relationships/hyperlink" Target="https://en.wikipedia.org/wiki/Cape_Verde" TargetMode="External"/><Relationship Id="rId24" Type="http://schemas.openxmlformats.org/officeDocument/2006/relationships/hyperlink" Target="https://en.wikipedia.org/wiki/Brazil" TargetMode="External"/><Relationship Id="rId40" Type="http://schemas.openxmlformats.org/officeDocument/2006/relationships/hyperlink" Target="https://en.wikipedia.org/wiki/Democratic_Republic_of_the_Congo" TargetMode="External"/><Relationship Id="rId45" Type="http://schemas.openxmlformats.org/officeDocument/2006/relationships/hyperlink" Target="https://en.wikipedia.org/wiki/Czech_Republic" TargetMode="External"/><Relationship Id="rId66" Type="http://schemas.openxmlformats.org/officeDocument/2006/relationships/hyperlink" Target="https://en.wikipedia.org/wiki/Ghana" TargetMode="External"/><Relationship Id="rId87" Type="http://schemas.openxmlformats.org/officeDocument/2006/relationships/hyperlink" Target="https://en.wikipedia.org/wiki/Jordan" TargetMode="External"/><Relationship Id="rId110" Type="http://schemas.openxmlformats.org/officeDocument/2006/relationships/hyperlink" Target="https://en.wikipedia.org/wiki/Mauritania" TargetMode="External"/><Relationship Id="rId115" Type="http://schemas.openxmlformats.org/officeDocument/2006/relationships/hyperlink" Target="https://en.wikipedia.org/wiki/Mongolia" TargetMode="External"/><Relationship Id="rId131" Type="http://schemas.openxmlformats.org/officeDocument/2006/relationships/hyperlink" Target="https://en.wikipedia.org/wiki/Palau" TargetMode="External"/><Relationship Id="rId136" Type="http://schemas.openxmlformats.org/officeDocument/2006/relationships/hyperlink" Target="https://en.wikipedia.org/wiki/Philippines" TargetMode="External"/><Relationship Id="rId157" Type="http://schemas.openxmlformats.org/officeDocument/2006/relationships/hyperlink" Target="https://en.wikipedia.org/wiki/South_Africa" TargetMode="External"/><Relationship Id="rId178" Type="http://schemas.openxmlformats.org/officeDocument/2006/relationships/hyperlink" Target="https://en.wikipedia.org/wiki/United_Arab_Emirates" TargetMode="External"/><Relationship Id="rId61" Type="http://schemas.openxmlformats.org/officeDocument/2006/relationships/hyperlink" Target="https://en.wikipedia.org/wiki/France" TargetMode="External"/><Relationship Id="rId82" Type="http://schemas.openxmlformats.org/officeDocument/2006/relationships/hyperlink" Target="https://en.wikipedia.org/wiki/Republic_of_Ireland" TargetMode="External"/><Relationship Id="rId152" Type="http://schemas.openxmlformats.org/officeDocument/2006/relationships/hyperlink" Target="https://en.wikipedia.org/wiki/Sierra_Leone" TargetMode="External"/><Relationship Id="rId173" Type="http://schemas.openxmlformats.org/officeDocument/2006/relationships/hyperlink" Target="https://en.wikipedia.org/wiki/Tunisia" TargetMode="External"/><Relationship Id="rId19" Type="http://schemas.openxmlformats.org/officeDocument/2006/relationships/hyperlink" Target="https://en.wikipedia.org/wiki/Benin" TargetMode="External"/><Relationship Id="rId14" Type="http://schemas.openxmlformats.org/officeDocument/2006/relationships/hyperlink" Target="https://en.wikipedia.org/wiki/Bangladesh" TargetMode="External"/><Relationship Id="rId30" Type="http://schemas.openxmlformats.org/officeDocument/2006/relationships/hyperlink" Target="https://en.wikipedia.org/wiki/Cambodia" TargetMode="External"/><Relationship Id="rId35" Type="http://schemas.openxmlformats.org/officeDocument/2006/relationships/hyperlink" Target="https://en.wikipedia.org/wiki/Chile" TargetMode="External"/><Relationship Id="rId56" Type="http://schemas.openxmlformats.org/officeDocument/2006/relationships/hyperlink" Target="https://en.wikipedia.org/wiki/Estonia" TargetMode="External"/><Relationship Id="rId77" Type="http://schemas.openxmlformats.org/officeDocument/2006/relationships/hyperlink" Target="https://en.wikipedia.org/wiki/Iceland" TargetMode="External"/><Relationship Id="rId100" Type="http://schemas.openxmlformats.org/officeDocument/2006/relationships/hyperlink" Target="https://en.wikipedia.org/wiki/Liechtenstein" TargetMode="External"/><Relationship Id="rId105" Type="http://schemas.openxmlformats.org/officeDocument/2006/relationships/hyperlink" Target="https://en.wikipedia.org/wiki/Malaysia" TargetMode="External"/><Relationship Id="rId126" Type="http://schemas.openxmlformats.org/officeDocument/2006/relationships/hyperlink" Target="https://en.wikipedia.org/wiki/Nigeria" TargetMode="External"/><Relationship Id="rId147" Type="http://schemas.openxmlformats.org/officeDocument/2006/relationships/hyperlink" Target="https://en.wikipedia.org/wiki/S%C3%A3o_Tom%C3%A9_and_Pr%C3%ADncipe" TargetMode="External"/><Relationship Id="rId168" Type="http://schemas.openxmlformats.org/officeDocument/2006/relationships/hyperlink" Target="https://en.wikipedia.org/wiki/Thailand" TargetMode="External"/><Relationship Id="rId8" Type="http://schemas.openxmlformats.org/officeDocument/2006/relationships/hyperlink" Target="https://en.wikipedia.org/wiki/Armenia" TargetMode="External"/><Relationship Id="rId51" Type="http://schemas.openxmlformats.org/officeDocument/2006/relationships/hyperlink" Target="https://en.wikipedia.org/wiki/Ecuador" TargetMode="External"/><Relationship Id="rId72" Type="http://schemas.openxmlformats.org/officeDocument/2006/relationships/hyperlink" Target="https://en.wikipedia.org/wiki/Guyana" TargetMode="External"/><Relationship Id="rId93" Type="http://schemas.openxmlformats.org/officeDocument/2006/relationships/hyperlink" Target="https://en.wikipedia.org/wiki/Kyrgyzstan" TargetMode="External"/><Relationship Id="rId98" Type="http://schemas.openxmlformats.org/officeDocument/2006/relationships/hyperlink" Target="https://en.wikipedia.org/wiki/Liberia" TargetMode="External"/><Relationship Id="rId121" Type="http://schemas.openxmlformats.org/officeDocument/2006/relationships/hyperlink" Target="https://en.wikipedia.org/wiki/Nepal" TargetMode="External"/><Relationship Id="rId142" Type="http://schemas.openxmlformats.org/officeDocument/2006/relationships/hyperlink" Target="https://en.wikipedia.org/wiki/Rwanda" TargetMode="External"/><Relationship Id="rId163" Type="http://schemas.openxmlformats.org/officeDocument/2006/relationships/hyperlink" Target="https://en.wikipedia.org/wiki/Sweden" TargetMode="External"/><Relationship Id="rId184" Type="http://schemas.openxmlformats.org/officeDocument/2006/relationships/hyperlink" Target="https://en.wikipedia.org/wiki/Venezuela" TargetMode="External"/><Relationship Id="rId189" Type="http://schemas.openxmlformats.org/officeDocument/2006/relationships/printerSettings" Target="../printerSettings/printerSettings2.bin"/><Relationship Id="rId3" Type="http://schemas.openxmlformats.org/officeDocument/2006/relationships/hyperlink" Target="https://en.wikipedia.org/wiki/Algeria" TargetMode="External"/><Relationship Id="rId25" Type="http://schemas.openxmlformats.org/officeDocument/2006/relationships/hyperlink" Target="https://en.wikipedia.org/wiki/Brunei" TargetMode="External"/><Relationship Id="rId46" Type="http://schemas.openxmlformats.org/officeDocument/2006/relationships/hyperlink" Target="https://en.wikipedia.org/wiki/Ivory_Coast" TargetMode="External"/><Relationship Id="rId67" Type="http://schemas.openxmlformats.org/officeDocument/2006/relationships/hyperlink" Target="https://en.wikipedia.org/wiki/Greece" TargetMode="External"/><Relationship Id="rId116" Type="http://schemas.openxmlformats.org/officeDocument/2006/relationships/hyperlink" Target="https://en.wikipedia.org/wiki/Montenegro" TargetMode="External"/><Relationship Id="rId137" Type="http://schemas.openxmlformats.org/officeDocument/2006/relationships/hyperlink" Target="https://en.wikipedia.org/wiki/Poland" TargetMode="External"/><Relationship Id="rId158" Type="http://schemas.openxmlformats.org/officeDocument/2006/relationships/hyperlink" Target="https://en.wikipedia.org/wiki/South_Sudan" TargetMode="External"/><Relationship Id="rId20" Type="http://schemas.openxmlformats.org/officeDocument/2006/relationships/hyperlink" Target="https://en.wikipedia.org/wiki/Bhutan" TargetMode="External"/><Relationship Id="rId41" Type="http://schemas.openxmlformats.org/officeDocument/2006/relationships/hyperlink" Target="https://en.wikipedia.org/wiki/Costa_Rica" TargetMode="External"/><Relationship Id="rId62" Type="http://schemas.openxmlformats.org/officeDocument/2006/relationships/hyperlink" Target="https://en.wikipedia.org/wiki/Gabon" TargetMode="External"/><Relationship Id="rId83" Type="http://schemas.openxmlformats.org/officeDocument/2006/relationships/hyperlink" Target="https://en.wikipedia.org/wiki/Israel" TargetMode="External"/><Relationship Id="rId88" Type="http://schemas.openxmlformats.org/officeDocument/2006/relationships/hyperlink" Target="https://en.wikipedia.org/wiki/Kazakhstan" TargetMode="External"/><Relationship Id="rId111" Type="http://schemas.openxmlformats.org/officeDocument/2006/relationships/hyperlink" Target="https://en.wikipedia.org/wiki/Mauritius" TargetMode="External"/><Relationship Id="rId132" Type="http://schemas.openxmlformats.org/officeDocument/2006/relationships/hyperlink" Target="https://en.wikipedia.org/wiki/Panama" TargetMode="External"/><Relationship Id="rId153" Type="http://schemas.openxmlformats.org/officeDocument/2006/relationships/hyperlink" Target="https://en.wikipedia.org/wiki/Singapore" TargetMode="External"/><Relationship Id="rId174" Type="http://schemas.openxmlformats.org/officeDocument/2006/relationships/hyperlink" Target="https://en.wikipedia.org/wiki/Turkey" TargetMode="External"/><Relationship Id="rId179" Type="http://schemas.openxmlformats.org/officeDocument/2006/relationships/hyperlink" Target="https://en.wikipedia.org/wiki/United_Kingdom" TargetMode="External"/><Relationship Id="rId190" Type="http://schemas.openxmlformats.org/officeDocument/2006/relationships/drawing" Target="../drawings/drawing2.xml"/><Relationship Id="rId15" Type="http://schemas.openxmlformats.org/officeDocument/2006/relationships/hyperlink" Target="https://en.wikipedia.org/wiki/Barbados" TargetMode="External"/><Relationship Id="rId36" Type="http://schemas.openxmlformats.org/officeDocument/2006/relationships/hyperlink" Target="https://en.wikipedia.org/wiki/China" TargetMode="External"/><Relationship Id="rId57" Type="http://schemas.openxmlformats.org/officeDocument/2006/relationships/hyperlink" Target="https://en.wikipedia.org/wiki/Eswatini" TargetMode="External"/><Relationship Id="rId106" Type="http://schemas.openxmlformats.org/officeDocument/2006/relationships/hyperlink" Target="https://en.wikipedia.org/wiki/Maldives" TargetMode="External"/><Relationship Id="rId127" Type="http://schemas.openxmlformats.org/officeDocument/2006/relationships/hyperlink" Target="https://en.wikipedia.org/wiki/North_Macedonia" TargetMode="External"/><Relationship Id="rId10" Type="http://schemas.openxmlformats.org/officeDocument/2006/relationships/hyperlink" Target="https://en.wikipedia.org/wiki/Austria" TargetMode="External"/><Relationship Id="rId31" Type="http://schemas.openxmlformats.org/officeDocument/2006/relationships/hyperlink" Target="https://en.wikipedia.org/wiki/Cameroon" TargetMode="External"/><Relationship Id="rId52" Type="http://schemas.openxmlformats.org/officeDocument/2006/relationships/hyperlink" Target="https://en.wikipedia.org/wiki/Egypt" TargetMode="External"/><Relationship Id="rId73" Type="http://schemas.openxmlformats.org/officeDocument/2006/relationships/hyperlink" Target="https://en.wikipedia.org/wiki/Haiti" TargetMode="External"/><Relationship Id="rId78" Type="http://schemas.openxmlformats.org/officeDocument/2006/relationships/hyperlink" Target="https://en.wikipedia.org/wiki/India" TargetMode="External"/><Relationship Id="rId94" Type="http://schemas.openxmlformats.org/officeDocument/2006/relationships/hyperlink" Target="https://en.wikipedia.org/wiki/Laos" TargetMode="External"/><Relationship Id="rId99" Type="http://schemas.openxmlformats.org/officeDocument/2006/relationships/hyperlink" Target="https://en.wikipedia.org/wiki/Libya" TargetMode="External"/><Relationship Id="rId101" Type="http://schemas.openxmlformats.org/officeDocument/2006/relationships/hyperlink" Target="https://en.wikipedia.org/wiki/Lithuania" TargetMode="External"/><Relationship Id="rId122" Type="http://schemas.openxmlformats.org/officeDocument/2006/relationships/hyperlink" Target="https://en.wikipedia.org/wiki/Netherlands" TargetMode="External"/><Relationship Id="rId143" Type="http://schemas.openxmlformats.org/officeDocument/2006/relationships/hyperlink" Target="https://en.wikipedia.org/wiki/Saint_Kitts_and_Nevis" TargetMode="External"/><Relationship Id="rId148" Type="http://schemas.openxmlformats.org/officeDocument/2006/relationships/hyperlink" Target="https://en.wikipedia.org/wiki/Saudi_Arabia" TargetMode="External"/><Relationship Id="rId164" Type="http://schemas.openxmlformats.org/officeDocument/2006/relationships/hyperlink" Target="https://en.wikipedia.org/wiki/Switzerland" TargetMode="External"/><Relationship Id="rId169" Type="http://schemas.openxmlformats.org/officeDocument/2006/relationships/hyperlink" Target="https://en.wikipedia.org/wiki/East_Timor" TargetMode="External"/><Relationship Id="rId185" Type="http://schemas.openxmlformats.org/officeDocument/2006/relationships/hyperlink" Target="https://en.wikipedia.org/wiki/Vietnam" TargetMode="External"/><Relationship Id="rId4" Type="http://schemas.openxmlformats.org/officeDocument/2006/relationships/hyperlink" Target="https://en.wikipedia.org/wiki/Andorra" TargetMode="External"/><Relationship Id="rId9" Type="http://schemas.openxmlformats.org/officeDocument/2006/relationships/hyperlink" Target="https://en.wikipedia.org/wiki/Australia" TargetMode="External"/><Relationship Id="rId180" Type="http://schemas.openxmlformats.org/officeDocument/2006/relationships/hyperlink" Target="https://en.wikipedia.org/wiki/United_State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494"/>
  <sheetViews>
    <sheetView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Y229" sqref="Y229"/>
    </sheetView>
  </sheetViews>
  <sheetFormatPr defaultRowHeight="15"/>
  <cols>
    <col min="10" max="10" width="13.42578125" style="469" bestFit="1" customWidth="1"/>
    <col min="12" max="12" width="8.7109375" style="6"/>
    <col min="13" max="13" width="9.85546875" bestFit="1" customWidth="1"/>
    <col min="22" max="22" width="11.85546875" bestFit="1" customWidth="1"/>
    <col min="23" max="23" width="12.425781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469" t="s">
        <v>427</v>
      </c>
      <c r="K1" t="s">
        <v>426</v>
      </c>
      <c r="L1" s="6" t="s">
        <v>420</v>
      </c>
      <c r="M1" t="s">
        <v>417</v>
      </c>
      <c r="N1" t="s">
        <v>416</v>
      </c>
      <c r="O1" t="s">
        <v>418</v>
      </c>
      <c r="P1" t="s">
        <v>419</v>
      </c>
      <c r="Q1" t="s">
        <v>442</v>
      </c>
      <c r="R1" t="s">
        <v>447</v>
      </c>
      <c r="S1" t="s">
        <v>1158</v>
      </c>
      <c r="T1" t="s">
        <v>1251</v>
      </c>
      <c r="U1" t="s">
        <v>1282</v>
      </c>
      <c r="V1" t="s">
        <v>1470</v>
      </c>
      <c r="W1" t="s">
        <v>1474</v>
      </c>
    </row>
    <row r="2" spans="1:23" s="471" customFormat="1">
      <c r="A2" s="471">
        <v>1900</v>
      </c>
      <c r="B2" s="471">
        <v>1</v>
      </c>
      <c r="C2" s="471" t="s">
        <v>10</v>
      </c>
      <c r="D2" s="471">
        <v>8.8700000000000001E-2</v>
      </c>
      <c r="E2" s="471">
        <v>28.043700000000001</v>
      </c>
      <c r="F2" s="471">
        <v>41.5625</v>
      </c>
      <c r="G2" s="471">
        <v>3.3544999999999998</v>
      </c>
      <c r="H2" s="471">
        <v>6.7305000000000001</v>
      </c>
      <c r="I2" s="471">
        <v>0.56089999999999995</v>
      </c>
      <c r="J2" s="472">
        <v>1600000000</v>
      </c>
      <c r="K2" s="471">
        <v>5.27</v>
      </c>
      <c r="L2" s="471">
        <v>54240000</v>
      </c>
      <c r="M2" s="471">
        <v>650000000</v>
      </c>
      <c r="N2" s="471">
        <v>700000000</v>
      </c>
      <c r="O2" s="471">
        <v>190000000</v>
      </c>
      <c r="P2" s="471">
        <v>60000000</v>
      </c>
      <c r="Q2" s="471">
        <v>269.32499999999999</v>
      </c>
      <c r="R2" s="471">
        <v>66500000000</v>
      </c>
      <c r="S2" s="471">
        <v>0.108574</v>
      </c>
      <c r="T2" s="471">
        <v>25000000</v>
      </c>
      <c r="U2" s="471">
        <v>999584734502.23621</v>
      </c>
      <c r="V2" s="473">
        <v>26327.899235762827</v>
      </c>
      <c r="W2" s="471">
        <f>W246*(1/1.0038)^COUNT(A2:A245)</f>
        <v>504114270.1665535</v>
      </c>
    </row>
    <row r="3" spans="1:23" s="471" customFormat="1">
      <c r="A3" s="471">
        <v>1900</v>
      </c>
      <c r="B3" s="471">
        <v>2</v>
      </c>
      <c r="C3" s="471" t="s">
        <v>11</v>
      </c>
      <c r="J3" s="472"/>
      <c r="V3" s="473"/>
    </row>
    <row r="4" spans="1:23" s="471" customFormat="1">
      <c r="A4" s="471">
        <v>1900</v>
      </c>
      <c r="B4" s="471">
        <v>3</v>
      </c>
      <c r="C4" s="471" t="s">
        <v>12</v>
      </c>
      <c r="D4" s="471">
        <v>8.8700000000000001E-2</v>
      </c>
      <c r="E4" s="471">
        <v>28.043700000000001</v>
      </c>
      <c r="F4" s="471">
        <v>41.5625</v>
      </c>
      <c r="G4" s="471">
        <v>3.3593999999999999</v>
      </c>
      <c r="H4" s="471">
        <v>6.8026</v>
      </c>
      <c r="I4" s="471">
        <v>0.56689999999999996</v>
      </c>
      <c r="J4" s="472"/>
      <c r="V4" s="473"/>
    </row>
    <row r="5" spans="1:23" s="471" customFormat="1">
      <c r="A5" s="471">
        <v>1900</v>
      </c>
      <c r="B5" s="471">
        <v>4</v>
      </c>
      <c r="C5" s="471" t="s">
        <v>13</v>
      </c>
      <c r="J5" s="472"/>
      <c r="V5" s="473"/>
    </row>
    <row r="6" spans="1:23" s="471" customFormat="1">
      <c r="A6" s="471">
        <v>1901</v>
      </c>
      <c r="B6" s="471">
        <v>1</v>
      </c>
      <c r="C6" s="471" t="s">
        <v>14</v>
      </c>
      <c r="D6" s="471">
        <v>8.8700000000000001E-2</v>
      </c>
      <c r="E6" s="471">
        <v>28.043700000000001</v>
      </c>
      <c r="F6" s="471">
        <v>41.5625</v>
      </c>
      <c r="G6" s="471">
        <v>3.5167999999999999</v>
      </c>
      <c r="H6" s="471">
        <v>6.7912999999999997</v>
      </c>
      <c r="I6" s="471">
        <v>0.56589999999999996</v>
      </c>
      <c r="J6" s="472"/>
      <c r="U6" s="471">
        <v>999270185051.72607</v>
      </c>
      <c r="V6" s="473"/>
    </row>
    <row r="7" spans="1:23" s="471" customFormat="1">
      <c r="A7" s="471">
        <v>1901</v>
      </c>
      <c r="B7" s="471">
        <v>2</v>
      </c>
      <c r="C7" s="471" t="s">
        <v>15</v>
      </c>
      <c r="J7" s="472"/>
      <c r="V7" s="473"/>
    </row>
    <row r="8" spans="1:23" s="471" customFormat="1">
      <c r="A8" s="471">
        <v>1901</v>
      </c>
      <c r="B8" s="471">
        <v>3</v>
      </c>
      <c r="C8" s="471" t="s">
        <v>16</v>
      </c>
      <c r="D8" s="471">
        <v>8.8700000000000001E-2</v>
      </c>
      <c r="E8" s="471">
        <v>28.043700000000001</v>
      </c>
      <c r="F8" s="471">
        <v>41.5625</v>
      </c>
      <c r="G8" s="471">
        <v>3.6339999999999999</v>
      </c>
      <c r="H8" s="471">
        <v>6.7862</v>
      </c>
      <c r="I8" s="471">
        <v>0.5655</v>
      </c>
      <c r="J8" s="472"/>
      <c r="V8" s="473"/>
    </row>
    <row r="9" spans="1:23" s="471" customFormat="1">
      <c r="A9" s="471">
        <v>1901</v>
      </c>
      <c r="B9" s="471">
        <v>4</v>
      </c>
      <c r="C9" s="471" t="s">
        <v>17</v>
      </c>
      <c r="J9" s="472"/>
      <c r="V9" s="473"/>
    </row>
    <row r="10" spans="1:23" s="471" customFormat="1">
      <c r="A10" s="471">
        <v>1902</v>
      </c>
      <c r="B10" s="471">
        <v>1</v>
      </c>
      <c r="C10" s="471" t="s">
        <v>18</v>
      </c>
      <c r="D10" s="471">
        <v>8.8700000000000001E-2</v>
      </c>
      <c r="E10" s="471">
        <v>28.043800000000001</v>
      </c>
      <c r="F10" s="471">
        <v>41.5625</v>
      </c>
      <c r="G10" s="471">
        <v>3.7206000000000001</v>
      </c>
      <c r="H10" s="471">
        <v>6.7847</v>
      </c>
      <c r="I10" s="471">
        <v>0.56540000000000001</v>
      </c>
      <c r="J10" s="472"/>
      <c r="U10" s="471">
        <v>998944964349.79358</v>
      </c>
      <c r="V10" s="473"/>
    </row>
    <row r="11" spans="1:23" s="471" customFormat="1">
      <c r="A11" s="471">
        <v>1902</v>
      </c>
      <c r="B11" s="471">
        <v>2</v>
      </c>
      <c r="C11" s="471" t="s">
        <v>19</v>
      </c>
      <c r="J11" s="472"/>
      <c r="V11" s="473"/>
    </row>
    <row r="12" spans="1:23" s="471" customFormat="1">
      <c r="A12" s="471">
        <v>1902</v>
      </c>
      <c r="B12" s="471">
        <v>3</v>
      </c>
      <c r="C12" s="471" t="s">
        <v>20</v>
      </c>
      <c r="D12" s="471">
        <v>8.8700000000000001E-2</v>
      </c>
      <c r="E12" s="471">
        <v>28.0441</v>
      </c>
      <c r="F12" s="471">
        <v>41.562899999999999</v>
      </c>
      <c r="G12" s="471">
        <v>3.7841</v>
      </c>
      <c r="H12" s="471">
        <v>6.7853000000000003</v>
      </c>
      <c r="I12" s="471">
        <v>0.56540000000000001</v>
      </c>
      <c r="J12" s="472"/>
      <c r="V12" s="473"/>
    </row>
    <row r="13" spans="1:23" s="471" customFormat="1">
      <c r="A13" s="471">
        <v>1902</v>
      </c>
      <c r="B13" s="471">
        <v>4</v>
      </c>
      <c r="C13" s="471" t="s">
        <v>21</v>
      </c>
      <c r="J13" s="472"/>
      <c r="V13" s="473"/>
    </row>
    <row r="14" spans="1:23" s="471" customFormat="1">
      <c r="A14" s="471">
        <v>1903</v>
      </c>
      <c r="B14" s="471">
        <v>1</v>
      </c>
      <c r="C14" s="471" t="s">
        <v>22</v>
      </c>
      <c r="D14" s="471">
        <v>8.8700000000000001E-2</v>
      </c>
      <c r="E14" s="471">
        <v>28.044699999999999</v>
      </c>
      <c r="F14" s="471">
        <v>41.564399999999999</v>
      </c>
      <c r="G14" s="471">
        <v>3.8302</v>
      </c>
      <c r="H14" s="471">
        <v>6.7870999999999997</v>
      </c>
      <c r="I14" s="471">
        <v>0.56559999999999999</v>
      </c>
      <c r="J14" s="472"/>
      <c r="U14" s="471">
        <v>998602081095.40979</v>
      </c>
      <c r="V14" s="473"/>
    </row>
    <row r="15" spans="1:23" s="471" customFormat="1">
      <c r="A15" s="471">
        <v>1903</v>
      </c>
      <c r="B15" s="471">
        <v>2</v>
      </c>
      <c r="C15" s="471" t="s">
        <v>23</v>
      </c>
      <c r="J15" s="472"/>
      <c r="V15" s="473"/>
    </row>
    <row r="16" spans="1:23" s="471" customFormat="1">
      <c r="A16" s="471">
        <v>1903</v>
      </c>
      <c r="B16" s="471">
        <v>3</v>
      </c>
      <c r="C16" s="471" t="s">
        <v>24</v>
      </c>
      <c r="D16" s="471">
        <v>8.8599999999999998E-2</v>
      </c>
      <c r="E16" s="471">
        <v>28.0456</v>
      </c>
      <c r="F16" s="471">
        <v>41.567799999999998</v>
      </c>
      <c r="G16" s="471">
        <v>3.8633999999999999</v>
      </c>
      <c r="H16" s="471">
        <v>6.7896000000000001</v>
      </c>
      <c r="I16" s="471">
        <v>0.56579999999999997</v>
      </c>
      <c r="J16" s="472"/>
      <c r="V16" s="473"/>
    </row>
    <row r="17" spans="1:22" s="471" customFormat="1">
      <c r="A17" s="471">
        <v>1903</v>
      </c>
      <c r="B17" s="471">
        <v>4</v>
      </c>
      <c r="C17" s="471" t="s">
        <v>25</v>
      </c>
      <c r="J17" s="472"/>
      <c r="V17" s="473"/>
    </row>
    <row r="18" spans="1:22" s="471" customFormat="1">
      <c r="A18" s="471">
        <v>1904</v>
      </c>
      <c r="B18" s="471">
        <v>1</v>
      </c>
      <c r="C18" s="471" t="s">
        <v>26</v>
      </c>
      <c r="D18" s="471">
        <v>8.8599999999999998E-2</v>
      </c>
      <c r="E18" s="471">
        <v>28.046800000000001</v>
      </c>
      <c r="F18" s="471">
        <v>41.574100000000001</v>
      </c>
      <c r="G18" s="471">
        <v>3.887</v>
      </c>
      <c r="H18" s="471">
        <v>6.7923999999999998</v>
      </c>
      <c r="I18" s="471">
        <v>0.56599999999999995</v>
      </c>
      <c r="J18" s="472"/>
      <c r="U18" s="471">
        <v>998229171009.59644</v>
      </c>
      <c r="V18" s="473"/>
    </row>
    <row r="19" spans="1:22" s="471" customFormat="1">
      <c r="A19" s="471">
        <v>1904</v>
      </c>
      <c r="B19" s="471">
        <v>2</v>
      </c>
      <c r="C19" s="471" t="s">
        <v>27</v>
      </c>
      <c r="J19" s="472"/>
      <c r="V19" s="473"/>
    </row>
    <row r="20" spans="1:22" s="471" customFormat="1">
      <c r="A20" s="471">
        <v>1904</v>
      </c>
      <c r="B20" s="471">
        <v>3</v>
      </c>
      <c r="C20" s="471" t="s">
        <v>28</v>
      </c>
      <c r="D20" s="471">
        <v>8.8400000000000006E-2</v>
      </c>
      <c r="E20" s="471">
        <v>28.048300000000001</v>
      </c>
      <c r="F20" s="471">
        <v>41.584099999999999</v>
      </c>
      <c r="G20" s="471">
        <v>3.9034</v>
      </c>
      <c r="H20" s="471">
        <v>6.7954999999999997</v>
      </c>
      <c r="I20" s="471">
        <v>0.56630000000000003</v>
      </c>
      <c r="J20" s="472"/>
      <c r="V20" s="473"/>
    </row>
    <row r="21" spans="1:22" s="471" customFormat="1">
      <c r="A21" s="471">
        <v>1904</v>
      </c>
      <c r="B21" s="471">
        <v>4</v>
      </c>
      <c r="C21" s="471" t="s">
        <v>29</v>
      </c>
      <c r="J21" s="472"/>
      <c r="V21" s="473"/>
    </row>
    <row r="22" spans="1:22" s="471" customFormat="1">
      <c r="A22" s="471">
        <v>1905</v>
      </c>
      <c r="B22" s="471">
        <v>1</v>
      </c>
      <c r="C22" s="471" t="s">
        <v>30</v>
      </c>
      <c r="D22" s="471">
        <v>8.8300000000000003E-2</v>
      </c>
      <c r="E22" s="471">
        <v>28.0501</v>
      </c>
      <c r="F22" s="471">
        <v>41.5991</v>
      </c>
      <c r="G22" s="471">
        <v>3.9138000000000002</v>
      </c>
      <c r="H22" s="471">
        <v>6.7988</v>
      </c>
      <c r="I22" s="471">
        <v>0.56659999999999999</v>
      </c>
      <c r="J22" s="472"/>
      <c r="U22" s="471">
        <v>997615839891.3208</v>
      </c>
      <c r="V22" s="473"/>
    </row>
    <row r="23" spans="1:22" s="471" customFormat="1">
      <c r="A23" s="471">
        <v>1905</v>
      </c>
      <c r="B23" s="471">
        <v>2</v>
      </c>
      <c r="C23" s="471" t="s">
        <v>31</v>
      </c>
      <c r="J23" s="472"/>
      <c r="V23" s="473"/>
    </row>
    <row r="24" spans="1:22" s="471" customFormat="1">
      <c r="A24" s="471">
        <v>1905</v>
      </c>
      <c r="B24" s="471">
        <v>3</v>
      </c>
      <c r="C24" s="471" t="s">
        <v>32</v>
      </c>
      <c r="D24" s="471">
        <v>8.8099999999999998E-2</v>
      </c>
      <c r="E24" s="471">
        <v>28.052299999999999</v>
      </c>
      <c r="F24" s="471">
        <v>41.62</v>
      </c>
      <c r="G24" s="471">
        <v>3.9177</v>
      </c>
      <c r="H24" s="471">
        <v>6.8022</v>
      </c>
      <c r="I24" s="471">
        <v>0.56679999999999997</v>
      </c>
      <c r="J24" s="472"/>
      <c r="V24" s="473"/>
    </row>
    <row r="25" spans="1:22" s="471" customFormat="1">
      <c r="A25" s="471">
        <v>1905</v>
      </c>
      <c r="B25" s="471">
        <v>4</v>
      </c>
      <c r="C25" s="471" t="s">
        <v>33</v>
      </c>
      <c r="J25" s="472"/>
      <c r="V25" s="473"/>
    </row>
    <row r="26" spans="1:22" s="471" customFormat="1">
      <c r="A26" s="471">
        <v>1906</v>
      </c>
      <c r="B26" s="471">
        <v>1</v>
      </c>
      <c r="C26" s="471" t="s">
        <v>34</v>
      </c>
      <c r="D26" s="471">
        <v>8.7800000000000003E-2</v>
      </c>
      <c r="E26" s="471">
        <v>28.0548</v>
      </c>
      <c r="F26" s="471">
        <v>41.647799999999997</v>
      </c>
      <c r="G26" s="471">
        <v>3.92</v>
      </c>
      <c r="H26" s="471">
        <v>6.8056000000000001</v>
      </c>
      <c r="I26" s="471">
        <v>0.56710000000000005</v>
      </c>
      <c r="J26" s="472"/>
      <c r="U26" s="471">
        <v>996855325934.48718</v>
      </c>
      <c r="V26" s="473"/>
    </row>
    <row r="27" spans="1:22" s="471" customFormat="1">
      <c r="A27" s="471">
        <v>1906</v>
      </c>
      <c r="B27" s="471">
        <v>2</v>
      </c>
      <c r="C27" s="471" t="s">
        <v>35</v>
      </c>
      <c r="J27" s="472"/>
      <c r="V27" s="473"/>
    </row>
    <row r="28" spans="1:22" s="471" customFormat="1">
      <c r="A28" s="471">
        <v>1906</v>
      </c>
      <c r="B28" s="471">
        <v>3</v>
      </c>
      <c r="C28" s="471" t="s">
        <v>36</v>
      </c>
      <c r="D28" s="471">
        <v>8.7499999999999994E-2</v>
      </c>
      <c r="E28" s="471">
        <v>28.057700000000001</v>
      </c>
      <c r="F28" s="471">
        <v>41.683399999999999</v>
      </c>
      <c r="G28" s="471">
        <v>3.9211999999999998</v>
      </c>
      <c r="H28" s="471">
        <v>6.8093000000000004</v>
      </c>
      <c r="I28" s="471">
        <v>0.56740000000000002</v>
      </c>
      <c r="J28" s="472"/>
      <c r="V28" s="473"/>
    </row>
    <row r="29" spans="1:22" s="471" customFormat="1">
      <c r="A29" s="471">
        <v>1906</v>
      </c>
      <c r="B29" s="471">
        <v>4</v>
      </c>
      <c r="C29" s="471" t="s">
        <v>37</v>
      </c>
      <c r="J29" s="472"/>
      <c r="V29" s="473"/>
    </row>
    <row r="30" spans="1:22" s="471" customFormat="1">
      <c r="A30" s="471">
        <v>1907</v>
      </c>
      <c r="B30" s="471">
        <v>1</v>
      </c>
      <c r="C30" s="471" t="s">
        <v>38</v>
      </c>
      <c r="D30" s="471">
        <v>8.7099999999999997E-2</v>
      </c>
      <c r="E30" s="471">
        <v>28.0609</v>
      </c>
      <c r="F30" s="471">
        <v>41.727699999999999</v>
      </c>
      <c r="G30" s="471">
        <v>3.9215</v>
      </c>
      <c r="H30" s="471">
        <v>6.8129999999999997</v>
      </c>
      <c r="I30" s="471">
        <v>0.56779999999999997</v>
      </c>
      <c r="J30" s="472"/>
      <c r="U30" s="471">
        <v>996033068495.22095</v>
      </c>
      <c r="V30" s="473"/>
    </row>
    <row r="31" spans="1:22" s="471" customFormat="1">
      <c r="A31" s="471">
        <v>1907</v>
      </c>
      <c r="B31" s="471">
        <v>2</v>
      </c>
      <c r="C31" s="471" t="s">
        <v>39</v>
      </c>
      <c r="J31" s="472"/>
      <c r="V31" s="473"/>
    </row>
    <row r="32" spans="1:22" s="471" customFormat="1">
      <c r="A32" s="471">
        <v>1907</v>
      </c>
      <c r="B32" s="471">
        <v>3</v>
      </c>
      <c r="C32" s="471" t="s">
        <v>40</v>
      </c>
      <c r="D32" s="471">
        <v>8.6699999999999999E-2</v>
      </c>
      <c r="E32" s="471">
        <v>28.064499999999999</v>
      </c>
      <c r="F32" s="471">
        <v>41.781599999999997</v>
      </c>
      <c r="G32" s="471">
        <v>3.9213</v>
      </c>
      <c r="H32" s="471">
        <v>6.8169000000000004</v>
      </c>
      <c r="I32" s="471">
        <v>0.56810000000000005</v>
      </c>
      <c r="J32" s="472"/>
      <c r="V32" s="473"/>
    </row>
    <row r="33" spans="1:22" s="471" customFormat="1">
      <c r="A33" s="471">
        <v>1907</v>
      </c>
      <c r="B33" s="471">
        <v>4</v>
      </c>
      <c r="C33" s="471" t="s">
        <v>41</v>
      </c>
      <c r="J33" s="472"/>
      <c r="V33" s="473"/>
    </row>
    <row r="34" spans="1:22" s="471" customFormat="1">
      <c r="A34" s="471">
        <v>1908</v>
      </c>
      <c r="B34" s="471">
        <v>1</v>
      </c>
      <c r="C34" s="471" t="s">
        <v>42</v>
      </c>
      <c r="D34" s="471">
        <v>8.6199999999999999E-2</v>
      </c>
      <c r="E34" s="471">
        <v>28.0684</v>
      </c>
      <c r="F34" s="471">
        <v>41.845700000000001</v>
      </c>
      <c r="G34" s="471">
        <v>3.9207999999999998</v>
      </c>
      <c r="H34" s="471">
        <v>6.8209999999999997</v>
      </c>
      <c r="I34" s="471">
        <v>0.56840000000000002</v>
      </c>
      <c r="J34" s="472"/>
      <c r="U34" s="471">
        <v>995163835552.61572</v>
      </c>
      <c r="V34" s="473"/>
    </row>
    <row r="35" spans="1:22" s="471" customFormat="1">
      <c r="A35" s="471">
        <v>1908</v>
      </c>
      <c r="B35" s="471">
        <v>2</v>
      </c>
      <c r="C35" s="471" t="s">
        <v>43</v>
      </c>
      <c r="J35" s="472"/>
      <c r="V35" s="473"/>
    </row>
    <row r="36" spans="1:22" s="471" customFormat="1">
      <c r="A36" s="471">
        <v>1908</v>
      </c>
      <c r="B36" s="471">
        <v>3</v>
      </c>
      <c r="C36" s="471" t="s">
        <v>44</v>
      </c>
      <c r="D36" s="471">
        <v>8.5699999999999998E-2</v>
      </c>
      <c r="E36" s="471">
        <v>28.072700000000001</v>
      </c>
      <c r="F36" s="471">
        <v>41.9208</v>
      </c>
      <c r="G36" s="471">
        <v>3.92</v>
      </c>
      <c r="H36" s="471">
        <v>6.8253000000000004</v>
      </c>
      <c r="I36" s="471">
        <v>0.56879999999999997</v>
      </c>
      <c r="J36" s="472"/>
      <c r="V36" s="473"/>
    </row>
    <row r="37" spans="1:22" s="471" customFormat="1">
      <c r="A37" s="471">
        <v>1908</v>
      </c>
      <c r="B37" s="471">
        <v>4</v>
      </c>
      <c r="C37" s="471" t="s">
        <v>45</v>
      </c>
      <c r="J37" s="472"/>
      <c r="V37" s="473"/>
    </row>
    <row r="38" spans="1:22" s="471" customFormat="1">
      <c r="A38" s="471">
        <v>1909</v>
      </c>
      <c r="B38" s="471">
        <v>1</v>
      </c>
      <c r="C38" s="471" t="s">
        <v>46</v>
      </c>
      <c r="D38" s="471">
        <v>8.5099999999999995E-2</v>
      </c>
      <c r="E38" s="471">
        <v>28.077300000000001</v>
      </c>
      <c r="F38" s="471">
        <v>42.0075</v>
      </c>
      <c r="G38" s="471">
        <v>3.9190999999999998</v>
      </c>
      <c r="H38" s="471">
        <v>6.8296999999999999</v>
      </c>
      <c r="I38" s="471">
        <v>0.56910000000000005</v>
      </c>
      <c r="J38" s="472"/>
      <c r="U38" s="471">
        <v>994297651710.81201</v>
      </c>
      <c r="V38" s="473"/>
    </row>
    <row r="39" spans="1:22" s="471" customFormat="1">
      <c r="A39" s="471">
        <v>1909</v>
      </c>
      <c r="B39" s="471">
        <v>2</v>
      </c>
      <c r="C39" s="471" t="s">
        <v>47</v>
      </c>
      <c r="J39" s="472"/>
      <c r="V39" s="473"/>
    </row>
    <row r="40" spans="1:22" s="471" customFormat="1">
      <c r="A40" s="471">
        <v>1909</v>
      </c>
      <c r="B40" s="471">
        <v>3</v>
      </c>
      <c r="C40" s="471" t="s">
        <v>48</v>
      </c>
      <c r="D40" s="471">
        <v>8.4500000000000006E-2</v>
      </c>
      <c r="E40" s="471">
        <v>28.0823</v>
      </c>
      <c r="F40" s="471">
        <v>42.106299999999997</v>
      </c>
      <c r="G40" s="471">
        <v>3.9180999999999999</v>
      </c>
      <c r="H40" s="471">
        <v>6.8343999999999996</v>
      </c>
      <c r="I40" s="471">
        <v>0.56950000000000001</v>
      </c>
      <c r="J40" s="472"/>
      <c r="V40" s="473"/>
    </row>
    <row r="41" spans="1:22" s="471" customFormat="1">
      <c r="A41" s="471">
        <v>1909</v>
      </c>
      <c r="B41" s="471">
        <v>4</v>
      </c>
      <c r="C41" s="471" t="s">
        <v>49</v>
      </c>
      <c r="J41" s="472"/>
      <c r="V41" s="473"/>
    </row>
    <row r="42" spans="1:22" s="471" customFormat="1">
      <c r="A42" s="471">
        <v>1910</v>
      </c>
      <c r="B42" s="471">
        <v>1</v>
      </c>
      <c r="C42" s="471" t="s">
        <v>50</v>
      </c>
      <c r="D42" s="471">
        <v>8.3799999999999999E-2</v>
      </c>
      <c r="E42" s="471">
        <v>28.087599999999998</v>
      </c>
      <c r="F42" s="471">
        <v>42.217799999999997</v>
      </c>
      <c r="G42" s="471">
        <v>3.9171999999999998</v>
      </c>
      <c r="H42" s="471">
        <v>6.8391999999999999</v>
      </c>
      <c r="I42" s="471">
        <v>0.56989999999999996</v>
      </c>
      <c r="J42" s="472"/>
      <c r="U42" s="471">
        <v>993399214906.00452</v>
      </c>
      <c r="V42" s="473"/>
    </row>
    <row r="43" spans="1:22" s="471" customFormat="1">
      <c r="A43" s="471">
        <v>1910</v>
      </c>
      <c r="B43" s="471">
        <v>2</v>
      </c>
      <c r="C43" s="471" t="s">
        <v>51</v>
      </c>
      <c r="J43" s="472"/>
      <c r="V43" s="473"/>
    </row>
    <row r="44" spans="1:22" s="471" customFormat="1">
      <c r="A44" s="471">
        <v>1910</v>
      </c>
      <c r="B44" s="471">
        <v>3</v>
      </c>
      <c r="C44" s="471" t="s">
        <v>52</v>
      </c>
      <c r="D44" s="471">
        <v>8.3099999999999993E-2</v>
      </c>
      <c r="E44" s="471">
        <v>28.0932</v>
      </c>
      <c r="F44" s="471">
        <v>42.342199999999998</v>
      </c>
      <c r="G44" s="471">
        <v>3.9161999999999999</v>
      </c>
      <c r="H44" s="471">
        <v>6.8441999999999998</v>
      </c>
      <c r="I44" s="471">
        <v>0.57030000000000003</v>
      </c>
      <c r="J44" s="472"/>
      <c r="V44" s="473"/>
    </row>
    <row r="45" spans="1:22" s="471" customFormat="1">
      <c r="A45" s="471">
        <v>1910</v>
      </c>
      <c r="B45" s="471">
        <v>4</v>
      </c>
      <c r="C45" s="471" t="s">
        <v>53</v>
      </c>
      <c r="J45" s="472"/>
      <c r="V45" s="473"/>
    </row>
    <row r="46" spans="1:22" s="471" customFormat="1">
      <c r="A46" s="471">
        <v>1911</v>
      </c>
      <c r="B46" s="471">
        <v>1</v>
      </c>
      <c r="C46" s="471" t="s">
        <v>54</v>
      </c>
      <c r="D46" s="471">
        <v>8.2400000000000001E-2</v>
      </c>
      <c r="E46" s="471">
        <v>28.0992</v>
      </c>
      <c r="F46" s="471">
        <v>42.480200000000004</v>
      </c>
      <c r="G46" s="471">
        <v>3.9152999999999998</v>
      </c>
      <c r="H46" s="471">
        <v>6.8494000000000002</v>
      </c>
      <c r="I46" s="471">
        <v>0.57079999999999997</v>
      </c>
      <c r="J46" s="472"/>
      <c r="U46" s="471">
        <v>992485696190.52393</v>
      </c>
      <c r="V46" s="473"/>
    </row>
    <row r="47" spans="1:22" s="471" customFormat="1">
      <c r="A47" s="471">
        <v>1911</v>
      </c>
      <c r="B47" s="471">
        <v>2</v>
      </c>
      <c r="C47" s="471" t="s">
        <v>55</v>
      </c>
      <c r="J47" s="472"/>
      <c r="V47" s="473"/>
    </row>
    <row r="48" spans="1:22" s="471" customFormat="1">
      <c r="A48" s="471">
        <v>1911</v>
      </c>
      <c r="B48" s="471">
        <v>3</v>
      </c>
      <c r="C48" s="471" t="s">
        <v>56</v>
      </c>
      <c r="D48" s="471">
        <v>8.1600000000000006E-2</v>
      </c>
      <c r="E48" s="471">
        <v>28.105599999999999</v>
      </c>
      <c r="F48" s="471">
        <v>42.631799999999998</v>
      </c>
      <c r="G48" s="471">
        <v>3.9144999999999999</v>
      </c>
      <c r="H48" s="471">
        <v>6.8548</v>
      </c>
      <c r="I48" s="471">
        <v>0.57120000000000004</v>
      </c>
      <c r="J48" s="472"/>
      <c r="V48" s="473"/>
    </row>
    <row r="49" spans="1:22" s="471" customFormat="1">
      <c r="A49" s="471">
        <v>1911</v>
      </c>
      <c r="B49" s="471">
        <v>4</v>
      </c>
      <c r="C49" s="471" t="s">
        <v>57</v>
      </c>
      <c r="J49" s="472"/>
      <c r="V49" s="473"/>
    </row>
    <row r="50" spans="1:22" s="471" customFormat="1">
      <c r="A50" s="471">
        <v>1912</v>
      </c>
      <c r="B50" s="471">
        <v>1</v>
      </c>
      <c r="C50" s="471" t="s">
        <v>58</v>
      </c>
      <c r="D50" s="471">
        <v>8.0799999999999997E-2</v>
      </c>
      <c r="E50" s="471">
        <v>28.112300000000001</v>
      </c>
      <c r="F50" s="471">
        <v>42.797499999999999</v>
      </c>
      <c r="G50" s="471">
        <v>3.9137</v>
      </c>
      <c r="H50" s="471">
        <v>6.8602999999999996</v>
      </c>
      <c r="I50" s="471">
        <v>0.57169999999999999</v>
      </c>
      <c r="J50" s="472"/>
      <c r="U50" s="471">
        <v>991552938815.13806</v>
      </c>
      <c r="V50" s="473"/>
    </row>
    <row r="51" spans="1:22" s="471" customFormat="1">
      <c r="A51" s="471">
        <v>1912</v>
      </c>
      <c r="B51" s="471">
        <v>2</v>
      </c>
      <c r="C51" s="471" t="s">
        <v>59</v>
      </c>
      <c r="J51" s="472"/>
      <c r="V51" s="473"/>
    </row>
    <row r="52" spans="1:22" s="471" customFormat="1">
      <c r="A52" s="471">
        <v>1912</v>
      </c>
      <c r="B52" s="471">
        <v>3</v>
      </c>
      <c r="C52" s="471" t="s">
        <v>60</v>
      </c>
      <c r="D52" s="471">
        <v>0.08</v>
      </c>
      <c r="E52" s="471">
        <v>28.119299999999999</v>
      </c>
      <c r="F52" s="471">
        <v>42.977400000000003</v>
      </c>
      <c r="G52" s="471">
        <v>3.9129999999999998</v>
      </c>
      <c r="H52" s="471">
        <v>6.8661000000000003</v>
      </c>
      <c r="I52" s="471">
        <v>0.57220000000000004</v>
      </c>
      <c r="J52" s="472"/>
      <c r="V52" s="473"/>
    </row>
    <row r="53" spans="1:22" s="471" customFormat="1">
      <c r="A53" s="471">
        <v>1912</v>
      </c>
      <c r="B53" s="471">
        <v>4</v>
      </c>
      <c r="C53" s="471" t="s">
        <v>61</v>
      </c>
      <c r="J53" s="472"/>
      <c r="V53" s="473"/>
    </row>
    <row r="54" spans="1:22" s="471" customFormat="1">
      <c r="A54" s="471">
        <v>1913</v>
      </c>
      <c r="B54" s="471">
        <v>1</v>
      </c>
      <c r="C54" s="471" t="s">
        <v>62</v>
      </c>
      <c r="D54" s="471">
        <v>7.9200000000000007E-2</v>
      </c>
      <c r="E54" s="471">
        <v>28.1267</v>
      </c>
      <c r="F54" s="471">
        <v>43.171799999999998</v>
      </c>
      <c r="G54" s="471">
        <v>3.9123999999999999</v>
      </c>
      <c r="H54" s="471">
        <v>6.8722000000000003</v>
      </c>
      <c r="I54" s="471">
        <v>0.57269999999999999</v>
      </c>
      <c r="J54" s="472"/>
      <c r="U54" s="471">
        <v>990583794857.88831</v>
      </c>
      <c r="V54" s="473"/>
    </row>
    <row r="55" spans="1:22" s="471" customFormat="1">
      <c r="A55" s="471">
        <v>1913</v>
      </c>
      <c r="B55" s="471">
        <v>2</v>
      </c>
      <c r="C55" s="471" t="s">
        <v>63</v>
      </c>
      <c r="J55" s="472"/>
      <c r="V55" s="473"/>
    </row>
    <row r="56" spans="1:22" s="471" customFormat="1">
      <c r="A56" s="471">
        <v>1913</v>
      </c>
      <c r="B56" s="471">
        <v>3</v>
      </c>
      <c r="C56" s="471" t="s">
        <v>64</v>
      </c>
      <c r="D56" s="471">
        <v>7.8399999999999997E-2</v>
      </c>
      <c r="E56" s="471">
        <v>28.134399999999999</v>
      </c>
      <c r="F56" s="471">
        <v>43.380800000000001</v>
      </c>
      <c r="G56" s="471">
        <v>3.9117999999999999</v>
      </c>
      <c r="H56" s="471">
        <v>6.8788</v>
      </c>
      <c r="I56" s="471">
        <v>0.57320000000000004</v>
      </c>
      <c r="J56" s="472"/>
      <c r="V56" s="473"/>
    </row>
    <row r="57" spans="1:22" s="471" customFormat="1">
      <c r="A57" s="471">
        <v>1913</v>
      </c>
      <c r="B57" s="471">
        <v>4</v>
      </c>
      <c r="C57" s="471" t="s">
        <v>65</v>
      </c>
      <c r="J57" s="472"/>
      <c r="V57" s="473"/>
    </row>
    <row r="58" spans="1:22" s="471" customFormat="1">
      <c r="A58" s="471">
        <v>1914</v>
      </c>
      <c r="B58" s="471">
        <v>1</v>
      </c>
      <c r="C58" s="471" t="s">
        <v>66</v>
      </c>
      <c r="D58" s="471">
        <v>7.7600000000000002E-2</v>
      </c>
      <c r="E58" s="471">
        <v>28.142499999999998</v>
      </c>
      <c r="F58" s="471">
        <v>43.604399999999998</v>
      </c>
      <c r="G58" s="471">
        <v>3.9113000000000002</v>
      </c>
      <c r="H58" s="471">
        <v>6.8857999999999997</v>
      </c>
      <c r="I58" s="471">
        <v>0.57379999999999998</v>
      </c>
      <c r="J58" s="472"/>
      <c r="U58" s="471">
        <v>989883999315.51611</v>
      </c>
      <c r="V58" s="473"/>
    </row>
    <row r="59" spans="1:22" s="471" customFormat="1">
      <c r="A59" s="471">
        <v>1914</v>
      </c>
      <c r="B59" s="471">
        <v>2</v>
      </c>
      <c r="C59" s="471" t="s">
        <v>67</v>
      </c>
      <c r="J59" s="472"/>
      <c r="V59" s="473"/>
    </row>
    <row r="60" spans="1:22" s="471" customFormat="1">
      <c r="A60" s="471">
        <v>1914</v>
      </c>
      <c r="B60" s="471">
        <v>3</v>
      </c>
      <c r="C60" s="471" t="s">
        <v>68</v>
      </c>
      <c r="D60" s="471">
        <v>7.6799999999999993E-2</v>
      </c>
      <c r="E60" s="471">
        <v>28.1509</v>
      </c>
      <c r="F60" s="471">
        <v>43.8429</v>
      </c>
      <c r="G60" s="471">
        <v>3.9108999999999998</v>
      </c>
      <c r="H60" s="471">
        <v>6.8929999999999998</v>
      </c>
      <c r="I60" s="471">
        <v>0.57440000000000002</v>
      </c>
      <c r="J60" s="472"/>
      <c r="V60" s="473"/>
    </row>
    <row r="61" spans="1:22" s="471" customFormat="1">
      <c r="A61" s="471">
        <v>1914</v>
      </c>
      <c r="B61" s="471">
        <v>4</v>
      </c>
      <c r="C61" s="471" t="s">
        <v>69</v>
      </c>
      <c r="J61" s="472"/>
      <c r="V61" s="473"/>
    </row>
    <row r="62" spans="1:22" s="471" customFormat="1">
      <c r="A62" s="471">
        <v>1915</v>
      </c>
      <c r="B62" s="471">
        <v>1</v>
      </c>
      <c r="C62" s="471" t="s">
        <v>70</v>
      </c>
      <c r="D62" s="471">
        <v>7.5999999999999998E-2</v>
      </c>
      <c r="E62" s="471">
        <v>28.159700000000001</v>
      </c>
      <c r="F62" s="471">
        <v>44.096200000000003</v>
      </c>
      <c r="G62" s="471">
        <v>3.9104999999999999</v>
      </c>
      <c r="H62" s="471">
        <v>6.9002999999999997</v>
      </c>
      <c r="I62" s="471">
        <v>0.57499999999999996</v>
      </c>
      <c r="J62" s="472"/>
      <c r="U62" s="471">
        <v>989132034902.1875</v>
      </c>
      <c r="V62" s="473"/>
    </row>
    <row r="63" spans="1:22" s="471" customFormat="1">
      <c r="A63" s="471">
        <v>1915</v>
      </c>
      <c r="B63" s="471">
        <v>2</v>
      </c>
      <c r="C63" s="471" t="s">
        <v>71</v>
      </c>
      <c r="J63" s="472"/>
      <c r="V63" s="473"/>
    </row>
    <row r="64" spans="1:22" s="471" customFormat="1">
      <c r="A64" s="471">
        <v>1915</v>
      </c>
      <c r="B64" s="471">
        <v>3</v>
      </c>
      <c r="C64" s="471" t="s">
        <v>72</v>
      </c>
      <c r="D64" s="471">
        <v>7.5200000000000003E-2</v>
      </c>
      <c r="E64" s="471">
        <v>28.168900000000001</v>
      </c>
      <c r="F64" s="471">
        <v>44.3645</v>
      </c>
      <c r="G64" s="471">
        <v>3.9102000000000001</v>
      </c>
      <c r="H64" s="471">
        <v>6.9078999999999997</v>
      </c>
      <c r="I64" s="471">
        <v>0.57569999999999999</v>
      </c>
      <c r="J64" s="472"/>
      <c r="V64" s="473"/>
    </row>
    <row r="65" spans="1:22" s="471" customFormat="1">
      <c r="A65" s="471">
        <v>1915</v>
      </c>
      <c r="B65" s="471">
        <v>4</v>
      </c>
      <c r="C65" s="471" t="s">
        <v>73</v>
      </c>
      <c r="J65" s="472"/>
      <c r="V65" s="473"/>
    </row>
    <row r="66" spans="1:22" s="471" customFormat="1">
      <c r="A66" s="471">
        <v>1916</v>
      </c>
      <c r="B66" s="471">
        <v>1</v>
      </c>
      <c r="C66" s="471" t="s">
        <v>74</v>
      </c>
      <c r="D66" s="471">
        <v>7.4399999999999994E-2</v>
      </c>
      <c r="E66" s="471">
        <v>28.1784</v>
      </c>
      <c r="F66" s="471">
        <v>44.647599999999997</v>
      </c>
      <c r="G66" s="471">
        <v>3.9098999999999999</v>
      </c>
      <c r="H66" s="471">
        <v>6.9156000000000004</v>
      </c>
      <c r="I66" s="471">
        <v>0.57630000000000003</v>
      </c>
      <c r="J66" s="472"/>
      <c r="U66" s="471">
        <v>988351754773.05359</v>
      </c>
      <c r="V66" s="473"/>
    </row>
    <row r="67" spans="1:22" s="471" customFormat="1">
      <c r="A67" s="471">
        <v>1916</v>
      </c>
      <c r="B67" s="471">
        <v>2</v>
      </c>
      <c r="C67" s="471" t="s">
        <v>75</v>
      </c>
      <c r="J67" s="472"/>
      <c r="V67" s="473"/>
    </row>
    <row r="68" spans="1:22" s="471" customFormat="1">
      <c r="A68" s="471">
        <v>1916</v>
      </c>
      <c r="B68" s="471">
        <v>3</v>
      </c>
      <c r="C68" s="471" t="s">
        <v>76</v>
      </c>
      <c r="D68" s="471">
        <v>7.3700000000000002E-2</v>
      </c>
      <c r="E68" s="471">
        <v>28.188300000000002</v>
      </c>
      <c r="F68" s="471">
        <v>44.945700000000002</v>
      </c>
      <c r="G68" s="471">
        <v>3.9096000000000002</v>
      </c>
      <c r="H68" s="471">
        <v>6.9234</v>
      </c>
      <c r="I68" s="471">
        <v>0.57699999999999996</v>
      </c>
      <c r="J68" s="472"/>
      <c r="V68" s="473"/>
    </row>
    <row r="69" spans="1:22" s="471" customFormat="1">
      <c r="A69" s="471">
        <v>1916</v>
      </c>
      <c r="B69" s="471">
        <v>4</v>
      </c>
      <c r="C69" s="471" t="s">
        <v>77</v>
      </c>
      <c r="J69" s="472"/>
      <c r="V69" s="473"/>
    </row>
    <row r="70" spans="1:22" s="471" customFormat="1">
      <c r="A70" s="471">
        <v>1917</v>
      </c>
      <c r="B70" s="471">
        <v>1</v>
      </c>
      <c r="C70" s="471" t="s">
        <v>78</v>
      </c>
      <c r="D70" s="471">
        <v>7.2900000000000006E-2</v>
      </c>
      <c r="E70" s="471">
        <v>28.198699999999999</v>
      </c>
      <c r="F70" s="471">
        <v>45.258699999999997</v>
      </c>
      <c r="G70" s="471">
        <v>3.9091999999999998</v>
      </c>
      <c r="H70" s="471">
        <v>6.9313000000000002</v>
      </c>
      <c r="I70" s="471">
        <v>0.5776</v>
      </c>
      <c r="J70" s="472"/>
      <c r="U70" s="471">
        <v>987602705825.55225</v>
      </c>
      <c r="V70" s="473"/>
    </row>
    <row r="71" spans="1:22" s="471" customFormat="1">
      <c r="A71" s="471">
        <v>1917</v>
      </c>
      <c r="B71" s="471">
        <v>2</v>
      </c>
      <c r="C71" s="471" t="s">
        <v>79</v>
      </c>
      <c r="J71" s="472"/>
      <c r="V71" s="473"/>
    </row>
    <row r="72" spans="1:22" s="471" customFormat="1">
      <c r="A72" s="471">
        <v>1917</v>
      </c>
      <c r="B72" s="471">
        <v>3</v>
      </c>
      <c r="C72" s="471" t="s">
        <v>80</v>
      </c>
      <c r="D72" s="471">
        <v>7.22E-2</v>
      </c>
      <c r="E72" s="471">
        <v>28.209399999999999</v>
      </c>
      <c r="F72" s="471">
        <v>45.586599999999997</v>
      </c>
      <c r="G72" s="471">
        <v>3.9087999999999998</v>
      </c>
      <c r="H72" s="471">
        <v>6.9394</v>
      </c>
      <c r="I72" s="471">
        <v>0.57830000000000004</v>
      </c>
      <c r="J72" s="472"/>
      <c r="V72" s="473"/>
    </row>
    <row r="73" spans="1:22" s="471" customFormat="1">
      <c r="A73" s="471">
        <v>1917</v>
      </c>
      <c r="B73" s="471">
        <v>4</v>
      </c>
      <c r="C73" s="471" t="s">
        <v>81</v>
      </c>
      <c r="J73" s="472"/>
      <c r="V73" s="473"/>
    </row>
    <row r="74" spans="1:22" s="471" customFormat="1">
      <c r="A74" s="471">
        <v>1918</v>
      </c>
      <c r="B74" s="471">
        <v>1</v>
      </c>
      <c r="C74" s="471" t="s">
        <v>82</v>
      </c>
      <c r="D74" s="471">
        <v>7.1499999999999994E-2</v>
      </c>
      <c r="E74" s="471">
        <v>28.220600000000001</v>
      </c>
      <c r="F74" s="471">
        <v>45.929299999999998</v>
      </c>
      <c r="G74" s="471">
        <v>3.9083999999999999</v>
      </c>
      <c r="H74" s="471">
        <v>6.9476000000000004</v>
      </c>
      <c r="I74" s="471">
        <v>0.57899999999999996</v>
      </c>
      <c r="J74" s="472"/>
      <c r="U74" s="471">
        <v>986888388753.57019</v>
      </c>
      <c r="V74" s="473"/>
    </row>
    <row r="75" spans="1:22" s="471" customFormat="1">
      <c r="A75" s="471">
        <v>1918</v>
      </c>
      <c r="B75" s="471">
        <v>2</v>
      </c>
      <c r="C75" s="471" t="s">
        <v>83</v>
      </c>
      <c r="J75" s="472"/>
      <c r="V75" s="473"/>
    </row>
    <row r="76" spans="1:22" s="471" customFormat="1">
      <c r="A76" s="471">
        <v>1918</v>
      </c>
      <c r="B76" s="471">
        <v>3</v>
      </c>
      <c r="C76" s="471" t="s">
        <v>84</v>
      </c>
      <c r="D76" s="471">
        <v>7.0900000000000005E-2</v>
      </c>
      <c r="E76" s="471">
        <v>28.232199999999999</v>
      </c>
      <c r="F76" s="471">
        <v>46.286900000000003</v>
      </c>
      <c r="G76" s="471">
        <v>3.9079000000000002</v>
      </c>
      <c r="H76" s="471">
        <v>6.9560000000000004</v>
      </c>
      <c r="I76" s="471">
        <v>0.57969999999999999</v>
      </c>
      <c r="J76" s="472"/>
      <c r="V76" s="473"/>
    </row>
    <row r="77" spans="1:22" s="471" customFormat="1">
      <c r="A77" s="471">
        <v>1918</v>
      </c>
      <c r="B77" s="471">
        <v>4</v>
      </c>
      <c r="C77" s="471" t="s">
        <v>85</v>
      </c>
      <c r="J77" s="472"/>
      <c r="V77" s="473"/>
    </row>
    <row r="78" spans="1:22" s="471" customFormat="1">
      <c r="A78" s="471">
        <v>1919</v>
      </c>
      <c r="B78" s="471">
        <v>1</v>
      </c>
      <c r="C78" s="471" t="s">
        <v>86</v>
      </c>
      <c r="D78" s="471">
        <v>7.0199999999999999E-2</v>
      </c>
      <c r="E78" s="471">
        <v>28.244199999999999</v>
      </c>
      <c r="F78" s="471">
        <v>46.659199999999998</v>
      </c>
      <c r="G78" s="471">
        <v>3.9074</v>
      </c>
      <c r="H78" s="471">
        <v>6.9645999999999999</v>
      </c>
      <c r="I78" s="471">
        <v>0.58040000000000003</v>
      </c>
      <c r="J78" s="472"/>
      <c r="U78" s="471">
        <v>986130610088.11023</v>
      </c>
      <c r="V78" s="473"/>
    </row>
    <row r="79" spans="1:22" s="471" customFormat="1">
      <c r="A79" s="471">
        <v>1919</v>
      </c>
      <c r="B79" s="471">
        <v>2</v>
      </c>
      <c r="C79" s="471" t="s">
        <v>87</v>
      </c>
      <c r="J79" s="472"/>
      <c r="V79" s="473"/>
    </row>
    <row r="80" spans="1:22" s="471" customFormat="1">
      <c r="A80" s="471">
        <v>1919</v>
      </c>
      <c r="B80" s="471">
        <v>3</v>
      </c>
      <c r="C80" s="471" t="s">
        <v>88</v>
      </c>
      <c r="D80" s="471">
        <v>6.9599999999999995E-2</v>
      </c>
      <c r="E80" s="471">
        <v>28.256699999999999</v>
      </c>
      <c r="F80" s="471">
        <v>47.046199999999999</v>
      </c>
      <c r="G80" s="471">
        <v>3.9066999999999998</v>
      </c>
      <c r="H80" s="471">
        <v>6.9733000000000001</v>
      </c>
      <c r="I80" s="471">
        <v>0.58109999999999995</v>
      </c>
      <c r="J80" s="472"/>
      <c r="V80" s="473"/>
    </row>
    <row r="81" spans="1:22" s="471" customFormat="1">
      <c r="A81" s="471">
        <v>1919</v>
      </c>
      <c r="B81" s="471">
        <v>4</v>
      </c>
      <c r="C81" s="471" t="s">
        <v>89</v>
      </c>
      <c r="J81" s="472"/>
      <c r="V81" s="473"/>
    </row>
    <row r="82" spans="1:22" s="471" customFormat="1">
      <c r="A82" s="471">
        <v>1920</v>
      </c>
      <c r="B82" s="471">
        <v>1</v>
      </c>
      <c r="C82" s="471" t="s">
        <v>90</v>
      </c>
      <c r="D82" s="471">
        <v>6.9099999999999995E-2</v>
      </c>
      <c r="E82" s="471">
        <v>28.2697</v>
      </c>
      <c r="F82" s="471">
        <v>47.447800000000001</v>
      </c>
      <c r="G82" s="471">
        <v>3.9060000000000001</v>
      </c>
      <c r="H82" s="471">
        <v>6.9821999999999997</v>
      </c>
      <c r="I82" s="471">
        <v>0.58189999999999997</v>
      </c>
      <c r="J82" s="472"/>
      <c r="U82" s="471">
        <v>985372411340.73267</v>
      </c>
      <c r="V82" s="473"/>
    </row>
    <row r="83" spans="1:22" s="471" customFormat="1">
      <c r="A83" s="471">
        <v>1920</v>
      </c>
      <c r="B83" s="471">
        <v>2</v>
      </c>
      <c r="C83" s="471" t="s">
        <v>91</v>
      </c>
      <c r="J83" s="472"/>
      <c r="V83" s="473"/>
    </row>
    <row r="84" spans="1:22" s="471" customFormat="1">
      <c r="A84" s="471">
        <v>1920</v>
      </c>
      <c r="B84" s="471">
        <v>3</v>
      </c>
      <c r="C84" s="471" t="s">
        <v>92</v>
      </c>
      <c r="D84" s="471">
        <v>6.8500000000000005E-2</v>
      </c>
      <c r="E84" s="471">
        <v>28.283100000000001</v>
      </c>
      <c r="F84" s="471">
        <v>47.863999999999997</v>
      </c>
      <c r="G84" s="471">
        <v>3.9051999999999998</v>
      </c>
      <c r="H84" s="471">
        <v>6.9912999999999998</v>
      </c>
      <c r="I84" s="471">
        <v>0.58260000000000001</v>
      </c>
      <c r="J84" s="472"/>
      <c r="V84" s="473"/>
    </row>
    <row r="85" spans="1:22" s="471" customFormat="1">
      <c r="A85" s="471">
        <v>1920</v>
      </c>
      <c r="B85" s="471">
        <v>4</v>
      </c>
      <c r="C85" s="471" t="s">
        <v>93</v>
      </c>
      <c r="J85" s="472"/>
      <c r="V85" s="473"/>
    </row>
    <row r="86" spans="1:22" s="471" customFormat="1">
      <c r="A86" s="471">
        <v>1921</v>
      </c>
      <c r="B86" s="471">
        <v>1</v>
      </c>
      <c r="C86" s="471" t="s">
        <v>94</v>
      </c>
      <c r="D86" s="471">
        <v>6.8000000000000005E-2</v>
      </c>
      <c r="E86" s="471">
        <v>28.2971</v>
      </c>
      <c r="F86" s="471">
        <v>48.294699999999999</v>
      </c>
      <c r="G86" s="471">
        <v>3.9043000000000001</v>
      </c>
      <c r="H86" s="471">
        <v>7.0007000000000001</v>
      </c>
      <c r="I86" s="471">
        <v>0.58340000000000003</v>
      </c>
      <c r="J86" s="472"/>
      <c r="U86" s="471">
        <v>984692623906.61487</v>
      </c>
      <c r="V86" s="473"/>
    </row>
    <row r="87" spans="1:22" s="471" customFormat="1">
      <c r="A87" s="471">
        <v>1921</v>
      </c>
      <c r="B87" s="471">
        <v>2</v>
      </c>
      <c r="C87" s="471" t="s">
        <v>95</v>
      </c>
      <c r="J87" s="472"/>
      <c r="V87" s="473"/>
    </row>
    <row r="88" spans="1:22" s="471" customFormat="1">
      <c r="A88" s="471">
        <v>1921</v>
      </c>
      <c r="B88" s="471">
        <v>3</v>
      </c>
      <c r="C88" s="471" t="s">
        <v>96</v>
      </c>
      <c r="D88" s="471">
        <v>6.7599999999999993E-2</v>
      </c>
      <c r="E88" s="471">
        <v>28.311499999999999</v>
      </c>
      <c r="F88" s="471">
        <v>48.739899999999999</v>
      </c>
      <c r="G88" s="471">
        <v>3.9033000000000002</v>
      </c>
      <c r="H88" s="471">
        <v>7.0102000000000002</v>
      </c>
      <c r="I88" s="471">
        <v>0.58420000000000005</v>
      </c>
      <c r="J88" s="472"/>
      <c r="V88" s="473"/>
    </row>
    <row r="89" spans="1:22" s="471" customFormat="1">
      <c r="A89" s="471">
        <v>1921</v>
      </c>
      <c r="B89" s="471">
        <v>4</v>
      </c>
      <c r="C89" s="471" t="s">
        <v>97</v>
      </c>
      <c r="J89" s="472"/>
      <c r="V89" s="473"/>
    </row>
    <row r="90" spans="1:22" s="471" customFormat="1">
      <c r="A90" s="471">
        <v>1922</v>
      </c>
      <c r="B90" s="471">
        <v>1</v>
      </c>
      <c r="C90" s="471" t="s">
        <v>98</v>
      </c>
      <c r="D90" s="471">
        <v>6.7199999999999996E-2</v>
      </c>
      <c r="E90" s="471">
        <v>28.3264</v>
      </c>
      <c r="F90" s="471">
        <v>49.199399999999997</v>
      </c>
      <c r="G90" s="471">
        <v>3.9022999999999999</v>
      </c>
      <c r="H90" s="471">
        <v>7.0198999999999998</v>
      </c>
      <c r="I90" s="471">
        <v>0.58499999999999996</v>
      </c>
      <c r="J90" s="472"/>
      <c r="U90" s="471">
        <v>983919692926.81921</v>
      </c>
      <c r="V90" s="473"/>
    </row>
    <row r="91" spans="1:22" s="471" customFormat="1">
      <c r="A91" s="471">
        <v>1922</v>
      </c>
      <c r="B91" s="471">
        <v>2</v>
      </c>
      <c r="C91" s="471" t="s">
        <v>99</v>
      </c>
      <c r="J91" s="472"/>
      <c r="V91" s="473"/>
    </row>
    <row r="92" spans="1:22" s="471" customFormat="1">
      <c r="A92" s="471">
        <v>1922</v>
      </c>
      <c r="B92" s="471">
        <v>3</v>
      </c>
      <c r="C92" s="471" t="s">
        <v>100</v>
      </c>
      <c r="D92" s="471">
        <v>6.6799999999999998E-2</v>
      </c>
      <c r="E92" s="471">
        <v>28.341899999999999</v>
      </c>
      <c r="F92" s="471">
        <v>49.673299999999998</v>
      </c>
      <c r="G92" s="471">
        <v>3.9011</v>
      </c>
      <c r="H92" s="471">
        <v>7.0297999999999998</v>
      </c>
      <c r="I92" s="471">
        <v>0.58579999999999999</v>
      </c>
      <c r="J92" s="472"/>
      <c r="V92" s="473"/>
    </row>
    <row r="93" spans="1:22" s="471" customFormat="1">
      <c r="A93" s="471">
        <v>1922</v>
      </c>
      <c r="B93" s="471">
        <v>4</v>
      </c>
      <c r="C93" s="471" t="s">
        <v>101</v>
      </c>
      <c r="J93" s="472"/>
      <c r="V93" s="473"/>
    </row>
    <row r="94" spans="1:22" s="471" customFormat="1">
      <c r="A94" s="471">
        <v>1923</v>
      </c>
      <c r="B94" s="471">
        <v>1</v>
      </c>
      <c r="C94" s="471" t="s">
        <v>102</v>
      </c>
      <c r="D94" s="471">
        <v>6.6500000000000004E-2</v>
      </c>
      <c r="E94" s="471">
        <v>28.357900000000001</v>
      </c>
      <c r="F94" s="471">
        <v>50.161499999999997</v>
      </c>
      <c r="G94" s="471">
        <v>3.8997999999999999</v>
      </c>
      <c r="H94" s="471">
        <v>7.0399000000000003</v>
      </c>
      <c r="I94" s="471">
        <v>0.5867</v>
      </c>
      <c r="J94" s="472"/>
      <c r="U94" s="471">
        <v>983025794885.52441</v>
      </c>
      <c r="V94" s="473"/>
    </row>
    <row r="95" spans="1:22" s="471" customFormat="1">
      <c r="A95" s="471">
        <v>1923</v>
      </c>
      <c r="B95" s="471">
        <v>2</v>
      </c>
      <c r="C95" s="471" t="s">
        <v>103</v>
      </c>
      <c r="J95" s="472"/>
      <c r="V95" s="473"/>
    </row>
    <row r="96" spans="1:22" s="471" customFormat="1">
      <c r="A96" s="471">
        <v>1923</v>
      </c>
      <c r="B96" s="471">
        <v>3</v>
      </c>
      <c r="C96" s="471" t="s">
        <v>104</v>
      </c>
      <c r="D96" s="471">
        <v>6.6199999999999995E-2</v>
      </c>
      <c r="E96" s="471">
        <v>28.374400000000001</v>
      </c>
      <c r="F96" s="471">
        <v>50.663899999999998</v>
      </c>
      <c r="G96" s="471">
        <v>3.8984999999999999</v>
      </c>
      <c r="H96" s="471">
        <v>7.0503</v>
      </c>
      <c r="I96" s="471">
        <v>0.58750000000000002</v>
      </c>
      <c r="J96" s="472"/>
      <c r="V96" s="473"/>
    </row>
    <row r="97" spans="1:22" s="471" customFormat="1">
      <c r="A97" s="471">
        <v>1923</v>
      </c>
      <c r="B97" s="471">
        <v>4</v>
      </c>
      <c r="C97" s="471" t="s">
        <v>105</v>
      </c>
      <c r="J97" s="472"/>
      <c r="V97" s="473"/>
    </row>
    <row r="98" spans="1:22" s="471" customFormat="1">
      <c r="A98" s="471">
        <v>1924</v>
      </c>
      <c r="B98" s="471">
        <v>1</v>
      </c>
      <c r="C98" s="471" t="s">
        <v>106</v>
      </c>
      <c r="D98" s="471">
        <v>6.59E-2</v>
      </c>
      <c r="E98" s="471">
        <v>28.391500000000001</v>
      </c>
      <c r="F98" s="471">
        <v>51.180399999999999</v>
      </c>
      <c r="G98" s="471">
        <v>3.8969999999999998</v>
      </c>
      <c r="H98" s="471">
        <v>7.0608000000000004</v>
      </c>
      <c r="I98" s="471">
        <v>0.58840000000000003</v>
      </c>
      <c r="J98" s="472"/>
      <c r="U98" s="471">
        <v>982071019744.87097</v>
      </c>
      <c r="V98" s="473"/>
    </row>
    <row r="99" spans="1:22" s="471" customFormat="1">
      <c r="A99" s="471">
        <v>1924</v>
      </c>
      <c r="B99" s="471">
        <v>2</v>
      </c>
      <c r="C99" s="471" t="s">
        <v>107</v>
      </c>
      <c r="J99" s="472"/>
      <c r="V99" s="473"/>
    </row>
    <row r="100" spans="1:22" s="471" customFormat="1">
      <c r="A100" s="471">
        <v>1924</v>
      </c>
      <c r="B100" s="471">
        <v>3</v>
      </c>
      <c r="C100" s="471" t="s">
        <v>108</v>
      </c>
      <c r="D100" s="471">
        <v>6.5699999999999995E-2</v>
      </c>
      <c r="E100" s="471">
        <v>28.409099999999999</v>
      </c>
      <c r="F100" s="471">
        <v>51.711100000000002</v>
      </c>
      <c r="G100" s="471">
        <v>3.8955000000000002</v>
      </c>
      <c r="H100" s="471">
        <v>7.0716000000000001</v>
      </c>
      <c r="I100" s="471">
        <v>0.58930000000000005</v>
      </c>
      <c r="J100" s="472"/>
      <c r="V100" s="473"/>
    </row>
    <row r="101" spans="1:22" s="471" customFormat="1">
      <c r="A101" s="471">
        <v>1924</v>
      </c>
      <c r="B101" s="471">
        <v>4</v>
      </c>
      <c r="C101" s="471" t="s">
        <v>109</v>
      </c>
      <c r="J101" s="472"/>
      <c r="V101" s="473"/>
    </row>
    <row r="102" spans="1:22" s="471" customFormat="1">
      <c r="A102" s="471">
        <v>1925</v>
      </c>
      <c r="B102" s="471">
        <v>1</v>
      </c>
      <c r="C102" s="471" t="s">
        <v>110</v>
      </c>
      <c r="D102" s="471">
        <v>6.5600000000000006E-2</v>
      </c>
      <c r="E102" s="471">
        <v>28.427299999999999</v>
      </c>
      <c r="F102" s="471">
        <v>52.255800000000001</v>
      </c>
      <c r="G102" s="471">
        <v>3.8938000000000001</v>
      </c>
      <c r="H102" s="471">
        <v>7.0826000000000002</v>
      </c>
      <c r="I102" s="471">
        <v>0.59019999999999995</v>
      </c>
      <c r="J102" s="472"/>
      <c r="U102" s="471">
        <v>981024344282.82617</v>
      </c>
      <c r="V102" s="473"/>
    </row>
    <row r="103" spans="1:22" s="471" customFormat="1">
      <c r="A103" s="471">
        <v>1925</v>
      </c>
      <c r="B103" s="471">
        <v>2</v>
      </c>
      <c r="C103" s="471" t="s">
        <v>111</v>
      </c>
      <c r="J103" s="472"/>
      <c r="V103" s="473"/>
    </row>
    <row r="104" spans="1:22" s="471" customFormat="1">
      <c r="A104" s="471">
        <v>1925</v>
      </c>
      <c r="B104" s="471">
        <v>3</v>
      </c>
      <c r="C104" s="471" t="s">
        <v>112</v>
      </c>
      <c r="D104" s="471">
        <v>6.5500000000000003E-2</v>
      </c>
      <c r="E104" s="471">
        <v>28.446100000000001</v>
      </c>
      <c r="F104" s="471">
        <v>52.814599999999999</v>
      </c>
      <c r="G104" s="471">
        <v>3.8921000000000001</v>
      </c>
      <c r="H104" s="471">
        <v>7.0937999999999999</v>
      </c>
      <c r="I104" s="471">
        <v>0.59119999999999995</v>
      </c>
      <c r="J104" s="472"/>
      <c r="V104" s="473"/>
    </row>
    <row r="105" spans="1:22" s="471" customFormat="1">
      <c r="A105" s="471">
        <v>1925</v>
      </c>
      <c r="B105" s="471">
        <v>4</v>
      </c>
      <c r="C105" s="471" t="s">
        <v>113</v>
      </c>
      <c r="J105" s="472"/>
      <c r="V105" s="473"/>
    </row>
    <row r="106" spans="1:22" s="471" customFormat="1">
      <c r="A106" s="471">
        <v>1926</v>
      </c>
      <c r="B106" s="471">
        <v>1</v>
      </c>
      <c r="C106" s="471" t="s">
        <v>114</v>
      </c>
      <c r="D106" s="471">
        <v>6.54E-2</v>
      </c>
      <c r="E106" s="471">
        <v>28.465399999999999</v>
      </c>
      <c r="F106" s="471">
        <v>53.387300000000003</v>
      </c>
      <c r="G106" s="471">
        <v>3.8902999999999999</v>
      </c>
      <c r="H106" s="471">
        <v>7.1052</v>
      </c>
      <c r="I106" s="471">
        <v>0.59209999999999996</v>
      </c>
      <c r="J106" s="472"/>
      <c r="U106" s="471">
        <v>980155922355.23535</v>
      </c>
      <c r="V106" s="473"/>
    </row>
    <row r="107" spans="1:22" s="471" customFormat="1">
      <c r="A107" s="471">
        <v>1926</v>
      </c>
      <c r="B107" s="471">
        <v>2</v>
      </c>
      <c r="C107" s="471" t="s">
        <v>115</v>
      </c>
      <c r="J107" s="472"/>
      <c r="V107" s="473"/>
    </row>
    <row r="108" spans="1:22" s="471" customFormat="1">
      <c r="A108" s="471">
        <v>1926</v>
      </c>
      <c r="B108" s="471">
        <v>3</v>
      </c>
      <c r="C108" s="471" t="s">
        <v>116</v>
      </c>
      <c r="D108" s="471">
        <v>6.54E-2</v>
      </c>
      <c r="E108" s="471">
        <v>28.485399999999998</v>
      </c>
      <c r="F108" s="471">
        <v>53.9741</v>
      </c>
      <c r="G108" s="471">
        <v>3.8883000000000001</v>
      </c>
      <c r="H108" s="471">
        <v>7.1169000000000002</v>
      </c>
      <c r="I108" s="471">
        <v>0.59309999999999996</v>
      </c>
      <c r="J108" s="472"/>
      <c r="V108" s="473"/>
    </row>
    <row r="109" spans="1:22" s="471" customFormat="1">
      <c r="A109" s="471">
        <v>1926</v>
      </c>
      <c r="B109" s="471">
        <v>4</v>
      </c>
      <c r="C109" s="471" t="s">
        <v>117</v>
      </c>
      <c r="J109" s="472"/>
      <c r="V109" s="473"/>
    </row>
    <row r="110" spans="1:22" s="471" customFormat="1">
      <c r="A110" s="471">
        <v>1927</v>
      </c>
      <c r="B110" s="471">
        <v>1</v>
      </c>
      <c r="C110" s="471" t="s">
        <v>118</v>
      </c>
      <c r="D110" s="471">
        <v>6.54E-2</v>
      </c>
      <c r="E110" s="471">
        <v>28.5059</v>
      </c>
      <c r="F110" s="471">
        <v>54.574800000000003</v>
      </c>
      <c r="G110" s="471">
        <v>3.8862000000000001</v>
      </c>
      <c r="H110" s="471">
        <v>7.1288</v>
      </c>
      <c r="I110" s="471">
        <v>0.59409999999999996</v>
      </c>
      <c r="J110" s="472"/>
      <c r="U110" s="471">
        <v>979019515255.05139</v>
      </c>
      <c r="V110" s="473"/>
    </row>
    <row r="111" spans="1:22" s="471" customFormat="1">
      <c r="A111" s="471">
        <v>1927</v>
      </c>
      <c r="B111" s="471">
        <v>2</v>
      </c>
      <c r="C111" s="471" t="s">
        <v>119</v>
      </c>
      <c r="J111" s="472"/>
      <c r="V111" s="473"/>
    </row>
    <row r="112" spans="1:22" s="471" customFormat="1">
      <c r="A112" s="471">
        <v>1927</v>
      </c>
      <c r="B112" s="471">
        <v>3</v>
      </c>
      <c r="C112" s="471" t="s">
        <v>120</v>
      </c>
      <c r="D112" s="471">
        <v>6.5500000000000003E-2</v>
      </c>
      <c r="E112" s="471">
        <v>28.527100000000001</v>
      </c>
      <c r="F112" s="471">
        <v>55.189399999999999</v>
      </c>
      <c r="G112" s="471">
        <v>3.8841000000000001</v>
      </c>
      <c r="H112" s="471">
        <v>7.141</v>
      </c>
      <c r="I112" s="471">
        <v>0.59509999999999996</v>
      </c>
      <c r="J112" s="472"/>
      <c r="V112" s="473"/>
    </row>
    <row r="113" spans="1:22" s="471" customFormat="1">
      <c r="A113" s="471">
        <v>1927</v>
      </c>
      <c r="B113" s="471">
        <v>4</v>
      </c>
      <c r="C113" s="471" t="s">
        <v>121</v>
      </c>
      <c r="J113" s="472"/>
      <c r="V113" s="473"/>
    </row>
    <row r="114" spans="1:22" s="471" customFormat="1">
      <c r="A114" s="471">
        <v>1928</v>
      </c>
      <c r="B114" s="471">
        <v>1</v>
      </c>
      <c r="C114" s="471" t="s">
        <v>122</v>
      </c>
      <c r="D114" s="471">
        <v>6.5600000000000006E-2</v>
      </c>
      <c r="E114" s="471">
        <v>28.5489</v>
      </c>
      <c r="F114" s="471">
        <v>55.817900000000002</v>
      </c>
      <c r="G114" s="471">
        <v>3.8818000000000001</v>
      </c>
      <c r="H114" s="471">
        <v>7.1532999999999998</v>
      </c>
      <c r="I114" s="471">
        <v>0.59609999999999996</v>
      </c>
      <c r="J114" s="472"/>
      <c r="U114" s="471">
        <v>977840965449.90698</v>
      </c>
      <c r="V114" s="473"/>
    </row>
    <row r="115" spans="1:22" s="471" customFormat="1">
      <c r="A115" s="471">
        <v>1928</v>
      </c>
      <c r="B115" s="471">
        <v>2</v>
      </c>
      <c r="C115" s="471" t="s">
        <v>123</v>
      </c>
      <c r="J115" s="472"/>
      <c r="V115" s="473"/>
    </row>
    <row r="116" spans="1:22" s="471" customFormat="1">
      <c r="A116" s="471">
        <v>1928</v>
      </c>
      <c r="B116" s="471">
        <v>3</v>
      </c>
      <c r="C116" s="471" t="s">
        <v>124</v>
      </c>
      <c r="D116" s="471">
        <v>6.5799999999999997E-2</v>
      </c>
      <c r="E116" s="471">
        <v>28.571300000000001</v>
      </c>
      <c r="F116" s="471">
        <v>56.460299999999997</v>
      </c>
      <c r="G116" s="471">
        <v>3.8795000000000002</v>
      </c>
      <c r="H116" s="471">
        <v>7.1660000000000004</v>
      </c>
      <c r="I116" s="471">
        <v>0.59719999999999995</v>
      </c>
      <c r="J116" s="472"/>
      <c r="V116" s="473"/>
    </row>
    <row r="117" spans="1:22" s="471" customFormat="1">
      <c r="A117" s="471">
        <v>1928</v>
      </c>
      <c r="B117" s="471">
        <v>4</v>
      </c>
      <c r="C117" s="471" t="s">
        <v>125</v>
      </c>
      <c r="J117" s="472"/>
      <c r="V117" s="473"/>
    </row>
    <row r="118" spans="1:22" s="471" customFormat="1">
      <c r="A118" s="471">
        <v>1929</v>
      </c>
      <c r="B118" s="471">
        <v>1</v>
      </c>
      <c r="C118" s="471" t="s">
        <v>126</v>
      </c>
      <c r="D118" s="471">
        <v>6.6000000000000003E-2</v>
      </c>
      <c r="E118" s="471">
        <v>28.5943</v>
      </c>
      <c r="F118" s="471">
        <v>57.116599999999998</v>
      </c>
      <c r="G118" s="471">
        <v>3.8769999999999998</v>
      </c>
      <c r="H118" s="471">
        <v>7.1787999999999998</v>
      </c>
      <c r="I118" s="471">
        <v>0.59819999999999995</v>
      </c>
      <c r="J118" s="472"/>
      <c r="U118" s="471">
        <v>976652662630.00854</v>
      </c>
      <c r="V118" s="473"/>
    </row>
    <row r="119" spans="1:22" s="471" customFormat="1">
      <c r="A119" s="471">
        <v>1929</v>
      </c>
      <c r="B119" s="471">
        <v>2</v>
      </c>
      <c r="C119" s="471" t="s">
        <v>127</v>
      </c>
      <c r="J119" s="472"/>
      <c r="V119" s="473"/>
    </row>
    <row r="120" spans="1:22" s="471" customFormat="1">
      <c r="A120" s="471">
        <v>1929</v>
      </c>
      <c r="B120" s="471">
        <v>3</v>
      </c>
      <c r="C120" s="471" t="s">
        <v>128</v>
      </c>
      <c r="D120" s="471">
        <v>6.6299999999999998E-2</v>
      </c>
      <c r="E120" s="471">
        <v>28.617999999999999</v>
      </c>
      <c r="F120" s="471">
        <v>57.786900000000003</v>
      </c>
      <c r="G120" s="471">
        <v>3.8744000000000001</v>
      </c>
      <c r="H120" s="471">
        <v>7.1919000000000004</v>
      </c>
      <c r="I120" s="471">
        <v>0.59930000000000005</v>
      </c>
      <c r="J120" s="472"/>
      <c r="V120" s="473"/>
    </row>
    <row r="121" spans="1:22" s="471" customFormat="1">
      <c r="A121" s="471">
        <v>1929</v>
      </c>
      <c r="B121" s="471">
        <v>4</v>
      </c>
      <c r="C121" s="471" t="s">
        <v>129</v>
      </c>
      <c r="J121" s="472"/>
      <c r="V121" s="473"/>
    </row>
    <row r="122" spans="1:22" s="471" customFormat="1">
      <c r="A122" s="471">
        <v>1930</v>
      </c>
      <c r="B122" s="471">
        <v>1</v>
      </c>
      <c r="C122" s="471" t="s">
        <v>130</v>
      </c>
      <c r="D122" s="471">
        <v>6.6600000000000006E-2</v>
      </c>
      <c r="E122" s="471">
        <v>28.642399999999999</v>
      </c>
      <c r="F122" s="471">
        <v>58.470999999999997</v>
      </c>
      <c r="G122" s="471">
        <v>3.8717999999999999</v>
      </c>
      <c r="H122" s="471">
        <v>7.2026000000000003</v>
      </c>
      <c r="I122" s="471">
        <v>0.60019999999999996</v>
      </c>
      <c r="J122" s="472"/>
      <c r="U122" s="471">
        <v>975514959422.36096</v>
      </c>
    </row>
    <row r="123" spans="1:22" s="471" customFormat="1">
      <c r="A123" s="471">
        <v>1930</v>
      </c>
      <c r="B123" s="471">
        <v>2</v>
      </c>
      <c r="C123" s="471" t="s">
        <v>131</v>
      </c>
      <c r="J123" s="472"/>
    </row>
    <row r="124" spans="1:22" s="471" customFormat="1">
      <c r="A124" s="471">
        <v>1930</v>
      </c>
      <c r="B124" s="471">
        <v>3</v>
      </c>
      <c r="C124" s="471" t="s">
        <v>132</v>
      </c>
      <c r="D124" s="471">
        <v>6.6900000000000001E-2</v>
      </c>
      <c r="E124" s="471">
        <v>28.667400000000001</v>
      </c>
      <c r="F124" s="471">
        <v>59.168999999999997</v>
      </c>
      <c r="G124" s="471">
        <v>3.8690000000000002</v>
      </c>
      <c r="H124" s="471">
        <v>7.2095000000000002</v>
      </c>
      <c r="I124" s="471">
        <v>0.6008</v>
      </c>
      <c r="J124" s="472"/>
    </row>
    <row r="125" spans="1:22" s="471" customFormat="1">
      <c r="A125" s="471">
        <v>1930</v>
      </c>
      <c r="B125" s="471">
        <v>4</v>
      </c>
      <c r="C125" s="471" t="s">
        <v>133</v>
      </c>
      <c r="J125" s="472"/>
    </row>
    <row r="126" spans="1:22" s="471" customFormat="1">
      <c r="A126" s="471">
        <v>1931</v>
      </c>
      <c r="B126" s="471">
        <v>1</v>
      </c>
      <c r="C126" s="471" t="s">
        <v>134</v>
      </c>
      <c r="D126" s="471">
        <v>6.7400000000000002E-2</v>
      </c>
      <c r="E126" s="471">
        <v>28.693100000000001</v>
      </c>
      <c r="F126" s="471">
        <v>59.881</v>
      </c>
      <c r="G126" s="471">
        <v>3.8664000000000001</v>
      </c>
      <c r="H126" s="471">
        <v>7.2164000000000001</v>
      </c>
      <c r="I126" s="471">
        <v>0.60140000000000005</v>
      </c>
      <c r="J126" s="472"/>
      <c r="U126" s="471">
        <v>974538187013.85413</v>
      </c>
    </row>
    <row r="127" spans="1:22" s="471" customFormat="1">
      <c r="A127" s="471">
        <v>1931</v>
      </c>
      <c r="B127" s="471">
        <v>2</v>
      </c>
      <c r="C127" s="471" t="s">
        <v>135</v>
      </c>
      <c r="J127" s="472"/>
    </row>
    <row r="128" spans="1:22" s="471" customFormat="1">
      <c r="A128" s="471">
        <v>1931</v>
      </c>
      <c r="B128" s="471">
        <v>3</v>
      </c>
      <c r="C128" s="471" t="s">
        <v>136</v>
      </c>
      <c r="D128" s="471">
        <v>6.7799999999999999E-2</v>
      </c>
      <c r="E128" s="471">
        <v>28.7194</v>
      </c>
      <c r="F128" s="471">
        <v>60.606900000000003</v>
      </c>
      <c r="G128" s="471">
        <v>3.8637000000000001</v>
      </c>
      <c r="H128" s="471">
        <v>7.2236000000000002</v>
      </c>
      <c r="I128" s="471">
        <v>0.60199999999999998</v>
      </c>
      <c r="J128" s="472"/>
    </row>
    <row r="129" spans="1:21" s="471" customFormat="1">
      <c r="A129" s="471">
        <v>1931</v>
      </c>
      <c r="B129" s="471">
        <v>4</v>
      </c>
      <c r="C129" s="471" t="s">
        <v>137</v>
      </c>
      <c r="J129" s="472"/>
    </row>
    <row r="130" spans="1:21" s="471" customFormat="1">
      <c r="A130" s="471">
        <v>1932</v>
      </c>
      <c r="B130" s="471">
        <v>1</v>
      </c>
      <c r="C130" s="471" t="s">
        <v>138</v>
      </c>
      <c r="D130" s="471">
        <v>6.83E-2</v>
      </c>
      <c r="E130" s="471">
        <v>28.746500000000001</v>
      </c>
      <c r="F130" s="471">
        <v>61.346899999999998</v>
      </c>
      <c r="G130" s="471">
        <v>3.8611</v>
      </c>
      <c r="H130" s="471">
        <v>7.2308000000000003</v>
      </c>
      <c r="I130" s="471">
        <v>0.60260000000000002</v>
      </c>
      <c r="J130" s="472"/>
      <c r="U130" s="471">
        <v>973704339860.86658</v>
      </c>
    </row>
    <row r="131" spans="1:21" s="471" customFormat="1">
      <c r="A131" s="471">
        <v>1932</v>
      </c>
      <c r="B131" s="471">
        <v>2</v>
      </c>
      <c r="C131" s="471" t="s">
        <v>139</v>
      </c>
      <c r="J131" s="472"/>
    </row>
    <row r="132" spans="1:21" s="471" customFormat="1">
      <c r="A132" s="471">
        <v>1932</v>
      </c>
      <c r="B132" s="471">
        <v>3</v>
      </c>
      <c r="C132" s="471" t="s">
        <v>140</v>
      </c>
      <c r="D132" s="471">
        <v>6.8900000000000003E-2</v>
      </c>
      <c r="E132" s="471">
        <v>28.7742</v>
      </c>
      <c r="F132" s="471">
        <v>62.1008</v>
      </c>
      <c r="G132" s="471">
        <v>3.8584000000000001</v>
      </c>
      <c r="H132" s="471">
        <v>7.2382999999999997</v>
      </c>
      <c r="I132" s="471">
        <v>0.60319999999999996</v>
      </c>
      <c r="J132" s="472"/>
    </row>
    <row r="133" spans="1:21" s="471" customFormat="1">
      <c r="A133" s="471">
        <v>1932</v>
      </c>
      <c r="B133" s="471">
        <v>4</v>
      </c>
      <c r="C133" s="471" t="s">
        <v>141</v>
      </c>
      <c r="J133" s="472"/>
    </row>
    <row r="134" spans="1:21" s="471" customFormat="1">
      <c r="A134" s="471">
        <v>1933</v>
      </c>
      <c r="B134" s="471">
        <v>1</v>
      </c>
      <c r="C134" s="471" t="s">
        <v>142</v>
      </c>
      <c r="D134" s="471">
        <v>6.9500000000000006E-2</v>
      </c>
      <c r="E134" s="471">
        <v>28.802700000000002</v>
      </c>
      <c r="F134" s="471">
        <v>62.8688</v>
      </c>
      <c r="G134" s="471">
        <v>3.8555999999999999</v>
      </c>
      <c r="H134" s="471">
        <v>7.2458999999999998</v>
      </c>
      <c r="I134" s="471">
        <v>0.6038</v>
      </c>
      <c r="J134" s="472"/>
      <c r="U134" s="471">
        <v>972801005300.66736</v>
      </c>
    </row>
    <row r="135" spans="1:21" s="471" customFormat="1">
      <c r="A135" s="471">
        <v>1933</v>
      </c>
      <c r="B135" s="471">
        <v>2</v>
      </c>
      <c r="C135" s="471" t="s">
        <v>143</v>
      </c>
      <c r="J135" s="472"/>
    </row>
    <row r="136" spans="1:21" s="471" customFormat="1">
      <c r="A136" s="471">
        <v>1933</v>
      </c>
      <c r="B136" s="471">
        <v>3</v>
      </c>
      <c r="C136" s="471" t="s">
        <v>144</v>
      </c>
      <c r="D136" s="471">
        <v>7.0199999999999999E-2</v>
      </c>
      <c r="E136" s="471">
        <v>28.831900000000001</v>
      </c>
      <c r="F136" s="471">
        <v>63.6509</v>
      </c>
      <c r="G136" s="471">
        <v>3.8529</v>
      </c>
      <c r="H136" s="471">
        <v>7.2535999999999996</v>
      </c>
      <c r="I136" s="471">
        <v>0.60450000000000004</v>
      </c>
      <c r="J136" s="472"/>
    </row>
    <row r="137" spans="1:21" s="471" customFormat="1">
      <c r="A137" s="471">
        <v>1933</v>
      </c>
      <c r="B137" s="471">
        <v>4</v>
      </c>
      <c r="C137" s="471" t="s">
        <v>145</v>
      </c>
      <c r="J137" s="472"/>
    </row>
    <row r="138" spans="1:21" s="471" customFormat="1">
      <c r="A138" s="471">
        <v>1934</v>
      </c>
      <c r="B138" s="471">
        <v>1</v>
      </c>
      <c r="C138" s="471" t="s">
        <v>146</v>
      </c>
      <c r="D138" s="471">
        <v>7.0900000000000005E-2</v>
      </c>
      <c r="E138" s="471">
        <v>28.861799999999999</v>
      </c>
      <c r="F138" s="471">
        <v>64.447100000000006</v>
      </c>
      <c r="G138" s="471">
        <v>3.85</v>
      </c>
      <c r="H138" s="471">
        <v>7.2614999999999998</v>
      </c>
      <c r="I138" s="471">
        <v>0.60509999999999997</v>
      </c>
      <c r="J138" s="472"/>
      <c r="U138" s="471">
        <v>971703300167.32898</v>
      </c>
    </row>
    <row r="139" spans="1:21" s="471" customFormat="1">
      <c r="A139" s="471">
        <v>1934</v>
      </c>
      <c r="B139" s="471">
        <v>2</v>
      </c>
      <c r="C139" s="471" t="s">
        <v>147</v>
      </c>
      <c r="J139" s="472"/>
    </row>
    <row r="140" spans="1:21" s="471" customFormat="1">
      <c r="A140" s="471">
        <v>1934</v>
      </c>
      <c r="B140" s="471">
        <v>3</v>
      </c>
      <c r="C140" s="471" t="s">
        <v>148</v>
      </c>
      <c r="D140" s="471">
        <v>7.17E-2</v>
      </c>
      <c r="E140" s="471">
        <v>28.892399999999999</v>
      </c>
      <c r="F140" s="471">
        <v>65.257499999999993</v>
      </c>
      <c r="G140" s="471">
        <v>3.8471000000000002</v>
      </c>
      <c r="H140" s="471">
        <v>7.2695999999999996</v>
      </c>
      <c r="I140" s="471">
        <v>0.60580000000000001</v>
      </c>
      <c r="J140" s="472"/>
    </row>
    <row r="141" spans="1:21" s="471" customFormat="1">
      <c r="A141" s="471">
        <v>1934</v>
      </c>
      <c r="B141" s="471">
        <v>4</v>
      </c>
      <c r="C141" s="471" t="s">
        <v>149</v>
      </c>
      <c r="J141" s="472"/>
    </row>
    <row r="142" spans="1:21" s="471" customFormat="1">
      <c r="A142" s="471">
        <v>1935</v>
      </c>
      <c r="B142" s="471">
        <v>1</v>
      </c>
      <c r="C142" s="471" t="s">
        <v>150</v>
      </c>
      <c r="D142" s="471">
        <v>7.2499999999999995E-2</v>
      </c>
      <c r="E142" s="471">
        <v>28.9238</v>
      </c>
      <c r="F142" s="471">
        <v>66.0822</v>
      </c>
      <c r="G142" s="471">
        <v>3.8441999999999998</v>
      </c>
      <c r="H142" s="471">
        <v>7.2778</v>
      </c>
      <c r="I142" s="471">
        <v>0.60650000000000004</v>
      </c>
      <c r="J142" s="472"/>
      <c r="U142" s="471">
        <v>970505466067.56958</v>
      </c>
    </row>
    <row r="143" spans="1:21" s="471" customFormat="1">
      <c r="A143" s="471">
        <v>1935</v>
      </c>
      <c r="B143" s="471">
        <v>2</v>
      </c>
      <c r="C143" s="471" t="s">
        <v>151</v>
      </c>
      <c r="J143" s="472"/>
    </row>
    <row r="144" spans="1:21" s="471" customFormat="1">
      <c r="A144" s="471">
        <v>1935</v>
      </c>
      <c r="B144" s="471">
        <v>3</v>
      </c>
      <c r="C144" s="471" t="s">
        <v>152</v>
      </c>
      <c r="D144" s="471">
        <v>7.3400000000000007E-2</v>
      </c>
      <c r="E144" s="471">
        <v>28.9559</v>
      </c>
      <c r="F144" s="471">
        <v>66.921300000000002</v>
      </c>
      <c r="G144" s="471">
        <v>3.8411</v>
      </c>
      <c r="H144" s="471">
        <v>7.2862</v>
      </c>
      <c r="I144" s="471">
        <v>0.60719999999999996</v>
      </c>
      <c r="J144" s="472"/>
    </row>
    <row r="145" spans="1:21" s="471" customFormat="1">
      <c r="A145" s="471">
        <v>1935</v>
      </c>
      <c r="B145" s="471">
        <v>4</v>
      </c>
      <c r="C145" s="471" t="s">
        <v>153</v>
      </c>
      <c r="J145" s="472"/>
    </row>
    <row r="146" spans="1:21" s="471" customFormat="1">
      <c r="A146" s="471">
        <v>1936</v>
      </c>
      <c r="B146" s="471">
        <v>1</v>
      </c>
      <c r="C146" s="471" t="s">
        <v>154</v>
      </c>
      <c r="D146" s="471">
        <v>7.4300000000000005E-2</v>
      </c>
      <c r="E146" s="471">
        <v>28.988800000000001</v>
      </c>
      <c r="F146" s="471">
        <v>67.774699999999996</v>
      </c>
      <c r="G146" s="471">
        <v>3.8380000000000001</v>
      </c>
      <c r="H146" s="471">
        <v>7.2948000000000004</v>
      </c>
      <c r="I146" s="471">
        <v>0.6079</v>
      </c>
      <c r="J146" s="472"/>
      <c r="U146" s="471">
        <v>968929038225.52576</v>
      </c>
    </row>
    <row r="147" spans="1:21" s="471" customFormat="1">
      <c r="A147" s="471">
        <v>1936</v>
      </c>
      <c r="B147" s="471">
        <v>2</v>
      </c>
      <c r="C147" s="471" t="s">
        <v>155</v>
      </c>
      <c r="J147" s="472"/>
    </row>
    <row r="148" spans="1:21" s="471" customFormat="1">
      <c r="A148" s="471">
        <v>1936</v>
      </c>
      <c r="B148" s="471">
        <v>3</v>
      </c>
      <c r="C148" s="471" t="s">
        <v>156</v>
      </c>
      <c r="D148" s="471">
        <v>7.5300000000000006E-2</v>
      </c>
      <c r="E148" s="471">
        <v>29.022500000000001</v>
      </c>
      <c r="F148" s="471">
        <v>68.642600000000002</v>
      </c>
      <c r="G148" s="471">
        <v>3.8348</v>
      </c>
      <c r="H148" s="471">
        <v>7.3036000000000003</v>
      </c>
      <c r="I148" s="471">
        <v>0.60860000000000003</v>
      </c>
      <c r="J148" s="472"/>
    </row>
    <row r="149" spans="1:21" s="471" customFormat="1">
      <c r="A149" s="471">
        <v>1936</v>
      </c>
      <c r="B149" s="471">
        <v>4</v>
      </c>
      <c r="C149" s="471" t="s">
        <v>157</v>
      </c>
      <c r="J149" s="472"/>
    </row>
    <row r="150" spans="1:21" s="471" customFormat="1">
      <c r="A150" s="471">
        <v>1937</v>
      </c>
      <c r="B150" s="471">
        <v>1</v>
      </c>
      <c r="C150" s="471" t="s">
        <v>158</v>
      </c>
      <c r="D150" s="471">
        <v>7.6399999999999996E-2</v>
      </c>
      <c r="E150" s="471">
        <v>29.056999999999999</v>
      </c>
      <c r="F150" s="471">
        <v>69.525099999999995</v>
      </c>
      <c r="G150" s="471">
        <v>3.8315000000000001</v>
      </c>
      <c r="H150" s="471">
        <v>7.3125</v>
      </c>
      <c r="I150" s="471">
        <v>0.60940000000000005</v>
      </c>
      <c r="J150" s="472"/>
      <c r="U150" s="471">
        <v>967411681526.20459</v>
      </c>
    </row>
    <row r="151" spans="1:21" s="471" customFormat="1">
      <c r="A151" s="471">
        <v>1937</v>
      </c>
      <c r="B151" s="471">
        <v>2</v>
      </c>
      <c r="C151" s="471" t="s">
        <v>159</v>
      </c>
      <c r="J151" s="472"/>
    </row>
    <row r="152" spans="1:21" s="471" customFormat="1">
      <c r="A152" s="471">
        <v>1937</v>
      </c>
      <c r="B152" s="471">
        <v>3</v>
      </c>
      <c r="C152" s="471" t="s">
        <v>160</v>
      </c>
      <c r="D152" s="471">
        <v>7.7499999999999999E-2</v>
      </c>
      <c r="E152" s="471">
        <v>29.092300000000002</v>
      </c>
      <c r="F152" s="471">
        <v>70.422300000000007</v>
      </c>
      <c r="G152" s="471">
        <v>3.8281999999999998</v>
      </c>
      <c r="H152" s="471">
        <v>7.3216000000000001</v>
      </c>
      <c r="I152" s="471">
        <v>0.61009999999999998</v>
      </c>
      <c r="J152" s="472"/>
    </row>
    <row r="153" spans="1:21" s="471" customFormat="1">
      <c r="A153" s="471">
        <v>1937</v>
      </c>
      <c r="B153" s="471">
        <v>4</v>
      </c>
      <c r="C153" s="471" t="s">
        <v>161</v>
      </c>
      <c r="J153" s="472"/>
    </row>
    <row r="154" spans="1:21" s="471" customFormat="1">
      <c r="A154" s="471">
        <v>1938</v>
      </c>
      <c r="B154" s="471">
        <v>1</v>
      </c>
      <c r="C154" s="471" t="s">
        <v>162</v>
      </c>
      <c r="D154" s="471">
        <v>7.8600000000000003E-2</v>
      </c>
      <c r="E154" s="471">
        <v>29.128399999999999</v>
      </c>
      <c r="F154" s="471">
        <v>71.334199999999996</v>
      </c>
      <c r="G154" s="471">
        <v>3.8247</v>
      </c>
      <c r="H154" s="471">
        <v>7.3308999999999997</v>
      </c>
      <c r="I154" s="471">
        <v>0.6109</v>
      </c>
      <c r="J154" s="472"/>
      <c r="U154" s="471">
        <v>965686137733.1394</v>
      </c>
    </row>
    <row r="155" spans="1:21" s="471" customFormat="1">
      <c r="A155" s="471">
        <v>1938</v>
      </c>
      <c r="B155" s="471">
        <v>2</v>
      </c>
      <c r="C155" s="471" t="s">
        <v>163</v>
      </c>
      <c r="J155" s="472"/>
    </row>
    <row r="156" spans="1:21" s="471" customFormat="1">
      <c r="A156" s="471">
        <v>1938</v>
      </c>
      <c r="B156" s="471">
        <v>3</v>
      </c>
      <c r="C156" s="471" t="s">
        <v>164</v>
      </c>
      <c r="D156" s="471">
        <v>7.9899999999999999E-2</v>
      </c>
      <c r="E156" s="471">
        <v>29.165299999999998</v>
      </c>
      <c r="F156" s="471">
        <v>72.260999999999996</v>
      </c>
      <c r="G156" s="471">
        <v>3.8212000000000002</v>
      </c>
      <c r="H156" s="471">
        <v>7.3403999999999998</v>
      </c>
      <c r="I156" s="471">
        <v>0.61170000000000002</v>
      </c>
      <c r="J156" s="472"/>
    </row>
    <row r="157" spans="1:21" s="471" customFormat="1">
      <c r="A157" s="471">
        <v>1938</v>
      </c>
      <c r="B157" s="471">
        <v>4</v>
      </c>
      <c r="C157" s="471" t="s">
        <v>165</v>
      </c>
      <c r="J157" s="472"/>
    </row>
    <row r="158" spans="1:21" s="471" customFormat="1">
      <c r="A158" s="471">
        <v>1939</v>
      </c>
      <c r="B158" s="471">
        <v>1</v>
      </c>
      <c r="C158" s="471" t="s">
        <v>166</v>
      </c>
      <c r="D158" s="471">
        <v>8.1100000000000005E-2</v>
      </c>
      <c r="E158" s="471">
        <v>29.203099999999999</v>
      </c>
      <c r="F158" s="471">
        <v>73.202799999999996</v>
      </c>
      <c r="G158" s="471">
        <v>3.8174999999999999</v>
      </c>
      <c r="H158" s="471">
        <v>7.3501000000000003</v>
      </c>
      <c r="I158" s="471">
        <v>0.61250000000000004</v>
      </c>
      <c r="J158" s="472"/>
      <c r="U158" s="471">
        <v>963919952385.22607</v>
      </c>
    </row>
    <row r="159" spans="1:21" s="471" customFormat="1">
      <c r="A159" s="471">
        <v>1939</v>
      </c>
      <c r="B159" s="471">
        <v>2</v>
      </c>
      <c r="C159" s="471" t="s">
        <v>167</v>
      </c>
      <c r="J159" s="472"/>
    </row>
    <row r="160" spans="1:21" s="471" customFormat="1">
      <c r="A160" s="471">
        <v>1939</v>
      </c>
      <c r="B160" s="471">
        <v>3</v>
      </c>
      <c r="C160" s="471" t="s">
        <v>168</v>
      </c>
      <c r="D160" s="471">
        <v>8.2500000000000004E-2</v>
      </c>
      <c r="E160" s="471">
        <v>29.241700000000002</v>
      </c>
      <c r="F160" s="471">
        <v>74.159700000000001</v>
      </c>
      <c r="G160" s="471">
        <v>3.8138000000000001</v>
      </c>
      <c r="H160" s="471">
        <v>7.6357999999999997</v>
      </c>
      <c r="I160" s="471">
        <v>0.63629999999999998</v>
      </c>
      <c r="J160" s="472"/>
    </row>
    <row r="161" spans="1:21" s="471" customFormat="1">
      <c r="A161" s="471">
        <v>1939</v>
      </c>
      <c r="B161" s="471">
        <v>4</v>
      </c>
      <c r="C161" s="471" t="s">
        <v>169</v>
      </c>
      <c r="J161" s="472"/>
    </row>
    <row r="162" spans="1:21" s="471" customFormat="1">
      <c r="A162" s="471">
        <v>1940</v>
      </c>
      <c r="B162" s="471">
        <v>1</v>
      </c>
      <c r="C162" s="471" t="s">
        <v>170</v>
      </c>
      <c r="D162" s="471">
        <v>8.3900000000000002E-2</v>
      </c>
      <c r="E162" s="471">
        <v>29.281199999999998</v>
      </c>
      <c r="F162" s="471">
        <v>75.131699999999995</v>
      </c>
      <c r="G162" s="471">
        <v>3.7995999999999999</v>
      </c>
      <c r="H162" s="471">
        <v>7.9257999999999997</v>
      </c>
      <c r="I162" s="471">
        <v>0.66049999999999998</v>
      </c>
      <c r="J162" s="472"/>
      <c r="U162" s="471">
        <v>962246933524.37268</v>
      </c>
    </row>
    <row r="163" spans="1:21" s="471" customFormat="1">
      <c r="A163" s="471">
        <v>1940</v>
      </c>
      <c r="B163" s="471">
        <v>2</v>
      </c>
      <c r="C163" s="471" t="s">
        <v>171</v>
      </c>
      <c r="J163" s="472"/>
    </row>
    <row r="164" spans="1:21" s="471" customFormat="1">
      <c r="A164" s="471">
        <v>1940</v>
      </c>
      <c r="B164" s="471">
        <v>3</v>
      </c>
      <c r="C164" s="471" t="s">
        <v>172</v>
      </c>
      <c r="D164" s="471">
        <v>8.5300000000000001E-2</v>
      </c>
      <c r="E164" s="471">
        <v>29.3216</v>
      </c>
      <c r="F164" s="471">
        <v>76.119100000000003</v>
      </c>
      <c r="G164" s="471">
        <v>3.7768999999999999</v>
      </c>
      <c r="H164" s="471">
        <v>7.9379999999999997</v>
      </c>
      <c r="I164" s="471">
        <v>0.66149999999999998</v>
      </c>
      <c r="J164" s="472"/>
    </row>
    <row r="165" spans="1:21" s="471" customFormat="1">
      <c r="A165" s="471">
        <v>1940</v>
      </c>
      <c r="B165" s="471">
        <v>4</v>
      </c>
      <c r="C165" s="471" t="s">
        <v>173</v>
      </c>
      <c r="J165" s="472"/>
    </row>
    <row r="166" spans="1:21" s="471" customFormat="1">
      <c r="A166" s="471">
        <v>1941</v>
      </c>
      <c r="B166" s="471">
        <v>1</v>
      </c>
      <c r="C166" s="471" t="s">
        <v>174</v>
      </c>
      <c r="D166" s="471">
        <v>8.6900000000000005E-2</v>
      </c>
      <c r="E166" s="471">
        <v>29.3629</v>
      </c>
      <c r="F166" s="471">
        <v>77.122</v>
      </c>
      <c r="G166" s="471">
        <v>3.7578</v>
      </c>
      <c r="H166" s="471">
        <v>7.9508999999999999</v>
      </c>
      <c r="I166" s="471">
        <v>0.66259999999999997</v>
      </c>
      <c r="J166" s="472"/>
      <c r="U166" s="471">
        <v>960633828602.75159</v>
      </c>
    </row>
    <row r="167" spans="1:21" s="471" customFormat="1">
      <c r="A167" s="471">
        <v>1941</v>
      </c>
      <c r="B167" s="471">
        <v>2</v>
      </c>
      <c r="C167" s="471" t="s">
        <v>175</v>
      </c>
      <c r="J167" s="472"/>
    </row>
    <row r="168" spans="1:21" s="471" customFormat="1">
      <c r="A168" s="471">
        <v>1941</v>
      </c>
      <c r="B168" s="471">
        <v>3</v>
      </c>
      <c r="C168" s="471" t="s">
        <v>176</v>
      </c>
      <c r="D168" s="471">
        <v>8.8499999999999995E-2</v>
      </c>
      <c r="E168" s="471">
        <v>29.405000000000001</v>
      </c>
      <c r="F168" s="471">
        <v>78.1404</v>
      </c>
      <c r="G168" s="471">
        <v>3.7416</v>
      </c>
      <c r="H168" s="471">
        <v>7.9644000000000004</v>
      </c>
      <c r="I168" s="471">
        <v>0.66369999999999996</v>
      </c>
      <c r="J168" s="472"/>
    </row>
    <row r="169" spans="1:21" s="471" customFormat="1">
      <c r="A169" s="471">
        <v>1941</v>
      </c>
      <c r="B169" s="471">
        <v>4</v>
      </c>
      <c r="C169" s="471" t="s">
        <v>177</v>
      </c>
      <c r="J169" s="472"/>
    </row>
    <row r="170" spans="1:21" s="471" customFormat="1">
      <c r="A170" s="471">
        <v>1942</v>
      </c>
      <c r="B170" s="471">
        <v>1</v>
      </c>
      <c r="C170" s="471" t="s">
        <v>178</v>
      </c>
      <c r="D170" s="471">
        <v>9.0200000000000002E-2</v>
      </c>
      <c r="E170" s="471">
        <v>29.450099999999999</v>
      </c>
      <c r="F170" s="471">
        <v>79.174499999999995</v>
      </c>
      <c r="G170" s="471">
        <v>3.7275999999999998</v>
      </c>
      <c r="H170" s="471">
        <v>7.9781000000000004</v>
      </c>
      <c r="I170" s="471">
        <v>0.66479999999999995</v>
      </c>
      <c r="J170" s="472"/>
      <c r="U170" s="471">
        <v>959261167856.42249</v>
      </c>
    </row>
    <row r="171" spans="1:21" s="471" customFormat="1">
      <c r="A171" s="471">
        <v>1942</v>
      </c>
      <c r="B171" s="471">
        <v>2</v>
      </c>
      <c r="C171" s="471" t="s">
        <v>179</v>
      </c>
      <c r="J171" s="472"/>
    </row>
    <row r="172" spans="1:21" s="471" customFormat="1">
      <c r="A172" s="471">
        <v>1942</v>
      </c>
      <c r="B172" s="471">
        <v>3</v>
      </c>
      <c r="C172" s="471" t="s">
        <v>180</v>
      </c>
      <c r="D172" s="471">
        <v>9.1999999999999998E-2</v>
      </c>
      <c r="E172" s="471">
        <v>29.499600000000001</v>
      </c>
      <c r="F172" s="471">
        <v>80.224299999999999</v>
      </c>
      <c r="G172" s="471">
        <v>3.7153999999999998</v>
      </c>
      <c r="H172" s="471">
        <v>7.9922000000000004</v>
      </c>
      <c r="I172" s="471">
        <v>0.66600000000000004</v>
      </c>
      <c r="J172" s="472"/>
    </row>
    <row r="173" spans="1:21" s="471" customFormat="1">
      <c r="A173" s="471">
        <v>1942</v>
      </c>
      <c r="B173" s="471">
        <v>4</v>
      </c>
      <c r="C173" s="471" t="s">
        <v>181</v>
      </c>
      <c r="J173" s="472"/>
    </row>
    <row r="174" spans="1:21" s="471" customFormat="1">
      <c r="A174" s="471">
        <v>1943</v>
      </c>
      <c r="B174" s="471">
        <v>1</v>
      </c>
      <c r="C174" s="471" t="s">
        <v>182</v>
      </c>
      <c r="D174" s="471">
        <v>9.4E-2</v>
      </c>
      <c r="E174" s="471">
        <v>29.5548</v>
      </c>
      <c r="F174" s="471">
        <v>81.289699999999996</v>
      </c>
      <c r="G174" s="471">
        <v>3.7046000000000001</v>
      </c>
      <c r="H174" s="471">
        <v>8.0063999999999993</v>
      </c>
      <c r="I174" s="471">
        <v>0.66720000000000002</v>
      </c>
      <c r="J174" s="472"/>
      <c r="U174" s="471">
        <v>957890313705.64063</v>
      </c>
    </row>
    <row r="175" spans="1:21" s="471" customFormat="1">
      <c r="A175" s="471">
        <v>1943</v>
      </c>
      <c r="B175" s="471">
        <v>2</v>
      </c>
      <c r="C175" s="471" t="s">
        <v>183</v>
      </c>
      <c r="J175" s="472"/>
    </row>
    <row r="176" spans="1:21" s="471" customFormat="1">
      <c r="A176" s="471">
        <v>1943</v>
      </c>
      <c r="B176" s="471">
        <v>3</v>
      </c>
      <c r="C176" s="471" t="s">
        <v>184</v>
      </c>
      <c r="D176" s="471">
        <v>9.6199999999999994E-2</v>
      </c>
      <c r="E176" s="471">
        <v>29.616499999999998</v>
      </c>
      <c r="F176" s="471">
        <v>82.370199999999997</v>
      </c>
      <c r="G176" s="471">
        <v>3.6949999999999998</v>
      </c>
      <c r="H176" s="471">
        <v>8.0208999999999993</v>
      </c>
      <c r="I176" s="471">
        <v>0.66839999999999999</v>
      </c>
      <c r="J176" s="472"/>
    </row>
    <row r="177" spans="1:21" s="471" customFormat="1">
      <c r="A177" s="471">
        <v>1943</v>
      </c>
      <c r="B177" s="471">
        <v>4</v>
      </c>
      <c r="C177" s="471" t="s">
        <v>185</v>
      </c>
      <c r="J177" s="472"/>
    </row>
    <row r="178" spans="1:21" s="471" customFormat="1">
      <c r="A178" s="471">
        <v>1944</v>
      </c>
      <c r="B178" s="471">
        <v>1</v>
      </c>
      <c r="C178" s="471" t="s">
        <v>186</v>
      </c>
      <c r="D178" s="471">
        <v>9.8599999999999993E-2</v>
      </c>
      <c r="E178" s="471">
        <v>29.685300000000002</v>
      </c>
      <c r="F178" s="471">
        <v>83.465699999999998</v>
      </c>
      <c r="G178" s="471">
        <v>3.6861000000000002</v>
      </c>
      <c r="H178" s="471">
        <v>8.0356000000000005</v>
      </c>
      <c r="I178" s="471">
        <v>0.66959999999999997</v>
      </c>
      <c r="J178" s="472"/>
      <c r="U178" s="471">
        <v>956558465559.41443</v>
      </c>
    </row>
    <row r="179" spans="1:21" s="471" customFormat="1">
      <c r="A179" s="471">
        <v>1944</v>
      </c>
      <c r="B179" s="471">
        <v>2</v>
      </c>
      <c r="C179" s="471" t="s">
        <v>187</v>
      </c>
      <c r="J179" s="472"/>
    </row>
    <row r="180" spans="1:21" s="471" customFormat="1">
      <c r="A180" s="471">
        <v>1944</v>
      </c>
      <c r="B180" s="471">
        <v>3</v>
      </c>
      <c r="C180" s="471" t="s">
        <v>188</v>
      </c>
      <c r="D180" s="471">
        <v>0.1013</v>
      </c>
      <c r="E180" s="471">
        <v>29.761500000000002</v>
      </c>
      <c r="F180" s="471">
        <v>84.575599999999994</v>
      </c>
      <c r="G180" s="471">
        <v>3.6779999999999999</v>
      </c>
      <c r="H180" s="471">
        <v>8.0504999999999995</v>
      </c>
      <c r="I180" s="471">
        <v>0.67090000000000005</v>
      </c>
      <c r="J180" s="472"/>
    </row>
    <row r="181" spans="1:21" s="471" customFormat="1">
      <c r="A181" s="471">
        <v>1944</v>
      </c>
      <c r="B181" s="471">
        <v>4</v>
      </c>
      <c r="C181" s="471" t="s">
        <v>189</v>
      </c>
      <c r="J181" s="472"/>
    </row>
    <row r="182" spans="1:21" s="471" customFormat="1">
      <c r="A182" s="471">
        <v>1945</v>
      </c>
      <c r="B182" s="471">
        <v>1</v>
      </c>
      <c r="C182" s="471" t="s">
        <v>190</v>
      </c>
      <c r="D182" s="471">
        <v>0.1041</v>
      </c>
      <c r="E182" s="471">
        <v>29.845500000000001</v>
      </c>
      <c r="F182" s="471">
        <v>85.699600000000004</v>
      </c>
      <c r="G182" s="471">
        <v>3.6703000000000001</v>
      </c>
      <c r="H182" s="471">
        <v>8.0656999999999996</v>
      </c>
      <c r="I182" s="471">
        <v>0.67210000000000003</v>
      </c>
      <c r="J182" s="472"/>
      <c r="U182" s="471">
        <v>955286183134.82092</v>
      </c>
    </row>
    <row r="183" spans="1:21" s="471" customFormat="1">
      <c r="A183" s="471">
        <v>1945</v>
      </c>
      <c r="B183" s="471">
        <v>2</v>
      </c>
      <c r="C183" s="471" t="s">
        <v>191</v>
      </c>
      <c r="J183" s="472"/>
    </row>
    <row r="184" spans="1:21" s="471" customFormat="1">
      <c r="A184" s="471">
        <v>1945</v>
      </c>
      <c r="B184" s="471">
        <v>3</v>
      </c>
      <c r="C184" s="471" t="s">
        <v>192</v>
      </c>
      <c r="D184" s="471">
        <v>0.10730000000000001</v>
      </c>
      <c r="E184" s="471">
        <v>29.937200000000001</v>
      </c>
      <c r="F184" s="471">
        <v>86.837199999999996</v>
      </c>
      <c r="G184" s="471">
        <v>3.6631</v>
      </c>
      <c r="H184" s="471">
        <v>8.0812000000000008</v>
      </c>
      <c r="I184" s="471">
        <v>0.6734</v>
      </c>
      <c r="J184" s="472"/>
    </row>
    <row r="185" spans="1:21" s="471" customFormat="1">
      <c r="A185" s="471">
        <v>1945</v>
      </c>
      <c r="B185" s="471">
        <v>4</v>
      </c>
      <c r="C185" s="471" t="s">
        <v>193</v>
      </c>
      <c r="J185" s="472"/>
    </row>
    <row r="186" spans="1:21" s="471" customFormat="1">
      <c r="A186" s="471">
        <v>1946</v>
      </c>
      <c r="B186" s="471">
        <v>1</v>
      </c>
      <c r="C186" s="471" t="s">
        <v>194</v>
      </c>
      <c r="D186" s="471">
        <v>0.1106</v>
      </c>
      <c r="E186" s="471">
        <v>30.0366</v>
      </c>
      <c r="F186" s="471">
        <v>87.987899999999996</v>
      </c>
      <c r="G186" s="471">
        <v>3.6562000000000001</v>
      </c>
      <c r="H186" s="471">
        <v>8.0968999999999998</v>
      </c>
      <c r="I186" s="471">
        <v>0.67469999999999997</v>
      </c>
      <c r="J186" s="472"/>
      <c r="U186" s="471">
        <v>954089965134.93066</v>
      </c>
    </row>
    <row r="187" spans="1:21" s="471" customFormat="1">
      <c r="A187" s="471">
        <v>1946</v>
      </c>
      <c r="B187" s="471">
        <v>2</v>
      </c>
      <c r="C187" s="471" t="s">
        <v>195</v>
      </c>
      <c r="J187" s="472"/>
    </row>
    <row r="188" spans="1:21" s="471" customFormat="1">
      <c r="A188" s="471">
        <v>1946</v>
      </c>
      <c r="B188" s="471">
        <v>3</v>
      </c>
      <c r="C188" s="471" t="s">
        <v>196</v>
      </c>
      <c r="D188" s="471">
        <v>0.1142</v>
      </c>
      <c r="E188" s="471">
        <v>30.1434</v>
      </c>
      <c r="F188" s="471">
        <v>89.151300000000006</v>
      </c>
      <c r="G188" s="471">
        <v>3.6495000000000002</v>
      </c>
      <c r="H188" s="471">
        <v>8.1128</v>
      </c>
      <c r="I188" s="471">
        <v>0.67610000000000003</v>
      </c>
      <c r="J188" s="472"/>
    </row>
    <row r="189" spans="1:21" s="471" customFormat="1">
      <c r="A189" s="471">
        <v>1946</v>
      </c>
      <c r="B189" s="471">
        <v>4</v>
      </c>
      <c r="C189" s="471" t="s">
        <v>197</v>
      </c>
      <c r="J189" s="472"/>
    </row>
    <row r="190" spans="1:21" s="471" customFormat="1">
      <c r="A190" s="471">
        <v>1947</v>
      </c>
      <c r="B190" s="471">
        <v>1</v>
      </c>
      <c r="C190" s="471" t="s">
        <v>198</v>
      </c>
      <c r="D190" s="471">
        <v>0.1181</v>
      </c>
      <c r="E190" s="471">
        <v>30.257400000000001</v>
      </c>
      <c r="F190" s="471">
        <v>90.326899999999995</v>
      </c>
      <c r="G190" s="471">
        <v>3.6429</v>
      </c>
      <c r="H190" s="471">
        <v>8.1289999999999996</v>
      </c>
      <c r="I190" s="471">
        <v>0.6774</v>
      </c>
      <c r="J190" s="472"/>
      <c r="U190" s="471">
        <v>952743957423.81189</v>
      </c>
    </row>
    <row r="191" spans="1:21" s="471" customFormat="1">
      <c r="A191" s="471">
        <v>1947</v>
      </c>
      <c r="B191" s="471">
        <v>2</v>
      </c>
      <c r="C191" s="471" t="s">
        <v>199</v>
      </c>
      <c r="J191" s="472"/>
    </row>
    <row r="192" spans="1:21" s="471" customFormat="1">
      <c r="A192" s="471">
        <v>1947</v>
      </c>
      <c r="B192" s="471">
        <v>3</v>
      </c>
      <c r="C192" s="471" t="s">
        <v>200</v>
      </c>
      <c r="D192" s="471">
        <v>0.1222</v>
      </c>
      <c r="E192" s="471">
        <v>30.378399999999999</v>
      </c>
      <c r="F192" s="471">
        <v>91.514300000000006</v>
      </c>
      <c r="G192" s="471">
        <v>3.6364000000000001</v>
      </c>
      <c r="H192" s="471">
        <v>8.1455000000000002</v>
      </c>
      <c r="I192" s="471">
        <v>0.67879999999999996</v>
      </c>
      <c r="J192" s="472"/>
    </row>
    <row r="193" spans="1:23" s="471" customFormat="1">
      <c r="A193" s="471">
        <v>1947</v>
      </c>
      <c r="B193" s="471">
        <v>4</v>
      </c>
      <c r="C193" s="471" t="s">
        <v>201</v>
      </c>
      <c r="J193" s="472"/>
    </row>
    <row r="194" spans="1:23" s="471" customFormat="1">
      <c r="A194" s="471">
        <v>1948</v>
      </c>
      <c r="B194" s="471">
        <v>1</v>
      </c>
      <c r="C194" s="471" t="s">
        <v>202</v>
      </c>
      <c r="D194" s="471">
        <v>0.1265</v>
      </c>
      <c r="E194" s="471">
        <v>30.5059</v>
      </c>
      <c r="F194" s="471">
        <v>92.713099999999997</v>
      </c>
      <c r="G194" s="471">
        <v>3.63</v>
      </c>
      <c r="H194" s="471">
        <v>8.1621000000000006</v>
      </c>
      <c r="I194" s="471">
        <v>0.68020000000000003</v>
      </c>
      <c r="J194" s="472"/>
      <c r="U194" s="471">
        <v>951256599765.67932</v>
      </c>
    </row>
    <row r="195" spans="1:23" s="471" customFormat="1">
      <c r="A195" s="471">
        <v>1948</v>
      </c>
      <c r="B195" s="471">
        <v>2</v>
      </c>
      <c r="C195" s="471" t="s">
        <v>203</v>
      </c>
      <c r="J195" s="472"/>
    </row>
    <row r="196" spans="1:23" s="471" customFormat="1">
      <c r="A196" s="471">
        <v>1948</v>
      </c>
      <c r="B196" s="471">
        <v>3</v>
      </c>
      <c r="C196" s="471" t="s">
        <v>204</v>
      </c>
      <c r="D196" s="471">
        <v>0.13109999999999999</v>
      </c>
      <c r="E196" s="471">
        <v>30.639600000000002</v>
      </c>
      <c r="F196" s="471">
        <v>93.922799999999995</v>
      </c>
      <c r="G196" s="471">
        <v>3.6236000000000002</v>
      </c>
      <c r="H196" s="471">
        <v>8.1791</v>
      </c>
      <c r="I196" s="471">
        <v>0.68159999999999998</v>
      </c>
      <c r="J196" s="472"/>
    </row>
    <row r="197" spans="1:23" s="471" customFormat="1">
      <c r="A197" s="471">
        <v>1948</v>
      </c>
      <c r="B197" s="471">
        <v>4</v>
      </c>
      <c r="C197" s="471" t="s">
        <v>205</v>
      </c>
      <c r="J197" s="472"/>
    </row>
    <row r="198" spans="1:23" s="471" customFormat="1">
      <c r="A198" s="471">
        <v>1949</v>
      </c>
      <c r="B198" s="471">
        <v>1</v>
      </c>
      <c r="C198" s="471" t="s">
        <v>206</v>
      </c>
      <c r="D198" s="471">
        <v>0.13589999999999999</v>
      </c>
      <c r="E198" s="471">
        <v>30.779</v>
      </c>
      <c r="F198" s="471">
        <v>95.143100000000004</v>
      </c>
      <c r="G198" s="471">
        <v>3.6172</v>
      </c>
      <c r="H198" s="471">
        <v>8.1963000000000008</v>
      </c>
      <c r="I198" s="471">
        <v>0.68300000000000005</v>
      </c>
      <c r="J198" s="472"/>
      <c r="U198" s="471">
        <v>949702487216.58472</v>
      </c>
    </row>
    <row r="199" spans="1:23" s="471" customFormat="1">
      <c r="A199" s="471">
        <v>1949</v>
      </c>
      <c r="B199" s="471">
        <v>2</v>
      </c>
      <c r="C199" s="471" t="s">
        <v>207</v>
      </c>
      <c r="J199" s="472"/>
    </row>
    <row r="200" spans="1:23" s="471" customFormat="1">
      <c r="A200" s="471">
        <v>1949</v>
      </c>
      <c r="B200" s="471">
        <v>3</v>
      </c>
      <c r="C200" s="471" t="s">
        <v>208</v>
      </c>
      <c r="D200" s="471">
        <v>0.1409</v>
      </c>
      <c r="E200" s="471">
        <v>30.9238</v>
      </c>
      <c r="F200" s="471">
        <v>96.373699999999999</v>
      </c>
      <c r="G200" s="471">
        <v>3.6109</v>
      </c>
      <c r="H200" s="471">
        <v>8.2136999999999993</v>
      </c>
      <c r="I200" s="471">
        <v>0.6845</v>
      </c>
      <c r="J200" s="472"/>
    </row>
    <row r="201" spans="1:23" s="471" customFormat="1">
      <c r="A201" s="471">
        <v>1949</v>
      </c>
      <c r="B201" s="471">
        <v>4</v>
      </c>
      <c r="C201" s="471" t="s">
        <v>209</v>
      </c>
      <c r="J201" s="472"/>
    </row>
    <row r="202" spans="1:23">
      <c r="A202">
        <v>1950</v>
      </c>
      <c r="B202">
        <v>1</v>
      </c>
      <c r="C202" t="s">
        <v>210</v>
      </c>
      <c r="D202">
        <v>0.1462</v>
      </c>
      <c r="E202">
        <v>31.073499999999999</v>
      </c>
      <c r="F202">
        <v>97.614099999999993</v>
      </c>
      <c r="G202">
        <v>3.6046</v>
      </c>
      <c r="H202">
        <v>8.2314000000000007</v>
      </c>
      <c r="I202">
        <v>0.68589999999999995</v>
      </c>
      <c r="J202" s="470">
        <v>2499322157</v>
      </c>
      <c r="K202" s="1">
        <v>4.96</v>
      </c>
      <c r="L202" s="466">
        <v>67166600</v>
      </c>
      <c r="M202" s="474">
        <v>867688246.5</v>
      </c>
      <c r="N202" s="474">
        <v>1242691279</v>
      </c>
      <c r="O202" s="466">
        <v>260735064.50000021</v>
      </c>
      <c r="P202" s="474">
        <v>128207567</v>
      </c>
      <c r="Q202" s="474">
        <v>366.34300000000002</v>
      </c>
      <c r="R202" s="465">
        <v>363947000000</v>
      </c>
      <c r="S202" s="474">
        <v>0.119447</v>
      </c>
      <c r="T202" s="465">
        <v>64080500</v>
      </c>
      <c r="U202">
        <v>947945240509.46704</v>
      </c>
      <c r="V202">
        <v>362814573.08995247</v>
      </c>
      <c r="W202">
        <f>W246*(1/1.0038)^COUNT(A202:A245)</f>
        <v>1076384067.0085545</v>
      </c>
    </row>
    <row r="203" spans="1:23">
      <c r="A203">
        <v>1950</v>
      </c>
      <c r="B203">
        <v>2</v>
      </c>
      <c r="C203" t="s">
        <v>211</v>
      </c>
      <c r="J203" s="469" t="s">
        <v>1460</v>
      </c>
      <c r="K203" s="1">
        <v>4.96</v>
      </c>
      <c r="M203" s="466" t="s">
        <v>1460</v>
      </c>
      <c r="N203" s="466" t="s">
        <v>1460</v>
      </c>
      <c r="O203" s="466" t="s">
        <v>1460</v>
      </c>
      <c r="P203" s="466" t="s">
        <v>1460</v>
      </c>
    </row>
    <row r="204" spans="1:23">
      <c r="A204">
        <v>1950</v>
      </c>
      <c r="B204">
        <v>3</v>
      </c>
      <c r="C204" t="s">
        <v>212</v>
      </c>
      <c r="D204">
        <v>0.1517</v>
      </c>
      <c r="E204">
        <v>31.227699999999999</v>
      </c>
      <c r="F204">
        <v>98.864199999999997</v>
      </c>
      <c r="G204">
        <v>3.5981999999999998</v>
      </c>
      <c r="H204">
        <v>8.2492999999999999</v>
      </c>
      <c r="I204">
        <v>0.68740000000000001</v>
      </c>
      <c r="J204" s="469" t="s">
        <v>1460</v>
      </c>
      <c r="K204" s="1">
        <v>4.96</v>
      </c>
      <c r="M204" s="466" t="s">
        <v>1460</v>
      </c>
      <c r="N204" s="466" t="s">
        <v>1460</v>
      </c>
      <c r="O204" s="466" t="s">
        <v>1460</v>
      </c>
      <c r="P204" s="466" t="s">
        <v>1460</v>
      </c>
      <c r="V204" s="6"/>
    </row>
    <row r="205" spans="1:23">
      <c r="A205">
        <v>1950</v>
      </c>
      <c r="B205">
        <v>4</v>
      </c>
      <c r="C205" t="s">
        <v>213</v>
      </c>
      <c r="J205" s="469" t="s">
        <v>1460</v>
      </c>
      <c r="K205" s="1">
        <v>4.96</v>
      </c>
      <c r="M205" s="466" t="s">
        <v>1460</v>
      </c>
      <c r="N205" s="466" t="s">
        <v>1460</v>
      </c>
      <c r="O205" s="466" t="s">
        <v>1460</v>
      </c>
      <c r="P205" s="466" t="s">
        <v>1460</v>
      </c>
      <c r="V205" s="6"/>
    </row>
    <row r="206" spans="1:23">
      <c r="A206">
        <v>1951</v>
      </c>
      <c r="B206">
        <v>1</v>
      </c>
      <c r="C206" t="s">
        <v>214</v>
      </c>
      <c r="D206">
        <v>0.1573</v>
      </c>
      <c r="E206">
        <v>31.385999999999999</v>
      </c>
      <c r="F206">
        <v>100.1236</v>
      </c>
      <c r="G206">
        <v>3.5918000000000001</v>
      </c>
      <c r="H206">
        <v>8.2675999999999998</v>
      </c>
      <c r="I206">
        <v>0.68899999999999995</v>
      </c>
      <c r="J206" s="470">
        <v>2543130380.5</v>
      </c>
      <c r="K206" s="1">
        <v>4.96</v>
      </c>
      <c r="M206" s="474">
        <v>887273376</v>
      </c>
      <c r="N206" s="474">
        <v>1260787393</v>
      </c>
      <c r="O206" s="466">
        <v>265408397.49999985</v>
      </c>
      <c r="P206" s="474">
        <v>129661214</v>
      </c>
      <c r="U206">
        <v>946107419277.09106</v>
      </c>
      <c r="V206" s="6"/>
    </row>
    <row r="207" spans="1:23">
      <c r="A207">
        <v>1951</v>
      </c>
      <c r="B207">
        <v>2</v>
      </c>
      <c r="C207" t="s">
        <v>215</v>
      </c>
      <c r="J207" s="469" t="s">
        <v>1460</v>
      </c>
      <c r="K207" s="1">
        <v>4.96</v>
      </c>
      <c r="M207" s="466" t="s">
        <v>1460</v>
      </c>
      <c r="N207" s="466" t="s">
        <v>1460</v>
      </c>
      <c r="O207" s="466" t="s">
        <v>1460</v>
      </c>
      <c r="P207" s="466" t="s">
        <v>1460</v>
      </c>
      <c r="V207" s="6"/>
    </row>
    <row r="208" spans="1:23">
      <c r="A208">
        <v>1951</v>
      </c>
      <c r="B208">
        <v>3</v>
      </c>
      <c r="C208" t="s">
        <v>216</v>
      </c>
      <c r="D208">
        <v>0.16320000000000001</v>
      </c>
      <c r="E208">
        <v>31.547899999999998</v>
      </c>
      <c r="F208">
        <v>101.3921</v>
      </c>
      <c r="G208">
        <v>3.5853999999999999</v>
      </c>
      <c r="H208">
        <v>8.2859999999999996</v>
      </c>
      <c r="I208">
        <v>0.6905</v>
      </c>
      <c r="J208" s="469" t="s">
        <v>1460</v>
      </c>
      <c r="K208" s="1">
        <v>4.96</v>
      </c>
      <c r="M208" s="466" t="s">
        <v>1460</v>
      </c>
      <c r="N208" s="466" t="s">
        <v>1460</v>
      </c>
      <c r="O208" s="466" t="s">
        <v>1460</v>
      </c>
      <c r="P208" s="466" t="s">
        <v>1460</v>
      </c>
      <c r="V208" s="6"/>
    </row>
    <row r="209" spans="1:22">
      <c r="A209">
        <v>1951</v>
      </c>
      <c r="B209">
        <v>4</v>
      </c>
      <c r="C209" t="s">
        <v>217</v>
      </c>
      <c r="J209" s="469" t="s">
        <v>1460</v>
      </c>
      <c r="K209" s="1">
        <v>4.96</v>
      </c>
      <c r="M209" s="466" t="s">
        <v>1460</v>
      </c>
      <c r="N209" s="466" t="s">
        <v>1460</v>
      </c>
      <c r="O209" s="466" t="s">
        <v>1460</v>
      </c>
      <c r="P209" s="466" t="s">
        <v>1460</v>
      </c>
      <c r="V209" s="6"/>
    </row>
    <row r="210" spans="1:22">
      <c r="A210">
        <v>1952</v>
      </c>
      <c r="B210">
        <v>1</v>
      </c>
      <c r="C210" t="s">
        <v>218</v>
      </c>
      <c r="D210">
        <v>0.16930000000000001</v>
      </c>
      <c r="E210">
        <v>31.713100000000001</v>
      </c>
      <c r="F210">
        <v>102.6694</v>
      </c>
      <c r="G210">
        <v>3.5790000000000002</v>
      </c>
      <c r="H210">
        <v>8.3048000000000002</v>
      </c>
      <c r="I210">
        <v>0.69210000000000005</v>
      </c>
      <c r="J210" s="470">
        <v>2590270898.5</v>
      </c>
      <c r="K210" s="1">
        <v>4.96</v>
      </c>
      <c r="M210" s="474">
        <v>908814326.5</v>
      </c>
      <c r="N210" s="474">
        <v>1279511385.5</v>
      </c>
      <c r="O210" s="466">
        <v>270396233.49999988</v>
      </c>
      <c r="P210" s="474">
        <v>131548953.00000001</v>
      </c>
      <c r="U210">
        <v>944079172391.84729</v>
      </c>
      <c r="V210" s="6"/>
    </row>
    <row r="211" spans="1:22">
      <c r="A211">
        <v>1952</v>
      </c>
      <c r="B211">
        <v>2</v>
      </c>
      <c r="C211" t="s">
        <v>219</v>
      </c>
      <c r="J211" s="469" t="s">
        <v>1460</v>
      </c>
      <c r="K211" s="1">
        <v>4.96</v>
      </c>
      <c r="M211" s="466" t="s">
        <v>1460</v>
      </c>
      <c r="N211" s="466" t="s">
        <v>1460</v>
      </c>
      <c r="O211" s="466" t="s">
        <v>1460</v>
      </c>
      <c r="P211" s="466" t="s">
        <v>1460</v>
      </c>
      <c r="V211" s="6"/>
    </row>
    <row r="212" spans="1:22">
      <c r="A212">
        <v>1952</v>
      </c>
      <c r="B212">
        <v>3</v>
      </c>
      <c r="C212" t="s">
        <v>220</v>
      </c>
      <c r="D212">
        <v>0.17549999999999999</v>
      </c>
      <c r="E212">
        <v>31.8813</v>
      </c>
      <c r="F212">
        <v>103.9554</v>
      </c>
      <c r="G212">
        <v>3.5724999999999998</v>
      </c>
      <c r="H212">
        <v>8.3238000000000003</v>
      </c>
      <c r="I212">
        <v>0.69359999999999999</v>
      </c>
      <c r="J212" s="469" t="s">
        <v>1460</v>
      </c>
      <c r="K212" s="1">
        <v>4.96</v>
      </c>
      <c r="M212" s="466" t="s">
        <v>1460</v>
      </c>
      <c r="N212" s="466" t="s">
        <v>1460</v>
      </c>
      <c r="O212" s="466" t="s">
        <v>1460</v>
      </c>
      <c r="P212" s="466" t="s">
        <v>1460</v>
      </c>
      <c r="V212" s="6"/>
    </row>
    <row r="213" spans="1:22">
      <c r="A213">
        <v>1952</v>
      </c>
      <c r="B213">
        <v>4</v>
      </c>
      <c r="C213" t="s">
        <v>221</v>
      </c>
      <c r="J213" s="469" t="s">
        <v>1460</v>
      </c>
      <c r="K213" s="1">
        <v>4.96</v>
      </c>
      <c r="M213" s="466" t="s">
        <v>1460</v>
      </c>
      <c r="N213" s="466" t="s">
        <v>1460</v>
      </c>
      <c r="O213" s="466" t="s">
        <v>1460</v>
      </c>
      <c r="P213" s="466" t="s">
        <v>1460</v>
      </c>
      <c r="V213" s="6"/>
    </row>
    <row r="214" spans="1:22">
      <c r="A214">
        <v>1953</v>
      </c>
      <c r="B214">
        <v>1</v>
      </c>
      <c r="C214" t="s">
        <v>222</v>
      </c>
      <c r="D214">
        <v>0.182</v>
      </c>
      <c r="E214">
        <v>32.052</v>
      </c>
      <c r="F214">
        <v>105.24979999999999</v>
      </c>
      <c r="G214">
        <v>3.5659999999999998</v>
      </c>
      <c r="H214">
        <v>8.3430999999999997</v>
      </c>
      <c r="I214">
        <v>0.69530000000000003</v>
      </c>
      <c r="J214" s="470">
        <v>2640278796.5</v>
      </c>
      <c r="K214" s="1">
        <v>4.96</v>
      </c>
      <c r="M214" s="474">
        <v>932586793.5</v>
      </c>
      <c r="N214" s="474">
        <v>1298174820.5</v>
      </c>
      <c r="O214" s="466">
        <v>275643803.50000006</v>
      </c>
      <c r="P214" s="474">
        <v>133873378.99999999</v>
      </c>
      <c r="U214">
        <v>941873176942.2605</v>
      </c>
      <c r="V214" s="6"/>
    </row>
    <row r="215" spans="1:22">
      <c r="A215">
        <v>1953</v>
      </c>
      <c r="B215">
        <v>2</v>
      </c>
      <c r="C215" t="s">
        <v>223</v>
      </c>
      <c r="J215" s="469" t="s">
        <v>1460</v>
      </c>
      <c r="K215" s="1">
        <v>4.96</v>
      </c>
      <c r="M215" s="466" t="s">
        <v>1460</v>
      </c>
      <c r="N215" s="466" t="s">
        <v>1460</v>
      </c>
      <c r="O215" s="466" t="s">
        <v>1460</v>
      </c>
      <c r="P215" s="466" t="s">
        <v>1460</v>
      </c>
      <c r="V215" s="6"/>
    </row>
    <row r="216" spans="1:22">
      <c r="A216">
        <v>1953</v>
      </c>
      <c r="B216">
        <v>3</v>
      </c>
      <c r="C216" t="s">
        <v>224</v>
      </c>
      <c r="D216">
        <v>0.18859999999999999</v>
      </c>
      <c r="E216">
        <v>32.225000000000001</v>
      </c>
      <c r="F216">
        <v>106.5526</v>
      </c>
      <c r="G216">
        <v>3.5594000000000001</v>
      </c>
      <c r="H216">
        <v>8.3627000000000002</v>
      </c>
      <c r="I216">
        <v>0.69689999999999996</v>
      </c>
      <c r="J216" s="469" t="s">
        <v>1460</v>
      </c>
      <c r="K216" s="1">
        <v>4.96</v>
      </c>
      <c r="M216" s="466" t="s">
        <v>1460</v>
      </c>
      <c r="N216" s="466" t="s">
        <v>1460</v>
      </c>
      <c r="O216" s="466" t="s">
        <v>1460</v>
      </c>
      <c r="P216" s="466" t="s">
        <v>1460</v>
      </c>
      <c r="V216" s="6"/>
    </row>
    <row r="217" spans="1:22">
      <c r="A217">
        <v>1953</v>
      </c>
      <c r="B217">
        <v>4</v>
      </c>
      <c r="C217" t="s">
        <v>225</v>
      </c>
      <c r="J217" s="469" t="s">
        <v>1460</v>
      </c>
      <c r="K217" s="1">
        <v>4.96</v>
      </c>
      <c r="M217" s="466" t="s">
        <v>1460</v>
      </c>
      <c r="N217" s="466" t="s">
        <v>1460</v>
      </c>
      <c r="O217" s="466" t="s">
        <v>1460</v>
      </c>
      <c r="P217" s="466" t="s">
        <v>1460</v>
      </c>
      <c r="V217" s="6"/>
    </row>
    <row r="218" spans="1:22">
      <c r="A218">
        <v>1954</v>
      </c>
      <c r="B218">
        <v>1</v>
      </c>
      <c r="C218" t="s">
        <v>226</v>
      </c>
      <c r="D218">
        <v>0.19539999999999999</v>
      </c>
      <c r="E218">
        <v>32.4</v>
      </c>
      <c r="F218">
        <v>107.8635</v>
      </c>
      <c r="G218">
        <v>3.5528</v>
      </c>
      <c r="H218">
        <v>8.3825000000000003</v>
      </c>
      <c r="I218">
        <v>0.69850000000000001</v>
      </c>
      <c r="J218" s="470">
        <v>2691979339</v>
      </c>
      <c r="K218" s="1">
        <v>4.96</v>
      </c>
      <c r="M218" s="474">
        <v>958075901.5</v>
      </c>
      <c r="N218" s="474">
        <v>1316401056</v>
      </c>
      <c r="O218" s="466">
        <v>281176851.50000024</v>
      </c>
      <c r="P218" s="474">
        <v>136325530</v>
      </c>
      <c r="U218">
        <v>939585771828.02466</v>
      </c>
      <c r="V218" s="6"/>
    </row>
    <row r="219" spans="1:22">
      <c r="A219">
        <v>1954</v>
      </c>
      <c r="B219">
        <v>2</v>
      </c>
      <c r="C219" t="s">
        <v>227</v>
      </c>
      <c r="J219" s="469" t="s">
        <v>1460</v>
      </c>
      <c r="K219" s="1">
        <v>4.96</v>
      </c>
      <c r="M219" s="466" t="s">
        <v>1460</v>
      </c>
      <c r="N219" s="466" t="s">
        <v>1460</v>
      </c>
      <c r="O219" s="466" t="s">
        <v>1460</v>
      </c>
      <c r="P219" s="466" t="s">
        <v>1460</v>
      </c>
      <c r="V219" s="6"/>
    </row>
    <row r="220" spans="1:22">
      <c r="A220">
        <v>1954</v>
      </c>
      <c r="B220">
        <v>3</v>
      </c>
      <c r="C220" t="s">
        <v>228</v>
      </c>
      <c r="D220">
        <v>0.20230000000000001</v>
      </c>
      <c r="E220">
        <v>32.576500000000003</v>
      </c>
      <c r="F220">
        <v>109.1825</v>
      </c>
      <c r="G220">
        <v>3.5461999999999998</v>
      </c>
      <c r="H220">
        <v>8.4013000000000009</v>
      </c>
      <c r="I220">
        <v>0.70009999999999994</v>
      </c>
      <c r="J220" s="469" t="s">
        <v>1460</v>
      </c>
      <c r="K220" s="1">
        <v>4.96</v>
      </c>
      <c r="M220" s="466" t="s">
        <v>1460</v>
      </c>
      <c r="N220" s="466" t="s">
        <v>1460</v>
      </c>
      <c r="O220" s="466" t="s">
        <v>1460</v>
      </c>
      <c r="P220" s="466" t="s">
        <v>1460</v>
      </c>
      <c r="V220" s="6"/>
    </row>
    <row r="221" spans="1:22">
      <c r="A221">
        <v>1954</v>
      </c>
      <c r="B221">
        <v>4</v>
      </c>
      <c r="C221" t="s">
        <v>229</v>
      </c>
      <c r="J221" s="469" t="s">
        <v>1460</v>
      </c>
      <c r="K221" s="1">
        <v>4.96</v>
      </c>
      <c r="M221" s="466" t="s">
        <v>1460</v>
      </c>
      <c r="N221" s="466" t="s">
        <v>1460</v>
      </c>
      <c r="O221" s="466" t="s">
        <v>1460</v>
      </c>
      <c r="P221" s="466" t="s">
        <v>1460</v>
      </c>
      <c r="V221" s="6"/>
    </row>
    <row r="222" spans="1:22">
      <c r="A222">
        <v>1955</v>
      </c>
      <c r="B222">
        <v>1</v>
      </c>
      <c r="C222" t="s">
        <v>230</v>
      </c>
      <c r="D222">
        <v>0.2094</v>
      </c>
      <c r="E222">
        <v>32.7545</v>
      </c>
      <c r="F222">
        <v>110.5095</v>
      </c>
      <c r="G222">
        <v>3.5394999999999999</v>
      </c>
      <c r="H222">
        <v>8.4116</v>
      </c>
      <c r="I222">
        <v>0.70099999999999996</v>
      </c>
      <c r="J222" s="470">
        <v>2746072141</v>
      </c>
      <c r="K222" s="1">
        <v>4.96</v>
      </c>
      <c r="M222" s="474">
        <v>985901555</v>
      </c>
      <c r="N222" s="474">
        <v>1334167384</v>
      </c>
      <c r="O222" s="466">
        <v>287288485.49999958</v>
      </c>
      <c r="P222" s="474">
        <v>138714716.5</v>
      </c>
      <c r="U222">
        <v>937221856411.15344</v>
      </c>
      <c r="V222" s="6"/>
    </row>
    <row r="223" spans="1:22">
      <c r="A223">
        <v>1955</v>
      </c>
      <c r="B223">
        <v>2</v>
      </c>
      <c r="C223" t="s">
        <v>231</v>
      </c>
      <c r="J223" s="469" t="s">
        <v>1460</v>
      </c>
      <c r="K223" s="1">
        <v>4.96</v>
      </c>
      <c r="M223" s="466" t="s">
        <v>1460</v>
      </c>
      <c r="N223" s="466" t="s">
        <v>1460</v>
      </c>
      <c r="O223" s="466" t="s">
        <v>1460</v>
      </c>
      <c r="P223" s="466" t="s">
        <v>1460</v>
      </c>
      <c r="V223" s="6"/>
    </row>
    <row r="224" spans="1:22">
      <c r="A224">
        <v>1955</v>
      </c>
      <c r="B224">
        <v>3</v>
      </c>
      <c r="C224" t="s">
        <v>232</v>
      </c>
      <c r="D224">
        <v>0.2167</v>
      </c>
      <c r="E224">
        <v>32.933599999999998</v>
      </c>
      <c r="F224">
        <v>111.8443</v>
      </c>
      <c r="G224">
        <v>3.5329999999999999</v>
      </c>
      <c r="H224">
        <v>8.4222999999999999</v>
      </c>
      <c r="I224">
        <v>0.70189999999999997</v>
      </c>
      <c r="J224" s="469" t="s">
        <v>1460</v>
      </c>
      <c r="K224" s="1">
        <v>4.96</v>
      </c>
      <c r="M224" s="466" t="s">
        <v>1460</v>
      </c>
      <c r="N224" s="466" t="s">
        <v>1460</v>
      </c>
      <c r="O224" s="466" t="s">
        <v>1460</v>
      </c>
      <c r="P224" s="466" t="s">
        <v>1460</v>
      </c>
      <c r="V224" s="6"/>
    </row>
    <row r="225" spans="1:22">
      <c r="A225">
        <v>1955</v>
      </c>
      <c r="B225">
        <v>4</v>
      </c>
      <c r="C225" t="s">
        <v>233</v>
      </c>
      <c r="J225" s="469" t="s">
        <v>1460</v>
      </c>
      <c r="K225" s="1">
        <v>4.96</v>
      </c>
      <c r="M225" s="466" t="s">
        <v>1460</v>
      </c>
      <c r="N225" s="466" t="s">
        <v>1460</v>
      </c>
      <c r="O225" s="466" t="s">
        <v>1460</v>
      </c>
      <c r="P225" s="466" t="s">
        <v>1460</v>
      </c>
      <c r="V225" s="6"/>
    </row>
    <row r="226" spans="1:22">
      <c r="A226">
        <v>1956</v>
      </c>
      <c r="B226">
        <v>1</v>
      </c>
      <c r="C226" t="s">
        <v>234</v>
      </c>
      <c r="D226">
        <v>0.22420000000000001</v>
      </c>
      <c r="E226">
        <v>33.113599999999998</v>
      </c>
      <c r="F226">
        <v>113.18689999999999</v>
      </c>
      <c r="G226">
        <v>3.5266999999999999</v>
      </c>
      <c r="H226">
        <v>8.4332999999999991</v>
      </c>
      <c r="I226">
        <v>0.70279999999999998</v>
      </c>
      <c r="J226" s="470">
        <v>2801002631</v>
      </c>
      <c r="K226" s="1">
        <v>4.8899999999999997</v>
      </c>
      <c r="M226" s="474">
        <v>1014435989.5</v>
      </c>
      <c r="N226" s="474">
        <v>1351788471</v>
      </c>
      <c r="O226" s="466">
        <v>293755015.50000036</v>
      </c>
      <c r="P226" s="474">
        <v>141023155</v>
      </c>
      <c r="U226">
        <v>935151621521.99353</v>
      </c>
      <c r="V226" s="6"/>
    </row>
    <row r="227" spans="1:22">
      <c r="A227">
        <v>1956</v>
      </c>
      <c r="B227">
        <v>2</v>
      </c>
      <c r="C227" t="s">
        <v>235</v>
      </c>
      <c r="J227" s="469" t="s">
        <v>1460</v>
      </c>
      <c r="K227" s="1">
        <v>4.8899999999999997</v>
      </c>
      <c r="M227" s="466" t="s">
        <v>1460</v>
      </c>
      <c r="N227" s="466" t="s">
        <v>1460</v>
      </c>
      <c r="O227" s="466" t="s">
        <v>1460</v>
      </c>
      <c r="P227" s="466" t="s">
        <v>1460</v>
      </c>
      <c r="V227" s="6"/>
    </row>
    <row r="228" spans="1:22">
      <c r="A228">
        <v>1956</v>
      </c>
      <c r="B228">
        <v>3</v>
      </c>
      <c r="C228" t="s">
        <v>236</v>
      </c>
      <c r="D228">
        <v>0.23180000000000001</v>
      </c>
      <c r="E228">
        <v>33.294400000000003</v>
      </c>
      <c r="F228">
        <v>114.5372</v>
      </c>
      <c r="G228">
        <v>3.5206</v>
      </c>
      <c r="H228">
        <v>8.4443999999999999</v>
      </c>
      <c r="I228">
        <v>0.70369999999999999</v>
      </c>
      <c r="J228" s="469" t="s">
        <v>1460</v>
      </c>
      <c r="K228" s="1">
        <v>4.8899999999999997</v>
      </c>
      <c r="M228" s="466" t="s">
        <v>1460</v>
      </c>
      <c r="N228" s="466" t="s">
        <v>1460</v>
      </c>
      <c r="O228" s="466" t="s">
        <v>1460</v>
      </c>
      <c r="P228" s="466" t="s">
        <v>1460</v>
      </c>
      <c r="V228" s="6"/>
    </row>
    <row r="229" spans="1:22">
      <c r="A229">
        <v>1956</v>
      </c>
      <c r="B229">
        <v>4</v>
      </c>
      <c r="C229" t="s">
        <v>237</v>
      </c>
      <c r="J229" s="469" t="s">
        <v>1460</v>
      </c>
      <c r="K229" s="1">
        <v>4.8899999999999997</v>
      </c>
      <c r="M229" s="466" t="s">
        <v>1460</v>
      </c>
      <c r="N229" s="466" t="s">
        <v>1460</v>
      </c>
      <c r="O229" s="466" t="s">
        <v>1460</v>
      </c>
      <c r="P229" s="466" t="s">
        <v>1460</v>
      </c>
      <c r="V229" s="6"/>
    </row>
    <row r="230" spans="1:22">
      <c r="A230">
        <v>1957</v>
      </c>
      <c r="B230">
        <v>1</v>
      </c>
      <c r="C230" t="s">
        <v>238</v>
      </c>
      <c r="D230">
        <v>0.23949999999999999</v>
      </c>
      <c r="E230">
        <v>33.475700000000003</v>
      </c>
      <c r="F230">
        <v>115.89530000000001</v>
      </c>
      <c r="G230">
        <v>3.5145</v>
      </c>
      <c r="H230">
        <v>8.4557000000000002</v>
      </c>
      <c r="I230">
        <v>0.7046</v>
      </c>
      <c r="J230" s="470">
        <v>2857866856.5</v>
      </c>
      <c r="K230" s="1">
        <v>4.8899999999999997</v>
      </c>
      <c r="M230" s="474">
        <v>1045192635.5</v>
      </c>
      <c r="N230" s="474">
        <v>1368956735.5</v>
      </c>
      <c r="O230" s="466">
        <v>300348230.50000042</v>
      </c>
      <c r="P230" s="474">
        <v>143369255</v>
      </c>
      <c r="U230">
        <v>933019624484.08398</v>
      </c>
      <c r="V230" s="6"/>
    </row>
    <row r="231" spans="1:22">
      <c r="A231">
        <v>1957</v>
      </c>
      <c r="B231">
        <v>2</v>
      </c>
      <c r="C231" t="s">
        <v>239</v>
      </c>
      <c r="J231" s="469" t="s">
        <v>1460</v>
      </c>
      <c r="K231" s="1">
        <v>4.8899999999999997</v>
      </c>
      <c r="M231" s="466" t="s">
        <v>1460</v>
      </c>
      <c r="N231" s="466" t="s">
        <v>1460</v>
      </c>
      <c r="O231" s="466" t="s">
        <v>1460</v>
      </c>
      <c r="P231" s="466" t="s">
        <v>1460</v>
      </c>
      <c r="V231" s="6"/>
    </row>
    <row r="232" spans="1:22">
      <c r="A232">
        <v>1957</v>
      </c>
      <c r="B232">
        <v>3</v>
      </c>
      <c r="C232" t="s">
        <v>240</v>
      </c>
      <c r="D232">
        <v>0.24740000000000001</v>
      </c>
      <c r="E232">
        <v>33.657400000000003</v>
      </c>
      <c r="F232">
        <v>117.261</v>
      </c>
      <c r="G232">
        <v>3.5085000000000002</v>
      </c>
      <c r="H232">
        <v>8.4672000000000001</v>
      </c>
      <c r="I232">
        <v>0.7056</v>
      </c>
      <c r="J232" s="469" t="s">
        <v>1460</v>
      </c>
      <c r="K232" s="1">
        <v>4.8899999999999997</v>
      </c>
      <c r="M232" s="466" t="s">
        <v>1460</v>
      </c>
      <c r="N232" s="466" t="s">
        <v>1460</v>
      </c>
      <c r="O232" s="466" t="s">
        <v>1460</v>
      </c>
      <c r="P232" s="466" t="s">
        <v>1460</v>
      </c>
      <c r="V232" s="6"/>
    </row>
    <row r="233" spans="1:22">
      <c r="A233">
        <v>1957</v>
      </c>
      <c r="B233">
        <v>4</v>
      </c>
      <c r="C233" t="s">
        <v>241</v>
      </c>
      <c r="J233" s="469" t="s">
        <v>1460</v>
      </c>
      <c r="K233" s="1">
        <v>4.8899999999999997</v>
      </c>
      <c r="M233" s="466" t="s">
        <v>1460</v>
      </c>
      <c r="N233" s="466" t="s">
        <v>1460</v>
      </c>
      <c r="O233" s="466" t="s">
        <v>1460</v>
      </c>
      <c r="P233" s="466" t="s">
        <v>1460</v>
      </c>
      <c r="V233" s="6"/>
    </row>
    <row r="234" spans="1:22">
      <c r="A234">
        <v>1958</v>
      </c>
      <c r="B234">
        <v>1</v>
      </c>
      <c r="C234" t="s">
        <v>242</v>
      </c>
      <c r="D234">
        <v>0.2555</v>
      </c>
      <c r="E234">
        <v>33.839300000000001</v>
      </c>
      <c r="F234">
        <v>118.6343</v>
      </c>
      <c r="G234">
        <v>3.5024999999999999</v>
      </c>
      <c r="H234">
        <v>8.4787999999999997</v>
      </c>
      <c r="I234">
        <v>0.70660000000000001</v>
      </c>
      <c r="J234" s="470">
        <v>2916108097</v>
      </c>
      <c r="K234" s="1">
        <v>4.8899999999999997</v>
      </c>
      <c r="M234" s="474">
        <v>1076853306.5</v>
      </c>
      <c r="N234" s="474">
        <v>1385828601.5</v>
      </c>
      <c r="O234" s="466">
        <v>307311811</v>
      </c>
      <c r="P234" s="474">
        <v>146114378</v>
      </c>
      <c r="T234" s="6">
        <v>83664000.00000003</v>
      </c>
      <c r="U234">
        <v>931033414668.99072</v>
      </c>
      <c r="V234" s="6"/>
    </row>
    <row r="235" spans="1:22">
      <c r="A235">
        <v>1958</v>
      </c>
      <c r="B235">
        <v>2</v>
      </c>
      <c r="C235" t="s">
        <v>243</v>
      </c>
      <c r="J235" s="469" t="s">
        <v>1460</v>
      </c>
      <c r="K235" s="1">
        <v>4.8899999999999997</v>
      </c>
      <c r="M235" s="466" t="s">
        <v>1460</v>
      </c>
      <c r="N235" s="466" t="s">
        <v>1460</v>
      </c>
      <c r="O235" s="466" t="s">
        <v>1460</v>
      </c>
      <c r="P235" s="466" t="s">
        <v>1460</v>
      </c>
      <c r="T235" s="6">
        <v>86415999.999999985</v>
      </c>
      <c r="V235" s="6"/>
    </row>
    <row r="236" spans="1:22">
      <c r="A236">
        <v>1958</v>
      </c>
      <c r="B236">
        <v>3</v>
      </c>
      <c r="C236" t="s">
        <v>244</v>
      </c>
      <c r="D236">
        <v>0.26369999999999999</v>
      </c>
      <c r="E236">
        <v>34.0214</v>
      </c>
      <c r="F236">
        <v>120.0153</v>
      </c>
      <c r="G236">
        <v>3.4965000000000002</v>
      </c>
      <c r="H236">
        <v>8.4906000000000006</v>
      </c>
      <c r="I236">
        <v>0.70750000000000002</v>
      </c>
      <c r="J236" s="469" t="s">
        <v>1460</v>
      </c>
      <c r="K236" s="1">
        <v>4.8899999999999997</v>
      </c>
      <c r="M236" s="466" t="s">
        <v>1460</v>
      </c>
      <c r="N236" s="466" t="s">
        <v>1460</v>
      </c>
      <c r="O236" s="466" t="s">
        <v>1460</v>
      </c>
      <c r="P236" s="466" t="s">
        <v>1460</v>
      </c>
      <c r="T236" s="6">
        <v>90304000</v>
      </c>
      <c r="V236" s="6"/>
    </row>
    <row r="237" spans="1:22">
      <c r="A237">
        <v>1958</v>
      </c>
      <c r="B237">
        <v>4</v>
      </c>
      <c r="C237" t="s">
        <v>245</v>
      </c>
      <c r="J237" s="469" t="s">
        <v>1460</v>
      </c>
      <c r="K237" s="1">
        <v>4.8899999999999997</v>
      </c>
      <c r="M237" s="466" t="s">
        <v>1460</v>
      </c>
      <c r="N237" s="466" t="s">
        <v>1460</v>
      </c>
      <c r="O237" s="466" t="s">
        <v>1460</v>
      </c>
      <c r="P237" s="466" t="s">
        <v>1460</v>
      </c>
      <c r="T237" s="6">
        <v>88063999.999999851</v>
      </c>
      <c r="V237" s="6"/>
    </row>
    <row r="238" spans="1:22">
      <c r="A238">
        <v>1959</v>
      </c>
      <c r="B238">
        <v>1</v>
      </c>
      <c r="C238" t="s">
        <v>246</v>
      </c>
      <c r="D238">
        <v>0.27200000000000002</v>
      </c>
      <c r="E238">
        <v>34.203600000000002</v>
      </c>
      <c r="F238">
        <v>121.40389999999999</v>
      </c>
      <c r="G238">
        <v>3.4904999999999999</v>
      </c>
      <c r="H238">
        <v>8.5027000000000008</v>
      </c>
      <c r="I238">
        <v>0.70860000000000001</v>
      </c>
      <c r="J238" s="470">
        <v>2970292188</v>
      </c>
      <c r="K238" s="1">
        <v>4.8899999999999997</v>
      </c>
      <c r="M238" s="474">
        <v>1104641533</v>
      </c>
      <c r="N238" s="474">
        <v>1402538500</v>
      </c>
      <c r="O238" s="466">
        <v>314112014.00000018</v>
      </c>
      <c r="P238" s="474">
        <v>149000141</v>
      </c>
      <c r="T238" s="6">
        <v>89264000.000000119</v>
      </c>
      <c r="U238">
        <v>928823939519.18945</v>
      </c>
      <c r="V238" s="6"/>
    </row>
    <row r="239" spans="1:22">
      <c r="A239">
        <v>1959</v>
      </c>
      <c r="B239">
        <v>2</v>
      </c>
      <c r="C239" t="s">
        <v>247</v>
      </c>
      <c r="J239" s="469" t="s">
        <v>1460</v>
      </c>
      <c r="K239" s="1">
        <v>4.8899999999999997</v>
      </c>
      <c r="M239" s="466" t="s">
        <v>1460</v>
      </c>
      <c r="N239" s="466" t="s">
        <v>1460</v>
      </c>
      <c r="O239" s="466" t="s">
        <v>1460</v>
      </c>
      <c r="P239" s="466" t="s">
        <v>1460</v>
      </c>
      <c r="T239" s="6">
        <v>89488000.000000194</v>
      </c>
      <c r="V239" s="6"/>
    </row>
    <row r="240" spans="1:22">
      <c r="A240">
        <v>1959</v>
      </c>
      <c r="B240">
        <v>3</v>
      </c>
      <c r="C240" t="s">
        <v>248</v>
      </c>
      <c r="D240">
        <v>0.28050000000000003</v>
      </c>
      <c r="E240">
        <v>34.3857</v>
      </c>
      <c r="F240">
        <v>122.80029999999999</v>
      </c>
      <c r="G240">
        <v>3.4843999999999999</v>
      </c>
      <c r="H240">
        <v>8.5150000000000006</v>
      </c>
      <c r="I240">
        <v>0.70960000000000001</v>
      </c>
      <c r="J240" s="469" t="s">
        <v>1460</v>
      </c>
      <c r="K240" s="1">
        <v>4.8899999999999997</v>
      </c>
      <c r="M240" s="466" t="s">
        <v>1460</v>
      </c>
      <c r="N240" s="466" t="s">
        <v>1460</v>
      </c>
      <c r="O240" s="466" t="s">
        <v>1460</v>
      </c>
      <c r="P240" s="466" t="s">
        <v>1460</v>
      </c>
      <c r="T240" s="6">
        <v>92240000.000000149</v>
      </c>
      <c r="V240" s="6"/>
    </row>
    <row r="241" spans="1:69">
      <c r="A241">
        <v>1959</v>
      </c>
      <c r="B241">
        <v>4</v>
      </c>
      <c r="C241" t="s">
        <v>249</v>
      </c>
      <c r="J241" s="469" t="s">
        <v>1460</v>
      </c>
      <c r="K241" s="1">
        <v>4.8899999999999997</v>
      </c>
      <c r="M241" s="466" t="s">
        <v>1460</v>
      </c>
      <c r="N241" s="466" t="s">
        <v>1460</v>
      </c>
      <c r="O241" s="466" t="s">
        <v>1460</v>
      </c>
      <c r="P241" s="466" t="s">
        <v>1460</v>
      </c>
      <c r="Q241" s="4"/>
      <c r="R241" s="4"/>
      <c r="S241" s="4"/>
      <c r="T241" s="6">
        <v>93375999.999999925</v>
      </c>
      <c r="U241" s="4"/>
      <c r="V241" s="6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</row>
    <row r="242" spans="1:69">
      <c r="A242">
        <v>1960</v>
      </c>
      <c r="B242">
        <v>1</v>
      </c>
      <c r="C242" t="s">
        <v>250</v>
      </c>
      <c r="D242">
        <v>0.28910000000000002</v>
      </c>
      <c r="E242">
        <v>34.567799999999998</v>
      </c>
      <c r="F242">
        <v>124.2043</v>
      </c>
      <c r="G242">
        <v>3.4782999999999999</v>
      </c>
      <c r="H242">
        <v>8.5274999999999999</v>
      </c>
      <c r="I242">
        <v>0.71060000000000001</v>
      </c>
      <c r="J242" s="470">
        <v>3019233434</v>
      </c>
      <c r="K242" s="4">
        <v>4.7023829557642598</v>
      </c>
      <c r="L242" s="6">
        <v>52303307.753358185</v>
      </c>
      <c r="M242" s="474">
        <v>1128260583.5</v>
      </c>
      <c r="N242" s="474">
        <v>1419053499.5</v>
      </c>
      <c r="O242" s="466">
        <v>320336858.99999994</v>
      </c>
      <c r="P242" s="474">
        <v>151582492</v>
      </c>
      <c r="Q242" s="6">
        <v>395.28000000000003</v>
      </c>
      <c r="T242" s="6">
        <v>92863999.999999851</v>
      </c>
      <c r="U242">
        <v>926525432346.48254</v>
      </c>
      <c r="V242" s="6"/>
    </row>
    <row r="243" spans="1:69">
      <c r="A243">
        <v>1960</v>
      </c>
      <c r="B243">
        <v>2</v>
      </c>
      <c r="C243" t="s">
        <v>251</v>
      </c>
      <c r="J243" s="469" t="s">
        <v>1460</v>
      </c>
      <c r="K243" s="4"/>
      <c r="M243" s="466" t="s">
        <v>1460</v>
      </c>
      <c r="N243" s="466" t="s">
        <v>1460</v>
      </c>
      <c r="O243" s="466" t="s">
        <v>1460</v>
      </c>
      <c r="P243" s="466" t="s">
        <v>1460</v>
      </c>
      <c r="Q243" s="6"/>
      <c r="T243" s="6">
        <v>96624000.000000253</v>
      </c>
      <c r="V243" s="6"/>
    </row>
    <row r="244" spans="1:69">
      <c r="A244">
        <v>1960</v>
      </c>
      <c r="B244">
        <v>3</v>
      </c>
      <c r="C244" t="s">
        <v>252</v>
      </c>
      <c r="D244">
        <v>0.29780000000000001</v>
      </c>
      <c r="E244">
        <v>34.749699999999997</v>
      </c>
      <c r="F244">
        <v>125.61620000000001</v>
      </c>
      <c r="G244">
        <v>3.4721000000000002</v>
      </c>
      <c r="H244">
        <v>8.5403000000000002</v>
      </c>
      <c r="I244">
        <v>0.7117</v>
      </c>
      <c r="J244" s="469" t="s">
        <v>1460</v>
      </c>
      <c r="K244" s="4"/>
      <c r="M244" s="466" t="s">
        <v>1460</v>
      </c>
      <c r="N244" s="466" t="s">
        <v>1460</v>
      </c>
      <c r="O244" s="466" t="s">
        <v>1460</v>
      </c>
      <c r="P244" s="466" t="s">
        <v>1460</v>
      </c>
      <c r="Q244" s="6"/>
      <c r="R244" s="6"/>
      <c r="T244" s="6">
        <v>97263999.99999994</v>
      </c>
      <c r="V244" s="6"/>
    </row>
    <row r="245" spans="1:69">
      <c r="A245">
        <v>1960</v>
      </c>
      <c r="B245">
        <v>4</v>
      </c>
      <c r="C245" t="s">
        <v>253</v>
      </c>
      <c r="J245" s="469" t="s">
        <v>1460</v>
      </c>
      <c r="K245" s="4"/>
      <c r="M245" s="466" t="s">
        <v>1460</v>
      </c>
      <c r="N245" s="466" t="s">
        <v>1460</v>
      </c>
      <c r="O245" s="466" t="s">
        <v>1460</v>
      </c>
      <c r="P245" s="466" t="s">
        <v>1460</v>
      </c>
      <c r="Q245" s="6"/>
      <c r="R245" s="6"/>
      <c r="T245" s="6">
        <v>95472000.000000209</v>
      </c>
      <c r="V245" s="6"/>
    </row>
    <row r="246" spans="1:69">
      <c r="A246">
        <v>1961</v>
      </c>
      <c r="B246">
        <v>1</v>
      </c>
      <c r="C246" t="s">
        <v>254</v>
      </c>
      <c r="D246">
        <v>0.30669999999999997</v>
      </c>
      <c r="E246">
        <v>34.931399999999996</v>
      </c>
      <c r="F246">
        <v>127.0359</v>
      </c>
      <c r="G246">
        <v>3.4659</v>
      </c>
      <c r="H246">
        <v>8.5533999999999999</v>
      </c>
      <c r="I246">
        <v>0.71279999999999999</v>
      </c>
      <c r="J246" s="470">
        <v>3068370609.5</v>
      </c>
      <c r="K246" s="4">
        <v>4.5798506136517796</v>
      </c>
      <c r="L246" s="6">
        <v>44846836.422880597</v>
      </c>
      <c r="M246" s="474">
        <v>1149243960.5</v>
      </c>
      <c r="N246" s="474">
        <v>1438218458</v>
      </c>
      <c r="O246" s="466">
        <v>326399707.99999964</v>
      </c>
      <c r="P246" s="474">
        <v>154508483</v>
      </c>
      <c r="Q246" s="6">
        <v>403.74</v>
      </c>
      <c r="R246" s="6"/>
      <c r="T246" s="6">
        <v>96319999.999999985</v>
      </c>
      <c r="U246">
        <v>924151298645.38794</v>
      </c>
      <c r="V246" s="6"/>
      <c r="W246" s="6">
        <v>1271872800.3</v>
      </c>
    </row>
    <row r="247" spans="1:69">
      <c r="A247">
        <v>1961</v>
      </c>
      <c r="B247">
        <v>2</v>
      </c>
      <c r="C247" t="s">
        <v>255</v>
      </c>
      <c r="J247" s="469" t="s">
        <v>1460</v>
      </c>
      <c r="K247" s="4"/>
      <c r="M247" s="466" t="s">
        <v>1460</v>
      </c>
      <c r="N247" s="466" t="s">
        <v>1460</v>
      </c>
      <c r="O247" s="466" t="s">
        <v>1460</v>
      </c>
      <c r="P247" s="466" t="s">
        <v>1460</v>
      </c>
      <c r="Q247" s="6"/>
      <c r="R247" s="6"/>
      <c r="T247" s="6">
        <v>98480000.000000194</v>
      </c>
      <c r="V247" s="6"/>
      <c r="W247" s="6"/>
    </row>
    <row r="248" spans="1:69">
      <c r="A248">
        <v>1961</v>
      </c>
      <c r="B248">
        <v>3</v>
      </c>
      <c r="C248" t="s">
        <v>256</v>
      </c>
      <c r="D248">
        <v>0.31569999999999998</v>
      </c>
      <c r="E248">
        <v>35.112900000000003</v>
      </c>
      <c r="F248">
        <v>128.46369999999999</v>
      </c>
      <c r="G248">
        <v>3.4594999999999998</v>
      </c>
      <c r="H248">
        <v>8.5667000000000009</v>
      </c>
      <c r="I248">
        <v>0.71389999999999998</v>
      </c>
      <c r="J248" s="469" t="s">
        <v>1460</v>
      </c>
      <c r="K248" s="4"/>
      <c r="M248" s="466" t="s">
        <v>1460</v>
      </c>
      <c r="N248" s="466" t="s">
        <v>1460</v>
      </c>
      <c r="O248" s="466" t="s">
        <v>1460</v>
      </c>
      <c r="P248" s="466" t="s">
        <v>1460</v>
      </c>
      <c r="Q248" s="6"/>
      <c r="R248" s="6"/>
      <c r="T248" s="6">
        <v>100543999.99999996</v>
      </c>
      <c r="V248" s="6"/>
      <c r="W248" s="6"/>
      <c r="X248" s="6"/>
    </row>
    <row r="249" spans="1:69">
      <c r="A249">
        <v>1961</v>
      </c>
      <c r="B249">
        <v>4</v>
      </c>
      <c r="C249" t="s">
        <v>257</v>
      </c>
      <c r="J249" s="469" t="s">
        <v>1460</v>
      </c>
      <c r="K249" s="4"/>
      <c r="M249" s="466" t="s">
        <v>1460</v>
      </c>
      <c r="N249" s="466" t="s">
        <v>1460</v>
      </c>
      <c r="O249" s="466" t="s">
        <v>1460</v>
      </c>
      <c r="P249" s="466" t="s">
        <v>1460</v>
      </c>
      <c r="Q249" s="6"/>
      <c r="R249" s="6"/>
      <c r="T249" s="6">
        <v>100959999.99999985</v>
      </c>
      <c r="V249" s="6"/>
      <c r="W249" s="6"/>
      <c r="X249" s="6"/>
    </row>
    <row r="250" spans="1:69">
      <c r="A250">
        <v>1962</v>
      </c>
      <c r="B250">
        <v>1</v>
      </c>
      <c r="C250" t="s">
        <v>258</v>
      </c>
      <c r="D250">
        <v>0.32490000000000002</v>
      </c>
      <c r="E250">
        <v>35.294199999999996</v>
      </c>
      <c r="F250">
        <v>129.89940000000001</v>
      </c>
      <c r="G250">
        <v>3.4531000000000001</v>
      </c>
      <c r="H250">
        <v>8.5802999999999994</v>
      </c>
      <c r="I250">
        <v>0.71499999999999997</v>
      </c>
      <c r="J250" s="470">
        <v>3126686742.5</v>
      </c>
      <c r="K250" s="4">
        <v>5.0437328447285799</v>
      </c>
      <c r="L250" s="6">
        <v>42611847.759216979</v>
      </c>
      <c r="M250" s="474">
        <v>1174248915.5</v>
      </c>
      <c r="N250" s="474">
        <v>1461556639</v>
      </c>
      <c r="O250" s="466">
        <v>332843094.0000003</v>
      </c>
      <c r="P250" s="474">
        <v>158038094</v>
      </c>
      <c r="Q250" s="6">
        <v>405.72</v>
      </c>
      <c r="R250" s="6"/>
      <c r="T250" s="6">
        <v>101151999.99999996</v>
      </c>
      <c r="U250">
        <v>921717758836.47522</v>
      </c>
      <c r="V250" s="6"/>
      <c r="W250" s="6">
        <v>1273620607.3</v>
      </c>
      <c r="X250" s="6"/>
    </row>
    <row r="251" spans="1:69">
      <c r="A251">
        <v>1962</v>
      </c>
      <c r="B251">
        <v>2</v>
      </c>
      <c r="C251" t="s">
        <v>259</v>
      </c>
      <c r="J251" s="469" t="s">
        <v>1460</v>
      </c>
      <c r="K251" s="4"/>
      <c r="M251" s="466" t="s">
        <v>1460</v>
      </c>
      <c r="N251" s="466" t="s">
        <v>1460</v>
      </c>
      <c r="O251" s="466" t="s">
        <v>1460</v>
      </c>
      <c r="P251" s="466" t="s">
        <v>1460</v>
      </c>
      <c r="Q251" s="6"/>
      <c r="R251" s="6"/>
      <c r="T251" s="6">
        <v>102224000.00000007</v>
      </c>
      <c r="V251" s="6"/>
      <c r="W251" s="6"/>
      <c r="X251" s="6"/>
    </row>
    <row r="252" spans="1:69">
      <c r="A252">
        <v>1962</v>
      </c>
      <c r="B252">
        <v>3</v>
      </c>
      <c r="C252" t="s">
        <v>260</v>
      </c>
      <c r="D252">
        <v>0.33410000000000001</v>
      </c>
      <c r="E252">
        <v>35.475299999999997</v>
      </c>
      <c r="F252">
        <v>131.3434</v>
      </c>
      <c r="G252">
        <v>3.4464999999999999</v>
      </c>
      <c r="H252">
        <v>8.5940999999999992</v>
      </c>
      <c r="I252">
        <v>0.71619999999999995</v>
      </c>
      <c r="J252" s="469" t="s">
        <v>1460</v>
      </c>
      <c r="K252" s="4"/>
      <c r="M252" s="466" t="s">
        <v>1460</v>
      </c>
      <c r="N252" s="466" t="s">
        <v>1460</v>
      </c>
      <c r="O252" s="466" t="s">
        <v>1460</v>
      </c>
      <c r="P252" s="466" t="s">
        <v>1460</v>
      </c>
      <c r="Q252" s="6"/>
      <c r="R252" s="6"/>
      <c r="T252" s="6">
        <v>105232000.00000006</v>
      </c>
      <c r="V252" s="6"/>
      <c r="W252" s="6"/>
      <c r="X252" s="6"/>
    </row>
    <row r="253" spans="1:69">
      <c r="A253">
        <v>1962</v>
      </c>
      <c r="B253">
        <v>4</v>
      </c>
      <c r="C253" t="s">
        <v>261</v>
      </c>
      <c r="J253" s="469" t="s">
        <v>1460</v>
      </c>
      <c r="K253" s="4"/>
      <c r="M253" s="466" t="s">
        <v>1460</v>
      </c>
      <c r="N253" s="466" t="s">
        <v>1460</v>
      </c>
      <c r="O253" s="466" t="s">
        <v>1460</v>
      </c>
      <c r="P253" s="466" t="s">
        <v>1460</v>
      </c>
      <c r="Q253" s="6"/>
      <c r="R253" s="6"/>
      <c r="T253" s="6">
        <v>103200000</v>
      </c>
      <c r="V253" s="6"/>
      <c r="W253" s="6"/>
      <c r="X253" s="6"/>
    </row>
    <row r="254" spans="1:69">
      <c r="A254">
        <v>1963</v>
      </c>
      <c r="B254">
        <v>1</v>
      </c>
      <c r="C254" t="s">
        <v>262</v>
      </c>
      <c r="D254">
        <v>0.34350000000000003</v>
      </c>
      <c r="E254">
        <v>35.656199999999998</v>
      </c>
      <c r="F254">
        <v>132.79560000000001</v>
      </c>
      <c r="G254">
        <v>3.4399000000000002</v>
      </c>
      <c r="H254">
        <v>8.6067999999999998</v>
      </c>
      <c r="I254">
        <v>0.71719999999999995</v>
      </c>
      <c r="J254" s="470">
        <v>3195779247</v>
      </c>
      <c r="K254" s="4">
        <v>5.3322888488445397</v>
      </c>
      <c r="L254" s="6">
        <v>43015683.337425716</v>
      </c>
      <c r="M254" s="474">
        <v>1207051237</v>
      </c>
      <c r="N254" s="474">
        <v>1487221647.5</v>
      </c>
      <c r="O254" s="466">
        <v>339560786.50000018</v>
      </c>
      <c r="P254" s="474">
        <v>161945576</v>
      </c>
      <c r="Q254" s="6">
        <v>411.66</v>
      </c>
      <c r="R254" s="6"/>
      <c r="T254" s="6">
        <v>103535999.99999997</v>
      </c>
      <c r="U254">
        <v>919266242104.00012</v>
      </c>
      <c r="V254" s="6"/>
      <c r="W254" s="6">
        <v>1280942400.3999999</v>
      </c>
      <c r="X254" s="6"/>
    </row>
    <row r="255" spans="1:69">
      <c r="A255">
        <v>1963</v>
      </c>
      <c r="B255">
        <v>2</v>
      </c>
      <c r="C255" t="s">
        <v>263</v>
      </c>
      <c r="J255" s="469" t="s">
        <v>1460</v>
      </c>
      <c r="K255" s="4"/>
      <c r="M255" s="466" t="s">
        <v>1460</v>
      </c>
      <c r="N255" s="466" t="s">
        <v>1460</v>
      </c>
      <c r="O255" s="466" t="s">
        <v>1460</v>
      </c>
      <c r="P255" s="466" t="s">
        <v>1460</v>
      </c>
      <c r="Q255" s="6"/>
      <c r="R255" s="6"/>
      <c r="T255" s="6">
        <v>106831999.99999997</v>
      </c>
      <c r="V255" s="6"/>
      <c r="W255" s="6"/>
      <c r="X255" s="6"/>
    </row>
    <row r="256" spans="1:69">
      <c r="A256">
        <v>1963</v>
      </c>
      <c r="B256">
        <v>3</v>
      </c>
      <c r="C256" t="s">
        <v>264</v>
      </c>
      <c r="D256">
        <v>0.35299999999999998</v>
      </c>
      <c r="E256">
        <v>35.837000000000003</v>
      </c>
      <c r="F256">
        <v>134.25630000000001</v>
      </c>
      <c r="G256">
        <v>3.4329999999999998</v>
      </c>
      <c r="H256">
        <v>8.6183999999999994</v>
      </c>
      <c r="I256">
        <v>0.71819999999999995</v>
      </c>
      <c r="J256" s="469" t="s">
        <v>1460</v>
      </c>
      <c r="K256" s="4"/>
      <c r="M256" s="466" t="s">
        <v>1460</v>
      </c>
      <c r="N256" s="466" t="s">
        <v>1460</v>
      </c>
      <c r="O256" s="466" t="s">
        <v>1460</v>
      </c>
      <c r="P256" s="466" t="s">
        <v>1460</v>
      </c>
      <c r="Q256" s="6"/>
      <c r="R256" s="6"/>
      <c r="T256" s="6">
        <v>105983999.99999993</v>
      </c>
      <c r="V256" s="6"/>
      <c r="W256" s="6"/>
      <c r="X256" s="6"/>
    </row>
    <row r="257" spans="1:24">
      <c r="A257">
        <v>1963</v>
      </c>
      <c r="B257">
        <v>4</v>
      </c>
      <c r="C257" t="s">
        <v>265</v>
      </c>
      <c r="J257" s="469" t="s">
        <v>1460</v>
      </c>
      <c r="K257" s="4"/>
      <c r="M257" s="466" t="s">
        <v>1460</v>
      </c>
      <c r="N257" s="466" t="s">
        <v>1460</v>
      </c>
      <c r="O257" s="466" t="s">
        <v>1460</v>
      </c>
      <c r="P257" s="466" t="s">
        <v>1460</v>
      </c>
      <c r="Q257" s="6"/>
      <c r="R257" s="6"/>
      <c r="T257" s="6">
        <v>105792000.0000001</v>
      </c>
      <c r="V257" s="6"/>
      <c r="W257" s="6"/>
      <c r="X257" s="6"/>
    </row>
    <row r="258" spans="1:24">
      <c r="A258">
        <v>1964</v>
      </c>
      <c r="B258">
        <v>1</v>
      </c>
      <c r="C258" t="s">
        <v>266</v>
      </c>
      <c r="D258">
        <v>0.36270000000000002</v>
      </c>
      <c r="E258">
        <v>36.017499999999998</v>
      </c>
      <c r="F258">
        <v>135.72550000000001</v>
      </c>
      <c r="G258">
        <v>3.4258999999999999</v>
      </c>
      <c r="H258">
        <v>8.6300000000000008</v>
      </c>
      <c r="I258">
        <v>0.71919999999999995</v>
      </c>
      <c r="J258" s="470">
        <v>3267212338</v>
      </c>
      <c r="K258" s="4">
        <v>5.1491510614219198</v>
      </c>
      <c r="L258" s="6">
        <v>44145909.35157112</v>
      </c>
      <c r="M258" s="474">
        <v>1239842976.5</v>
      </c>
      <c r="N258" s="474">
        <v>1514923302</v>
      </c>
      <c r="O258" s="466">
        <v>346326853.00000012</v>
      </c>
      <c r="P258" s="474">
        <v>166119206.5</v>
      </c>
      <c r="Q258" s="6">
        <v>415.8</v>
      </c>
      <c r="R258" s="6"/>
      <c r="T258" s="6">
        <v>107712000.00000027</v>
      </c>
      <c r="U258">
        <v>916512838637.3324</v>
      </c>
      <c r="V258" s="6"/>
      <c r="W258" s="6">
        <v>1282643908.8999999</v>
      </c>
      <c r="X258" s="6"/>
    </row>
    <row r="259" spans="1:24">
      <c r="A259">
        <v>1964</v>
      </c>
      <c r="B259">
        <v>2</v>
      </c>
      <c r="C259" t="s">
        <v>267</v>
      </c>
      <c r="J259" s="469" t="s">
        <v>1460</v>
      </c>
      <c r="K259" s="4"/>
      <c r="M259" s="466" t="s">
        <v>1460</v>
      </c>
      <c r="N259" s="466" t="s">
        <v>1460</v>
      </c>
      <c r="O259" s="466" t="s">
        <v>1460</v>
      </c>
      <c r="P259" s="466" t="s">
        <v>1460</v>
      </c>
      <c r="Q259" s="6"/>
      <c r="R259" s="6"/>
      <c r="T259" s="6">
        <v>108159999.99999985</v>
      </c>
      <c r="V259" s="6"/>
      <c r="W259" s="6"/>
      <c r="X259" s="6"/>
    </row>
    <row r="260" spans="1:24">
      <c r="A260">
        <v>1964</v>
      </c>
      <c r="B260">
        <v>3</v>
      </c>
      <c r="C260" t="s">
        <v>268</v>
      </c>
      <c r="D260">
        <v>0.37240000000000001</v>
      </c>
      <c r="E260">
        <v>36.198</v>
      </c>
      <c r="F260">
        <v>137.20339999999999</v>
      </c>
      <c r="G260">
        <v>3.4184999999999999</v>
      </c>
      <c r="H260">
        <v>8.6418999999999997</v>
      </c>
      <c r="I260">
        <v>0.72019999999999995</v>
      </c>
      <c r="J260" s="469" t="s">
        <v>1460</v>
      </c>
      <c r="K260" s="4"/>
      <c r="M260" s="466" t="s">
        <v>1460</v>
      </c>
      <c r="N260" s="466" t="s">
        <v>1460</v>
      </c>
      <c r="O260" s="466" t="s">
        <v>1460</v>
      </c>
      <c r="P260" s="466" t="s">
        <v>1460</v>
      </c>
      <c r="Q260" s="6"/>
      <c r="R260" s="6"/>
      <c r="T260" s="6">
        <v>109488000.00000001</v>
      </c>
      <c r="V260" s="6"/>
      <c r="W260" s="6"/>
      <c r="X260" s="6"/>
    </row>
    <row r="261" spans="1:24">
      <c r="A261">
        <v>1964</v>
      </c>
      <c r="B261">
        <v>4</v>
      </c>
      <c r="C261" t="s">
        <v>269</v>
      </c>
      <c r="J261" s="469" t="s">
        <v>1460</v>
      </c>
      <c r="K261" s="4"/>
      <c r="M261" s="466" t="s">
        <v>1460</v>
      </c>
      <c r="N261" s="466" t="s">
        <v>1460</v>
      </c>
      <c r="O261" s="466" t="s">
        <v>1460</v>
      </c>
      <c r="P261" s="466" t="s">
        <v>1460</v>
      </c>
      <c r="Q261" s="6"/>
      <c r="R261" s="6"/>
      <c r="T261" s="6">
        <v>108768000.00000012</v>
      </c>
      <c r="V261" s="6"/>
      <c r="W261" s="6"/>
      <c r="X261" s="6"/>
    </row>
    <row r="262" spans="1:24">
      <c r="A262">
        <v>1965</v>
      </c>
      <c r="B262">
        <v>1</v>
      </c>
      <c r="C262" t="s">
        <v>270</v>
      </c>
      <c r="D262">
        <v>0.38229999999999997</v>
      </c>
      <c r="E262">
        <v>36.378399999999999</v>
      </c>
      <c r="F262">
        <v>138.6901</v>
      </c>
      <c r="G262">
        <v>3.4108999999999998</v>
      </c>
      <c r="H262">
        <v>8.6539000000000001</v>
      </c>
      <c r="I262">
        <v>0.72119999999999995</v>
      </c>
      <c r="J262" s="470">
        <v>3337111983</v>
      </c>
      <c r="K262" s="4">
        <v>5.10099986220128</v>
      </c>
      <c r="L262" s="6">
        <v>44489432.061501086</v>
      </c>
      <c r="M262" s="474">
        <v>1268848243.5</v>
      </c>
      <c r="N262" s="474">
        <v>1545548584</v>
      </c>
      <c r="O262" s="466">
        <v>352107994.99999964</v>
      </c>
      <c r="P262" s="474">
        <v>170607160.5</v>
      </c>
      <c r="Q262" s="6">
        <v>418.86</v>
      </c>
      <c r="R262" s="6"/>
      <c r="T262" s="6">
        <v>108479999.99999984</v>
      </c>
      <c r="U262">
        <v>913485896726.5304</v>
      </c>
      <c r="V262" s="6"/>
      <c r="W262" s="6">
        <v>1287440869.2</v>
      </c>
      <c r="X262" s="6"/>
    </row>
    <row r="263" spans="1:24">
      <c r="A263">
        <v>1965</v>
      </c>
      <c r="B263">
        <v>2</v>
      </c>
      <c r="C263" t="s">
        <v>271</v>
      </c>
      <c r="J263" s="469" t="s">
        <v>1460</v>
      </c>
      <c r="K263" s="4"/>
      <c r="M263" s="466" t="s">
        <v>1460</v>
      </c>
      <c r="N263" s="466" t="s">
        <v>1460</v>
      </c>
      <c r="O263" s="466" t="s">
        <v>1460</v>
      </c>
      <c r="P263" s="466" t="s">
        <v>1460</v>
      </c>
      <c r="Q263" s="6"/>
      <c r="R263" s="6"/>
      <c r="T263" s="6">
        <v>108447999.99999987</v>
      </c>
      <c r="V263" s="6"/>
      <c r="W263" s="6"/>
      <c r="X263" s="6"/>
    </row>
    <row r="264" spans="1:24">
      <c r="A264">
        <v>1965</v>
      </c>
      <c r="B264">
        <v>3</v>
      </c>
      <c r="C264" t="s">
        <v>272</v>
      </c>
      <c r="D264">
        <v>0.39229999999999998</v>
      </c>
      <c r="E264">
        <v>36.558799999999998</v>
      </c>
      <c r="F264">
        <v>140.1858</v>
      </c>
      <c r="G264">
        <v>3.4033000000000002</v>
      </c>
      <c r="H264">
        <v>8.6659000000000006</v>
      </c>
      <c r="I264">
        <v>0.72219999999999995</v>
      </c>
      <c r="J264" s="469" t="s">
        <v>1460</v>
      </c>
      <c r="K264" s="4"/>
      <c r="M264" s="466" t="s">
        <v>1460</v>
      </c>
      <c r="N264" s="466" t="s">
        <v>1460</v>
      </c>
      <c r="O264" s="466" t="s">
        <v>1460</v>
      </c>
      <c r="P264" s="466" t="s">
        <v>1460</v>
      </c>
      <c r="Q264" s="6"/>
      <c r="R264" s="6"/>
      <c r="T264" s="6">
        <v>112687999.99999984</v>
      </c>
      <c r="V264" s="6"/>
      <c r="W264" s="6"/>
      <c r="X264" s="6"/>
    </row>
    <row r="265" spans="1:24">
      <c r="A265">
        <v>1965</v>
      </c>
      <c r="B265">
        <v>4</v>
      </c>
      <c r="C265" t="s">
        <v>273</v>
      </c>
      <c r="J265" s="469" t="s">
        <v>1460</v>
      </c>
      <c r="K265" s="4"/>
      <c r="M265" s="466" t="s">
        <v>1460</v>
      </c>
      <c r="N265" s="466" t="s">
        <v>1460</v>
      </c>
      <c r="O265" s="466" t="s">
        <v>1460</v>
      </c>
      <c r="P265" s="466" t="s">
        <v>1460</v>
      </c>
      <c r="Q265" s="6"/>
      <c r="R265" s="6"/>
      <c r="T265" s="6">
        <v>112543999.99999996</v>
      </c>
      <c r="V265" s="6"/>
      <c r="W265" s="6"/>
      <c r="X265" s="6"/>
    </row>
    <row r="266" spans="1:24">
      <c r="A266">
        <v>1966</v>
      </c>
      <c r="B266">
        <v>1</v>
      </c>
      <c r="C266" t="s">
        <v>274</v>
      </c>
      <c r="D266">
        <v>0.40250000000000002</v>
      </c>
      <c r="E266">
        <v>36.7393</v>
      </c>
      <c r="F266">
        <v>141.69059999999999</v>
      </c>
      <c r="G266">
        <v>3.3956</v>
      </c>
      <c r="H266">
        <v>8.6765000000000008</v>
      </c>
      <c r="I266">
        <v>0.72299999999999998</v>
      </c>
      <c r="J266" s="470">
        <v>3406417035.5</v>
      </c>
      <c r="K266" s="4">
        <v>4.9847647225868998</v>
      </c>
      <c r="L266" s="6">
        <v>44008208.668544941</v>
      </c>
      <c r="M266" s="474">
        <v>1295492224.5</v>
      </c>
      <c r="N266" s="474">
        <v>1579210614.5</v>
      </c>
      <c r="O266" s="466">
        <v>356349061.50000054</v>
      </c>
      <c r="P266" s="474">
        <v>175365135</v>
      </c>
      <c r="Q266" s="6">
        <v>419.4</v>
      </c>
      <c r="R266" s="6"/>
      <c r="T266" s="6">
        <v>114607999.99999972</v>
      </c>
      <c r="U266">
        <v>910409313026.78601</v>
      </c>
      <c r="V266" s="6"/>
      <c r="W266" s="6">
        <v>1286294758.6000001</v>
      </c>
      <c r="X266" s="6"/>
    </row>
    <row r="267" spans="1:24">
      <c r="A267">
        <v>1966</v>
      </c>
      <c r="B267">
        <v>2</v>
      </c>
      <c r="C267" t="s">
        <v>275</v>
      </c>
      <c r="J267" s="469" t="s">
        <v>1460</v>
      </c>
      <c r="K267" s="4"/>
      <c r="M267" s="466" t="s">
        <v>1460</v>
      </c>
      <c r="N267" s="466" t="s">
        <v>1460</v>
      </c>
      <c r="O267" s="466" t="s">
        <v>1460</v>
      </c>
      <c r="P267" s="466" t="s">
        <v>1460</v>
      </c>
      <c r="Q267" s="6"/>
      <c r="R267" s="6"/>
      <c r="T267" s="6">
        <v>116975999.99999975</v>
      </c>
      <c r="V267" s="6"/>
      <c r="W267" s="6"/>
      <c r="X267" s="6"/>
    </row>
    <row r="268" spans="1:24">
      <c r="A268">
        <v>1966</v>
      </c>
      <c r="B268">
        <v>3</v>
      </c>
      <c r="C268" t="s">
        <v>276</v>
      </c>
      <c r="D268">
        <v>0.41270000000000001</v>
      </c>
      <c r="E268">
        <v>36.919800000000002</v>
      </c>
      <c r="F268">
        <v>143.2046</v>
      </c>
      <c r="G268">
        <v>3.3879999999999999</v>
      </c>
      <c r="H268">
        <v>8.6873000000000005</v>
      </c>
      <c r="I268">
        <v>0.72389999999999999</v>
      </c>
      <c r="J268" s="469" t="s">
        <v>1460</v>
      </c>
      <c r="K268" s="4"/>
      <c r="M268" s="466" t="s">
        <v>1460</v>
      </c>
      <c r="N268" s="466" t="s">
        <v>1460</v>
      </c>
      <c r="O268" s="466" t="s">
        <v>1460</v>
      </c>
      <c r="P268" s="466" t="s">
        <v>1460</v>
      </c>
      <c r="Q268" s="6"/>
      <c r="R268" s="6"/>
      <c r="T268" s="6">
        <v>118287999.99999993</v>
      </c>
      <c r="V268" s="6"/>
      <c r="W268" s="6"/>
      <c r="X268" s="6"/>
    </row>
    <row r="269" spans="1:24">
      <c r="A269">
        <v>1966</v>
      </c>
      <c r="B269">
        <v>4</v>
      </c>
      <c r="C269" t="s">
        <v>277</v>
      </c>
      <c r="J269" s="469" t="s">
        <v>1460</v>
      </c>
      <c r="K269" s="4"/>
      <c r="M269" s="466" t="s">
        <v>1460</v>
      </c>
      <c r="N269" s="466" t="s">
        <v>1460</v>
      </c>
      <c r="O269" s="466" t="s">
        <v>1460</v>
      </c>
      <c r="P269" s="466" t="s">
        <v>1460</v>
      </c>
      <c r="Q269" s="6"/>
      <c r="R269" s="6"/>
      <c r="T269" s="6">
        <v>117888000.00000001</v>
      </c>
      <c r="V269" s="6"/>
      <c r="W269" s="6"/>
      <c r="X269" s="6"/>
    </row>
    <row r="270" spans="1:24">
      <c r="A270">
        <v>1967</v>
      </c>
      <c r="B270">
        <v>1</v>
      </c>
      <c r="C270" t="s">
        <v>278</v>
      </c>
      <c r="D270">
        <v>0.42309999999999998</v>
      </c>
      <c r="E270">
        <v>37.1004</v>
      </c>
      <c r="F270">
        <v>144.72800000000001</v>
      </c>
      <c r="G270">
        <v>3.3803000000000001</v>
      </c>
      <c r="H270">
        <v>8.6981999999999999</v>
      </c>
      <c r="I270">
        <v>0.72489999999999999</v>
      </c>
      <c r="J270" s="470">
        <v>3475448165.5</v>
      </c>
      <c r="K270" s="4">
        <v>4.8718329629715402</v>
      </c>
      <c r="L270" s="6">
        <v>44022220.616433002</v>
      </c>
      <c r="M270" s="474">
        <v>1319269403.5</v>
      </c>
      <c r="N270" s="474">
        <v>1616099197.5</v>
      </c>
      <c r="O270" s="466">
        <v>359675994.50000024</v>
      </c>
      <c r="P270" s="474">
        <v>180403570</v>
      </c>
      <c r="Q270" s="6">
        <v>420.12</v>
      </c>
      <c r="R270" s="6"/>
      <c r="T270" s="6">
        <v>119808000.00000018</v>
      </c>
      <c r="U270">
        <v>907329127179.2627</v>
      </c>
      <c r="V270" s="6"/>
      <c r="W270" s="6">
        <v>1287328451.5</v>
      </c>
      <c r="X270" s="6"/>
    </row>
    <row r="271" spans="1:24">
      <c r="A271">
        <v>1967</v>
      </c>
      <c r="B271">
        <v>2</v>
      </c>
      <c r="C271" t="s">
        <v>279</v>
      </c>
      <c r="J271" s="469" t="s">
        <v>1460</v>
      </c>
      <c r="K271" s="4"/>
      <c r="M271" s="466" t="s">
        <v>1460</v>
      </c>
      <c r="N271" s="466" t="s">
        <v>1460</v>
      </c>
      <c r="O271" s="466" t="s">
        <v>1460</v>
      </c>
      <c r="P271" s="466" t="s">
        <v>1460</v>
      </c>
      <c r="Q271" s="6"/>
      <c r="R271" s="6"/>
      <c r="T271" s="6">
        <v>120112000.00000016</v>
      </c>
      <c r="V271" s="6"/>
      <c r="W271" s="6"/>
      <c r="X271" s="6"/>
    </row>
    <row r="272" spans="1:24">
      <c r="A272">
        <v>1967</v>
      </c>
      <c r="B272">
        <v>3</v>
      </c>
      <c r="C272" t="s">
        <v>280</v>
      </c>
      <c r="D272">
        <v>0.43359999999999999</v>
      </c>
      <c r="E272">
        <v>37.281199999999998</v>
      </c>
      <c r="F272">
        <v>146.26089999999999</v>
      </c>
      <c r="G272">
        <v>3.3727999999999998</v>
      </c>
      <c r="H272">
        <v>8.7079000000000004</v>
      </c>
      <c r="I272">
        <v>0.72570000000000001</v>
      </c>
      <c r="J272" s="469" t="s">
        <v>1460</v>
      </c>
      <c r="K272" s="4"/>
      <c r="M272" s="466" t="s">
        <v>1460</v>
      </c>
      <c r="N272" s="466" t="s">
        <v>1460</v>
      </c>
      <c r="O272" s="466" t="s">
        <v>1460</v>
      </c>
      <c r="P272" s="466" t="s">
        <v>1460</v>
      </c>
      <c r="Q272" s="6"/>
      <c r="R272" s="6"/>
      <c r="T272" s="6">
        <v>120447999.99999987</v>
      </c>
      <c r="V272" s="6"/>
      <c r="W272" s="6"/>
      <c r="X272" s="6"/>
    </row>
    <row r="273" spans="1:24">
      <c r="A273">
        <v>1967</v>
      </c>
      <c r="B273">
        <v>4</v>
      </c>
      <c r="C273" t="s">
        <v>281</v>
      </c>
      <c r="J273" s="469" t="s">
        <v>1460</v>
      </c>
      <c r="K273" s="4"/>
      <c r="M273" s="466" t="s">
        <v>1460</v>
      </c>
      <c r="N273" s="466" t="s">
        <v>1460</v>
      </c>
      <c r="O273" s="466" t="s">
        <v>1460</v>
      </c>
      <c r="P273" s="466" t="s">
        <v>1460</v>
      </c>
      <c r="Q273" s="6"/>
      <c r="R273" s="6"/>
      <c r="T273" s="6">
        <v>122992000</v>
      </c>
      <c r="V273" s="6"/>
      <c r="W273" s="6"/>
      <c r="X273" s="6"/>
    </row>
    <row r="274" spans="1:24">
      <c r="A274">
        <v>1968</v>
      </c>
      <c r="B274">
        <v>1</v>
      </c>
      <c r="C274" t="s">
        <v>282</v>
      </c>
      <c r="D274">
        <v>0.44429999999999997</v>
      </c>
      <c r="E274">
        <v>37.4621</v>
      </c>
      <c r="F274">
        <v>147.80350000000001</v>
      </c>
      <c r="G274">
        <v>3.3645999999999998</v>
      </c>
      <c r="H274">
        <v>8.7177000000000007</v>
      </c>
      <c r="I274">
        <v>0.72650000000000003</v>
      </c>
      <c r="J274" s="470">
        <v>3546810807.5</v>
      </c>
      <c r="K274" s="4">
        <v>4.9898441783297001</v>
      </c>
      <c r="L274" s="6">
        <v>44068607.295953281</v>
      </c>
      <c r="M274" s="474">
        <v>1343594787</v>
      </c>
      <c r="N274" s="474">
        <v>1654908332.5</v>
      </c>
      <c r="O274" s="466">
        <v>362741210.50000006</v>
      </c>
      <c r="P274" s="474">
        <v>185566477.5</v>
      </c>
      <c r="Q274" s="6">
        <v>421.74000000000007</v>
      </c>
      <c r="R274" s="6"/>
      <c r="T274" s="6">
        <v>122559999.99999985</v>
      </c>
      <c r="U274">
        <v>904087268975.35059</v>
      </c>
      <c r="V274" s="6"/>
      <c r="W274" s="6">
        <v>1298195376.9000001</v>
      </c>
      <c r="X274" s="6"/>
    </row>
    <row r="275" spans="1:24">
      <c r="A275">
        <v>1968</v>
      </c>
      <c r="B275">
        <v>2</v>
      </c>
      <c r="C275" t="s">
        <v>283</v>
      </c>
      <c r="J275" s="469" t="s">
        <v>1460</v>
      </c>
      <c r="K275" s="4"/>
      <c r="M275" s="466" t="s">
        <v>1460</v>
      </c>
      <c r="N275" s="466" t="s">
        <v>1460</v>
      </c>
      <c r="O275" s="466" t="s">
        <v>1460</v>
      </c>
      <c r="P275" s="466" t="s">
        <v>1460</v>
      </c>
      <c r="Q275" s="6"/>
      <c r="R275" s="6"/>
      <c r="T275" s="6">
        <v>123983999.99999993</v>
      </c>
      <c r="V275" s="6"/>
      <c r="W275" s="6"/>
      <c r="X275" s="6"/>
    </row>
    <row r="276" spans="1:24">
      <c r="A276">
        <v>1968</v>
      </c>
      <c r="B276">
        <v>3</v>
      </c>
      <c r="C276" t="s">
        <v>284</v>
      </c>
      <c r="D276">
        <v>0.4551</v>
      </c>
      <c r="E276">
        <v>37.643099999999997</v>
      </c>
      <c r="F276">
        <v>149.35570000000001</v>
      </c>
      <c r="G276">
        <v>3.3561000000000001</v>
      </c>
      <c r="H276">
        <v>8.7279999999999998</v>
      </c>
      <c r="I276">
        <v>0.72729999999999995</v>
      </c>
      <c r="J276" s="469" t="s">
        <v>1460</v>
      </c>
      <c r="K276" s="4"/>
      <c r="M276" s="466" t="s">
        <v>1460</v>
      </c>
      <c r="N276" s="466" t="s">
        <v>1460</v>
      </c>
      <c r="O276" s="466" t="s">
        <v>1460</v>
      </c>
      <c r="P276" s="466" t="s">
        <v>1460</v>
      </c>
      <c r="Q276" s="6"/>
      <c r="R276" s="6"/>
      <c r="T276" s="6">
        <v>126736000.00000015</v>
      </c>
      <c r="V276" s="6"/>
      <c r="W276" s="6"/>
      <c r="X276" s="6"/>
    </row>
    <row r="277" spans="1:24">
      <c r="A277">
        <v>1968</v>
      </c>
      <c r="B277">
        <v>4</v>
      </c>
      <c r="C277" t="s">
        <v>285</v>
      </c>
      <c r="J277" s="469" t="s">
        <v>1460</v>
      </c>
      <c r="K277" s="4"/>
      <c r="M277" s="466" t="s">
        <v>1460</v>
      </c>
      <c r="N277" s="466" t="s">
        <v>1460</v>
      </c>
      <c r="O277" s="466" t="s">
        <v>1460</v>
      </c>
      <c r="P277" s="466" t="s">
        <v>1460</v>
      </c>
      <c r="Q277" s="6"/>
      <c r="R277" s="6"/>
      <c r="T277" s="6">
        <v>126832000.00000006</v>
      </c>
      <c r="V277" s="6"/>
      <c r="W277" s="6"/>
      <c r="X277" s="6"/>
    </row>
    <row r="278" spans="1:24">
      <c r="A278">
        <v>1969</v>
      </c>
      <c r="B278">
        <v>1</v>
      </c>
      <c r="C278" t="s">
        <v>286</v>
      </c>
      <c r="D278">
        <v>0.46600000000000003</v>
      </c>
      <c r="E278">
        <v>37.824199999999998</v>
      </c>
      <c r="F278">
        <v>150.9177</v>
      </c>
      <c r="G278">
        <v>3.3473000000000002</v>
      </c>
      <c r="H278">
        <v>8.7386999999999997</v>
      </c>
      <c r="I278">
        <v>0.72819999999999996</v>
      </c>
      <c r="J278" s="470">
        <v>3620655275</v>
      </c>
      <c r="K278" s="4">
        <v>4.8933795160400102</v>
      </c>
      <c r="L278" s="6">
        <v>44438063.355158351</v>
      </c>
      <c r="M278" s="474">
        <v>1369027032.5</v>
      </c>
      <c r="N278" s="474">
        <v>1694317543.5</v>
      </c>
      <c r="O278" s="466">
        <v>366613277.00000024</v>
      </c>
      <c r="P278" s="474">
        <v>190697422</v>
      </c>
      <c r="Q278" s="6">
        <v>430.02</v>
      </c>
      <c r="R278" s="6"/>
      <c r="T278" s="6">
        <v>129679999.99999993</v>
      </c>
      <c r="U278">
        <v>900371265173.44531</v>
      </c>
      <c r="V278" s="6"/>
      <c r="W278" s="6">
        <v>1310845278</v>
      </c>
      <c r="X278" s="6"/>
    </row>
    <row r="279" spans="1:24">
      <c r="A279">
        <v>1969</v>
      </c>
      <c r="B279">
        <v>2</v>
      </c>
      <c r="C279" t="s">
        <v>287</v>
      </c>
      <c r="J279" s="469" t="s">
        <v>1460</v>
      </c>
      <c r="K279" s="4"/>
      <c r="M279" s="466" t="s">
        <v>1460</v>
      </c>
      <c r="N279" s="466" t="s">
        <v>1460</v>
      </c>
      <c r="O279" s="466" t="s">
        <v>1460</v>
      </c>
      <c r="P279" s="466" t="s">
        <v>1460</v>
      </c>
      <c r="Q279" s="6"/>
      <c r="R279" s="6"/>
      <c r="T279" s="6">
        <v>131616000.00000007</v>
      </c>
      <c r="V279" s="6"/>
      <c r="W279" s="6"/>
      <c r="X279" s="6"/>
    </row>
    <row r="280" spans="1:24">
      <c r="A280">
        <v>1969</v>
      </c>
      <c r="B280">
        <v>3</v>
      </c>
      <c r="C280" t="s">
        <v>288</v>
      </c>
      <c r="D280">
        <v>0.47710000000000002</v>
      </c>
      <c r="E280">
        <v>38.005499999999998</v>
      </c>
      <c r="F280">
        <v>152.4897</v>
      </c>
      <c r="G280">
        <v>3.3384999999999998</v>
      </c>
      <c r="H280">
        <v>8.7495999999999992</v>
      </c>
      <c r="I280">
        <v>0.72909999999999997</v>
      </c>
      <c r="J280" s="469" t="s">
        <v>1460</v>
      </c>
      <c r="K280" s="4"/>
      <c r="M280" s="466" t="s">
        <v>1460</v>
      </c>
      <c r="N280" s="466" t="s">
        <v>1460</v>
      </c>
      <c r="O280" s="466" t="s">
        <v>1460</v>
      </c>
      <c r="P280" s="466" t="s">
        <v>1460</v>
      </c>
      <c r="Q280" s="6"/>
      <c r="R280" s="6"/>
      <c r="T280" s="6">
        <v>135216000.00000009</v>
      </c>
      <c r="V280" s="6"/>
      <c r="W280" s="6"/>
      <c r="X280" s="6"/>
    </row>
    <row r="281" spans="1:24">
      <c r="A281">
        <v>1969</v>
      </c>
      <c r="B281">
        <v>4</v>
      </c>
      <c r="C281" t="s">
        <v>289</v>
      </c>
      <c r="J281" s="469" t="s">
        <v>1460</v>
      </c>
      <c r="K281" s="4"/>
      <c r="M281" s="466" t="s">
        <v>1460</v>
      </c>
      <c r="N281" s="466" t="s">
        <v>1460</v>
      </c>
      <c r="O281" s="466" t="s">
        <v>1460</v>
      </c>
      <c r="P281" s="466" t="s">
        <v>1460</v>
      </c>
      <c r="Q281" s="6"/>
      <c r="R281" s="6"/>
      <c r="T281" s="6">
        <v>133728000.00000034</v>
      </c>
      <c r="V281" s="6"/>
      <c r="W281" s="6"/>
      <c r="X281" s="6"/>
    </row>
    <row r="282" spans="1:24">
      <c r="A282">
        <v>1970</v>
      </c>
      <c r="B282">
        <v>1</v>
      </c>
      <c r="C282" t="s">
        <v>290</v>
      </c>
      <c r="D282">
        <v>0.4884</v>
      </c>
      <c r="E282">
        <v>38.186799999999998</v>
      </c>
      <c r="F282">
        <v>154.07159999999999</v>
      </c>
      <c r="G282">
        <v>3.3296000000000001</v>
      </c>
      <c r="H282">
        <v>8.7606999999999999</v>
      </c>
      <c r="I282">
        <v>0.73009999999999997</v>
      </c>
      <c r="J282" s="470">
        <v>3695390336</v>
      </c>
      <c r="K282" s="4">
        <v>4.8536696155107597</v>
      </c>
      <c r="L282" s="6">
        <v>44822441.78480453</v>
      </c>
      <c r="M282" s="474">
        <v>1393261696.5</v>
      </c>
      <c r="N282" s="474">
        <v>1734383666.5</v>
      </c>
      <c r="O282" s="466">
        <v>371736718.99999982</v>
      </c>
      <c r="P282" s="474">
        <v>196008254</v>
      </c>
      <c r="Q282" s="6">
        <v>425.7</v>
      </c>
      <c r="R282" s="6"/>
      <c r="T282" s="6">
        <v>135968000.00000158</v>
      </c>
      <c r="U282">
        <v>896425239389.76843</v>
      </c>
      <c r="V282" s="6">
        <v>743189449372.19604</v>
      </c>
      <c r="W282" s="6">
        <v>1305337024.5999999</v>
      </c>
      <c r="X282" s="6"/>
    </row>
    <row r="283" spans="1:24">
      <c r="A283">
        <v>1970</v>
      </c>
      <c r="B283">
        <v>2</v>
      </c>
      <c r="C283" t="s">
        <v>291</v>
      </c>
      <c r="J283" s="469" t="s">
        <v>1460</v>
      </c>
      <c r="K283" s="4"/>
      <c r="M283" s="466" t="s">
        <v>1460</v>
      </c>
      <c r="N283" s="466" t="s">
        <v>1460</v>
      </c>
      <c r="O283" s="466" t="s">
        <v>1460</v>
      </c>
      <c r="P283" s="466" t="s">
        <v>1460</v>
      </c>
      <c r="Q283" s="6"/>
      <c r="R283" s="6"/>
      <c r="T283" s="6">
        <v>136576000.00000021</v>
      </c>
      <c r="V283" s="6"/>
      <c r="W283" s="6"/>
      <c r="X283" s="6"/>
    </row>
    <row r="284" spans="1:24">
      <c r="A284">
        <v>1970</v>
      </c>
      <c r="B284">
        <v>3</v>
      </c>
      <c r="C284" t="s">
        <v>292</v>
      </c>
      <c r="D284">
        <v>0.49980000000000002</v>
      </c>
      <c r="E284">
        <v>38.368200000000002</v>
      </c>
      <c r="F284">
        <v>155.6634</v>
      </c>
      <c r="G284">
        <v>3.3207</v>
      </c>
      <c r="H284">
        <v>8.7721</v>
      </c>
      <c r="I284">
        <v>0.73099999999999998</v>
      </c>
      <c r="J284" s="469" t="s">
        <v>1460</v>
      </c>
      <c r="K284" s="4"/>
      <c r="M284" s="466" t="s">
        <v>1460</v>
      </c>
      <c r="N284" s="466" t="s">
        <v>1460</v>
      </c>
      <c r="O284" s="466" t="s">
        <v>1460</v>
      </c>
      <c r="P284" s="466" t="s">
        <v>1460</v>
      </c>
      <c r="Q284" s="6"/>
      <c r="R284" s="6"/>
      <c r="T284" s="6">
        <v>138752000.00000015</v>
      </c>
      <c r="V284" s="6"/>
      <c r="W284" s="6"/>
      <c r="X284" s="6"/>
    </row>
    <row r="285" spans="1:24">
      <c r="A285">
        <v>1970</v>
      </c>
      <c r="B285">
        <v>4</v>
      </c>
      <c r="C285" t="s">
        <v>293</v>
      </c>
      <c r="J285" s="469" t="s">
        <v>1460</v>
      </c>
      <c r="K285" s="4"/>
      <c r="M285" s="466" t="s">
        <v>1460</v>
      </c>
      <c r="N285" s="466" t="s">
        <v>1460</v>
      </c>
      <c r="O285" s="466" t="s">
        <v>1460</v>
      </c>
      <c r="P285" s="466" t="s">
        <v>1460</v>
      </c>
      <c r="Q285" s="6"/>
      <c r="R285" s="6"/>
      <c r="T285" s="6">
        <v>139295999.99999991</v>
      </c>
      <c r="V285" s="6"/>
      <c r="W285" s="6"/>
      <c r="X285" s="6"/>
    </row>
    <row r="286" spans="1:24">
      <c r="A286">
        <v>1971</v>
      </c>
      <c r="B286">
        <v>1</v>
      </c>
      <c r="C286" t="s">
        <v>294</v>
      </c>
      <c r="D286">
        <v>0.51129999999999998</v>
      </c>
      <c r="E286">
        <v>38.549599999999998</v>
      </c>
      <c r="F286">
        <v>157.2653</v>
      </c>
      <c r="G286">
        <v>3.3119000000000001</v>
      </c>
      <c r="H286">
        <v>8.7835999999999999</v>
      </c>
      <c r="I286">
        <v>0.73199999999999998</v>
      </c>
      <c r="J286" s="470">
        <v>3770163092</v>
      </c>
      <c r="K286" s="4">
        <v>4.6972941189020396</v>
      </c>
      <c r="L286" s="6">
        <v>46221854.295400627</v>
      </c>
      <c r="M286" s="474">
        <v>1417150379</v>
      </c>
      <c r="N286" s="474">
        <v>1773900820.5</v>
      </c>
      <c r="O286" s="466">
        <v>377582601.00000048</v>
      </c>
      <c r="P286" s="474">
        <v>201529291.5</v>
      </c>
      <c r="Q286" s="6">
        <v>423.36</v>
      </c>
      <c r="R286" s="6"/>
      <c r="T286" s="6">
        <v>139231999.99999997</v>
      </c>
      <c r="U286">
        <v>892468753846.04895</v>
      </c>
      <c r="V286" s="6">
        <v>837802180881.98096</v>
      </c>
      <c r="W286" s="6">
        <v>1299657304</v>
      </c>
      <c r="X286" s="6"/>
    </row>
    <row r="287" spans="1:24">
      <c r="A287">
        <v>1971</v>
      </c>
      <c r="B287">
        <v>2</v>
      </c>
      <c r="C287" t="s">
        <v>295</v>
      </c>
      <c r="J287" s="469" t="s">
        <v>1460</v>
      </c>
      <c r="K287" s="4"/>
      <c r="M287" s="466" t="s">
        <v>1460</v>
      </c>
      <c r="N287" s="466" t="s">
        <v>1460</v>
      </c>
      <c r="O287" s="466" t="s">
        <v>1460</v>
      </c>
      <c r="P287" s="466" t="s">
        <v>1460</v>
      </c>
      <c r="Q287" s="6"/>
      <c r="R287" s="6"/>
      <c r="T287" s="6">
        <v>138784000.00000012</v>
      </c>
      <c r="V287" s="6"/>
      <c r="W287" s="6"/>
      <c r="X287" s="6"/>
    </row>
    <row r="288" spans="1:24">
      <c r="A288">
        <v>1971</v>
      </c>
      <c r="B288">
        <v>3</v>
      </c>
      <c r="C288" t="s">
        <v>296</v>
      </c>
      <c r="D288">
        <v>0.52300000000000002</v>
      </c>
      <c r="E288">
        <v>38.730899999999998</v>
      </c>
      <c r="F288">
        <v>158.87710000000001</v>
      </c>
      <c r="G288">
        <v>3.3029000000000002</v>
      </c>
      <c r="H288">
        <v>8.7954000000000008</v>
      </c>
      <c r="I288">
        <v>0.73299999999999998</v>
      </c>
      <c r="J288" s="469" t="s">
        <v>1460</v>
      </c>
      <c r="K288" s="4"/>
      <c r="M288" s="466" t="s">
        <v>1460</v>
      </c>
      <c r="N288" s="466" t="s">
        <v>1460</v>
      </c>
      <c r="O288" s="466" t="s">
        <v>1460</v>
      </c>
      <c r="P288" s="466" t="s">
        <v>1460</v>
      </c>
      <c r="Q288" s="6"/>
      <c r="R288" s="6"/>
      <c r="T288" s="6">
        <v>142015999.99999988</v>
      </c>
      <c r="V288" s="6"/>
      <c r="W288" s="6"/>
      <c r="X288" s="6"/>
    </row>
    <row r="289" spans="1:24">
      <c r="A289">
        <v>1971</v>
      </c>
      <c r="B289">
        <v>4</v>
      </c>
      <c r="C289" t="s">
        <v>297</v>
      </c>
      <c r="J289" s="469" t="s">
        <v>1460</v>
      </c>
      <c r="K289" s="4"/>
      <c r="M289" s="466" t="s">
        <v>1460</v>
      </c>
      <c r="N289" s="466" t="s">
        <v>1460</v>
      </c>
      <c r="O289" s="466" t="s">
        <v>1460</v>
      </c>
      <c r="P289" s="466" t="s">
        <v>1460</v>
      </c>
      <c r="Q289" s="6"/>
      <c r="R289" s="6"/>
      <c r="T289" s="6">
        <v>142816000</v>
      </c>
      <c r="V289" s="6"/>
      <c r="W289" s="6"/>
      <c r="X289" s="6"/>
    </row>
    <row r="290" spans="1:24">
      <c r="A290">
        <v>1972</v>
      </c>
      <c r="B290">
        <v>1</v>
      </c>
      <c r="C290" t="s">
        <v>298</v>
      </c>
      <c r="D290">
        <v>0.53490000000000004</v>
      </c>
      <c r="E290">
        <v>38.912199999999999</v>
      </c>
      <c r="F290">
        <v>160.49879999999999</v>
      </c>
      <c r="G290">
        <v>3.2938000000000001</v>
      </c>
      <c r="H290">
        <v>8.8073999999999995</v>
      </c>
      <c r="I290">
        <v>0.7339</v>
      </c>
      <c r="J290" s="470">
        <v>3844800885</v>
      </c>
      <c r="K290" s="4">
        <v>4.5606691510325499</v>
      </c>
      <c r="L290" s="6">
        <v>45219137.010395281</v>
      </c>
      <c r="M290" s="474">
        <v>1439367851</v>
      </c>
      <c r="N290" s="474">
        <v>1814403928.5</v>
      </c>
      <c r="O290" s="466">
        <v>383674478.99999958</v>
      </c>
      <c r="P290" s="474">
        <v>207354626.5</v>
      </c>
      <c r="Q290" s="6">
        <v>430.02</v>
      </c>
      <c r="R290" s="6"/>
      <c r="T290" s="6">
        <v>142559999.99999994</v>
      </c>
      <c r="U290">
        <v>888453622307.90527</v>
      </c>
      <c r="V290" s="6">
        <v>1006817230484.54</v>
      </c>
      <c r="W290" s="6">
        <v>1300265894</v>
      </c>
      <c r="X290" s="6"/>
    </row>
    <row r="291" spans="1:24">
      <c r="A291">
        <v>1972</v>
      </c>
      <c r="B291">
        <v>2</v>
      </c>
      <c r="C291" t="s">
        <v>299</v>
      </c>
      <c r="J291" s="469" t="s">
        <v>1460</v>
      </c>
      <c r="K291" s="4"/>
      <c r="M291" s="466" t="s">
        <v>1460</v>
      </c>
      <c r="N291" s="466" t="s">
        <v>1460</v>
      </c>
      <c r="O291" s="466" t="s">
        <v>1460</v>
      </c>
      <c r="P291" s="466" t="s">
        <v>1460</v>
      </c>
      <c r="Q291" s="6"/>
      <c r="R291" s="6"/>
      <c r="T291" s="6">
        <v>144496000.00000009</v>
      </c>
      <c r="V291" s="6"/>
      <c r="W291" s="6"/>
      <c r="X291" s="6"/>
    </row>
    <row r="292" spans="1:24">
      <c r="A292">
        <v>1972</v>
      </c>
      <c r="B292">
        <v>3</v>
      </c>
      <c r="C292" t="s">
        <v>300</v>
      </c>
      <c r="D292">
        <v>0.54690000000000005</v>
      </c>
      <c r="E292">
        <v>39.093400000000003</v>
      </c>
      <c r="F292">
        <v>162.13050000000001</v>
      </c>
      <c r="G292">
        <v>3.2847</v>
      </c>
      <c r="H292">
        <v>8.8161000000000005</v>
      </c>
      <c r="I292">
        <v>0.73470000000000002</v>
      </c>
      <c r="J292" s="469" t="s">
        <v>1460</v>
      </c>
      <c r="K292" s="4"/>
      <c r="M292" s="466" t="s">
        <v>1460</v>
      </c>
      <c r="N292" s="466" t="s">
        <v>1460</v>
      </c>
      <c r="O292" s="466" t="s">
        <v>1460</v>
      </c>
      <c r="P292" s="466" t="s">
        <v>1460</v>
      </c>
      <c r="Q292" s="6"/>
      <c r="R292" s="6"/>
      <c r="T292" s="6">
        <v>147039999.99999997</v>
      </c>
      <c r="V292" s="6"/>
      <c r="W292" s="6"/>
      <c r="X292" s="6"/>
    </row>
    <row r="293" spans="1:24">
      <c r="A293">
        <v>1972</v>
      </c>
      <c r="B293">
        <v>4</v>
      </c>
      <c r="C293" t="s">
        <v>301</v>
      </c>
      <c r="J293" s="469" t="s">
        <v>1460</v>
      </c>
      <c r="K293" s="4"/>
      <c r="M293" s="466" t="s">
        <v>1460</v>
      </c>
      <c r="N293" s="466" t="s">
        <v>1460</v>
      </c>
      <c r="O293" s="466" t="s">
        <v>1460</v>
      </c>
      <c r="P293" s="466" t="s">
        <v>1460</v>
      </c>
      <c r="Q293" s="6"/>
      <c r="R293" s="6"/>
      <c r="T293" s="6">
        <v>150623999.99999997</v>
      </c>
      <c r="V293" s="6"/>
      <c r="W293" s="6"/>
      <c r="X293" s="6"/>
    </row>
    <row r="294" spans="1:24">
      <c r="A294">
        <v>1973</v>
      </c>
      <c r="B294">
        <v>1</v>
      </c>
      <c r="C294" t="s">
        <v>302</v>
      </c>
      <c r="D294">
        <v>0.55910000000000004</v>
      </c>
      <c r="E294">
        <v>39.2746</v>
      </c>
      <c r="F294">
        <v>163.77199999999999</v>
      </c>
      <c r="G294">
        <v>3.2757000000000001</v>
      </c>
      <c r="H294">
        <v>8.8234999999999992</v>
      </c>
      <c r="I294">
        <v>0.73529999999999995</v>
      </c>
      <c r="J294" s="470">
        <v>3920251503.5</v>
      </c>
      <c r="K294" s="4">
        <v>4.4302644548521704</v>
      </c>
      <c r="L294" s="6">
        <v>44978727.25997597</v>
      </c>
      <c r="M294" s="474">
        <v>1461062748.5</v>
      </c>
      <c r="N294" s="474">
        <v>1855155034</v>
      </c>
      <c r="O294" s="466">
        <v>390524010.50000012</v>
      </c>
      <c r="P294" s="474">
        <v>213509710.5</v>
      </c>
      <c r="Q294" s="6">
        <v>428.58000000000004</v>
      </c>
      <c r="R294" s="6"/>
      <c r="T294" s="6">
        <v>152608000.00000009</v>
      </c>
      <c r="U294">
        <v>884295115638.48315</v>
      </c>
      <c r="V294" s="6">
        <v>1259310413818.3799</v>
      </c>
      <c r="W294" s="6">
        <v>1306041876.6999998</v>
      </c>
      <c r="X294" s="6"/>
    </row>
    <row r="295" spans="1:24">
      <c r="A295">
        <v>1973</v>
      </c>
      <c r="B295">
        <v>2</v>
      </c>
      <c r="C295" t="s">
        <v>303</v>
      </c>
      <c r="J295" s="469" t="s">
        <v>1460</v>
      </c>
      <c r="K295" s="4"/>
      <c r="M295" s="466" t="s">
        <v>1460</v>
      </c>
      <c r="N295" s="466" t="s">
        <v>1460</v>
      </c>
      <c r="O295" s="466" t="s">
        <v>1460</v>
      </c>
      <c r="P295" s="466" t="s">
        <v>1460</v>
      </c>
      <c r="Q295" s="6"/>
      <c r="R295" s="6"/>
      <c r="T295" s="6">
        <v>155936000.00000006</v>
      </c>
      <c r="V295" s="6"/>
      <c r="W295" s="6"/>
      <c r="X295" s="6"/>
    </row>
    <row r="296" spans="1:24">
      <c r="A296">
        <v>1973</v>
      </c>
      <c r="B296">
        <v>3</v>
      </c>
      <c r="C296" t="s">
        <v>304</v>
      </c>
      <c r="D296">
        <v>0.57150000000000001</v>
      </c>
      <c r="E296">
        <v>39.4557</v>
      </c>
      <c r="F296">
        <v>165.42330000000001</v>
      </c>
      <c r="G296">
        <v>3.2667999999999999</v>
      </c>
      <c r="H296">
        <v>8.8308999999999997</v>
      </c>
      <c r="I296">
        <v>0.7359</v>
      </c>
      <c r="J296" s="469" t="s">
        <v>1460</v>
      </c>
      <c r="K296" s="4"/>
      <c r="M296" s="466" t="s">
        <v>1460</v>
      </c>
      <c r="N296" s="466" t="s">
        <v>1460</v>
      </c>
      <c r="O296" s="466" t="s">
        <v>1460</v>
      </c>
      <c r="P296" s="466" t="s">
        <v>1460</v>
      </c>
      <c r="Q296" s="6"/>
      <c r="T296" s="6">
        <v>160527999.99999997</v>
      </c>
      <c r="V296" s="6"/>
      <c r="W296" s="6"/>
      <c r="X296" s="6"/>
    </row>
    <row r="297" spans="1:24">
      <c r="A297">
        <v>1973</v>
      </c>
      <c r="B297">
        <v>4</v>
      </c>
      <c r="C297" t="s">
        <v>305</v>
      </c>
      <c r="J297" s="469" t="s">
        <v>1460</v>
      </c>
      <c r="K297" s="4"/>
      <c r="M297" s="466" t="s">
        <v>1460</v>
      </c>
      <c r="N297" s="466" t="s">
        <v>1460</v>
      </c>
      <c r="O297" s="466" t="s">
        <v>1460</v>
      </c>
      <c r="P297" s="466" t="s">
        <v>1460</v>
      </c>
      <c r="Q297" s="6"/>
      <c r="T297" s="6">
        <v>158240000.00000015</v>
      </c>
      <c r="V297" s="6"/>
      <c r="W297" s="6"/>
      <c r="X297" s="6"/>
    </row>
    <row r="298" spans="1:24">
      <c r="A298">
        <v>1974</v>
      </c>
      <c r="B298">
        <v>1</v>
      </c>
      <c r="C298" t="s">
        <v>306</v>
      </c>
      <c r="D298">
        <v>0.58409999999999995</v>
      </c>
      <c r="E298">
        <v>39.636600000000001</v>
      </c>
      <c r="F298">
        <v>167.08420000000001</v>
      </c>
      <c r="G298">
        <v>3.2581000000000002</v>
      </c>
      <c r="H298">
        <v>8.8384999999999998</v>
      </c>
      <c r="I298">
        <v>0.73650000000000004</v>
      </c>
      <c r="J298" s="470">
        <v>3995517077</v>
      </c>
      <c r="K298" s="4">
        <v>4.2690380697250596</v>
      </c>
      <c r="L298" s="6">
        <v>45496579.139885813</v>
      </c>
      <c r="M298" s="474">
        <v>1484271365</v>
      </c>
      <c r="N298" s="474">
        <v>1893343195.5</v>
      </c>
      <c r="O298" s="466">
        <v>397899571.5000003</v>
      </c>
      <c r="P298" s="474">
        <v>220002945</v>
      </c>
      <c r="Q298" s="6">
        <v>431.28000000000003</v>
      </c>
      <c r="T298" s="6">
        <v>157615999.99999988</v>
      </c>
      <c r="U298">
        <v>880106046400.08093</v>
      </c>
      <c r="V298" s="6">
        <v>1417060673193.79</v>
      </c>
      <c r="W298" s="6">
        <v>1303354179.5</v>
      </c>
      <c r="X298" s="6"/>
    </row>
    <row r="299" spans="1:24">
      <c r="A299">
        <v>1974</v>
      </c>
      <c r="B299">
        <v>2</v>
      </c>
      <c r="C299" t="s">
        <v>307</v>
      </c>
      <c r="J299" s="469" t="s">
        <v>1460</v>
      </c>
      <c r="K299" s="4"/>
      <c r="M299" s="466" t="s">
        <v>1460</v>
      </c>
      <c r="N299" s="466" t="s">
        <v>1460</v>
      </c>
      <c r="O299" s="466" t="s">
        <v>1460</v>
      </c>
      <c r="P299" s="466" t="s">
        <v>1460</v>
      </c>
      <c r="Q299" s="6"/>
      <c r="T299" s="6">
        <v>158751999.99999994</v>
      </c>
      <c r="V299" s="6"/>
      <c r="W299" s="6"/>
      <c r="X299" s="6"/>
    </row>
    <row r="300" spans="1:24">
      <c r="A300">
        <v>1974</v>
      </c>
      <c r="B300">
        <v>3</v>
      </c>
      <c r="C300" t="s">
        <v>308</v>
      </c>
      <c r="D300">
        <v>0.59689999999999999</v>
      </c>
      <c r="E300">
        <v>39.817500000000003</v>
      </c>
      <c r="F300">
        <v>168.75470000000001</v>
      </c>
      <c r="G300">
        <v>3.2494000000000001</v>
      </c>
      <c r="H300">
        <v>8.8460999999999999</v>
      </c>
      <c r="I300">
        <v>0.73719999999999997</v>
      </c>
      <c r="J300" s="469" t="s">
        <v>1460</v>
      </c>
      <c r="K300" s="4"/>
      <c r="M300" s="466" t="s">
        <v>1460</v>
      </c>
      <c r="N300" s="466" t="s">
        <v>1460</v>
      </c>
      <c r="O300" s="466" t="s">
        <v>1460</v>
      </c>
      <c r="P300" s="466" t="s">
        <v>1460</v>
      </c>
      <c r="Q300" s="6"/>
      <c r="T300" s="6">
        <v>160304000.00000018</v>
      </c>
      <c r="V300" s="6"/>
      <c r="W300" s="6"/>
      <c r="X300" s="6"/>
    </row>
    <row r="301" spans="1:24">
      <c r="A301">
        <v>1974</v>
      </c>
      <c r="B301">
        <v>4</v>
      </c>
      <c r="C301" t="s">
        <v>309</v>
      </c>
      <c r="J301" s="469" t="s">
        <v>1460</v>
      </c>
      <c r="K301" s="4"/>
      <c r="M301" s="466" t="s">
        <v>1460</v>
      </c>
      <c r="N301" s="466" t="s">
        <v>1460</v>
      </c>
      <c r="O301" s="466" t="s">
        <v>1460</v>
      </c>
      <c r="P301" s="466" t="s">
        <v>1460</v>
      </c>
      <c r="Q301" s="6"/>
      <c r="T301" s="6">
        <v>160911999.99999991</v>
      </c>
      <c r="V301" s="6"/>
      <c r="W301" s="6"/>
      <c r="X301" s="6"/>
    </row>
    <row r="302" spans="1:24">
      <c r="A302">
        <v>1975</v>
      </c>
      <c r="B302">
        <v>1</v>
      </c>
      <c r="C302" t="s">
        <v>310</v>
      </c>
      <c r="D302">
        <v>0.6099</v>
      </c>
      <c r="E302">
        <v>39.9983</v>
      </c>
      <c r="F302">
        <v>170.43459999999999</v>
      </c>
      <c r="G302">
        <v>3.2408000000000001</v>
      </c>
      <c r="H302">
        <v>8.8539999999999992</v>
      </c>
      <c r="I302">
        <v>0.73780000000000001</v>
      </c>
      <c r="J302" s="470">
        <v>4069437230.5</v>
      </c>
      <c r="K302" s="4">
        <v>4.0845909367782003</v>
      </c>
      <c r="L302" s="6">
        <v>46028251.163708724</v>
      </c>
      <c r="M302" s="474">
        <v>1506827404</v>
      </c>
      <c r="N302" s="474">
        <v>1930344137</v>
      </c>
      <c r="O302" s="466">
        <v>405585683.49999982</v>
      </c>
      <c r="P302" s="474">
        <v>226680006</v>
      </c>
      <c r="Q302" s="6">
        <v>430.02</v>
      </c>
      <c r="T302" s="6">
        <v>161696000</v>
      </c>
      <c r="U302">
        <v>875829281900.08594</v>
      </c>
      <c r="V302" s="6">
        <v>1557212864940.3401</v>
      </c>
      <c r="W302" s="6">
        <v>1301762872.2</v>
      </c>
      <c r="X302" s="6"/>
    </row>
    <row r="303" spans="1:24">
      <c r="A303">
        <v>1975</v>
      </c>
      <c r="B303">
        <v>2</v>
      </c>
      <c r="C303" t="s">
        <v>311</v>
      </c>
      <c r="J303" s="469" t="s">
        <v>1460</v>
      </c>
      <c r="M303" s="466" t="s">
        <v>1460</v>
      </c>
      <c r="N303" s="466" t="s">
        <v>1460</v>
      </c>
      <c r="O303" s="466" t="s">
        <v>1460</v>
      </c>
      <c r="P303" s="466" t="s">
        <v>1460</v>
      </c>
      <c r="Q303" s="6"/>
      <c r="T303" s="6">
        <v>162431999.99999988</v>
      </c>
      <c r="V303" s="6"/>
      <c r="W303" s="6"/>
      <c r="X303" s="6"/>
    </row>
    <row r="304" spans="1:24">
      <c r="A304">
        <v>1975</v>
      </c>
      <c r="B304">
        <v>3</v>
      </c>
      <c r="C304" t="s">
        <v>312</v>
      </c>
      <c r="D304">
        <v>0.62309999999999999</v>
      </c>
      <c r="E304">
        <v>40.179000000000002</v>
      </c>
      <c r="F304">
        <v>172.12379999999999</v>
      </c>
      <c r="G304">
        <v>3.2323</v>
      </c>
      <c r="H304">
        <v>8.8619000000000003</v>
      </c>
      <c r="I304">
        <v>0.73850000000000005</v>
      </c>
      <c r="J304" s="469" t="s">
        <v>1460</v>
      </c>
      <c r="M304" s="466" t="s">
        <v>1460</v>
      </c>
      <c r="N304" s="466" t="s">
        <v>1460</v>
      </c>
      <c r="O304" s="466" t="s">
        <v>1460</v>
      </c>
      <c r="P304" s="466" t="s">
        <v>1460</v>
      </c>
      <c r="Q304" s="6"/>
      <c r="T304" s="6">
        <v>164896000.00000009</v>
      </c>
      <c r="V304" s="6"/>
      <c r="W304" s="6"/>
      <c r="X304" s="6"/>
    </row>
    <row r="305" spans="1:24">
      <c r="A305">
        <v>1975</v>
      </c>
      <c r="B305">
        <v>4</v>
      </c>
      <c r="C305" t="s">
        <v>313</v>
      </c>
      <c r="J305" s="469" t="s">
        <v>1460</v>
      </c>
      <c r="M305" s="466" t="s">
        <v>1460</v>
      </c>
      <c r="N305" s="466" t="s">
        <v>1460</v>
      </c>
      <c r="O305" s="466" t="s">
        <v>1460</v>
      </c>
      <c r="P305" s="466" t="s">
        <v>1460</v>
      </c>
      <c r="Q305" s="6"/>
      <c r="T305" s="6">
        <v>166304000.00000018</v>
      </c>
      <c r="V305" s="6"/>
      <c r="W305" s="6"/>
      <c r="X305" s="6"/>
    </row>
    <row r="306" spans="1:24">
      <c r="A306">
        <v>1976</v>
      </c>
      <c r="B306">
        <v>1</v>
      </c>
      <c r="C306" t="s">
        <v>314</v>
      </c>
      <c r="D306">
        <v>0.63660000000000005</v>
      </c>
      <c r="E306">
        <v>40.359499999999997</v>
      </c>
      <c r="F306">
        <v>173.82220000000001</v>
      </c>
      <c r="G306">
        <v>3.2238000000000002</v>
      </c>
      <c r="H306">
        <v>8.8699999999999992</v>
      </c>
      <c r="I306">
        <v>0.73919999999999997</v>
      </c>
      <c r="J306" s="470">
        <v>4142505882.5</v>
      </c>
      <c r="K306">
        <v>3.9767068958718199</v>
      </c>
      <c r="L306" s="6">
        <v>46203478.95485799</v>
      </c>
      <c r="M306" s="474">
        <v>1528235957.5</v>
      </c>
      <c r="N306" s="474">
        <v>1967051516.5</v>
      </c>
      <c r="O306" s="466">
        <v>413838872.50000006</v>
      </c>
      <c r="P306" s="474">
        <v>233379536</v>
      </c>
      <c r="Q306" s="6">
        <v>435.24000000000007</v>
      </c>
      <c r="T306" s="6">
        <v>167343999.99999979</v>
      </c>
      <c r="U306">
        <v>871443785202.80933</v>
      </c>
      <c r="V306" s="6">
        <v>1688428651189.97</v>
      </c>
      <c r="W306" s="6">
        <v>1307087508.2</v>
      </c>
      <c r="X306" s="6"/>
    </row>
    <row r="307" spans="1:24">
      <c r="A307">
        <v>1976</v>
      </c>
      <c r="B307">
        <v>2</v>
      </c>
      <c r="C307" t="s">
        <v>315</v>
      </c>
      <c r="J307" s="469" t="s">
        <v>1460</v>
      </c>
      <c r="M307" s="466" t="s">
        <v>1460</v>
      </c>
      <c r="N307" s="466" t="s">
        <v>1460</v>
      </c>
      <c r="O307" s="466" t="s">
        <v>1460</v>
      </c>
      <c r="P307" s="466" t="s">
        <v>1460</v>
      </c>
      <c r="Q307" s="6"/>
      <c r="T307" s="6">
        <v>167151999.99999994</v>
      </c>
      <c r="V307" s="6"/>
      <c r="W307" s="6"/>
      <c r="X307" s="6"/>
    </row>
    <row r="308" spans="1:24">
      <c r="A308">
        <v>1976</v>
      </c>
      <c r="B308">
        <v>3</v>
      </c>
      <c r="C308" t="s">
        <v>316</v>
      </c>
      <c r="D308">
        <v>0.6502</v>
      </c>
      <c r="E308">
        <v>40.539700000000003</v>
      </c>
      <c r="F308">
        <v>175.52950000000001</v>
      </c>
      <c r="G308">
        <v>3.2153999999999998</v>
      </c>
      <c r="H308">
        <v>8.8780999999999999</v>
      </c>
      <c r="I308">
        <v>0.73980000000000001</v>
      </c>
      <c r="J308" s="469" t="s">
        <v>1460</v>
      </c>
      <c r="M308" s="466" t="s">
        <v>1460</v>
      </c>
      <c r="N308" s="466" t="s">
        <v>1460</v>
      </c>
      <c r="O308" s="466" t="s">
        <v>1460</v>
      </c>
      <c r="P308" s="466" t="s">
        <v>1460</v>
      </c>
      <c r="Q308" s="6"/>
      <c r="T308" s="6">
        <v>168591999.99999973</v>
      </c>
      <c r="V308" s="6"/>
      <c r="W308" s="6"/>
      <c r="X308" s="6"/>
    </row>
    <row r="309" spans="1:24">
      <c r="A309">
        <v>1976</v>
      </c>
      <c r="B309">
        <v>4</v>
      </c>
      <c r="C309" t="s">
        <v>317</v>
      </c>
      <c r="J309" s="469" t="s">
        <v>1460</v>
      </c>
      <c r="M309" s="466" t="s">
        <v>1460</v>
      </c>
      <c r="N309" s="466" t="s">
        <v>1460</v>
      </c>
      <c r="O309" s="466" t="s">
        <v>1460</v>
      </c>
      <c r="P309" s="466" t="s">
        <v>1460</v>
      </c>
      <c r="Q309" s="6"/>
      <c r="T309" s="6">
        <v>169472000.00000003</v>
      </c>
      <c r="V309" s="6"/>
      <c r="W309" s="6"/>
      <c r="X309" s="6"/>
    </row>
    <row r="310" spans="1:24">
      <c r="A310">
        <v>1977</v>
      </c>
      <c r="B310">
        <v>1</v>
      </c>
      <c r="C310" t="s">
        <v>318</v>
      </c>
      <c r="D310">
        <v>0.66410000000000002</v>
      </c>
      <c r="E310">
        <v>40.7196</v>
      </c>
      <c r="F310">
        <v>177.2456</v>
      </c>
      <c r="G310">
        <v>3.2069999999999999</v>
      </c>
      <c r="H310">
        <v>8.8864999999999998</v>
      </c>
      <c r="I310">
        <v>0.74050000000000005</v>
      </c>
      <c r="J310" s="470">
        <v>4215772489.5</v>
      </c>
      <c r="K310">
        <v>3.8504967656654698</v>
      </c>
      <c r="L310" s="6">
        <v>45481678.6575763</v>
      </c>
      <c r="M310" s="474">
        <v>1544625203.5</v>
      </c>
      <c r="N310" s="474">
        <v>2008379135.5</v>
      </c>
      <c r="O310" s="466">
        <v>422482412.50000012</v>
      </c>
      <c r="P310" s="474">
        <v>240285738</v>
      </c>
      <c r="Q310" s="6">
        <v>445.86</v>
      </c>
      <c r="T310" s="6">
        <v>172399999.99999982</v>
      </c>
      <c r="U310">
        <v>866953558596.35693</v>
      </c>
      <c r="V310" s="6">
        <v>1936948093742.8601</v>
      </c>
      <c r="W310" s="6">
        <v>1306374484.3</v>
      </c>
      <c r="X310" s="6"/>
    </row>
    <row r="311" spans="1:24">
      <c r="A311">
        <v>1977</v>
      </c>
      <c r="B311">
        <v>2</v>
      </c>
      <c r="C311" t="s">
        <v>319</v>
      </c>
      <c r="J311" s="469" t="s">
        <v>1460</v>
      </c>
      <c r="M311" s="466" t="s">
        <v>1460</v>
      </c>
      <c r="N311" s="466" t="s">
        <v>1460</v>
      </c>
      <c r="O311" s="466" t="s">
        <v>1460</v>
      </c>
      <c r="P311" s="466" t="s">
        <v>1460</v>
      </c>
      <c r="Q311" s="6"/>
      <c r="T311" s="6">
        <v>176511999.99999991</v>
      </c>
      <c r="V311" s="6"/>
      <c r="W311" s="6"/>
      <c r="X311" s="6"/>
    </row>
    <row r="312" spans="1:24">
      <c r="A312">
        <v>1977</v>
      </c>
      <c r="B312">
        <v>3</v>
      </c>
      <c r="C312" t="s">
        <v>320</v>
      </c>
      <c r="D312">
        <v>0.67820000000000003</v>
      </c>
      <c r="E312">
        <v>40.899099999999997</v>
      </c>
      <c r="F312">
        <v>178.97040000000001</v>
      </c>
      <c r="G312">
        <v>3.1985999999999999</v>
      </c>
      <c r="H312">
        <v>8.8949999999999996</v>
      </c>
      <c r="I312">
        <v>0.74119999999999997</v>
      </c>
      <c r="J312" s="469" t="s">
        <v>1460</v>
      </c>
      <c r="M312" s="466" t="s">
        <v>1460</v>
      </c>
      <c r="N312" s="466" t="s">
        <v>1460</v>
      </c>
      <c r="O312" s="466" t="s">
        <v>1460</v>
      </c>
      <c r="P312" s="466" t="s">
        <v>1460</v>
      </c>
      <c r="Q312" s="6"/>
      <c r="T312" s="6">
        <v>178048000.00000015</v>
      </c>
      <c r="V312" s="6"/>
      <c r="W312" s="6"/>
      <c r="X312" s="6"/>
    </row>
    <row r="313" spans="1:24">
      <c r="A313">
        <v>1977</v>
      </c>
      <c r="B313">
        <v>4</v>
      </c>
      <c r="C313" t="s">
        <v>321</v>
      </c>
      <c r="J313" s="469" t="s">
        <v>1460</v>
      </c>
      <c r="M313" s="466" t="s">
        <v>1460</v>
      </c>
      <c r="N313" s="466" t="s">
        <v>1460</v>
      </c>
      <c r="O313" s="466" t="s">
        <v>1460</v>
      </c>
      <c r="P313" s="466" t="s">
        <v>1460</v>
      </c>
      <c r="Q313" s="6"/>
      <c r="T313" s="6">
        <v>180431999.99999988</v>
      </c>
      <c r="V313" s="6"/>
      <c r="W313" s="6"/>
      <c r="X313" s="6"/>
    </row>
    <row r="314" spans="1:24">
      <c r="A314">
        <v>1978</v>
      </c>
      <c r="B314">
        <v>1</v>
      </c>
      <c r="C314" t="s">
        <v>322</v>
      </c>
      <c r="D314">
        <v>0.6925</v>
      </c>
      <c r="E314">
        <v>41.078099999999999</v>
      </c>
      <c r="F314">
        <v>180.7038</v>
      </c>
      <c r="G314">
        <v>3.1901999999999999</v>
      </c>
      <c r="H314">
        <v>8.9036000000000008</v>
      </c>
      <c r="I314">
        <v>0.74199999999999999</v>
      </c>
      <c r="J314" s="470">
        <v>4289657707.9999995</v>
      </c>
      <c r="K314">
        <v>3.78215373573047</v>
      </c>
      <c r="L314" s="6">
        <v>45252017.950314343</v>
      </c>
      <c r="M314" s="474">
        <v>1553108821.5</v>
      </c>
      <c r="N314" s="474">
        <v>2057593868.5</v>
      </c>
      <c r="O314" s="466">
        <v>431615950.49999958</v>
      </c>
      <c r="P314" s="474">
        <v>247339067.5</v>
      </c>
      <c r="Q314" s="6">
        <v>445.68</v>
      </c>
      <c r="T314" s="6">
        <v>181776000.00000003</v>
      </c>
      <c r="U314">
        <v>862350689176.98914</v>
      </c>
      <c r="V314" s="6">
        <v>2339707846615.75</v>
      </c>
      <c r="W314" s="6">
        <v>1314518300.4000001</v>
      </c>
      <c r="X314" s="6"/>
    </row>
    <row r="315" spans="1:24">
      <c r="A315">
        <v>1978</v>
      </c>
      <c r="B315">
        <v>2</v>
      </c>
      <c r="C315" t="s">
        <v>323</v>
      </c>
      <c r="J315" s="469" t="s">
        <v>1460</v>
      </c>
      <c r="M315" s="466" t="s">
        <v>1460</v>
      </c>
      <c r="N315" s="466" t="s">
        <v>1460</v>
      </c>
      <c r="O315" s="466" t="s">
        <v>1460</v>
      </c>
      <c r="P315" s="466" t="s">
        <v>1460</v>
      </c>
      <c r="Q315" s="6"/>
      <c r="T315" s="6">
        <v>183584000</v>
      </c>
      <c r="V315" s="6"/>
      <c r="W315" s="6"/>
      <c r="X315" s="6"/>
    </row>
    <row r="316" spans="1:24">
      <c r="A316">
        <v>1978</v>
      </c>
      <c r="B316">
        <v>3</v>
      </c>
      <c r="C316" t="s">
        <v>324</v>
      </c>
      <c r="D316">
        <v>0.70699999999999996</v>
      </c>
      <c r="E316">
        <v>41.256500000000003</v>
      </c>
      <c r="F316">
        <v>182.44550000000001</v>
      </c>
      <c r="G316">
        <v>3.1819000000000002</v>
      </c>
      <c r="H316">
        <v>8.9123000000000001</v>
      </c>
      <c r="I316">
        <v>0.74270000000000003</v>
      </c>
      <c r="J316" s="469" t="s">
        <v>1460</v>
      </c>
      <c r="M316" s="466" t="s">
        <v>1460</v>
      </c>
      <c r="N316" s="466" t="s">
        <v>1460</v>
      </c>
      <c r="O316" s="466" t="s">
        <v>1460</v>
      </c>
      <c r="P316" s="466" t="s">
        <v>1460</v>
      </c>
      <c r="Q316" s="6"/>
      <c r="T316" s="6">
        <v>185648000.00000006</v>
      </c>
      <c r="V316" s="6"/>
      <c r="W316" s="6"/>
      <c r="X316" s="6"/>
    </row>
    <row r="317" spans="1:24">
      <c r="A317">
        <v>1978</v>
      </c>
      <c r="B317">
        <v>4</v>
      </c>
      <c r="C317" t="s">
        <v>325</v>
      </c>
      <c r="J317" s="469" t="s">
        <v>1460</v>
      </c>
      <c r="M317" s="466" t="s">
        <v>1460</v>
      </c>
      <c r="N317" s="466" t="s">
        <v>1460</v>
      </c>
      <c r="O317" s="466" t="s">
        <v>1460</v>
      </c>
      <c r="P317" s="466" t="s">
        <v>1460</v>
      </c>
      <c r="Q317" s="6"/>
      <c r="T317" s="6">
        <v>186528000.00000006</v>
      </c>
      <c r="V317" s="6"/>
      <c r="W317" s="6"/>
      <c r="X317" s="6"/>
    </row>
    <row r="318" spans="1:24">
      <c r="A318">
        <v>1979</v>
      </c>
      <c r="B318">
        <v>1</v>
      </c>
      <c r="C318" t="s">
        <v>326</v>
      </c>
      <c r="D318">
        <v>0.7218</v>
      </c>
      <c r="E318">
        <v>41.4343</v>
      </c>
      <c r="F318">
        <v>184.19540000000001</v>
      </c>
      <c r="G318">
        <v>3.1735000000000002</v>
      </c>
      <c r="H318">
        <v>8.9210999999999991</v>
      </c>
      <c r="I318">
        <v>0.74339999999999995</v>
      </c>
      <c r="J318" s="470">
        <v>4365582871</v>
      </c>
      <c r="K318">
        <v>3.7647514710145602</v>
      </c>
      <c r="L318" s="6">
        <v>45323204.528241761</v>
      </c>
      <c r="M318" s="474">
        <v>1561554357</v>
      </c>
      <c r="N318" s="474">
        <v>2108594301</v>
      </c>
      <c r="O318" s="466">
        <v>441144118</v>
      </c>
      <c r="P318" s="474">
        <v>254290095</v>
      </c>
      <c r="Q318" s="6">
        <v>448.2</v>
      </c>
      <c r="T318" s="6">
        <v>188447999.99999997</v>
      </c>
      <c r="U318">
        <v>857771369090.93518</v>
      </c>
      <c r="V318" s="6">
        <v>2713984467983.2002</v>
      </c>
      <c r="W318" s="6">
        <v>1317954633.0999999</v>
      </c>
      <c r="X318" s="6"/>
    </row>
    <row r="319" spans="1:24">
      <c r="A319">
        <v>1979</v>
      </c>
      <c r="B319">
        <v>2</v>
      </c>
      <c r="C319" t="s">
        <v>327</v>
      </c>
      <c r="J319" s="469" t="s">
        <v>1460</v>
      </c>
      <c r="M319" s="466" t="s">
        <v>1460</v>
      </c>
      <c r="N319" s="466" t="s">
        <v>1460</v>
      </c>
      <c r="O319" s="466" t="s">
        <v>1460</v>
      </c>
      <c r="P319" s="466" t="s">
        <v>1460</v>
      </c>
      <c r="Q319" s="6"/>
      <c r="T319" s="6">
        <v>189088000.00000018</v>
      </c>
      <c r="V319" s="6"/>
      <c r="W319" s="6"/>
      <c r="X319" s="6"/>
    </row>
    <row r="320" spans="1:24">
      <c r="A320">
        <v>1979</v>
      </c>
      <c r="B320">
        <v>3</v>
      </c>
      <c r="C320" t="s">
        <v>328</v>
      </c>
      <c r="D320">
        <v>0.7369</v>
      </c>
      <c r="E320">
        <v>41.6113</v>
      </c>
      <c r="F320">
        <v>185.95339999999999</v>
      </c>
      <c r="G320">
        <v>3.1652</v>
      </c>
      <c r="H320">
        <v>8.9300999999999995</v>
      </c>
      <c r="I320">
        <v>0.74419999999999997</v>
      </c>
      <c r="J320" s="469" t="s">
        <v>1460</v>
      </c>
      <c r="M320" s="466" t="s">
        <v>1460</v>
      </c>
      <c r="N320" s="466" t="s">
        <v>1460</v>
      </c>
      <c r="O320" s="466" t="s">
        <v>1460</v>
      </c>
      <c r="P320" s="466" t="s">
        <v>1460</v>
      </c>
      <c r="Q320" s="6"/>
      <c r="T320" s="6">
        <v>192127999.99999988</v>
      </c>
      <c r="V320" s="6"/>
      <c r="W320" s="6"/>
      <c r="X320" s="6"/>
    </row>
    <row r="321" spans="1:24">
      <c r="A321">
        <v>1979</v>
      </c>
      <c r="B321">
        <v>4</v>
      </c>
      <c r="C321" t="s">
        <v>329</v>
      </c>
      <c r="J321" s="469" t="s">
        <v>1460</v>
      </c>
      <c r="M321" s="466" t="s">
        <v>1460</v>
      </c>
      <c r="N321" s="466" t="s">
        <v>1460</v>
      </c>
      <c r="O321" s="466" t="s">
        <v>1460</v>
      </c>
      <c r="P321" s="466" t="s">
        <v>1460</v>
      </c>
      <c r="Q321" s="6"/>
      <c r="T321" s="6">
        <v>195184000.00000012</v>
      </c>
      <c r="V321" s="6"/>
      <c r="W321" s="6"/>
      <c r="X321" s="6"/>
    </row>
    <row r="322" spans="1:24">
      <c r="A322">
        <v>1980</v>
      </c>
      <c r="B322">
        <v>1</v>
      </c>
      <c r="C322" t="s">
        <v>330</v>
      </c>
      <c r="D322">
        <v>0.75219999999999998</v>
      </c>
      <c r="E322">
        <v>41.787599999999998</v>
      </c>
      <c r="F322">
        <v>187.71940000000001</v>
      </c>
      <c r="G322">
        <v>3.1568000000000001</v>
      </c>
      <c r="H322">
        <v>8.9390999999999998</v>
      </c>
      <c r="I322">
        <v>0.74490000000000001</v>
      </c>
      <c r="J322" s="470">
        <v>4444007705.5</v>
      </c>
      <c r="K322">
        <v>3.7382707268740099</v>
      </c>
      <c r="L322" s="6">
        <v>45973184.372315668</v>
      </c>
      <c r="M322" s="474">
        <v>1573398833</v>
      </c>
      <c r="N322" s="474">
        <v>2158951485.5</v>
      </c>
      <c r="O322" s="466">
        <v>451299004.00000018</v>
      </c>
      <c r="P322" s="474">
        <v>260358383</v>
      </c>
      <c r="Q322" s="6">
        <v>450.18</v>
      </c>
      <c r="T322" s="6">
        <v>197584000.00000012</v>
      </c>
      <c r="U322">
        <v>853112483126.99866</v>
      </c>
      <c r="V322" s="6">
        <v>3023804938497.23</v>
      </c>
      <c r="W322" s="6">
        <v>1321658953.8</v>
      </c>
      <c r="X322" s="6"/>
    </row>
    <row r="323" spans="1:24">
      <c r="A323">
        <v>1980</v>
      </c>
      <c r="B323">
        <v>2</v>
      </c>
      <c r="C323" t="s">
        <v>331</v>
      </c>
      <c r="J323" s="469" t="s">
        <v>1460</v>
      </c>
      <c r="M323" s="466" t="s">
        <v>1460</v>
      </c>
      <c r="N323" s="466" t="s">
        <v>1460</v>
      </c>
      <c r="O323" s="466" t="s">
        <v>1460</v>
      </c>
      <c r="P323" s="466" t="s">
        <v>1460</v>
      </c>
      <c r="Q323" s="6"/>
      <c r="T323" s="6">
        <v>199296000.00000018</v>
      </c>
      <c r="V323" s="6"/>
      <c r="W323" s="6"/>
      <c r="X323" s="6"/>
    </row>
    <row r="324" spans="1:24">
      <c r="A324">
        <v>1980</v>
      </c>
      <c r="B324">
        <v>3</v>
      </c>
      <c r="C324" t="s">
        <v>332</v>
      </c>
      <c r="D324">
        <v>0.76770000000000005</v>
      </c>
      <c r="E324">
        <v>41.962899999999998</v>
      </c>
      <c r="F324">
        <v>189.4933</v>
      </c>
      <c r="G324">
        <v>3.1484999999999999</v>
      </c>
      <c r="H324">
        <v>8.9481999999999999</v>
      </c>
      <c r="I324">
        <v>0.74570000000000003</v>
      </c>
      <c r="J324" s="469" t="s">
        <v>1460</v>
      </c>
      <c r="M324" s="466" t="s">
        <v>1460</v>
      </c>
      <c r="N324" s="466" t="s">
        <v>1460</v>
      </c>
      <c r="O324" s="466" t="s">
        <v>1460</v>
      </c>
      <c r="P324" s="466" t="s">
        <v>1460</v>
      </c>
      <c r="Q324" s="6"/>
      <c r="T324" s="6">
        <v>201616000</v>
      </c>
      <c r="V324" s="6"/>
      <c r="X324" s="6"/>
    </row>
    <row r="325" spans="1:24">
      <c r="A325">
        <v>1980</v>
      </c>
      <c r="B325">
        <v>4</v>
      </c>
      <c r="C325" t="s">
        <v>333</v>
      </c>
      <c r="J325" s="469" t="s">
        <v>1460</v>
      </c>
      <c r="M325" s="466" t="s">
        <v>1460</v>
      </c>
      <c r="N325" s="466" t="s">
        <v>1460</v>
      </c>
      <c r="O325" s="466" t="s">
        <v>1460</v>
      </c>
      <c r="P325" s="466" t="s">
        <v>1460</v>
      </c>
      <c r="Q325" s="6"/>
      <c r="T325" s="6">
        <v>203391999.99999973</v>
      </c>
      <c r="V325" s="6"/>
      <c r="X325" s="6"/>
    </row>
    <row r="326" spans="1:24">
      <c r="A326">
        <v>1981</v>
      </c>
      <c r="B326">
        <v>1</v>
      </c>
      <c r="C326" t="s">
        <v>334</v>
      </c>
      <c r="D326">
        <v>0.78349999999999997</v>
      </c>
      <c r="E326">
        <v>42.1374</v>
      </c>
      <c r="F326">
        <v>191.2748</v>
      </c>
      <c r="G326">
        <v>3.1400999999999999</v>
      </c>
      <c r="H326">
        <v>8.9574999999999996</v>
      </c>
      <c r="I326">
        <v>0.74650000000000005</v>
      </c>
      <c r="J326" s="470">
        <v>4524627658.5</v>
      </c>
      <c r="K326">
        <v>3.7087719600232698</v>
      </c>
      <c r="L326" s="6">
        <v>46110088.69428093</v>
      </c>
      <c r="M326" s="474">
        <v>1587463696.5</v>
      </c>
      <c r="N326" s="474">
        <v>2209819711</v>
      </c>
      <c r="O326" s="466">
        <v>462118242.50000018</v>
      </c>
      <c r="P326" s="474">
        <v>265226008.5</v>
      </c>
      <c r="Q326" s="6">
        <v>455.58000000000004</v>
      </c>
      <c r="T326" s="6">
        <v>205567999.99999994</v>
      </c>
      <c r="U326">
        <v>848403236119.11755</v>
      </c>
      <c r="V326" s="6">
        <v>3066484540536.8799</v>
      </c>
      <c r="W326">
        <v>1321134358.5</v>
      </c>
      <c r="X326" s="6"/>
    </row>
    <row r="327" spans="1:24">
      <c r="A327">
        <v>1981</v>
      </c>
      <c r="B327">
        <v>2</v>
      </c>
      <c r="C327" t="s">
        <v>335</v>
      </c>
      <c r="J327" s="469" t="s">
        <v>1460</v>
      </c>
      <c r="M327" s="466" t="s">
        <v>1460</v>
      </c>
      <c r="N327" s="466" t="s">
        <v>1460</v>
      </c>
      <c r="O327" s="466" t="s">
        <v>1460</v>
      </c>
      <c r="P327" s="466" t="s">
        <v>1460</v>
      </c>
      <c r="Q327" s="6"/>
      <c r="T327" s="6">
        <v>206416000</v>
      </c>
      <c r="V327" s="6"/>
      <c r="X327" s="6"/>
    </row>
    <row r="328" spans="1:24">
      <c r="A328">
        <v>1981</v>
      </c>
      <c r="B328">
        <v>3</v>
      </c>
      <c r="C328" t="s">
        <v>336</v>
      </c>
      <c r="D328">
        <v>0.79949999999999999</v>
      </c>
      <c r="E328">
        <v>42.310899999999997</v>
      </c>
      <c r="F328">
        <v>193.0641</v>
      </c>
      <c r="G328">
        <v>3.1318000000000001</v>
      </c>
      <c r="H328">
        <v>8.9667999999999992</v>
      </c>
      <c r="I328">
        <v>0.74719999999999998</v>
      </c>
      <c r="J328" s="469" t="s">
        <v>1460</v>
      </c>
      <c r="M328" s="466" t="s">
        <v>1460</v>
      </c>
      <c r="N328" s="466" t="s">
        <v>1460</v>
      </c>
      <c r="O328" s="466" t="s">
        <v>1460</v>
      </c>
      <c r="P328" s="466" t="s">
        <v>1460</v>
      </c>
      <c r="Q328" s="6"/>
      <c r="T328" s="6">
        <v>206336000.00000006</v>
      </c>
      <c r="V328" s="6"/>
      <c r="X328" s="6"/>
    </row>
    <row r="329" spans="1:24">
      <c r="A329">
        <v>1981</v>
      </c>
      <c r="B329">
        <v>4</v>
      </c>
      <c r="C329" t="s">
        <v>337</v>
      </c>
      <c r="J329" s="469" t="s">
        <v>1460</v>
      </c>
      <c r="M329" s="466" t="s">
        <v>1460</v>
      </c>
      <c r="N329" s="466" t="s">
        <v>1460</v>
      </c>
      <c r="O329" s="466" t="s">
        <v>1460</v>
      </c>
      <c r="P329" s="466" t="s">
        <v>1460</v>
      </c>
      <c r="Q329" s="6"/>
      <c r="T329" s="6">
        <v>209584000.00000012</v>
      </c>
      <c r="V329" s="6"/>
      <c r="X329" s="6"/>
    </row>
    <row r="330" spans="1:24">
      <c r="A330">
        <v>1982</v>
      </c>
      <c r="B330">
        <v>1</v>
      </c>
      <c r="C330" t="s">
        <v>338</v>
      </c>
      <c r="D330">
        <v>0.81579999999999997</v>
      </c>
      <c r="E330">
        <v>42.483400000000003</v>
      </c>
      <c r="F330">
        <v>194.86080000000001</v>
      </c>
      <c r="G330">
        <v>3.1234000000000002</v>
      </c>
      <c r="H330">
        <v>8.9762000000000004</v>
      </c>
      <c r="I330">
        <v>0.748</v>
      </c>
      <c r="J330" s="470">
        <v>4607984870.5</v>
      </c>
      <c r="K330">
        <v>3.7264576110332501</v>
      </c>
      <c r="L330" s="6">
        <v>46565650.451852441</v>
      </c>
      <c r="M330" s="474">
        <v>1604864648.5</v>
      </c>
      <c r="N330" s="474">
        <v>2260246685</v>
      </c>
      <c r="O330" s="466">
        <v>473352960.49999982</v>
      </c>
      <c r="P330" s="474">
        <v>269520576.5</v>
      </c>
      <c r="Q330" s="6">
        <v>463.5</v>
      </c>
      <c r="T330" s="6">
        <v>211888000.00000018</v>
      </c>
      <c r="U330">
        <v>843748467538.37891</v>
      </c>
      <c r="V330" s="6">
        <v>2929919698337.0698</v>
      </c>
      <c r="W330">
        <v>1331412321.3</v>
      </c>
      <c r="X330" s="6"/>
    </row>
    <row r="331" spans="1:24">
      <c r="A331">
        <v>1982</v>
      </c>
      <c r="B331">
        <v>2</v>
      </c>
      <c r="C331" t="s">
        <v>339</v>
      </c>
      <c r="J331" s="469" t="s">
        <v>1460</v>
      </c>
      <c r="M331" s="466" t="s">
        <v>1460</v>
      </c>
      <c r="N331" s="466" t="s">
        <v>1460</v>
      </c>
      <c r="O331" s="466" t="s">
        <v>1460</v>
      </c>
      <c r="P331" s="466" t="s">
        <v>1460</v>
      </c>
      <c r="Q331" s="6"/>
      <c r="T331" s="6">
        <v>213472000.00000012</v>
      </c>
      <c r="V331" s="6"/>
      <c r="X331" s="6"/>
    </row>
    <row r="332" spans="1:24">
      <c r="A332">
        <v>1982</v>
      </c>
      <c r="B332">
        <v>3</v>
      </c>
      <c r="C332" t="s">
        <v>340</v>
      </c>
      <c r="D332">
        <v>0.83230000000000004</v>
      </c>
      <c r="E332">
        <v>42.654899999999998</v>
      </c>
      <c r="F332">
        <v>196.6651</v>
      </c>
      <c r="G332">
        <v>3.1150000000000002</v>
      </c>
      <c r="H332">
        <v>8.9856999999999996</v>
      </c>
      <c r="I332">
        <v>0.74880000000000002</v>
      </c>
      <c r="J332" s="469" t="s">
        <v>1460</v>
      </c>
      <c r="M332" s="466" t="s">
        <v>1460</v>
      </c>
      <c r="N332" s="466" t="s">
        <v>1460</v>
      </c>
      <c r="O332" s="466" t="s">
        <v>1460</v>
      </c>
      <c r="P332" s="466" t="s">
        <v>1460</v>
      </c>
      <c r="Q332" s="6"/>
      <c r="T332" s="6">
        <v>214095999.99999982</v>
      </c>
      <c r="V332" s="6"/>
      <c r="X332" s="6"/>
    </row>
    <row r="333" spans="1:24">
      <c r="A333">
        <v>1982</v>
      </c>
      <c r="B333">
        <v>4</v>
      </c>
      <c r="C333" t="s">
        <v>341</v>
      </c>
      <c r="J333" s="469" t="s">
        <v>1460</v>
      </c>
      <c r="M333" s="466" t="s">
        <v>1460</v>
      </c>
      <c r="N333" s="466" t="s">
        <v>1460</v>
      </c>
      <c r="O333" s="466" t="s">
        <v>1460</v>
      </c>
      <c r="P333" s="466" t="s">
        <v>1460</v>
      </c>
      <c r="Q333" s="6"/>
      <c r="T333" s="6">
        <v>214512000</v>
      </c>
      <c r="V333" s="6"/>
      <c r="X333" s="6"/>
    </row>
    <row r="334" spans="1:24">
      <c r="A334">
        <v>1983</v>
      </c>
      <c r="B334">
        <v>1</v>
      </c>
      <c r="C334" t="s">
        <v>342</v>
      </c>
      <c r="D334">
        <v>0.84909999999999997</v>
      </c>
      <c r="E334">
        <v>42.825299999999999</v>
      </c>
      <c r="F334">
        <v>198.47669999999999</v>
      </c>
      <c r="G334">
        <v>3.1065999999999998</v>
      </c>
      <c r="H334">
        <v>8.9953000000000003</v>
      </c>
      <c r="I334">
        <v>0.74960000000000004</v>
      </c>
      <c r="J334" s="470">
        <v>4691884238</v>
      </c>
      <c r="K334">
        <v>3.5974441533589001</v>
      </c>
      <c r="L334" s="6">
        <v>47623828.232537076</v>
      </c>
      <c r="M334" s="474">
        <v>1621005306.5</v>
      </c>
      <c r="N334" s="474">
        <v>2312364821.5</v>
      </c>
      <c r="O334" s="466">
        <v>484813969.50000012</v>
      </c>
      <c r="P334" s="474">
        <v>273700140.5</v>
      </c>
      <c r="Q334" s="6">
        <v>465.12</v>
      </c>
      <c r="T334" s="6">
        <v>215759999.99999994</v>
      </c>
      <c r="U334">
        <v>839029964956.91724</v>
      </c>
      <c r="V334">
        <v>2905568573611.3101</v>
      </c>
      <c r="W334">
        <v>1336080394</v>
      </c>
      <c r="X334" s="6"/>
    </row>
    <row r="335" spans="1:24">
      <c r="A335">
        <v>1983</v>
      </c>
      <c r="B335">
        <v>2</v>
      </c>
      <c r="C335" t="s">
        <v>343</v>
      </c>
      <c r="J335" s="469" t="s">
        <v>1460</v>
      </c>
      <c r="M335" s="466" t="s">
        <v>1460</v>
      </c>
      <c r="N335" s="466" t="s">
        <v>1460</v>
      </c>
      <c r="O335" s="466" t="s">
        <v>1460</v>
      </c>
      <c r="P335" s="466" t="s">
        <v>1460</v>
      </c>
      <c r="Q335" s="6"/>
      <c r="T335" s="6">
        <v>220847999.99999997</v>
      </c>
      <c r="X335" s="6"/>
    </row>
    <row r="336" spans="1:24">
      <c r="A336">
        <v>1983</v>
      </c>
      <c r="B336">
        <v>3</v>
      </c>
      <c r="C336" t="s">
        <v>344</v>
      </c>
      <c r="D336">
        <v>0.86609999999999998</v>
      </c>
      <c r="E336">
        <v>42.994599999999998</v>
      </c>
      <c r="F336">
        <v>200.29560000000001</v>
      </c>
      <c r="G336">
        <v>3.0988000000000002</v>
      </c>
      <c r="H336">
        <v>9.0039999999999996</v>
      </c>
      <c r="I336">
        <v>0.75029999999999997</v>
      </c>
      <c r="J336" s="469" t="s">
        <v>1460</v>
      </c>
      <c r="M336" s="466" t="s">
        <v>1460</v>
      </c>
      <c r="N336" s="466" t="s">
        <v>1460</v>
      </c>
      <c r="O336" s="466" t="s">
        <v>1460</v>
      </c>
      <c r="P336" s="466" t="s">
        <v>1460</v>
      </c>
      <c r="Q336" s="6"/>
      <c r="T336" s="6">
        <v>224064000.00000003</v>
      </c>
      <c r="X336" s="6"/>
    </row>
    <row r="337" spans="1:24">
      <c r="A337">
        <v>1983</v>
      </c>
      <c r="B337">
        <v>4</v>
      </c>
      <c r="C337" t="s">
        <v>345</v>
      </c>
      <c r="J337" s="469" t="s">
        <v>1460</v>
      </c>
      <c r="M337" s="466" t="s">
        <v>1460</v>
      </c>
      <c r="N337" s="466" t="s">
        <v>1460</v>
      </c>
      <c r="O337" s="466" t="s">
        <v>1460</v>
      </c>
      <c r="P337" s="466" t="s">
        <v>1460</v>
      </c>
      <c r="Q337" s="6"/>
      <c r="T337" s="6">
        <v>225440000.00000015</v>
      </c>
      <c r="X337" s="6"/>
    </row>
    <row r="338" spans="1:24">
      <c r="A338">
        <v>1984</v>
      </c>
      <c r="B338">
        <v>1</v>
      </c>
      <c r="C338" t="s">
        <v>346</v>
      </c>
      <c r="D338">
        <v>0.88349999999999995</v>
      </c>
      <c r="E338">
        <v>43.1629</v>
      </c>
      <c r="F338">
        <v>202.12190000000001</v>
      </c>
      <c r="G338">
        <v>3.0947</v>
      </c>
      <c r="H338">
        <v>9.0119000000000007</v>
      </c>
      <c r="I338">
        <v>0.751</v>
      </c>
      <c r="J338" s="470">
        <v>4775836074</v>
      </c>
      <c r="K338">
        <v>3.5712092693547199</v>
      </c>
      <c r="L338" s="6">
        <v>47868228.324404553</v>
      </c>
      <c r="M338" s="474">
        <v>1635086457.5</v>
      </c>
      <c r="N338" s="474">
        <v>2366543057.5</v>
      </c>
      <c r="O338" s="466">
        <v>495581163.9999994</v>
      </c>
      <c r="P338" s="474">
        <v>278625395</v>
      </c>
      <c r="Q338" s="6">
        <v>465.66</v>
      </c>
      <c r="T338" s="6">
        <v>227151999.99999994</v>
      </c>
      <c r="U338">
        <v>835403884721.85681</v>
      </c>
      <c r="V338">
        <v>2989914085821.1802</v>
      </c>
      <c r="W338">
        <v>1354638716.7</v>
      </c>
      <c r="X338" s="6"/>
    </row>
    <row r="339" spans="1:24">
      <c r="A339">
        <v>1984</v>
      </c>
      <c r="B339">
        <v>2</v>
      </c>
      <c r="C339" t="s">
        <v>347</v>
      </c>
      <c r="J339" s="469" t="s">
        <v>1460</v>
      </c>
      <c r="M339" s="466" t="s">
        <v>1460</v>
      </c>
      <c r="N339" s="466" t="s">
        <v>1460</v>
      </c>
      <c r="O339" s="466" t="s">
        <v>1460</v>
      </c>
      <c r="P339" s="466" t="s">
        <v>1460</v>
      </c>
      <c r="Q339" s="6"/>
      <c r="T339" s="6">
        <v>228912000</v>
      </c>
      <c r="X339" s="6"/>
    </row>
    <row r="340" spans="1:24">
      <c r="A340">
        <v>1984</v>
      </c>
      <c r="B340">
        <v>3</v>
      </c>
      <c r="C340" t="s">
        <v>348</v>
      </c>
      <c r="D340">
        <v>0.90110000000000001</v>
      </c>
      <c r="E340">
        <v>43.330100000000002</v>
      </c>
      <c r="F340">
        <v>203.95529999999999</v>
      </c>
      <c r="G340">
        <v>3.0905</v>
      </c>
      <c r="H340">
        <v>9.0198</v>
      </c>
      <c r="I340">
        <v>0.75170000000000003</v>
      </c>
      <c r="J340" s="469" t="s">
        <v>1460</v>
      </c>
      <c r="M340" s="466" t="s">
        <v>1460</v>
      </c>
      <c r="N340" s="466" t="s">
        <v>1460</v>
      </c>
      <c r="O340" s="466" t="s">
        <v>1460</v>
      </c>
      <c r="P340" s="466" t="s">
        <v>1460</v>
      </c>
      <c r="Q340" s="6"/>
      <c r="T340" s="6">
        <v>230240000.00000015</v>
      </c>
      <c r="X340" s="6"/>
    </row>
    <row r="341" spans="1:24">
      <c r="A341">
        <v>1984</v>
      </c>
      <c r="B341">
        <v>4</v>
      </c>
      <c r="C341" t="s">
        <v>349</v>
      </c>
      <c r="J341" s="469" t="s">
        <v>1460</v>
      </c>
      <c r="M341" s="466" t="s">
        <v>1460</v>
      </c>
      <c r="N341" s="466" t="s">
        <v>1460</v>
      </c>
      <c r="O341" s="466" t="s">
        <v>1460</v>
      </c>
      <c r="P341" s="466" t="s">
        <v>1460</v>
      </c>
      <c r="Q341" s="6"/>
      <c r="T341" s="6">
        <v>232768000.00000003</v>
      </c>
      <c r="X341" s="6"/>
    </row>
    <row r="342" spans="1:24">
      <c r="A342">
        <v>1985</v>
      </c>
      <c r="B342">
        <v>1</v>
      </c>
      <c r="C342" t="s">
        <v>350</v>
      </c>
      <c r="D342">
        <v>0.91890000000000005</v>
      </c>
      <c r="E342">
        <v>43.496299999999998</v>
      </c>
      <c r="F342">
        <v>205.79589999999999</v>
      </c>
      <c r="G342">
        <v>3.0863999999999998</v>
      </c>
      <c r="H342">
        <v>9.0277999999999992</v>
      </c>
      <c r="I342">
        <v>0.75229999999999997</v>
      </c>
      <c r="J342" s="470">
        <v>4861730613</v>
      </c>
      <c r="K342">
        <v>3.5340293912765</v>
      </c>
      <c r="L342" s="6">
        <v>48106774.53029041</v>
      </c>
      <c r="M342" s="474">
        <v>1650141925.5</v>
      </c>
      <c r="N342" s="474">
        <v>2421294637</v>
      </c>
      <c r="O342" s="466">
        <v>505474915.50000012</v>
      </c>
      <c r="P342" s="474">
        <v>284819135</v>
      </c>
      <c r="Q342" s="6">
        <v>466.02</v>
      </c>
      <c r="T342" s="6">
        <v>235311999.99999991</v>
      </c>
      <c r="U342">
        <v>831564459533.26111</v>
      </c>
      <c r="V342">
        <v>3118364271050.3501</v>
      </c>
      <c r="W342">
        <v>1368851416.5</v>
      </c>
      <c r="X342" s="6"/>
    </row>
    <row r="343" spans="1:24">
      <c r="A343">
        <v>1985</v>
      </c>
      <c r="B343">
        <v>2</v>
      </c>
      <c r="C343" t="s">
        <v>351</v>
      </c>
      <c r="J343" s="469" t="s">
        <v>1460</v>
      </c>
      <c r="M343" s="466" t="s">
        <v>1460</v>
      </c>
      <c r="N343" s="466" t="s">
        <v>1460</v>
      </c>
      <c r="O343" s="466" t="s">
        <v>1460</v>
      </c>
      <c r="P343" s="466" t="s">
        <v>1460</v>
      </c>
      <c r="Q343" s="6"/>
      <c r="T343" s="6">
        <v>235888000.00000018</v>
      </c>
      <c r="X343" s="6"/>
    </row>
    <row r="344" spans="1:24">
      <c r="A344">
        <v>1985</v>
      </c>
      <c r="B344">
        <v>3</v>
      </c>
      <c r="C344" t="s">
        <v>352</v>
      </c>
      <c r="D344">
        <v>0.93700000000000006</v>
      </c>
      <c r="E344">
        <v>43.6614</v>
      </c>
      <c r="F344">
        <v>207.6437</v>
      </c>
      <c r="G344">
        <v>3.0823</v>
      </c>
      <c r="H344">
        <v>9.0358999999999998</v>
      </c>
      <c r="I344">
        <v>0.753</v>
      </c>
      <c r="J344" s="469" t="s">
        <v>1460</v>
      </c>
      <c r="M344" s="466" t="s">
        <v>1460</v>
      </c>
      <c r="N344" s="466" t="s">
        <v>1460</v>
      </c>
      <c r="O344" s="466" t="s">
        <v>1460</v>
      </c>
      <c r="P344" s="466" t="s">
        <v>1460</v>
      </c>
      <c r="Q344" s="6"/>
      <c r="T344" s="6">
        <v>237184000.00000012</v>
      </c>
      <c r="X344" s="6"/>
    </row>
    <row r="345" spans="1:24">
      <c r="A345">
        <v>1985</v>
      </c>
      <c r="B345">
        <v>4</v>
      </c>
      <c r="C345" t="s">
        <v>353</v>
      </c>
      <c r="J345" s="469" t="s">
        <v>1460</v>
      </c>
      <c r="M345" s="466" t="s">
        <v>1460</v>
      </c>
      <c r="N345" s="466" t="s">
        <v>1460</v>
      </c>
      <c r="O345" s="466" t="s">
        <v>1460</v>
      </c>
      <c r="P345" s="466" t="s">
        <v>1460</v>
      </c>
      <c r="Q345" s="6"/>
      <c r="T345" s="6">
        <v>239135999.99999997</v>
      </c>
      <c r="X345" s="6"/>
    </row>
    <row r="346" spans="1:24">
      <c r="A346">
        <v>1986</v>
      </c>
      <c r="B346">
        <v>1</v>
      </c>
      <c r="C346" t="s">
        <v>354</v>
      </c>
      <c r="D346">
        <v>0.95540000000000003</v>
      </c>
      <c r="E346">
        <v>43.825400000000002</v>
      </c>
      <c r="F346">
        <v>209.49860000000001</v>
      </c>
      <c r="G346">
        <v>3.0781999999999998</v>
      </c>
      <c r="H346">
        <v>9.0441000000000003</v>
      </c>
      <c r="I346">
        <v>0.75370000000000004</v>
      </c>
      <c r="J346" s="470">
        <v>4950063339.5</v>
      </c>
      <c r="K346">
        <v>3.5200673664145299</v>
      </c>
      <c r="L346" s="6">
        <v>48037665.900888644</v>
      </c>
      <c r="M346" s="474">
        <v>1666709176.5</v>
      </c>
      <c r="N346" s="474">
        <v>2476169377</v>
      </c>
      <c r="O346" s="466">
        <v>515396534.49999958</v>
      </c>
      <c r="P346" s="474">
        <v>291788251.5</v>
      </c>
      <c r="Q346" s="6">
        <v>469.26000000000005</v>
      </c>
      <c r="T346" s="6">
        <v>239568000.00000012</v>
      </c>
      <c r="U346">
        <v>827704707317.4707</v>
      </c>
      <c r="V346">
        <v>3723905462522.04</v>
      </c>
      <c r="W346">
        <v>1373748182.1999998</v>
      </c>
      <c r="X346" s="6"/>
    </row>
    <row r="347" spans="1:24">
      <c r="A347">
        <v>1986</v>
      </c>
      <c r="B347">
        <v>2</v>
      </c>
      <c r="C347" t="s">
        <v>355</v>
      </c>
      <c r="J347" s="469" t="s">
        <v>1460</v>
      </c>
      <c r="M347" s="466" t="s">
        <v>1460</v>
      </c>
      <c r="N347" s="466" t="s">
        <v>1460</v>
      </c>
      <c r="O347" s="466" t="s">
        <v>1460</v>
      </c>
      <c r="P347" s="466" t="s">
        <v>1460</v>
      </c>
      <c r="Q347" s="6"/>
      <c r="T347" s="6">
        <v>242096000</v>
      </c>
      <c r="X347" s="6"/>
    </row>
    <row r="348" spans="1:24">
      <c r="A348">
        <v>1986</v>
      </c>
      <c r="B348">
        <v>3</v>
      </c>
      <c r="C348" t="s">
        <v>356</v>
      </c>
      <c r="D348">
        <v>0.97409999999999997</v>
      </c>
      <c r="E348">
        <v>43.988500000000002</v>
      </c>
      <c r="F348">
        <v>211.3605</v>
      </c>
      <c r="G348">
        <v>3.0741999999999998</v>
      </c>
      <c r="H348">
        <v>9.0524000000000004</v>
      </c>
      <c r="I348">
        <v>0.75439999999999996</v>
      </c>
      <c r="J348" s="469" t="s">
        <v>1460</v>
      </c>
      <c r="M348" s="466" t="s">
        <v>1460</v>
      </c>
      <c r="N348" s="466" t="s">
        <v>1460</v>
      </c>
      <c r="O348" s="466" t="s">
        <v>1460</v>
      </c>
      <c r="P348" s="466" t="s">
        <v>1460</v>
      </c>
      <c r="Q348" s="6"/>
      <c r="T348" s="6">
        <v>244095999.99999982</v>
      </c>
      <c r="X348" s="6"/>
    </row>
    <row r="349" spans="1:24">
      <c r="A349">
        <v>1986</v>
      </c>
      <c r="B349">
        <v>4</v>
      </c>
      <c r="C349" t="s">
        <v>357</v>
      </c>
      <c r="J349" s="469" t="s">
        <v>1460</v>
      </c>
      <c r="M349" s="466" t="s">
        <v>1460</v>
      </c>
      <c r="N349" s="466" t="s">
        <v>1460</v>
      </c>
      <c r="O349" s="466" t="s">
        <v>1460</v>
      </c>
      <c r="P349" s="466" t="s">
        <v>1460</v>
      </c>
      <c r="Q349" s="6"/>
      <c r="T349" s="6">
        <v>245887999.99999982</v>
      </c>
      <c r="X349" s="6"/>
    </row>
    <row r="350" spans="1:24">
      <c r="A350">
        <v>1987</v>
      </c>
      <c r="B350">
        <v>1</v>
      </c>
      <c r="C350" t="s">
        <v>358</v>
      </c>
      <c r="D350">
        <v>0.99309999999999998</v>
      </c>
      <c r="E350">
        <v>44.150599999999997</v>
      </c>
      <c r="F350">
        <v>213.2296</v>
      </c>
      <c r="G350">
        <v>3.0701000000000001</v>
      </c>
      <c r="H350">
        <v>9.0607000000000006</v>
      </c>
      <c r="I350">
        <v>0.75509999999999999</v>
      </c>
      <c r="J350" s="470">
        <v>5040984495</v>
      </c>
      <c r="K350">
        <v>3.4902356066471598</v>
      </c>
      <c r="L350" s="6">
        <v>48101641.131296918</v>
      </c>
      <c r="M350" s="474">
        <v>1686010439</v>
      </c>
      <c r="N350" s="474">
        <v>2530139674</v>
      </c>
      <c r="O350" s="466">
        <v>525708887.49999994</v>
      </c>
      <c r="P350" s="474">
        <v>299125494.5</v>
      </c>
      <c r="Q350" s="6">
        <v>472.32</v>
      </c>
      <c r="R350" s="6">
        <v>1249493614245.2896</v>
      </c>
      <c r="T350" s="6">
        <v>246864000.00000003</v>
      </c>
      <c r="U350">
        <v>823745391905.46655</v>
      </c>
      <c r="V350">
        <v>4266918966668.8599</v>
      </c>
      <c r="W350">
        <v>1373979314.9000001</v>
      </c>
      <c r="X350" s="6"/>
    </row>
    <row r="351" spans="1:24">
      <c r="A351">
        <v>1987</v>
      </c>
      <c r="B351">
        <v>2</v>
      </c>
      <c r="C351" t="s">
        <v>359</v>
      </c>
      <c r="J351" s="469" t="s">
        <v>1460</v>
      </c>
      <c r="M351" s="466" t="s">
        <v>1460</v>
      </c>
      <c r="N351" s="466" t="s">
        <v>1460</v>
      </c>
      <c r="O351" s="466" t="s">
        <v>1460</v>
      </c>
      <c r="P351" s="466" t="s">
        <v>1460</v>
      </c>
      <c r="Q351" s="6"/>
      <c r="R351" s="6"/>
      <c r="T351" s="6">
        <v>249951999.99999994</v>
      </c>
      <c r="X351" s="6"/>
    </row>
    <row r="352" spans="1:24">
      <c r="A352">
        <v>1987</v>
      </c>
      <c r="B352">
        <v>3</v>
      </c>
      <c r="C352" t="s">
        <v>360</v>
      </c>
      <c r="D352">
        <v>1.0123</v>
      </c>
      <c r="E352">
        <v>44.311700000000002</v>
      </c>
      <c r="F352">
        <v>215.10570000000001</v>
      </c>
      <c r="G352">
        <v>3.0659999999999998</v>
      </c>
      <c r="H352">
        <v>9.0692000000000004</v>
      </c>
      <c r="I352">
        <v>0.75580000000000003</v>
      </c>
      <c r="J352" s="469" t="s">
        <v>1460</v>
      </c>
      <c r="M352" s="466" t="s">
        <v>1460</v>
      </c>
      <c r="N352" s="466" t="s">
        <v>1460</v>
      </c>
      <c r="O352" s="466" t="s">
        <v>1460</v>
      </c>
      <c r="P352" s="466" t="s">
        <v>1460</v>
      </c>
      <c r="Q352" s="6"/>
      <c r="R352" s="6"/>
      <c r="T352" s="6">
        <v>252816000.00000009</v>
      </c>
      <c r="X352" s="6"/>
    </row>
    <row r="353" spans="1:24">
      <c r="A353">
        <v>1987</v>
      </c>
      <c r="B353">
        <v>4</v>
      </c>
      <c r="C353" t="s">
        <v>361</v>
      </c>
      <c r="J353" s="469" t="s">
        <v>1460</v>
      </c>
      <c r="M353" s="466" t="s">
        <v>1460</v>
      </c>
      <c r="N353" s="466" t="s">
        <v>1460</v>
      </c>
      <c r="O353" s="466" t="s">
        <v>1460</v>
      </c>
      <c r="P353" s="466" t="s">
        <v>1460</v>
      </c>
      <c r="Q353" s="6"/>
      <c r="R353" s="6"/>
      <c r="T353" s="6">
        <v>254799999.99999991</v>
      </c>
      <c r="X353" s="6"/>
    </row>
    <row r="354" spans="1:24">
      <c r="A354">
        <v>1988</v>
      </c>
      <c r="B354">
        <v>1</v>
      </c>
      <c r="C354" t="s">
        <v>362</v>
      </c>
      <c r="D354">
        <v>1.0318000000000001</v>
      </c>
      <c r="E354">
        <v>44.471899999999998</v>
      </c>
      <c r="F354">
        <v>216.9888</v>
      </c>
      <c r="G354">
        <v>3.0619999999999998</v>
      </c>
      <c r="H354">
        <v>9.0777000000000001</v>
      </c>
      <c r="I354">
        <v>0.75649999999999995</v>
      </c>
      <c r="J354" s="470">
        <v>5132293973.5</v>
      </c>
      <c r="K354">
        <v>3.3985321039577201</v>
      </c>
      <c r="L354" s="6">
        <v>48716153.257611655</v>
      </c>
      <c r="M354" s="474">
        <v>1705956123.5</v>
      </c>
      <c r="N354" s="474">
        <v>2583650698</v>
      </c>
      <c r="O354" s="466">
        <v>535604746.00000006</v>
      </c>
      <c r="P354" s="474">
        <v>307082406</v>
      </c>
      <c r="Q354" s="6">
        <v>474.3</v>
      </c>
      <c r="R354" s="6">
        <v>1324421790633.2515</v>
      </c>
      <c r="T354" s="6">
        <v>258351999.99999994</v>
      </c>
      <c r="U354">
        <v>819548037246.69299</v>
      </c>
      <c r="V354">
        <v>4884375132914.0596</v>
      </c>
      <c r="W354">
        <v>1371587127.5999999</v>
      </c>
      <c r="X354" s="6"/>
    </row>
    <row r="355" spans="1:24">
      <c r="A355">
        <v>1988</v>
      </c>
      <c r="B355">
        <v>2</v>
      </c>
      <c r="C355" t="s">
        <v>363</v>
      </c>
      <c r="J355" s="469" t="s">
        <v>1460</v>
      </c>
      <c r="M355" s="466" t="s">
        <v>1460</v>
      </c>
      <c r="N355" s="466" t="s">
        <v>1460</v>
      </c>
      <c r="O355" s="466" t="s">
        <v>1460</v>
      </c>
      <c r="P355" s="466" t="s">
        <v>1460</v>
      </c>
      <c r="Q355" s="6"/>
      <c r="R355" s="6"/>
      <c r="T355" s="6">
        <v>260479999.99999994</v>
      </c>
      <c r="X355" s="6"/>
    </row>
    <row r="356" spans="1:24">
      <c r="A356">
        <v>1988</v>
      </c>
      <c r="B356">
        <v>3</v>
      </c>
      <c r="C356" t="s">
        <v>364</v>
      </c>
      <c r="D356">
        <v>1.0515000000000001</v>
      </c>
      <c r="E356">
        <v>44.6312</v>
      </c>
      <c r="F356">
        <v>218.87889999999999</v>
      </c>
      <c r="G356">
        <v>3.0579999999999998</v>
      </c>
      <c r="H356">
        <v>9.0862999999999996</v>
      </c>
      <c r="I356">
        <v>0.75719999999999998</v>
      </c>
      <c r="J356" s="469" t="s">
        <v>1460</v>
      </c>
      <c r="M356" s="466" t="s">
        <v>1460</v>
      </c>
      <c r="N356" s="466" t="s">
        <v>1460</v>
      </c>
      <c r="O356" s="466" t="s">
        <v>1460</v>
      </c>
      <c r="P356" s="466" t="s">
        <v>1460</v>
      </c>
      <c r="Q356" s="6"/>
      <c r="R356" s="6"/>
      <c r="T356" s="6">
        <v>264543999.99999979</v>
      </c>
      <c r="X356" s="6"/>
    </row>
    <row r="357" spans="1:24">
      <c r="A357">
        <v>1988</v>
      </c>
      <c r="B357">
        <v>4</v>
      </c>
      <c r="C357" t="s">
        <v>365</v>
      </c>
      <c r="J357" s="469" t="s">
        <v>1460</v>
      </c>
      <c r="M357" s="466" t="s">
        <v>1460</v>
      </c>
      <c r="N357" s="466" t="s">
        <v>1460</v>
      </c>
      <c r="O357" s="466" t="s">
        <v>1460</v>
      </c>
      <c r="P357" s="466" t="s">
        <v>1460</v>
      </c>
      <c r="Q357" s="6"/>
      <c r="R357" s="6"/>
      <c r="T357" s="6">
        <v>266672000.00000003</v>
      </c>
      <c r="X357" s="6"/>
    </row>
    <row r="358" spans="1:24">
      <c r="A358">
        <v>1989</v>
      </c>
      <c r="B358">
        <v>1</v>
      </c>
      <c r="C358" t="s">
        <v>366</v>
      </c>
      <c r="D358">
        <v>1.0714999999999999</v>
      </c>
      <c r="E358">
        <v>44.789700000000003</v>
      </c>
      <c r="F358">
        <v>220.77590000000001</v>
      </c>
      <c r="G358">
        <v>3.0539000000000001</v>
      </c>
      <c r="H358">
        <v>9.0949000000000009</v>
      </c>
      <c r="I358">
        <v>0.75790000000000002</v>
      </c>
      <c r="J358" s="470">
        <v>5223704308</v>
      </c>
      <c r="K358">
        <v>3.3487577833351101</v>
      </c>
      <c r="L358" s="6">
        <v>48377000.299906343</v>
      </c>
      <c r="M358" s="474">
        <v>1726551427.5</v>
      </c>
      <c r="N358" s="474">
        <v>2636829844</v>
      </c>
      <c r="O358" s="466">
        <v>544714323.99999976</v>
      </c>
      <c r="P358" s="474">
        <v>315608712.5</v>
      </c>
      <c r="Q358" s="6">
        <v>471.78000000000003</v>
      </c>
      <c r="R358" s="6">
        <v>1397555712972.7244</v>
      </c>
      <c r="T358" s="6">
        <v>267648000.00000024</v>
      </c>
      <c r="U358">
        <v>815131579017.59424</v>
      </c>
      <c r="V358">
        <v>5163930867406.8203</v>
      </c>
      <c r="W358">
        <v>1371001440.3999999</v>
      </c>
      <c r="X358" s="6"/>
    </row>
    <row r="359" spans="1:24">
      <c r="A359">
        <v>1989</v>
      </c>
      <c r="B359">
        <v>2</v>
      </c>
      <c r="C359" t="s">
        <v>367</v>
      </c>
      <c r="J359" s="469" t="s">
        <v>1460</v>
      </c>
      <c r="M359" s="466" t="s">
        <v>1460</v>
      </c>
      <c r="N359" s="466" t="s">
        <v>1460</v>
      </c>
      <c r="O359" s="466" t="s">
        <v>1460</v>
      </c>
      <c r="P359" s="466" t="s">
        <v>1460</v>
      </c>
      <c r="Q359" s="6"/>
      <c r="R359" s="6"/>
      <c r="T359" s="6">
        <v>268655999.99999988</v>
      </c>
      <c r="X359" s="6"/>
    </row>
    <row r="360" spans="1:24">
      <c r="A360">
        <v>1989</v>
      </c>
      <c r="B360">
        <v>3</v>
      </c>
      <c r="C360" t="s">
        <v>368</v>
      </c>
      <c r="D360">
        <v>1.0918000000000001</v>
      </c>
      <c r="E360">
        <v>44.947400000000002</v>
      </c>
      <c r="F360">
        <v>222.68</v>
      </c>
      <c r="G360">
        <v>3.0499000000000001</v>
      </c>
      <c r="H360">
        <v>9.1036999999999999</v>
      </c>
      <c r="I360">
        <v>0.75860000000000005</v>
      </c>
      <c r="J360" s="469" t="s">
        <v>1460</v>
      </c>
      <c r="M360" s="466" t="s">
        <v>1460</v>
      </c>
      <c r="N360" s="466" t="s">
        <v>1460</v>
      </c>
      <c r="O360" s="466" t="s">
        <v>1460</v>
      </c>
      <c r="P360" s="466" t="s">
        <v>1460</v>
      </c>
      <c r="Q360" s="6"/>
      <c r="R360" s="6"/>
      <c r="T360" s="6">
        <v>270687999.99999964</v>
      </c>
      <c r="X360" s="6"/>
    </row>
    <row r="361" spans="1:24">
      <c r="A361">
        <v>1989</v>
      </c>
      <c r="B361">
        <v>4</v>
      </c>
      <c r="C361" t="s">
        <v>369</v>
      </c>
      <c r="J361" s="469" t="s">
        <v>1460</v>
      </c>
      <c r="M361" s="466" t="s">
        <v>1460</v>
      </c>
      <c r="N361" s="466" t="s">
        <v>1460</v>
      </c>
      <c r="O361" s="466" t="s">
        <v>1460</v>
      </c>
      <c r="P361" s="466" t="s">
        <v>1460</v>
      </c>
      <c r="Q361" s="6"/>
      <c r="R361" s="6"/>
      <c r="T361" s="6">
        <v>272143999.99999994</v>
      </c>
      <c r="X361" s="6"/>
    </row>
    <row r="362" spans="1:24">
      <c r="A362">
        <v>1990</v>
      </c>
      <c r="B362">
        <v>1</v>
      </c>
      <c r="C362" t="s">
        <v>370</v>
      </c>
      <c r="D362">
        <v>1.1123000000000001</v>
      </c>
      <c r="E362">
        <v>45.104300000000002</v>
      </c>
      <c r="F362">
        <v>224.5909</v>
      </c>
      <c r="G362">
        <v>3.0459000000000001</v>
      </c>
      <c r="H362">
        <v>9.1125000000000007</v>
      </c>
      <c r="I362">
        <v>0.75939999999999996</v>
      </c>
      <c r="J362" s="470">
        <v>5316175862</v>
      </c>
      <c r="K362">
        <v>3.3077280964299201</v>
      </c>
      <c r="L362" s="6">
        <v>49013210.869886748</v>
      </c>
      <c r="M362" s="474">
        <v>1749211768</v>
      </c>
      <c r="N362" s="474">
        <v>2689043746</v>
      </c>
      <c r="O362" s="466">
        <v>553523861.50000036</v>
      </c>
      <c r="P362" s="474">
        <v>324396486.5</v>
      </c>
      <c r="Q362" s="6">
        <v>468.18</v>
      </c>
      <c r="R362" s="6">
        <v>1446110487525.9692</v>
      </c>
      <c r="T362" s="6">
        <v>274272000.00000018</v>
      </c>
      <c r="U362">
        <v>810716137543.4707</v>
      </c>
      <c r="V362">
        <v>5708604403560.0801</v>
      </c>
      <c r="W362">
        <v>1370363053.0999999</v>
      </c>
      <c r="X362" s="6"/>
    </row>
    <row r="363" spans="1:24">
      <c r="A363">
        <v>1990</v>
      </c>
      <c r="B363">
        <v>2</v>
      </c>
      <c r="C363" t="s">
        <v>371</v>
      </c>
      <c r="J363" s="469" t="s">
        <v>1460</v>
      </c>
      <c r="M363" s="466" t="s">
        <v>1460</v>
      </c>
      <c r="N363" s="466" t="s">
        <v>1460</v>
      </c>
      <c r="O363" s="466" t="s">
        <v>1460</v>
      </c>
      <c r="P363" s="466" t="s">
        <v>1460</v>
      </c>
      <c r="Q363" s="6"/>
      <c r="R363" s="6"/>
      <c r="T363" s="6">
        <v>273616000</v>
      </c>
      <c r="X363" s="6"/>
    </row>
    <row r="364" spans="1:24">
      <c r="A364">
        <v>1990</v>
      </c>
      <c r="B364">
        <v>3</v>
      </c>
      <c r="C364" t="s">
        <v>372</v>
      </c>
      <c r="D364">
        <v>1.1331</v>
      </c>
      <c r="E364">
        <v>45.260599999999997</v>
      </c>
      <c r="F364">
        <v>226.50880000000001</v>
      </c>
      <c r="G364">
        <v>3.0419</v>
      </c>
      <c r="H364">
        <v>9.1213999999999995</v>
      </c>
      <c r="I364">
        <v>0.7601</v>
      </c>
      <c r="J364" s="469" t="s">
        <v>1460</v>
      </c>
      <c r="M364" s="466" t="s">
        <v>1460</v>
      </c>
      <c r="N364" s="466" t="s">
        <v>1460</v>
      </c>
      <c r="O364" s="466" t="s">
        <v>1460</v>
      </c>
      <c r="P364" s="466" t="s">
        <v>1460</v>
      </c>
      <c r="Q364" s="6"/>
      <c r="R364" s="6"/>
      <c r="T364" s="6">
        <v>276176000.00000012</v>
      </c>
      <c r="X364" s="6"/>
    </row>
    <row r="365" spans="1:24">
      <c r="A365">
        <v>1990</v>
      </c>
      <c r="B365">
        <v>4</v>
      </c>
      <c r="C365" t="s">
        <v>373</v>
      </c>
      <c r="J365" s="469" t="s">
        <v>1460</v>
      </c>
      <c r="M365" s="466" t="s">
        <v>1460</v>
      </c>
      <c r="N365" s="466" t="s">
        <v>1460</v>
      </c>
      <c r="O365" s="466" t="s">
        <v>1460</v>
      </c>
      <c r="P365" s="466" t="s">
        <v>1460</v>
      </c>
      <c r="Q365" s="6"/>
      <c r="R365" s="6"/>
      <c r="T365" s="6">
        <v>279008000.00000024</v>
      </c>
      <c r="X365" s="6"/>
    </row>
    <row r="366" spans="1:24">
      <c r="A366">
        <v>1991</v>
      </c>
      <c r="B366">
        <v>1</v>
      </c>
      <c r="C366" t="s">
        <v>374</v>
      </c>
      <c r="D366">
        <v>1.1541999999999999</v>
      </c>
      <c r="E366">
        <v>45.416200000000003</v>
      </c>
      <c r="F366">
        <v>228.43369999999999</v>
      </c>
      <c r="G366">
        <v>3.0377999999999998</v>
      </c>
      <c r="H366">
        <v>9.1303999999999998</v>
      </c>
      <c r="I366">
        <v>0.76090000000000002</v>
      </c>
      <c r="J366" s="470">
        <v>5406245867.5</v>
      </c>
      <c r="K366">
        <v>3.1245780276544202</v>
      </c>
      <c r="L366" s="6">
        <v>49656201.006064206</v>
      </c>
      <c r="M366" s="474">
        <v>1770592020.5</v>
      </c>
      <c r="N366" s="474">
        <v>2740151870</v>
      </c>
      <c r="O366" s="466">
        <v>562042518.49999976</v>
      </c>
      <c r="P366" s="474">
        <v>333459458.5</v>
      </c>
      <c r="Q366" s="6">
        <v>469.8</v>
      </c>
      <c r="R366" s="6">
        <v>1426429971994.6892</v>
      </c>
      <c r="T366" s="6">
        <v>279679999.99999994</v>
      </c>
      <c r="U366">
        <v>806464362356.72986</v>
      </c>
      <c r="V366">
        <v>5820265773147.9004</v>
      </c>
      <c r="W366">
        <v>1372874275.7</v>
      </c>
      <c r="X366" s="6"/>
    </row>
    <row r="367" spans="1:24">
      <c r="A367">
        <v>1991</v>
      </c>
      <c r="B367">
        <v>2</v>
      </c>
      <c r="C367" t="s">
        <v>375</v>
      </c>
      <c r="J367" s="469" t="s">
        <v>1460</v>
      </c>
      <c r="M367" s="466" t="s">
        <v>1460</v>
      </c>
      <c r="N367" s="466" t="s">
        <v>1460</v>
      </c>
      <c r="O367" s="466" t="s">
        <v>1460</v>
      </c>
      <c r="P367" s="466" t="s">
        <v>1460</v>
      </c>
      <c r="Q367" s="6"/>
      <c r="R367" s="6"/>
      <c r="T367" s="6">
        <v>283376000.00000012</v>
      </c>
      <c r="X367" s="6"/>
    </row>
    <row r="368" spans="1:24">
      <c r="A368">
        <v>1991</v>
      </c>
      <c r="B368">
        <v>3</v>
      </c>
      <c r="C368" t="s">
        <v>376</v>
      </c>
      <c r="D368">
        <v>1.1755</v>
      </c>
      <c r="E368">
        <v>45.571300000000001</v>
      </c>
      <c r="F368">
        <v>230.36539999999999</v>
      </c>
      <c r="G368">
        <v>3.0337999999999998</v>
      </c>
      <c r="H368">
        <v>9.1395</v>
      </c>
      <c r="I368">
        <v>0.76160000000000005</v>
      </c>
      <c r="J368" s="469" t="s">
        <v>1460</v>
      </c>
      <c r="M368" s="466" t="s">
        <v>1460</v>
      </c>
      <c r="N368" s="466" t="s">
        <v>1460</v>
      </c>
      <c r="O368" s="466" t="s">
        <v>1460</v>
      </c>
      <c r="P368" s="466" t="s">
        <v>1460</v>
      </c>
      <c r="Q368" s="6"/>
      <c r="R368" s="6"/>
      <c r="T368" s="6">
        <v>281504000.00000018</v>
      </c>
      <c r="X368" s="6"/>
    </row>
    <row r="369" spans="1:24">
      <c r="A369">
        <v>1991</v>
      </c>
      <c r="B369">
        <v>4</v>
      </c>
      <c r="C369" t="s">
        <v>377</v>
      </c>
      <c r="J369" s="469" t="s">
        <v>1460</v>
      </c>
      <c r="M369" s="466" t="s">
        <v>1460</v>
      </c>
      <c r="N369" s="466" t="s">
        <v>1460</v>
      </c>
      <c r="O369" s="466" t="s">
        <v>1460</v>
      </c>
      <c r="P369" s="466" t="s">
        <v>1460</v>
      </c>
      <c r="Q369" s="6"/>
      <c r="R369" s="6"/>
      <c r="T369" s="6">
        <v>282527999.99999982</v>
      </c>
      <c r="X369" s="6"/>
    </row>
    <row r="370" spans="1:24">
      <c r="A370">
        <v>1992</v>
      </c>
      <c r="B370">
        <v>1</v>
      </c>
      <c r="C370" t="s">
        <v>378</v>
      </c>
      <c r="D370">
        <v>1.1970000000000001</v>
      </c>
      <c r="E370">
        <v>45.7258</v>
      </c>
      <c r="F370">
        <v>232.30410000000001</v>
      </c>
      <c r="G370">
        <v>3.0297999999999998</v>
      </c>
      <c r="H370">
        <v>9.1486999999999998</v>
      </c>
      <c r="I370">
        <v>0.76239999999999997</v>
      </c>
      <c r="J370" s="470">
        <v>5492686092.5</v>
      </c>
      <c r="K370">
        <v>3.04002104281926</v>
      </c>
      <c r="L370" s="6">
        <v>49985756.597073443</v>
      </c>
      <c r="M370" s="474">
        <v>1789770178.5</v>
      </c>
      <c r="N370" s="474">
        <v>2790422963</v>
      </c>
      <c r="O370" s="466">
        <v>569555434.50000048</v>
      </c>
      <c r="P370" s="474">
        <v>342937516.5</v>
      </c>
      <c r="Q370" s="6">
        <v>470.88</v>
      </c>
      <c r="R370" s="6">
        <v>1406666211065.3386</v>
      </c>
      <c r="T370" s="6">
        <v>285023999.9999997</v>
      </c>
      <c r="U370">
        <v>802305323672.11926</v>
      </c>
      <c r="V370">
        <v>6122661040792.8896</v>
      </c>
      <c r="W370">
        <v>1367873658.5</v>
      </c>
      <c r="X370" s="6"/>
    </row>
    <row r="371" spans="1:24">
      <c r="A371">
        <v>1992</v>
      </c>
      <c r="B371">
        <v>2</v>
      </c>
      <c r="C371" t="s">
        <v>379</v>
      </c>
      <c r="J371" s="469" t="s">
        <v>1460</v>
      </c>
      <c r="M371" s="466" t="s">
        <v>1460</v>
      </c>
      <c r="N371" s="466" t="s">
        <v>1460</v>
      </c>
      <c r="O371" s="466" t="s">
        <v>1460</v>
      </c>
      <c r="P371" s="466" t="s">
        <v>1460</v>
      </c>
      <c r="Q371" s="6"/>
      <c r="R371" s="6"/>
      <c r="T371" s="6">
        <v>286559999.99999994</v>
      </c>
      <c r="X371" s="6"/>
    </row>
    <row r="372" spans="1:24">
      <c r="A372">
        <v>1992</v>
      </c>
      <c r="B372">
        <v>3</v>
      </c>
      <c r="C372" t="s">
        <v>380</v>
      </c>
      <c r="D372">
        <v>1.2188000000000001</v>
      </c>
      <c r="E372">
        <v>45.879800000000003</v>
      </c>
      <c r="F372">
        <v>234.24969999999999</v>
      </c>
      <c r="G372">
        <v>3.0257999999999998</v>
      </c>
      <c r="H372">
        <v>9.1579999999999995</v>
      </c>
      <c r="I372">
        <v>0.76319999999999999</v>
      </c>
      <c r="J372" s="469" t="s">
        <v>1460</v>
      </c>
      <c r="M372" s="466" t="s">
        <v>1460</v>
      </c>
      <c r="N372" s="466" t="s">
        <v>1460</v>
      </c>
      <c r="O372" s="466" t="s">
        <v>1460</v>
      </c>
      <c r="P372" s="466" t="s">
        <v>1460</v>
      </c>
      <c r="Q372" s="6"/>
      <c r="R372" s="6"/>
      <c r="T372" s="6">
        <v>285776000.00000012</v>
      </c>
      <c r="X372" s="6"/>
    </row>
    <row r="373" spans="1:24">
      <c r="A373">
        <v>1992</v>
      </c>
      <c r="B373">
        <v>4</v>
      </c>
      <c r="C373" t="s">
        <v>381</v>
      </c>
      <c r="J373" s="469" t="s">
        <v>1460</v>
      </c>
      <c r="M373" s="466" t="s">
        <v>1460</v>
      </c>
      <c r="N373" s="466" t="s">
        <v>1460</v>
      </c>
      <c r="O373" s="466" t="s">
        <v>1460</v>
      </c>
      <c r="P373" s="466" t="s">
        <v>1460</v>
      </c>
      <c r="Q373" s="6"/>
      <c r="R373" s="6"/>
      <c r="T373" s="6">
        <v>285920000</v>
      </c>
      <c r="X373" s="6"/>
    </row>
    <row r="374" spans="1:24">
      <c r="A374">
        <v>1993</v>
      </c>
      <c r="B374">
        <v>1</v>
      </c>
      <c r="C374" t="s">
        <v>382</v>
      </c>
      <c r="D374">
        <v>1.2408999999999999</v>
      </c>
      <c r="E374">
        <v>46.0334</v>
      </c>
      <c r="F374">
        <v>236.20240000000001</v>
      </c>
      <c r="G374">
        <v>3.0217999999999998</v>
      </c>
      <c r="H374">
        <v>9.1674000000000007</v>
      </c>
      <c r="I374">
        <v>0.76400000000000001</v>
      </c>
      <c r="J374" s="470">
        <v>5577433523</v>
      </c>
      <c r="K374">
        <v>2.9710470965839701</v>
      </c>
      <c r="L374" s="6">
        <v>50790544.90590319</v>
      </c>
      <c r="M374" s="474">
        <v>1807894117</v>
      </c>
      <c r="N374" s="474">
        <v>2840723462</v>
      </c>
      <c r="O374" s="466">
        <v>575997846.5</v>
      </c>
      <c r="P374" s="474">
        <v>352818097.5</v>
      </c>
      <c r="Q374" s="6">
        <v>475.02</v>
      </c>
      <c r="R374" s="6">
        <v>1389294288513.9045</v>
      </c>
      <c r="T374" s="6">
        <v>287167999.99999994</v>
      </c>
      <c r="U374">
        <v>798287318990.91675</v>
      </c>
      <c r="V374">
        <v>6138313852163.8701</v>
      </c>
      <c r="W374">
        <v>1365746441.3</v>
      </c>
      <c r="X374" s="6"/>
    </row>
    <row r="375" spans="1:24">
      <c r="A375">
        <v>1993</v>
      </c>
      <c r="B375">
        <v>2</v>
      </c>
      <c r="C375" t="s">
        <v>383</v>
      </c>
      <c r="J375" s="469" t="s">
        <v>1460</v>
      </c>
      <c r="M375" s="466" t="s">
        <v>1460</v>
      </c>
      <c r="N375" s="466" t="s">
        <v>1460</v>
      </c>
      <c r="O375" s="466" t="s">
        <v>1460</v>
      </c>
      <c r="P375" s="466" t="s">
        <v>1460</v>
      </c>
      <c r="Q375" s="6"/>
      <c r="R375" s="6"/>
      <c r="T375" s="6">
        <v>288143999.99999988</v>
      </c>
      <c r="X375" s="6"/>
    </row>
    <row r="376" spans="1:24">
      <c r="A376">
        <v>1993</v>
      </c>
      <c r="B376">
        <v>3</v>
      </c>
      <c r="C376" t="s">
        <v>384</v>
      </c>
      <c r="D376">
        <v>1.2632000000000001</v>
      </c>
      <c r="E376">
        <v>46.186599999999999</v>
      </c>
      <c r="F376">
        <v>238.16200000000001</v>
      </c>
      <c r="G376">
        <v>3.0179</v>
      </c>
      <c r="H376">
        <v>9.1768999999999998</v>
      </c>
      <c r="I376">
        <v>0.76470000000000005</v>
      </c>
      <c r="J376" s="469" t="s">
        <v>1460</v>
      </c>
      <c r="M376" s="466" t="s">
        <v>1460</v>
      </c>
      <c r="N376" s="466" t="s">
        <v>1460</v>
      </c>
      <c r="O376" s="466" t="s">
        <v>1460</v>
      </c>
      <c r="P376" s="466" t="s">
        <v>1460</v>
      </c>
      <c r="Q376" s="6"/>
      <c r="R376" s="6"/>
      <c r="T376" s="6">
        <v>289311999.99999988</v>
      </c>
      <c r="X376" s="6"/>
    </row>
    <row r="377" spans="1:24">
      <c r="A377">
        <v>1993</v>
      </c>
      <c r="B377">
        <v>4</v>
      </c>
      <c r="C377" t="s">
        <v>385</v>
      </c>
      <c r="J377" s="469" t="s">
        <v>1460</v>
      </c>
      <c r="M377" s="466" t="s">
        <v>1460</v>
      </c>
      <c r="N377" s="466" t="s">
        <v>1460</v>
      </c>
      <c r="O377" s="466" t="s">
        <v>1460</v>
      </c>
      <c r="P377" s="466" t="s">
        <v>1460</v>
      </c>
      <c r="Q377" s="6"/>
      <c r="R377" s="6"/>
      <c r="T377" s="6">
        <v>291488000.00000012</v>
      </c>
      <c r="X377" s="6"/>
    </row>
    <row r="378" spans="1:24">
      <c r="A378">
        <v>1994</v>
      </c>
      <c r="B378">
        <v>1</v>
      </c>
      <c r="C378" t="s">
        <v>386</v>
      </c>
      <c r="D378">
        <v>1.2858000000000001</v>
      </c>
      <c r="E378">
        <v>46.339599999999997</v>
      </c>
      <c r="F378">
        <v>240.12870000000001</v>
      </c>
      <c r="G378">
        <v>3.0139</v>
      </c>
      <c r="H378">
        <v>9.1865000000000006</v>
      </c>
      <c r="I378">
        <v>0.76549999999999996</v>
      </c>
      <c r="J378" s="470">
        <v>5660727993</v>
      </c>
      <c r="K378">
        <v>2.9172496669629999</v>
      </c>
      <c r="L378" s="6">
        <v>51363575.234701328</v>
      </c>
      <c r="M378" s="474">
        <v>1822604325.5</v>
      </c>
      <c r="N378" s="474">
        <v>2893093953.5</v>
      </c>
      <c r="O378" s="466">
        <v>582188893.99999964</v>
      </c>
      <c r="P378" s="474">
        <v>362840820</v>
      </c>
      <c r="Q378" s="6">
        <v>479.34000000000003</v>
      </c>
      <c r="R378" s="6">
        <v>1435282354360.5525</v>
      </c>
      <c r="T378" s="6">
        <v>294192000.00000012</v>
      </c>
      <c r="U378">
        <v>794311370550.99072</v>
      </c>
      <c r="V378">
        <v>6617560395263.3203</v>
      </c>
      <c r="W378">
        <v>1361923004</v>
      </c>
      <c r="X378" s="6"/>
    </row>
    <row r="379" spans="1:24">
      <c r="A379">
        <v>1994</v>
      </c>
      <c r="B379">
        <v>2</v>
      </c>
      <c r="C379" t="s">
        <v>387</v>
      </c>
      <c r="J379" s="469" t="s">
        <v>1460</v>
      </c>
      <c r="M379" s="466" t="s">
        <v>1460</v>
      </c>
      <c r="N379" s="466" t="s">
        <v>1460</v>
      </c>
      <c r="O379" s="466" t="s">
        <v>1460</v>
      </c>
      <c r="P379" s="466" t="s">
        <v>1460</v>
      </c>
      <c r="Q379" s="6"/>
      <c r="R379" s="6"/>
      <c r="T379" s="6">
        <v>295599999.99999988</v>
      </c>
      <c r="X379" s="6"/>
    </row>
    <row r="380" spans="1:24">
      <c r="A380">
        <v>1994</v>
      </c>
      <c r="B380">
        <v>3</v>
      </c>
      <c r="C380" t="s">
        <v>388</v>
      </c>
      <c r="D380">
        <v>1.3086</v>
      </c>
      <c r="E380">
        <v>46.4923</v>
      </c>
      <c r="F380">
        <v>242.10249999999999</v>
      </c>
      <c r="G380">
        <v>3.01</v>
      </c>
      <c r="H380">
        <v>9.1957000000000004</v>
      </c>
      <c r="I380">
        <v>0.76629999999999998</v>
      </c>
      <c r="J380" s="469" t="s">
        <v>1460</v>
      </c>
      <c r="M380" s="466" t="s">
        <v>1460</v>
      </c>
      <c r="N380" s="466" t="s">
        <v>1460</v>
      </c>
      <c r="O380" s="466" t="s">
        <v>1460</v>
      </c>
      <c r="P380" s="466" t="s">
        <v>1460</v>
      </c>
      <c r="Q380" s="6"/>
      <c r="R380" s="6"/>
      <c r="T380" s="6">
        <v>298400000.00000012</v>
      </c>
      <c r="X380" s="6"/>
    </row>
    <row r="381" spans="1:24">
      <c r="A381">
        <v>1994</v>
      </c>
      <c r="B381">
        <v>4</v>
      </c>
      <c r="C381" t="s">
        <v>389</v>
      </c>
      <c r="J381" s="469" t="s">
        <v>1460</v>
      </c>
      <c r="M381" s="466" t="s">
        <v>1460</v>
      </c>
      <c r="N381" s="466" t="s">
        <v>1460</v>
      </c>
      <c r="O381" s="466" t="s">
        <v>1460</v>
      </c>
      <c r="P381" s="466" t="s">
        <v>1460</v>
      </c>
      <c r="Q381" s="6"/>
      <c r="R381" s="6"/>
      <c r="T381" s="6">
        <v>301424000.00000006</v>
      </c>
      <c r="X381" s="6"/>
    </row>
    <row r="382" spans="1:24">
      <c r="A382">
        <v>1995</v>
      </c>
      <c r="B382">
        <v>1</v>
      </c>
      <c r="C382" t="s">
        <v>390</v>
      </c>
      <c r="D382">
        <v>1.3317000000000001</v>
      </c>
      <c r="E382">
        <v>46.644799999999996</v>
      </c>
      <c r="F382">
        <v>244.08349999999999</v>
      </c>
      <c r="G382">
        <v>3.0059</v>
      </c>
      <c r="H382">
        <v>9.2053999999999991</v>
      </c>
      <c r="I382">
        <v>0.7671</v>
      </c>
      <c r="J382" s="470">
        <v>5743219454</v>
      </c>
      <c r="K382">
        <v>2.86151004685399</v>
      </c>
      <c r="L382" s="6">
        <v>51462990.921207204</v>
      </c>
      <c r="M382" s="474">
        <v>1833902407.5</v>
      </c>
      <c r="N382" s="474">
        <v>2947673354</v>
      </c>
      <c r="O382" s="466">
        <v>588695789.00000012</v>
      </c>
      <c r="P382" s="474">
        <v>372947903.5</v>
      </c>
      <c r="Q382" s="6">
        <v>481.14000000000004</v>
      </c>
      <c r="R382" s="6">
        <v>1488120532940.7271</v>
      </c>
      <c r="T382" s="6">
        <v>303136000.00000018</v>
      </c>
      <c r="U382">
        <v>790014344219.97791</v>
      </c>
      <c r="V382">
        <v>7385586301324.6797</v>
      </c>
      <c r="W382">
        <v>1361115804</v>
      </c>
      <c r="X382" s="6"/>
    </row>
    <row r="383" spans="1:24">
      <c r="A383">
        <v>1995</v>
      </c>
      <c r="B383">
        <v>2</v>
      </c>
      <c r="C383" t="s">
        <v>391</v>
      </c>
      <c r="J383" s="469" t="s">
        <v>1460</v>
      </c>
      <c r="M383" s="466" t="s">
        <v>1460</v>
      </c>
      <c r="N383" s="466" t="s">
        <v>1460</v>
      </c>
      <c r="O383" s="466" t="s">
        <v>1460</v>
      </c>
      <c r="P383" s="466" t="s">
        <v>1460</v>
      </c>
      <c r="Q383" s="6"/>
      <c r="R383" s="6"/>
      <c r="T383" s="6">
        <v>306335999.99999994</v>
      </c>
      <c r="X383" s="6"/>
    </row>
    <row r="384" spans="1:24">
      <c r="A384">
        <v>1995</v>
      </c>
      <c r="B384">
        <v>3</v>
      </c>
      <c r="C384" t="s">
        <v>392</v>
      </c>
      <c r="D384">
        <v>1.355</v>
      </c>
      <c r="E384">
        <v>46.7971</v>
      </c>
      <c r="F384">
        <v>246.07169999999999</v>
      </c>
      <c r="G384">
        <v>3.0019</v>
      </c>
      <c r="H384">
        <v>9.2154000000000007</v>
      </c>
      <c r="I384">
        <v>0.76790000000000003</v>
      </c>
      <c r="J384" s="469" t="s">
        <v>1460</v>
      </c>
      <c r="M384" s="466" t="s">
        <v>1460</v>
      </c>
      <c r="N384" s="466" t="s">
        <v>1460</v>
      </c>
      <c r="O384" s="466" t="s">
        <v>1460</v>
      </c>
      <c r="P384" s="466" t="s">
        <v>1460</v>
      </c>
      <c r="Q384" s="6"/>
      <c r="R384" s="6"/>
      <c r="T384" s="6">
        <v>308384000</v>
      </c>
      <c r="X384" s="6"/>
    </row>
    <row r="385" spans="1:24">
      <c r="A385">
        <v>1995</v>
      </c>
      <c r="B385">
        <v>4</v>
      </c>
      <c r="C385" t="s">
        <v>393</v>
      </c>
      <c r="J385" s="469" t="s">
        <v>1460</v>
      </c>
      <c r="M385" s="466" t="s">
        <v>1460</v>
      </c>
      <c r="N385" s="466" t="s">
        <v>1460</v>
      </c>
      <c r="O385" s="466" t="s">
        <v>1460</v>
      </c>
      <c r="P385" s="466" t="s">
        <v>1460</v>
      </c>
      <c r="Q385" s="6"/>
      <c r="R385" s="6"/>
      <c r="T385" s="6">
        <v>310304000.00000018</v>
      </c>
      <c r="X385" s="6"/>
    </row>
    <row r="386" spans="1:24">
      <c r="A386">
        <v>1996</v>
      </c>
      <c r="B386">
        <v>1</v>
      </c>
      <c r="C386" t="s">
        <v>394</v>
      </c>
      <c r="D386">
        <v>1.3786</v>
      </c>
      <c r="E386">
        <v>46.949399999999997</v>
      </c>
      <c r="F386">
        <v>248.06720000000001</v>
      </c>
      <c r="G386">
        <v>2.9977999999999998</v>
      </c>
      <c r="H386">
        <v>9.2256</v>
      </c>
      <c r="I386">
        <v>0.76880000000000004</v>
      </c>
      <c r="J386" s="470">
        <v>5825145298</v>
      </c>
      <c r="K386">
        <v>2.8149785563748</v>
      </c>
      <c r="L386" s="6">
        <v>51635751.440935709</v>
      </c>
      <c r="M386" s="474">
        <v>1842741372</v>
      </c>
      <c r="N386" s="474">
        <v>3001739475.5</v>
      </c>
      <c r="O386" s="466">
        <v>597751581.50000036</v>
      </c>
      <c r="P386" s="474">
        <v>382912869</v>
      </c>
      <c r="Q386" s="6">
        <v>483.66</v>
      </c>
      <c r="R386" s="6">
        <v>1585382489048.6011</v>
      </c>
      <c r="T386" s="6">
        <v>313744000.0000003</v>
      </c>
      <c r="U386">
        <v>785601062070.66064</v>
      </c>
      <c r="V386">
        <v>7571538659128.0303</v>
      </c>
      <c r="W386">
        <v>1360029424</v>
      </c>
      <c r="X386" s="6"/>
    </row>
    <row r="387" spans="1:24">
      <c r="A387">
        <v>1996</v>
      </c>
      <c r="B387">
        <v>2</v>
      </c>
      <c r="C387" t="s">
        <v>395</v>
      </c>
      <c r="J387" s="469" t="s">
        <v>1460</v>
      </c>
      <c r="M387" s="466" t="s">
        <v>1460</v>
      </c>
      <c r="N387" s="466" t="s">
        <v>1460</v>
      </c>
      <c r="O387" s="466" t="s">
        <v>1460</v>
      </c>
      <c r="P387" s="466" t="s">
        <v>1460</v>
      </c>
      <c r="Q387" s="6"/>
      <c r="R387" s="6"/>
      <c r="T387" s="6">
        <v>313663999.99999982</v>
      </c>
      <c r="X387" s="6"/>
    </row>
    <row r="388" spans="1:24">
      <c r="A388">
        <v>1996</v>
      </c>
      <c r="B388">
        <v>3</v>
      </c>
      <c r="C388" t="s">
        <v>396</v>
      </c>
      <c r="D388">
        <v>1.4024000000000001</v>
      </c>
      <c r="E388">
        <v>47.101700000000001</v>
      </c>
      <c r="F388">
        <v>250.07</v>
      </c>
      <c r="G388">
        <v>2.9939</v>
      </c>
      <c r="H388">
        <v>9.2360000000000007</v>
      </c>
      <c r="I388">
        <v>0.76970000000000005</v>
      </c>
      <c r="J388" s="469" t="s">
        <v>1460</v>
      </c>
      <c r="M388" s="466" t="s">
        <v>1460</v>
      </c>
      <c r="N388" s="466" t="s">
        <v>1460</v>
      </c>
      <c r="O388" s="466" t="s">
        <v>1460</v>
      </c>
      <c r="P388" s="466" t="s">
        <v>1460</v>
      </c>
      <c r="Q388" s="6"/>
      <c r="R388" s="6"/>
      <c r="T388" s="6">
        <v>317199999.99999988</v>
      </c>
      <c r="X388" s="6"/>
    </row>
    <row r="389" spans="1:24">
      <c r="A389">
        <v>1996</v>
      </c>
      <c r="B389">
        <v>4</v>
      </c>
      <c r="C389" t="s">
        <v>397</v>
      </c>
      <c r="J389" s="469" t="s">
        <v>1460</v>
      </c>
      <c r="M389" s="466" t="s">
        <v>1460</v>
      </c>
      <c r="N389" s="466" t="s">
        <v>1460</v>
      </c>
      <c r="O389" s="466" t="s">
        <v>1460</v>
      </c>
      <c r="P389" s="466" t="s">
        <v>1460</v>
      </c>
      <c r="Q389" s="6"/>
      <c r="R389" s="6"/>
      <c r="T389" s="6">
        <v>317648000.00000006</v>
      </c>
      <c r="X389" s="6"/>
    </row>
    <row r="390" spans="1:24">
      <c r="A390">
        <v>1997</v>
      </c>
      <c r="B390">
        <v>1</v>
      </c>
      <c r="C390" t="s">
        <v>398</v>
      </c>
      <c r="D390">
        <v>1.4266000000000001</v>
      </c>
      <c r="E390">
        <v>47.253999999999998</v>
      </c>
      <c r="F390">
        <v>252.0804</v>
      </c>
      <c r="G390">
        <v>2.9899</v>
      </c>
      <c r="H390">
        <v>9.2467000000000006</v>
      </c>
      <c r="I390">
        <v>0.77059999999999995</v>
      </c>
      <c r="J390" s="470">
        <v>5906481261</v>
      </c>
      <c r="K390">
        <v>2.77139230647709</v>
      </c>
      <c r="L390" s="6">
        <v>51627319.59364289</v>
      </c>
      <c r="M390" s="474">
        <v>1848362223.5</v>
      </c>
      <c r="N390" s="474">
        <v>3055009807.5</v>
      </c>
      <c r="O390" s="466">
        <v>610336172.99999976</v>
      </c>
      <c r="P390" s="474">
        <v>392773057</v>
      </c>
      <c r="Q390" s="6">
        <v>486.18</v>
      </c>
      <c r="R390" s="6">
        <v>1664989402621.9412</v>
      </c>
      <c r="T390" s="6">
        <v>317519999.99999964</v>
      </c>
      <c r="U390">
        <v>780939284036.36438</v>
      </c>
      <c r="V390">
        <v>7451520551537.3496</v>
      </c>
      <c r="W390">
        <v>1363493824</v>
      </c>
      <c r="X390" s="6"/>
    </row>
    <row r="391" spans="1:24">
      <c r="A391">
        <v>1997</v>
      </c>
      <c r="B391">
        <v>2</v>
      </c>
      <c r="C391" t="s">
        <v>399</v>
      </c>
      <c r="J391" s="469" t="s">
        <v>1460</v>
      </c>
      <c r="M391" s="466" t="s">
        <v>1460</v>
      </c>
      <c r="N391" s="466" t="s">
        <v>1460</v>
      </c>
      <c r="O391" s="466" t="s">
        <v>1460</v>
      </c>
      <c r="P391" s="466" t="s">
        <v>1460</v>
      </c>
      <c r="Q391" s="6"/>
      <c r="R391" s="6"/>
      <c r="T391" s="6">
        <v>320400000</v>
      </c>
      <c r="X391" s="6"/>
    </row>
    <row r="392" spans="1:24">
      <c r="A392">
        <v>1997</v>
      </c>
      <c r="B392">
        <v>3</v>
      </c>
      <c r="C392" t="s">
        <v>400</v>
      </c>
      <c r="D392">
        <v>1.4510000000000001</v>
      </c>
      <c r="E392">
        <v>47.406399999999998</v>
      </c>
      <c r="F392">
        <v>254.09819999999999</v>
      </c>
      <c r="G392">
        <v>2.9860000000000002</v>
      </c>
      <c r="H392">
        <v>9.2575000000000003</v>
      </c>
      <c r="I392">
        <v>0.77149999999999996</v>
      </c>
      <c r="J392" s="469" t="s">
        <v>1460</v>
      </c>
      <c r="M392" s="466" t="s">
        <v>1460</v>
      </c>
      <c r="N392" s="466" t="s">
        <v>1460</v>
      </c>
      <c r="O392" s="466" t="s">
        <v>1460</v>
      </c>
      <c r="P392" s="466" t="s">
        <v>1460</v>
      </c>
      <c r="Q392" s="6"/>
      <c r="R392" s="6"/>
      <c r="T392" s="6">
        <v>320879999.99999982</v>
      </c>
      <c r="X392" s="6"/>
    </row>
    <row r="393" spans="1:24">
      <c r="A393">
        <v>1997</v>
      </c>
      <c r="B393">
        <v>4</v>
      </c>
      <c r="C393" t="s">
        <v>401</v>
      </c>
      <c r="J393" s="469" t="s">
        <v>1460</v>
      </c>
      <c r="M393" s="466" t="s">
        <v>1460</v>
      </c>
      <c r="N393" s="466" t="s">
        <v>1460</v>
      </c>
      <c r="O393" s="466" t="s">
        <v>1460</v>
      </c>
      <c r="P393" s="466" t="s">
        <v>1460</v>
      </c>
      <c r="Q393" s="6"/>
      <c r="R393" s="6"/>
      <c r="T393" s="6">
        <v>325232000</v>
      </c>
      <c r="X393" s="6"/>
    </row>
    <row r="394" spans="1:24">
      <c r="A394">
        <v>1998</v>
      </c>
      <c r="B394">
        <v>1</v>
      </c>
      <c r="C394" t="s">
        <v>402</v>
      </c>
      <c r="D394">
        <v>1.4757</v>
      </c>
      <c r="E394">
        <v>47.558999999999997</v>
      </c>
      <c r="F394">
        <v>256.12369999999999</v>
      </c>
      <c r="G394">
        <v>2.9821</v>
      </c>
      <c r="H394">
        <v>9.2684999999999995</v>
      </c>
      <c r="I394">
        <v>0.77239999999999998</v>
      </c>
      <c r="J394" s="470">
        <v>5987312480</v>
      </c>
      <c r="K394">
        <v>2.73805668082889</v>
      </c>
      <c r="L394" s="6">
        <v>52012991.889547549</v>
      </c>
      <c r="M394" s="474">
        <v>1852400551</v>
      </c>
      <c r="N394" s="474">
        <v>3107251540</v>
      </c>
      <c r="O394" s="466">
        <v>624856843.00000036</v>
      </c>
      <c r="P394" s="474">
        <v>402803546</v>
      </c>
      <c r="Q394" s="6">
        <v>488.7</v>
      </c>
      <c r="R394" s="6">
        <v>1714721119995.447</v>
      </c>
      <c r="T394" s="6">
        <v>328336000.00000018</v>
      </c>
      <c r="U394">
        <v>776182121605.89417</v>
      </c>
      <c r="V394">
        <v>7396657266257.04</v>
      </c>
      <c r="W394">
        <v>1362319584</v>
      </c>
      <c r="X394" s="6"/>
    </row>
    <row r="395" spans="1:24">
      <c r="A395">
        <v>1998</v>
      </c>
      <c r="B395">
        <v>2</v>
      </c>
      <c r="C395" t="s">
        <v>403</v>
      </c>
      <c r="J395" s="469" t="s">
        <v>1460</v>
      </c>
      <c r="M395" s="466" t="s">
        <v>1460</v>
      </c>
      <c r="N395" s="466" t="s">
        <v>1460</v>
      </c>
      <c r="O395" s="466" t="s">
        <v>1460</v>
      </c>
      <c r="P395" s="466" t="s">
        <v>1460</v>
      </c>
      <c r="Q395" s="6"/>
      <c r="R395" s="6"/>
      <c r="T395" s="6">
        <v>334079999.99999982</v>
      </c>
      <c r="X395" s="6"/>
    </row>
    <row r="396" spans="1:24">
      <c r="A396">
        <v>1998</v>
      </c>
      <c r="B396">
        <v>3</v>
      </c>
      <c r="C396" t="s">
        <v>404</v>
      </c>
      <c r="D396">
        <v>1.5007999999999999</v>
      </c>
      <c r="E396">
        <v>47.7117</v>
      </c>
      <c r="F396">
        <v>258.15699999999998</v>
      </c>
      <c r="G396">
        <v>2.9782000000000002</v>
      </c>
      <c r="H396">
        <v>9.2797000000000001</v>
      </c>
      <c r="I396">
        <v>0.77329999999999999</v>
      </c>
      <c r="J396" s="469" t="s">
        <v>1460</v>
      </c>
      <c r="M396" s="466" t="s">
        <v>1460</v>
      </c>
      <c r="N396" s="466" t="s">
        <v>1460</v>
      </c>
      <c r="O396" s="466" t="s">
        <v>1460</v>
      </c>
      <c r="P396" s="466" t="s">
        <v>1460</v>
      </c>
      <c r="Q396" s="6"/>
      <c r="R396" s="6"/>
      <c r="T396" s="6">
        <v>338384000</v>
      </c>
      <c r="X396" s="6"/>
    </row>
    <row r="397" spans="1:24">
      <c r="A397">
        <v>1998</v>
      </c>
      <c r="B397">
        <v>4</v>
      </c>
      <c r="C397" t="s">
        <v>405</v>
      </c>
      <c r="J397" s="469" t="s">
        <v>1460</v>
      </c>
      <c r="M397" s="466" t="s">
        <v>1460</v>
      </c>
      <c r="N397" s="466" t="s">
        <v>1460</v>
      </c>
      <c r="O397" s="466" t="s">
        <v>1460</v>
      </c>
      <c r="P397" s="466" t="s">
        <v>1460</v>
      </c>
      <c r="Q397" s="6"/>
      <c r="R397" s="6"/>
      <c r="T397" s="6">
        <v>340111999.99999982</v>
      </c>
      <c r="X397" s="6"/>
    </row>
    <row r="398" spans="1:24">
      <c r="A398">
        <v>1999</v>
      </c>
      <c r="B398">
        <v>1</v>
      </c>
      <c r="C398" t="s">
        <v>406</v>
      </c>
      <c r="D398">
        <v>1.5263</v>
      </c>
      <c r="E398">
        <v>47.864800000000002</v>
      </c>
      <c r="F398">
        <v>260.19810000000001</v>
      </c>
      <c r="G398">
        <v>2.9742999999999999</v>
      </c>
      <c r="H398">
        <v>9.2910000000000004</v>
      </c>
      <c r="I398">
        <v>0.7742</v>
      </c>
      <c r="J398" s="470">
        <v>6067758458</v>
      </c>
      <c r="K398">
        <v>2.7108646360364399</v>
      </c>
      <c r="L398" s="6">
        <v>52046577.672461994</v>
      </c>
      <c r="M398" s="474">
        <v>1855919187</v>
      </c>
      <c r="N398" s="474">
        <v>3157786326</v>
      </c>
      <c r="O398" s="466">
        <v>641199571.50000012</v>
      </c>
      <c r="P398" s="474">
        <v>412853373.5</v>
      </c>
      <c r="Q398" s="6">
        <v>490.86</v>
      </c>
      <c r="R398" s="6">
        <v>1775019710113.7986</v>
      </c>
      <c r="T398" s="6">
        <v>342127999.99999988</v>
      </c>
      <c r="U398">
        <v>771385060701.20886</v>
      </c>
      <c r="V398">
        <v>7718468760217.4102</v>
      </c>
      <c r="W398">
        <v>1363555284</v>
      </c>
      <c r="X398" s="6"/>
    </row>
    <row r="399" spans="1:24">
      <c r="A399">
        <v>1999</v>
      </c>
      <c r="B399">
        <v>2</v>
      </c>
      <c r="C399" t="s">
        <v>407</v>
      </c>
      <c r="J399" s="469" t="s">
        <v>1460</v>
      </c>
      <c r="M399" s="466" t="s">
        <v>1460</v>
      </c>
      <c r="N399" s="466" t="s">
        <v>1460</v>
      </c>
      <c r="O399" s="466" t="s">
        <v>1460</v>
      </c>
      <c r="P399" s="466" t="s">
        <v>1460</v>
      </c>
      <c r="Q399" s="6"/>
      <c r="R399" s="6"/>
      <c r="T399" s="6">
        <v>342768000.00000012</v>
      </c>
      <c r="X399" s="6"/>
    </row>
    <row r="400" spans="1:24">
      <c r="A400">
        <v>1999</v>
      </c>
      <c r="B400">
        <v>3</v>
      </c>
      <c r="C400" t="s">
        <v>408</v>
      </c>
      <c r="D400">
        <v>1.5522</v>
      </c>
      <c r="E400">
        <v>48.018099999999997</v>
      </c>
      <c r="F400">
        <v>262.24720000000002</v>
      </c>
      <c r="G400">
        <v>2.9702999999999999</v>
      </c>
      <c r="H400">
        <v>9.3025000000000002</v>
      </c>
      <c r="I400">
        <v>0.7752</v>
      </c>
      <c r="J400" s="469" t="s">
        <v>1460</v>
      </c>
      <c r="M400" s="466" t="s">
        <v>1460</v>
      </c>
      <c r="N400" s="466" t="s">
        <v>1460</v>
      </c>
      <c r="O400" s="466" t="s">
        <v>1460</v>
      </c>
      <c r="P400" s="466" t="s">
        <v>1460</v>
      </c>
      <c r="Q400" s="6"/>
      <c r="R400" s="6"/>
      <c r="T400" s="6">
        <v>343743999.99999976</v>
      </c>
      <c r="X400" s="6"/>
    </row>
    <row r="401" spans="1:24">
      <c r="A401">
        <v>1999</v>
      </c>
      <c r="B401">
        <v>4</v>
      </c>
      <c r="C401" t="s">
        <v>409</v>
      </c>
      <c r="J401" s="469" t="s">
        <v>1460</v>
      </c>
      <c r="M401" s="466" t="s">
        <v>1460</v>
      </c>
      <c r="N401" s="466" t="s">
        <v>1460</v>
      </c>
      <c r="O401" s="466" t="s">
        <v>1460</v>
      </c>
      <c r="P401" s="466" t="s">
        <v>1460</v>
      </c>
      <c r="Q401" s="6"/>
      <c r="R401" s="6"/>
      <c r="T401" s="6">
        <v>344944000.0000003</v>
      </c>
      <c r="X401" s="6"/>
    </row>
    <row r="402" spans="1:24">
      <c r="A402">
        <v>2000</v>
      </c>
      <c r="B402">
        <v>1</v>
      </c>
      <c r="C402" t="s">
        <v>410</v>
      </c>
      <c r="D402">
        <v>1.5785</v>
      </c>
      <c r="E402">
        <v>48.171799999999998</v>
      </c>
      <c r="F402">
        <v>264.30439999999999</v>
      </c>
      <c r="G402">
        <v>2.9661</v>
      </c>
      <c r="H402">
        <v>9.3140999999999998</v>
      </c>
      <c r="I402">
        <v>0.7762</v>
      </c>
      <c r="J402" s="470">
        <v>6148898975</v>
      </c>
      <c r="K402">
        <v>2.71845529345245</v>
      </c>
      <c r="L402" s="6">
        <v>52187627.340974659</v>
      </c>
      <c r="M402" s="474">
        <v>1858320182</v>
      </c>
      <c r="N402" s="474">
        <v>3208004471.5</v>
      </c>
      <c r="O402" s="466">
        <v>659317699.99999928</v>
      </c>
      <c r="P402" s="474">
        <v>423256621.5</v>
      </c>
      <c r="Q402" s="6">
        <v>490.5</v>
      </c>
      <c r="R402" s="6">
        <v>1876853406569.7375</v>
      </c>
      <c r="S402">
        <v>0.124835483992877</v>
      </c>
      <c r="T402" s="6">
        <v>346352000.00000012</v>
      </c>
      <c r="U402">
        <v>766323434629.5824</v>
      </c>
      <c r="V402">
        <v>8043643408193.8799</v>
      </c>
      <c r="W402">
        <v>1359172494</v>
      </c>
      <c r="X402" s="6"/>
    </row>
    <row r="403" spans="1:24">
      <c r="A403">
        <v>2000</v>
      </c>
      <c r="B403">
        <v>2</v>
      </c>
      <c r="C403" t="s">
        <v>411</v>
      </c>
      <c r="J403" s="469" t="s">
        <v>1460</v>
      </c>
      <c r="M403" s="466" t="s">
        <v>1460</v>
      </c>
      <c r="N403" s="466" t="s">
        <v>1460</v>
      </c>
      <c r="O403" s="466" t="s">
        <v>1460</v>
      </c>
      <c r="P403" s="466" t="s">
        <v>1460</v>
      </c>
      <c r="Q403" s="6"/>
      <c r="R403" s="6"/>
      <c r="T403" s="6">
        <v>347151999.99999994</v>
      </c>
      <c r="X403" s="6"/>
    </row>
    <row r="404" spans="1:24">
      <c r="A404">
        <v>2000</v>
      </c>
      <c r="B404">
        <v>3</v>
      </c>
      <c r="C404" t="s">
        <v>412</v>
      </c>
      <c r="D404">
        <v>1.6052999999999999</v>
      </c>
      <c r="E404">
        <v>48.326000000000001</v>
      </c>
      <c r="F404">
        <v>266.36989999999997</v>
      </c>
      <c r="G404">
        <v>2.9619</v>
      </c>
      <c r="H404">
        <v>9.3259000000000007</v>
      </c>
      <c r="I404">
        <v>0.7772</v>
      </c>
      <c r="J404" s="469" t="s">
        <v>1460</v>
      </c>
      <c r="M404" s="466" t="s">
        <v>1460</v>
      </c>
      <c r="N404" s="466" t="s">
        <v>1460</v>
      </c>
      <c r="O404" s="466" t="s">
        <v>1460</v>
      </c>
      <c r="P404" s="466" t="s">
        <v>1460</v>
      </c>
      <c r="Q404" s="6"/>
      <c r="R404" s="6"/>
      <c r="T404" s="6">
        <v>349904000.00000018</v>
      </c>
      <c r="X404" s="6"/>
    </row>
    <row r="405" spans="1:24">
      <c r="A405">
        <v>2000</v>
      </c>
      <c r="B405">
        <v>4</v>
      </c>
      <c r="C405" t="str">
        <f t="shared" ref="C405:C436" si="0">CONCATENATE(A405,"Q",B405)</f>
        <v>2000Q4</v>
      </c>
      <c r="J405" s="469" t="s">
        <v>1460</v>
      </c>
      <c r="M405" s="466" t="s">
        <v>1460</v>
      </c>
      <c r="N405" s="466" t="s">
        <v>1460</v>
      </c>
      <c r="O405" s="466" t="s">
        <v>1460</v>
      </c>
      <c r="P405" s="466" t="s">
        <v>1460</v>
      </c>
      <c r="Q405" s="6"/>
      <c r="R405" s="6"/>
      <c r="T405" s="6">
        <v>352576000.00000018</v>
      </c>
      <c r="X405" s="6"/>
    </row>
    <row r="406" spans="1:24">
      <c r="A406">
        <v>2001</v>
      </c>
      <c r="B406">
        <v>1</v>
      </c>
      <c r="C406" t="str">
        <f t="shared" si="0"/>
        <v>2001Q1</v>
      </c>
      <c r="D406">
        <v>1.6325000000000001</v>
      </c>
      <c r="E406">
        <v>48.480600000000003</v>
      </c>
      <c r="F406">
        <v>268.44369999999998</v>
      </c>
      <c r="G406">
        <v>2.9575999999999998</v>
      </c>
      <c r="H406">
        <v>9.3377999999999997</v>
      </c>
      <c r="I406">
        <v>0.7782</v>
      </c>
      <c r="J406" s="470">
        <v>6230746982.5</v>
      </c>
      <c r="K406">
        <v>2.68064928996254</v>
      </c>
      <c r="L406" s="6">
        <v>52418298.983465903</v>
      </c>
      <c r="M406" s="474">
        <v>1859114104</v>
      </c>
      <c r="N406" s="474">
        <v>3258608669</v>
      </c>
      <c r="O406" s="466">
        <v>678619163.49999952</v>
      </c>
      <c r="P406" s="474">
        <v>434405046</v>
      </c>
      <c r="Q406" s="6">
        <v>491.04000000000008</v>
      </c>
      <c r="R406" s="6">
        <v>1881183277375.686</v>
      </c>
      <c r="S406">
        <v>0.13046610310731649</v>
      </c>
      <c r="T406" s="6">
        <v>354575999.99999976</v>
      </c>
      <c r="U406">
        <v>761143388646.39502</v>
      </c>
      <c r="V406">
        <v>7839478143546.1201</v>
      </c>
      <c r="W406">
        <v>1357068168.4000001</v>
      </c>
      <c r="X406" s="6"/>
    </row>
    <row r="407" spans="1:24">
      <c r="A407">
        <v>2001</v>
      </c>
      <c r="B407">
        <v>2</v>
      </c>
      <c r="C407" t="str">
        <f t="shared" si="0"/>
        <v>2001Q2</v>
      </c>
      <c r="J407" s="469" t="s">
        <v>1460</v>
      </c>
      <c r="M407" s="466" t="s">
        <v>1460</v>
      </c>
      <c r="N407" s="466" t="s">
        <v>1460</v>
      </c>
      <c r="O407" s="466" t="s">
        <v>1460</v>
      </c>
      <c r="P407" s="466" t="s">
        <v>1460</v>
      </c>
      <c r="Q407" s="6"/>
      <c r="R407" s="6"/>
      <c r="T407" s="6">
        <v>355631999.99999988</v>
      </c>
      <c r="X407" s="6"/>
    </row>
    <row r="408" spans="1:24">
      <c r="A408">
        <v>2001</v>
      </c>
      <c r="B408">
        <v>3</v>
      </c>
      <c r="C408" t="str">
        <f t="shared" si="0"/>
        <v>2001Q3</v>
      </c>
      <c r="D408">
        <v>1.6603000000000001</v>
      </c>
      <c r="E408">
        <v>48.635800000000003</v>
      </c>
      <c r="F408">
        <v>270.52620000000002</v>
      </c>
      <c r="G408">
        <v>2.9531999999999998</v>
      </c>
      <c r="H408">
        <v>9.3498999999999999</v>
      </c>
      <c r="I408">
        <v>0.7792</v>
      </c>
      <c r="J408" s="469" t="s">
        <v>1460</v>
      </c>
      <c r="M408" s="466" t="s">
        <v>1460</v>
      </c>
      <c r="N408" s="466" t="s">
        <v>1460</v>
      </c>
      <c r="O408" s="466" t="s">
        <v>1460</v>
      </c>
      <c r="P408" s="466" t="s">
        <v>1460</v>
      </c>
      <c r="Q408" s="6"/>
      <c r="R408" s="6"/>
      <c r="T408" s="6">
        <v>356927999.99999982</v>
      </c>
      <c r="X408" s="6"/>
    </row>
    <row r="409" spans="1:24">
      <c r="A409">
        <v>2001</v>
      </c>
      <c r="B409">
        <v>4</v>
      </c>
      <c r="C409" t="str">
        <f t="shared" si="0"/>
        <v>2001Q4</v>
      </c>
      <c r="J409" s="469" t="s">
        <v>1460</v>
      </c>
      <c r="M409" s="466" t="s">
        <v>1460</v>
      </c>
      <c r="N409" s="466" t="s">
        <v>1460</v>
      </c>
      <c r="O409" s="466" t="s">
        <v>1460</v>
      </c>
      <c r="P409" s="466" t="s">
        <v>1460</v>
      </c>
      <c r="Q409" s="6"/>
      <c r="R409" s="6"/>
      <c r="T409" s="6">
        <v>359775999.99999994</v>
      </c>
      <c r="X409" s="6"/>
    </row>
    <row r="410" spans="1:24">
      <c r="A410">
        <v>2002</v>
      </c>
      <c r="B410">
        <v>1</v>
      </c>
      <c r="C410" t="str">
        <f t="shared" si="0"/>
        <v>2002Q1</v>
      </c>
      <c r="D410">
        <v>1.6886000000000001</v>
      </c>
      <c r="E410">
        <v>48.791600000000003</v>
      </c>
      <c r="F410">
        <v>272.6173</v>
      </c>
      <c r="G410">
        <v>2.9487999999999999</v>
      </c>
      <c r="H410">
        <v>9.3621999999999996</v>
      </c>
      <c r="I410">
        <v>0.7802</v>
      </c>
      <c r="J410" s="470">
        <v>6312407360</v>
      </c>
      <c r="K410">
        <v>2.6536962281597898</v>
      </c>
      <c r="L410" s="6">
        <v>52786759.579433218</v>
      </c>
      <c r="M410" s="474">
        <v>1858105781.5</v>
      </c>
      <c r="N410" s="474">
        <v>3308778724</v>
      </c>
      <c r="O410" s="466">
        <v>699557397.5</v>
      </c>
      <c r="P410" s="474">
        <v>445965457</v>
      </c>
      <c r="Q410" s="6">
        <v>492.3</v>
      </c>
      <c r="R410" s="6">
        <v>1881234449052.1382</v>
      </c>
      <c r="S410">
        <v>0.13246893357980391</v>
      </c>
      <c r="T410" s="6">
        <v>362527999.99999988</v>
      </c>
      <c r="U410">
        <v>755887810124.81116</v>
      </c>
      <c r="V410">
        <v>7907709192794.8096</v>
      </c>
      <c r="W410">
        <v>1353716792.9000001</v>
      </c>
      <c r="X410" s="6"/>
    </row>
    <row r="411" spans="1:24">
      <c r="A411">
        <v>2002</v>
      </c>
      <c r="B411">
        <v>2</v>
      </c>
      <c r="C411" t="str">
        <f t="shared" si="0"/>
        <v>2002Q2</v>
      </c>
      <c r="J411" s="469" t="s">
        <v>1460</v>
      </c>
      <c r="M411" s="466" t="s">
        <v>1460</v>
      </c>
      <c r="N411" s="466" t="s">
        <v>1460</v>
      </c>
      <c r="O411" s="466" t="s">
        <v>1460</v>
      </c>
      <c r="P411" s="466" t="s">
        <v>1460</v>
      </c>
      <c r="Q411" s="6"/>
      <c r="R411" s="6"/>
      <c r="T411" s="6">
        <v>364768000</v>
      </c>
      <c r="X411" s="6"/>
    </row>
    <row r="412" spans="1:24">
      <c r="A412">
        <v>2002</v>
      </c>
      <c r="B412">
        <v>3</v>
      </c>
      <c r="C412" t="str">
        <f t="shared" si="0"/>
        <v>2002Q3</v>
      </c>
      <c r="D412">
        <v>1.7175</v>
      </c>
      <c r="E412">
        <v>48.948099999999997</v>
      </c>
      <c r="F412">
        <v>274.71719999999999</v>
      </c>
      <c r="G412">
        <v>2.9443000000000001</v>
      </c>
      <c r="H412">
        <v>9.3744999999999994</v>
      </c>
      <c r="I412">
        <v>0.78120000000000001</v>
      </c>
      <c r="J412" s="469" t="s">
        <v>1460</v>
      </c>
      <c r="M412" s="466" t="s">
        <v>1460</v>
      </c>
      <c r="N412" s="466" t="s">
        <v>1460</v>
      </c>
      <c r="O412" s="466" t="s">
        <v>1460</v>
      </c>
      <c r="P412" s="466" t="s">
        <v>1460</v>
      </c>
      <c r="Q412" s="6"/>
      <c r="R412" s="6"/>
      <c r="T412" s="6">
        <v>368911999.99999982</v>
      </c>
      <c r="X412" s="6"/>
    </row>
    <row r="413" spans="1:24">
      <c r="A413">
        <v>2002</v>
      </c>
      <c r="B413">
        <v>4</v>
      </c>
      <c r="C413" t="str">
        <f t="shared" si="0"/>
        <v>2002Q4</v>
      </c>
      <c r="J413" s="469" t="s">
        <v>1460</v>
      </c>
      <c r="M413" s="466" t="s">
        <v>1460</v>
      </c>
      <c r="N413" s="466" t="s">
        <v>1460</v>
      </c>
      <c r="O413" s="466" t="s">
        <v>1460</v>
      </c>
      <c r="P413" s="466" t="s">
        <v>1460</v>
      </c>
      <c r="Q413" s="6"/>
      <c r="R413" s="6"/>
      <c r="T413" s="6">
        <v>371680000</v>
      </c>
      <c r="X413" s="6"/>
    </row>
    <row r="414" spans="1:24">
      <c r="A414">
        <v>2003</v>
      </c>
      <c r="B414">
        <v>1</v>
      </c>
      <c r="C414" t="str">
        <f t="shared" si="0"/>
        <v>2003Q1</v>
      </c>
      <c r="D414">
        <v>1.7470000000000001</v>
      </c>
      <c r="E414">
        <v>49.1053</v>
      </c>
      <c r="F414">
        <v>276.8261</v>
      </c>
      <c r="G414">
        <v>2.9398</v>
      </c>
      <c r="H414">
        <v>9.3871000000000002</v>
      </c>
      <c r="I414">
        <v>0.7823</v>
      </c>
      <c r="J414" s="470">
        <v>6393898365</v>
      </c>
      <c r="K414">
        <v>2.6299936014225702</v>
      </c>
      <c r="L414" s="6">
        <v>53077490.929119855</v>
      </c>
      <c r="M414" s="474">
        <v>1857016427</v>
      </c>
      <c r="N414" s="474">
        <v>3357615549</v>
      </c>
      <c r="O414" s="466">
        <v>721761340.99999976</v>
      </c>
      <c r="P414" s="474">
        <v>457505048</v>
      </c>
      <c r="Q414" s="6">
        <v>494.46000000000004</v>
      </c>
      <c r="R414" s="6">
        <v>1948076761503.3708</v>
      </c>
      <c r="S414">
        <v>0.1363413252711996</v>
      </c>
      <c r="T414" s="6">
        <v>374016000.00000006</v>
      </c>
      <c r="U414">
        <v>750230438858.34326</v>
      </c>
      <c r="V414">
        <v>8900748999220.1094</v>
      </c>
      <c r="W414">
        <v>1359704797.3</v>
      </c>
      <c r="X414" s="6"/>
    </row>
    <row r="415" spans="1:24">
      <c r="A415">
        <v>2003</v>
      </c>
      <c r="B415">
        <v>2</v>
      </c>
      <c r="C415" t="str">
        <f t="shared" si="0"/>
        <v>2003Q2</v>
      </c>
      <c r="J415" s="469" t="s">
        <v>1460</v>
      </c>
      <c r="M415" s="466" t="s">
        <v>1460</v>
      </c>
      <c r="N415" s="466" t="s">
        <v>1460</v>
      </c>
      <c r="O415" s="466" t="s">
        <v>1460</v>
      </c>
      <c r="P415" s="466" t="s">
        <v>1460</v>
      </c>
      <c r="Q415" s="6"/>
      <c r="R415" s="6"/>
      <c r="T415" s="6">
        <v>377888000.00000012</v>
      </c>
      <c r="X415" s="6"/>
    </row>
    <row r="416" spans="1:24">
      <c r="A416">
        <v>2003</v>
      </c>
      <c r="B416">
        <v>3</v>
      </c>
      <c r="C416" t="str">
        <f t="shared" si="0"/>
        <v>2003Q3</v>
      </c>
      <c r="D416">
        <v>1.7771999999999999</v>
      </c>
      <c r="E416">
        <v>49.263300000000001</v>
      </c>
      <c r="F416">
        <v>278.94409999999999</v>
      </c>
      <c r="G416">
        <v>2.9352999999999998</v>
      </c>
      <c r="H416">
        <v>9.3996999999999993</v>
      </c>
      <c r="I416">
        <v>0.7833</v>
      </c>
      <c r="J416" s="469" t="s">
        <v>1460</v>
      </c>
      <c r="M416" s="466" t="s">
        <v>1460</v>
      </c>
      <c r="N416" s="466" t="s">
        <v>1460</v>
      </c>
      <c r="O416" s="466" t="s">
        <v>1460</v>
      </c>
      <c r="P416" s="466" t="s">
        <v>1460</v>
      </c>
      <c r="Q416" s="6"/>
      <c r="R416" s="6"/>
      <c r="T416" s="6">
        <v>381264000.00000006</v>
      </c>
      <c r="X416" s="6"/>
    </row>
    <row r="417" spans="1:24">
      <c r="A417">
        <v>2003</v>
      </c>
      <c r="B417">
        <v>4</v>
      </c>
      <c r="C417" t="str">
        <f t="shared" si="0"/>
        <v>2003Q4</v>
      </c>
      <c r="J417" s="469" t="s">
        <v>1460</v>
      </c>
      <c r="M417" s="466" t="s">
        <v>1460</v>
      </c>
      <c r="N417" s="466" t="s">
        <v>1460</v>
      </c>
      <c r="O417" s="466" t="s">
        <v>1460</v>
      </c>
      <c r="P417" s="466" t="s">
        <v>1460</v>
      </c>
      <c r="Q417" s="6"/>
      <c r="R417" s="6"/>
      <c r="T417" s="6">
        <v>383311999.99999982</v>
      </c>
      <c r="X417" s="6"/>
    </row>
    <row r="418" spans="1:24">
      <c r="A418">
        <v>2004</v>
      </c>
      <c r="B418">
        <v>1</v>
      </c>
      <c r="C418" t="str">
        <f t="shared" si="0"/>
        <v>2004Q1</v>
      </c>
      <c r="D418">
        <v>1.8080000000000001</v>
      </c>
      <c r="E418">
        <v>49.4221</v>
      </c>
      <c r="F418">
        <v>281.07130000000001</v>
      </c>
      <c r="G418">
        <v>2.9306999999999999</v>
      </c>
      <c r="H418">
        <v>9.4124999999999996</v>
      </c>
      <c r="I418">
        <v>0.78439999999999999</v>
      </c>
      <c r="J418" s="470">
        <v>6475751478</v>
      </c>
      <c r="K418">
        <v>2.6213659191372298</v>
      </c>
      <c r="L418" s="6">
        <v>53060456.395546049</v>
      </c>
      <c r="M418" s="474">
        <v>1856051085.5</v>
      </c>
      <c r="N418" s="474">
        <v>3405372859</v>
      </c>
      <c r="O418" s="466">
        <v>745428042.00000036</v>
      </c>
      <c r="P418" s="474">
        <v>468899491.5</v>
      </c>
      <c r="Q418" s="6">
        <v>496.98</v>
      </c>
      <c r="R418" s="6">
        <v>2056300629923.9116</v>
      </c>
      <c r="S418">
        <v>0.1336243709400799</v>
      </c>
      <c r="T418" s="6">
        <v>384880000</v>
      </c>
      <c r="U418">
        <v>743890947739.57349</v>
      </c>
      <c r="V418">
        <v>10191028188306.5</v>
      </c>
      <c r="W418">
        <v>1363102851.8</v>
      </c>
      <c r="X418" s="6"/>
    </row>
    <row r="419" spans="1:24">
      <c r="A419">
        <v>2004</v>
      </c>
      <c r="B419">
        <v>2</v>
      </c>
      <c r="C419" t="str">
        <f t="shared" si="0"/>
        <v>2004Q2</v>
      </c>
      <c r="J419" s="469" t="s">
        <v>1460</v>
      </c>
      <c r="M419" s="466" t="s">
        <v>1460</v>
      </c>
      <c r="N419" s="466" t="s">
        <v>1460</v>
      </c>
      <c r="O419" s="466" t="s">
        <v>1460</v>
      </c>
      <c r="P419" s="466" t="s">
        <v>1460</v>
      </c>
      <c r="Q419" s="6"/>
      <c r="R419" s="6"/>
      <c r="T419" s="6">
        <v>387248000.00000006</v>
      </c>
      <c r="X419" s="6"/>
    </row>
    <row r="420" spans="1:24">
      <c r="A420">
        <v>2004</v>
      </c>
      <c r="B420">
        <v>3</v>
      </c>
      <c r="C420" t="str">
        <f t="shared" si="0"/>
        <v>2004Q3</v>
      </c>
      <c r="D420">
        <v>1.8394999999999999</v>
      </c>
      <c r="E420">
        <v>49.581800000000001</v>
      </c>
      <c r="F420">
        <v>283.2079</v>
      </c>
      <c r="G420">
        <v>2.9260999999999999</v>
      </c>
      <c r="H420">
        <v>9.4253999999999998</v>
      </c>
      <c r="I420">
        <v>0.78549999999999998</v>
      </c>
      <c r="J420" s="469" t="s">
        <v>1460</v>
      </c>
      <c r="M420" s="466" t="s">
        <v>1460</v>
      </c>
      <c r="N420" s="466" t="s">
        <v>1460</v>
      </c>
      <c r="O420" s="466" t="s">
        <v>1460</v>
      </c>
      <c r="P420" s="466" t="s">
        <v>1460</v>
      </c>
      <c r="Q420" s="6"/>
      <c r="R420" s="6"/>
      <c r="T420" s="6">
        <v>386911999.99999982</v>
      </c>
      <c r="X420" s="6"/>
    </row>
    <row r="421" spans="1:24">
      <c r="A421">
        <v>2004</v>
      </c>
      <c r="B421">
        <v>4</v>
      </c>
      <c r="C421" t="str">
        <f t="shared" si="0"/>
        <v>2004Q4</v>
      </c>
      <c r="J421" s="469" t="s">
        <v>1460</v>
      </c>
      <c r="M421" s="466" t="s">
        <v>1460</v>
      </c>
      <c r="N421" s="466" t="s">
        <v>1460</v>
      </c>
      <c r="O421" s="466" t="s">
        <v>1460</v>
      </c>
      <c r="P421" s="466" t="s">
        <v>1460</v>
      </c>
      <c r="Q421" s="6"/>
      <c r="R421" s="6"/>
      <c r="T421" s="6">
        <v>390351999.99999994</v>
      </c>
      <c r="X421" s="6"/>
    </row>
    <row r="422" spans="1:24">
      <c r="A422">
        <v>2005</v>
      </c>
      <c r="B422">
        <v>1</v>
      </c>
      <c r="C422" t="str">
        <f t="shared" si="0"/>
        <v>2005Q1</v>
      </c>
      <c r="D422">
        <v>1.8716999999999999</v>
      </c>
      <c r="E422">
        <v>49.7425</v>
      </c>
      <c r="F422">
        <v>285.35390000000001</v>
      </c>
      <c r="G422">
        <v>2.9214000000000002</v>
      </c>
      <c r="H422">
        <v>9.4372000000000007</v>
      </c>
      <c r="I422">
        <v>0.78639999999999999</v>
      </c>
      <c r="J422" s="470">
        <v>6558176119</v>
      </c>
      <c r="K422">
        <v>2.6031395213325501</v>
      </c>
      <c r="L422" s="6">
        <v>53419834.45573017</v>
      </c>
      <c r="M422" s="474">
        <v>1854493426.5</v>
      </c>
      <c r="N422" s="474">
        <v>3452604268</v>
      </c>
      <c r="O422" s="466">
        <v>770748302.00000012</v>
      </c>
      <c r="P422" s="474">
        <v>480330122.5</v>
      </c>
      <c r="Q422" s="6">
        <v>500.21999999999997</v>
      </c>
      <c r="R422" s="6">
        <v>2177165395777.3066</v>
      </c>
      <c r="S422">
        <v>0.1332328452168442</v>
      </c>
      <c r="T422" s="6">
        <v>393472000.00000012</v>
      </c>
      <c r="U422">
        <v>737252770204.24438</v>
      </c>
      <c r="V422">
        <v>11278479499928.301</v>
      </c>
      <c r="W422">
        <v>1365371866.2</v>
      </c>
      <c r="X422" s="6"/>
    </row>
    <row r="423" spans="1:24">
      <c r="A423">
        <v>2005</v>
      </c>
      <c r="B423">
        <v>2</v>
      </c>
      <c r="C423" t="str">
        <f t="shared" si="0"/>
        <v>2005Q2</v>
      </c>
      <c r="J423" s="469" t="s">
        <v>1460</v>
      </c>
      <c r="M423" s="466" t="s">
        <v>1460</v>
      </c>
      <c r="N423" s="466" t="s">
        <v>1460</v>
      </c>
      <c r="O423" s="466" t="s">
        <v>1460</v>
      </c>
      <c r="P423" s="466" t="s">
        <v>1460</v>
      </c>
      <c r="Q423" s="6"/>
      <c r="R423" s="6"/>
      <c r="T423" s="6">
        <v>397439999.99999976</v>
      </c>
      <c r="X423" s="6"/>
    </row>
    <row r="424" spans="1:24">
      <c r="A424">
        <v>2005</v>
      </c>
      <c r="B424">
        <v>3</v>
      </c>
      <c r="C424" t="str">
        <f t="shared" si="0"/>
        <v>2005Q3</v>
      </c>
      <c r="D424">
        <v>1.9046000000000001</v>
      </c>
      <c r="E424">
        <v>49.904200000000003</v>
      </c>
      <c r="F424">
        <v>287.50940000000003</v>
      </c>
      <c r="G424">
        <v>2.9169</v>
      </c>
      <c r="H424">
        <v>9.4474</v>
      </c>
      <c r="I424">
        <v>0.7873</v>
      </c>
      <c r="J424" s="469" t="s">
        <v>1460</v>
      </c>
      <c r="M424" s="466" t="s">
        <v>1460</v>
      </c>
      <c r="N424" s="466" t="s">
        <v>1460</v>
      </c>
      <c r="O424" s="466" t="s">
        <v>1460</v>
      </c>
      <c r="P424" s="466" t="s">
        <v>1460</v>
      </c>
      <c r="Q424" s="6"/>
      <c r="R424" s="6"/>
      <c r="T424" s="6">
        <v>400304000.00000018</v>
      </c>
      <c r="X424" s="6"/>
    </row>
    <row r="425" spans="1:24">
      <c r="A425">
        <v>2005</v>
      </c>
      <c r="B425">
        <v>4</v>
      </c>
      <c r="C425" t="str">
        <f t="shared" si="0"/>
        <v>2005Q4</v>
      </c>
      <c r="J425" s="469" t="s">
        <v>1460</v>
      </c>
      <c r="M425" s="466" t="s">
        <v>1460</v>
      </c>
      <c r="N425" s="466" t="s">
        <v>1460</v>
      </c>
      <c r="O425" s="466" t="s">
        <v>1460</v>
      </c>
      <c r="P425" s="466" t="s">
        <v>1460</v>
      </c>
      <c r="Q425" s="6"/>
      <c r="R425" s="6"/>
      <c r="T425" s="6">
        <v>402047999.99999994</v>
      </c>
      <c r="X425" s="6"/>
    </row>
    <row r="426" spans="1:24">
      <c r="A426">
        <v>2006</v>
      </c>
      <c r="B426">
        <v>1</v>
      </c>
      <c r="C426" t="str">
        <f t="shared" si="0"/>
        <v>2006Q1</v>
      </c>
      <c r="D426">
        <v>1.9382999999999999</v>
      </c>
      <c r="E426">
        <v>50.067100000000003</v>
      </c>
      <c r="F426">
        <v>289.6746</v>
      </c>
      <c r="G426">
        <v>2.895</v>
      </c>
      <c r="H426">
        <v>9.4578000000000007</v>
      </c>
      <c r="I426">
        <v>0.78820000000000001</v>
      </c>
      <c r="J426" s="470">
        <v>6641416218</v>
      </c>
      <c r="K426">
        <v>2.5952074685319402</v>
      </c>
      <c r="L426" s="6">
        <v>53561340.351362891</v>
      </c>
      <c r="M426" s="474">
        <v>1855443091.5</v>
      </c>
      <c r="N426" s="474">
        <v>3497855658</v>
      </c>
      <c r="O426" s="466">
        <v>796346932.50000012</v>
      </c>
      <c r="P426" s="474">
        <v>491770536</v>
      </c>
      <c r="Q426" s="6">
        <v>505.26000000000005</v>
      </c>
      <c r="R426" s="6">
        <v>2303667374688.3423</v>
      </c>
      <c r="S426">
        <v>0.13239868784095341</v>
      </c>
      <c r="T426" s="6">
        <v>405168000.00000012</v>
      </c>
      <c r="U426">
        <v>730413961703.37207</v>
      </c>
      <c r="V426">
        <v>12426085227268.5</v>
      </c>
      <c r="W426">
        <v>1360414170.6999998</v>
      </c>
      <c r="X426" s="6"/>
    </row>
    <row r="427" spans="1:24">
      <c r="A427">
        <v>2006</v>
      </c>
      <c r="B427">
        <v>2</v>
      </c>
      <c r="C427" t="str">
        <f t="shared" si="0"/>
        <v>2006Q2</v>
      </c>
      <c r="J427" s="469" t="s">
        <v>1460</v>
      </c>
      <c r="M427" s="466" t="s">
        <v>1460</v>
      </c>
      <c r="N427" s="466" t="s">
        <v>1460</v>
      </c>
      <c r="O427" s="466" t="s">
        <v>1460</v>
      </c>
      <c r="P427" s="466" t="s">
        <v>1460</v>
      </c>
      <c r="Q427" s="6"/>
      <c r="R427" s="6"/>
      <c r="T427" s="6">
        <v>408160000.00000012</v>
      </c>
      <c r="X427" s="6"/>
    </row>
    <row r="428" spans="1:24">
      <c r="A428">
        <v>2006</v>
      </c>
      <c r="B428">
        <v>3</v>
      </c>
      <c r="C428" t="str">
        <f t="shared" si="0"/>
        <v>2006Q3</v>
      </c>
      <c r="D428">
        <v>1.9729000000000001</v>
      </c>
      <c r="E428">
        <v>50.231000000000002</v>
      </c>
      <c r="F428">
        <v>291.8494</v>
      </c>
      <c r="G428">
        <v>2.8698000000000001</v>
      </c>
      <c r="H428">
        <v>9.4682999999999993</v>
      </c>
      <c r="I428">
        <v>0.78900000000000003</v>
      </c>
      <c r="J428" s="469" t="s">
        <v>1460</v>
      </c>
      <c r="M428" s="466" t="s">
        <v>1460</v>
      </c>
      <c r="N428" s="466" t="s">
        <v>1460</v>
      </c>
      <c r="O428" s="466" t="s">
        <v>1460</v>
      </c>
      <c r="P428" s="466" t="s">
        <v>1460</v>
      </c>
      <c r="Q428" s="6"/>
      <c r="R428" s="6"/>
      <c r="T428" s="6">
        <v>409152000.00000006</v>
      </c>
      <c r="X428" s="6"/>
    </row>
    <row r="429" spans="1:24">
      <c r="A429">
        <v>2006</v>
      </c>
      <c r="B429">
        <v>4</v>
      </c>
      <c r="C429" t="str">
        <f t="shared" si="0"/>
        <v>2006Q4</v>
      </c>
      <c r="J429" s="469" t="s">
        <v>1460</v>
      </c>
      <c r="M429" s="466" t="s">
        <v>1460</v>
      </c>
      <c r="N429" s="466" t="s">
        <v>1460</v>
      </c>
      <c r="O429" s="466" t="s">
        <v>1460</v>
      </c>
      <c r="P429" s="466" t="s">
        <v>1460</v>
      </c>
      <c r="Q429" s="6"/>
      <c r="R429" s="6"/>
      <c r="T429" s="6">
        <v>411232000.00000006</v>
      </c>
      <c r="X429" s="6"/>
    </row>
    <row r="430" spans="1:24">
      <c r="A430">
        <v>2007</v>
      </c>
      <c r="B430">
        <v>1</v>
      </c>
      <c r="C430" t="str">
        <f t="shared" si="0"/>
        <v>2007Q1</v>
      </c>
      <c r="D430">
        <v>2.0082</v>
      </c>
      <c r="E430">
        <v>50.3962</v>
      </c>
      <c r="F430">
        <v>294.03410000000002</v>
      </c>
      <c r="G430">
        <v>2.8485</v>
      </c>
      <c r="H430">
        <v>9.4786000000000001</v>
      </c>
      <c r="I430">
        <v>0.78990000000000005</v>
      </c>
      <c r="J430" s="470">
        <v>6725948544.5</v>
      </c>
      <c r="K430">
        <v>2.5942266116857802</v>
      </c>
      <c r="L430" s="6">
        <v>53986926.841894314</v>
      </c>
      <c r="M430" s="474">
        <v>1860797981.5</v>
      </c>
      <c r="N430" s="474">
        <v>3539016729.5</v>
      </c>
      <c r="O430" s="466">
        <v>823495311</v>
      </c>
      <c r="P430" s="474">
        <v>502638522.5</v>
      </c>
      <c r="Q430" s="6">
        <v>508.5</v>
      </c>
      <c r="R430" s="6">
        <v>2412745773795.4458</v>
      </c>
      <c r="S430">
        <v>0.13134581424336977</v>
      </c>
      <c r="T430" s="6">
        <v>413231999.99999988</v>
      </c>
      <c r="U430">
        <v>723230740366.08289</v>
      </c>
      <c r="V430">
        <v>14139297656076.801</v>
      </c>
      <c r="W430">
        <v>1359602675.1000001</v>
      </c>
      <c r="X430" s="6"/>
    </row>
    <row r="431" spans="1:24">
      <c r="A431">
        <v>2007</v>
      </c>
      <c r="B431">
        <v>2</v>
      </c>
      <c r="C431" t="str">
        <f t="shared" si="0"/>
        <v>2007Q2</v>
      </c>
      <c r="J431" s="469" t="s">
        <v>1460</v>
      </c>
      <c r="M431" s="466" t="s">
        <v>1460</v>
      </c>
      <c r="N431" s="466" t="s">
        <v>1460</v>
      </c>
      <c r="O431" s="466" t="s">
        <v>1460</v>
      </c>
      <c r="P431" s="466" t="s">
        <v>1460</v>
      </c>
      <c r="Q431" s="6"/>
      <c r="R431" s="6"/>
      <c r="T431" s="6">
        <v>416911999.99999982</v>
      </c>
      <c r="X431" s="6"/>
    </row>
    <row r="432" spans="1:24">
      <c r="A432">
        <v>2007</v>
      </c>
      <c r="B432">
        <v>3</v>
      </c>
      <c r="C432" t="str">
        <f t="shared" si="0"/>
        <v>2007Q3</v>
      </c>
      <c r="D432">
        <v>2.0444</v>
      </c>
      <c r="E432">
        <v>50.5627</v>
      </c>
      <c r="F432">
        <v>296.22859999999997</v>
      </c>
      <c r="G432">
        <v>2.8298999999999999</v>
      </c>
      <c r="H432">
        <v>9.4910999999999994</v>
      </c>
      <c r="I432">
        <v>0.79090000000000005</v>
      </c>
      <c r="J432" s="469" t="s">
        <v>1460</v>
      </c>
      <c r="M432" s="466" t="s">
        <v>1460</v>
      </c>
      <c r="N432" s="466" t="s">
        <v>1460</v>
      </c>
      <c r="O432" s="466" t="s">
        <v>1460</v>
      </c>
      <c r="P432" s="466" t="s">
        <v>1460</v>
      </c>
      <c r="Q432" s="6"/>
      <c r="R432" s="6"/>
      <c r="T432" s="6">
        <v>418816000</v>
      </c>
      <c r="X432" s="6"/>
    </row>
    <row r="433" spans="1:24">
      <c r="A433">
        <v>2007</v>
      </c>
      <c r="B433">
        <v>4</v>
      </c>
      <c r="C433" t="str">
        <f t="shared" si="0"/>
        <v>2007Q4</v>
      </c>
      <c r="J433" s="469" t="s">
        <v>1460</v>
      </c>
      <c r="M433" s="466" t="s">
        <v>1460</v>
      </c>
      <c r="N433" s="466" t="s">
        <v>1460</v>
      </c>
      <c r="O433" s="466" t="s">
        <v>1460</v>
      </c>
      <c r="P433" s="466" t="s">
        <v>1460</v>
      </c>
      <c r="Q433" s="6"/>
      <c r="R433" s="6"/>
      <c r="T433" s="6">
        <v>421904000.00000018</v>
      </c>
      <c r="X433" s="6"/>
    </row>
    <row r="434" spans="1:24">
      <c r="A434">
        <v>2008</v>
      </c>
      <c r="B434">
        <v>1</v>
      </c>
      <c r="C434" t="str">
        <f t="shared" si="0"/>
        <v>2008Q1</v>
      </c>
      <c r="D434">
        <v>2.0813999999999999</v>
      </c>
      <c r="E434">
        <v>50.730499999999999</v>
      </c>
      <c r="F434">
        <v>298.43290000000002</v>
      </c>
      <c r="G434">
        <v>2.8134999999999999</v>
      </c>
      <c r="H434">
        <v>9.5039999999999996</v>
      </c>
      <c r="I434">
        <v>0.79200000000000004</v>
      </c>
      <c r="J434" s="470">
        <v>6811597272</v>
      </c>
      <c r="K434">
        <v>2.5935503468649901</v>
      </c>
      <c r="L434" s="6">
        <v>54653226.4835696</v>
      </c>
      <c r="M434" s="474">
        <v>1869153494.5</v>
      </c>
      <c r="N434" s="474">
        <v>3578051029</v>
      </c>
      <c r="O434" s="466">
        <v>851399592.9999994</v>
      </c>
      <c r="P434" s="474">
        <v>512993155.5</v>
      </c>
      <c r="Q434" s="6">
        <v>508.5</v>
      </c>
      <c r="R434" s="6">
        <v>2426673034249.2495</v>
      </c>
      <c r="S434">
        <v>0.1330196338701484</v>
      </c>
      <c r="T434" s="6">
        <v>423136000.00000018</v>
      </c>
      <c r="U434">
        <v>715912942472.21106</v>
      </c>
      <c r="V434">
        <v>15550625610086.9</v>
      </c>
      <c r="W434">
        <v>1359281489.5999999</v>
      </c>
      <c r="X434" s="6"/>
    </row>
    <row r="435" spans="1:24">
      <c r="A435">
        <v>2008</v>
      </c>
      <c r="B435">
        <v>2</v>
      </c>
      <c r="C435" t="str">
        <f t="shared" si="0"/>
        <v>2008Q2</v>
      </c>
      <c r="J435" s="469" t="s">
        <v>1460</v>
      </c>
      <c r="M435" s="466" t="s">
        <v>1460</v>
      </c>
      <c r="N435" s="466" t="s">
        <v>1460</v>
      </c>
      <c r="O435" s="466" t="s">
        <v>1460</v>
      </c>
      <c r="P435" s="466" t="s">
        <v>1460</v>
      </c>
      <c r="Q435" s="6"/>
      <c r="R435" s="6"/>
      <c r="T435" s="6">
        <v>424127999.99999982</v>
      </c>
      <c r="X435" s="6"/>
    </row>
    <row r="436" spans="1:24">
      <c r="A436">
        <v>2008</v>
      </c>
      <c r="B436">
        <v>3</v>
      </c>
      <c r="C436" t="str">
        <f t="shared" si="0"/>
        <v>2008Q3</v>
      </c>
      <c r="D436">
        <v>2.1194000000000002</v>
      </c>
      <c r="E436">
        <v>50.899700000000003</v>
      </c>
      <c r="F436">
        <v>300.64670000000001</v>
      </c>
      <c r="G436">
        <v>2.7986</v>
      </c>
      <c r="H436">
        <v>9.5167999999999999</v>
      </c>
      <c r="I436">
        <v>0.79310000000000003</v>
      </c>
      <c r="J436" s="469" t="s">
        <v>1460</v>
      </c>
      <c r="M436" s="466" t="s">
        <v>1460</v>
      </c>
      <c r="N436" s="466" t="s">
        <v>1460</v>
      </c>
      <c r="O436" s="466" t="s">
        <v>1460</v>
      </c>
      <c r="P436" s="466" t="s">
        <v>1460</v>
      </c>
      <c r="Q436" s="6"/>
      <c r="R436" s="6"/>
      <c r="T436" s="6">
        <v>428320000.00000006</v>
      </c>
      <c r="X436" s="6"/>
    </row>
    <row r="437" spans="1:24">
      <c r="A437">
        <v>2008</v>
      </c>
      <c r="B437">
        <v>4</v>
      </c>
      <c r="C437" t="str">
        <f t="shared" ref="C437:C468" si="1">CONCATENATE(A437,"Q",B437)</f>
        <v>2008Q4</v>
      </c>
      <c r="J437" s="469" t="s">
        <v>1460</v>
      </c>
      <c r="M437" s="466" t="s">
        <v>1460</v>
      </c>
      <c r="N437" s="466" t="s">
        <v>1460</v>
      </c>
      <c r="O437" s="466" t="s">
        <v>1460</v>
      </c>
      <c r="P437" s="466" t="s">
        <v>1460</v>
      </c>
      <c r="Q437" s="6"/>
      <c r="R437" s="6"/>
      <c r="T437" s="6">
        <v>429951999.9999997</v>
      </c>
      <c r="X437" s="6"/>
    </row>
    <row r="438" spans="1:24">
      <c r="A438">
        <v>2009</v>
      </c>
      <c r="B438">
        <v>1</v>
      </c>
      <c r="C438" t="str">
        <f t="shared" si="1"/>
        <v>2009Q1</v>
      </c>
      <c r="D438">
        <v>2.1583999999999999</v>
      </c>
      <c r="E438">
        <v>51.070399999999999</v>
      </c>
      <c r="F438">
        <v>302.86860000000001</v>
      </c>
      <c r="G438">
        <v>2.7850000000000001</v>
      </c>
      <c r="H438">
        <v>9.5294000000000008</v>
      </c>
      <c r="I438">
        <v>0.79410000000000003</v>
      </c>
      <c r="J438" s="470">
        <v>6898305908</v>
      </c>
      <c r="K438">
        <v>2.5797234547431298</v>
      </c>
      <c r="L438" s="6">
        <v>54522734.093248136</v>
      </c>
      <c r="M438" s="474">
        <v>1879595539.5</v>
      </c>
      <c r="N438" s="474">
        <v>3617927860</v>
      </c>
      <c r="O438" s="466">
        <v>877191108.00000048</v>
      </c>
      <c r="P438" s="474">
        <v>523591400.5</v>
      </c>
      <c r="Q438" s="6">
        <v>513</v>
      </c>
      <c r="R438" s="6">
        <v>2183678050988.7046</v>
      </c>
      <c r="S438">
        <v>0.14249327486369931</v>
      </c>
      <c r="T438" s="6">
        <v>432335999.99999994</v>
      </c>
      <c r="U438">
        <v>708915024520.32654</v>
      </c>
      <c r="V438">
        <v>14303302108223.699</v>
      </c>
      <c r="W438">
        <v>1361439110.2</v>
      </c>
      <c r="X438" s="6"/>
    </row>
    <row r="439" spans="1:24">
      <c r="A439">
        <v>2009</v>
      </c>
      <c r="B439">
        <v>2</v>
      </c>
      <c r="C439" t="str">
        <f t="shared" si="1"/>
        <v>2009Q2</v>
      </c>
      <c r="J439" s="469" t="s">
        <v>1460</v>
      </c>
      <c r="M439" s="466" t="s">
        <v>1460</v>
      </c>
      <c r="N439" s="466" t="s">
        <v>1460</v>
      </c>
      <c r="O439" s="466" t="s">
        <v>1460</v>
      </c>
      <c r="P439" s="466" t="s">
        <v>1460</v>
      </c>
      <c r="Q439" s="6"/>
      <c r="R439" s="6"/>
      <c r="T439" s="6">
        <v>433359999.99999988</v>
      </c>
      <c r="X439" s="6"/>
    </row>
    <row r="440" spans="1:24">
      <c r="A440">
        <v>2009</v>
      </c>
      <c r="B440">
        <v>3</v>
      </c>
      <c r="C440" t="str">
        <f t="shared" si="1"/>
        <v>2009Q3</v>
      </c>
      <c r="D440">
        <v>2.1985000000000001</v>
      </c>
      <c r="E440">
        <v>51.2425</v>
      </c>
      <c r="F440">
        <v>305.09719999999999</v>
      </c>
      <c r="G440">
        <v>2.7723</v>
      </c>
      <c r="H440">
        <v>9.5419</v>
      </c>
      <c r="I440">
        <v>0.79520000000000002</v>
      </c>
      <c r="J440" s="469" t="s">
        <v>1460</v>
      </c>
      <c r="M440" s="466" t="s">
        <v>1460</v>
      </c>
      <c r="N440" s="466" t="s">
        <v>1460</v>
      </c>
      <c r="O440" s="466" t="s">
        <v>1460</v>
      </c>
      <c r="P440" s="466" t="s">
        <v>1460</v>
      </c>
      <c r="Q440" s="6"/>
      <c r="R440" s="6"/>
      <c r="T440" s="6">
        <v>436768000</v>
      </c>
      <c r="X440" s="6"/>
    </row>
    <row r="441" spans="1:24">
      <c r="A441">
        <v>2009</v>
      </c>
      <c r="B441">
        <v>4</v>
      </c>
      <c r="C441" t="str">
        <f t="shared" si="1"/>
        <v>2009Q4</v>
      </c>
      <c r="J441" s="469" t="s">
        <v>1460</v>
      </c>
      <c r="M441" s="466" t="s">
        <v>1460</v>
      </c>
      <c r="N441" s="466" t="s">
        <v>1460</v>
      </c>
      <c r="O441" s="466" t="s">
        <v>1460</v>
      </c>
      <c r="P441" s="466" t="s">
        <v>1460</v>
      </c>
      <c r="Q441" s="6"/>
      <c r="R441" s="6"/>
      <c r="T441" s="6">
        <v>437872000.00000012</v>
      </c>
      <c r="X441" s="6"/>
    </row>
    <row r="442" spans="1:24">
      <c r="A442">
        <v>2010</v>
      </c>
      <c r="B442">
        <v>1</v>
      </c>
      <c r="C442" t="str">
        <f t="shared" si="1"/>
        <v>2010Q1</v>
      </c>
      <c r="D442">
        <v>2.2397999999999998</v>
      </c>
      <c r="E442">
        <v>51.4161</v>
      </c>
      <c r="F442">
        <v>307.33080000000001</v>
      </c>
      <c r="G442">
        <v>2.7604000000000002</v>
      </c>
      <c r="H442">
        <v>9.5543999999999993</v>
      </c>
      <c r="I442">
        <v>0.79620000000000002</v>
      </c>
      <c r="J442" s="470">
        <v>6985603105</v>
      </c>
      <c r="K442">
        <v>2.5545595988680301</v>
      </c>
      <c r="L442" s="6">
        <v>54884202.27019538</v>
      </c>
      <c r="M442" s="474">
        <v>1891103210</v>
      </c>
      <c r="N442" s="474">
        <v>3658122752.5</v>
      </c>
      <c r="O442" s="466">
        <v>901765612.00000024</v>
      </c>
      <c r="P442" s="474">
        <v>534611530.5</v>
      </c>
      <c r="Q442" s="6">
        <v>516.41999999999996</v>
      </c>
      <c r="R442" s="6">
        <v>2248744422664.1206</v>
      </c>
      <c r="S442">
        <v>0.1369299103014219</v>
      </c>
      <c r="T442" s="6">
        <v>443104000</v>
      </c>
      <c r="U442">
        <v>701086680971.01599</v>
      </c>
      <c r="V442">
        <v>15598140150113.4</v>
      </c>
      <c r="W442">
        <v>1363504214</v>
      </c>
      <c r="X442" s="6"/>
    </row>
    <row r="443" spans="1:24">
      <c r="A443">
        <v>2010</v>
      </c>
      <c r="B443">
        <v>2</v>
      </c>
      <c r="C443" t="str">
        <f t="shared" si="1"/>
        <v>2010Q2</v>
      </c>
      <c r="J443" s="469" t="s">
        <v>1460</v>
      </c>
      <c r="M443" s="466" t="s">
        <v>1460</v>
      </c>
      <c r="N443" s="466" t="s">
        <v>1460</v>
      </c>
      <c r="O443" s="466" t="s">
        <v>1460</v>
      </c>
      <c r="P443" s="466" t="s">
        <v>1460</v>
      </c>
      <c r="Q443" s="6"/>
      <c r="R443" s="6"/>
      <c r="T443" s="6">
        <v>446895999.99999982</v>
      </c>
      <c r="X443" s="6"/>
    </row>
    <row r="444" spans="1:24">
      <c r="A444">
        <v>2010</v>
      </c>
      <c r="B444">
        <v>3</v>
      </c>
      <c r="C444" t="str">
        <f t="shared" si="1"/>
        <v>2010Q3</v>
      </c>
      <c r="D444">
        <v>2.2823000000000002</v>
      </c>
      <c r="E444">
        <v>51.591099999999997</v>
      </c>
      <c r="F444">
        <v>309.56740000000002</v>
      </c>
      <c r="G444">
        <v>2.7490000000000001</v>
      </c>
      <c r="H444">
        <v>9.5667000000000009</v>
      </c>
      <c r="I444">
        <v>0.79720000000000002</v>
      </c>
      <c r="J444" s="469" t="s">
        <v>1460</v>
      </c>
      <c r="M444" s="466" t="s">
        <v>1460</v>
      </c>
      <c r="N444" s="466" t="s">
        <v>1460</v>
      </c>
      <c r="O444" s="466" t="s">
        <v>1460</v>
      </c>
      <c r="P444" s="466" t="s">
        <v>1460</v>
      </c>
      <c r="Q444" s="6"/>
      <c r="R444" s="6"/>
      <c r="T444" s="6">
        <v>447136000.00000018</v>
      </c>
      <c r="X444" s="6"/>
    </row>
    <row r="445" spans="1:24">
      <c r="A445">
        <v>2010</v>
      </c>
      <c r="B445">
        <v>4</v>
      </c>
      <c r="C445" t="str">
        <f t="shared" si="1"/>
        <v>2010Q4</v>
      </c>
      <c r="J445" s="469" t="s">
        <v>1460</v>
      </c>
      <c r="M445" s="466" t="s">
        <v>1460</v>
      </c>
      <c r="N445" s="466" t="s">
        <v>1460</v>
      </c>
      <c r="O445" s="466" t="s">
        <v>1460</v>
      </c>
      <c r="P445" s="466" t="s">
        <v>1460</v>
      </c>
      <c r="Q445" s="6"/>
      <c r="R445" s="6"/>
      <c r="T445" s="6">
        <v>450415999.99999988</v>
      </c>
      <c r="X445" s="6"/>
    </row>
    <row r="446" spans="1:24">
      <c r="A446">
        <v>2011</v>
      </c>
      <c r="B446">
        <v>1</v>
      </c>
      <c r="C446" t="str">
        <f t="shared" si="1"/>
        <v>2011Q1</v>
      </c>
      <c r="D446">
        <v>2.3260999999999998</v>
      </c>
      <c r="E446">
        <v>51.767600000000002</v>
      </c>
      <c r="F446">
        <v>311.80459999999999</v>
      </c>
      <c r="G446">
        <v>2.7381000000000002</v>
      </c>
      <c r="H446">
        <v>9.5789000000000009</v>
      </c>
      <c r="I446">
        <v>0.79820000000000002</v>
      </c>
      <c r="J446" s="470">
        <v>7073125425</v>
      </c>
      <c r="K446">
        <v>2.5340534215758699</v>
      </c>
      <c r="L446" s="6">
        <v>54917604.681624144</v>
      </c>
      <c r="M446" s="474">
        <v>1903771654.5</v>
      </c>
      <c r="N446" s="474">
        <v>3697350127.5</v>
      </c>
      <c r="O446" s="466">
        <v>924521656.9999994</v>
      </c>
      <c r="P446" s="474">
        <v>547481986</v>
      </c>
      <c r="Q446" s="6">
        <v>517.31999999999994</v>
      </c>
      <c r="R446" s="6">
        <v>2344754044594.3682</v>
      </c>
      <c r="S446">
        <v>0.13620612718427291</v>
      </c>
      <c r="T446" s="6">
        <v>452128000</v>
      </c>
      <c r="U446">
        <v>692722623686.60498</v>
      </c>
      <c r="V446">
        <v>17664488481675.602</v>
      </c>
      <c r="W446">
        <v>1372608269</v>
      </c>
      <c r="X446" s="6"/>
    </row>
    <row r="447" spans="1:24">
      <c r="A447">
        <v>2011</v>
      </c>
      <c r="B447">
        <v>2</v>
      </c>
      <c r="C447" t="str">
        <f t="shared" si="1"/>
        <v>2011Q2</v>
      </c>
      <c r="J447" s="469" t="s">
        <v>1460</v>
      </c>
      <c r="M447" s="466" t="s">
        <v>1460</v>
      </c>
      <c r="N447" s="466" t="s">
        <v>1460</v>
      </c>
      <c r="O447" s="466" t="s">
        <v>1460</v>
      </c>
      <c r="P447" s="466" t="s">
        <v>1460</v>
      </c>
      <c r="Q447" s="6"/>
      <c r="R447" s="6"/>
      <c r="T447" s="6">
        <v>452336000.00000006</v>
      </c>
      <c r="X447" s="6"/>
    </row>
    <row r="448" spans="1:24">
      <c r="A448">
        <v>2011</v>
      </c>
      <c r="B448">
        <v>3</v>
      </c>
      <c r="C448" t="str">
        <f t="shared" si="1"/>
        <v>2011Q3</v>
      </c>
      <c r="D448">
        <v>2.3714</v>
      </c>
      <c r="E448">
        <v>51.945500000000003</v>
      </c>
      <c r="F448">
        <v>314.0403</v>
      </c>
      <c r="G448">
        <v>2.7275</v>
      </c>
      <c r="H448">
        <v>9.5909999999999993</v>
      </c>
      <c r="I448">
        <v>0.79930000000000001</v>
      </c>
      <c r="J448" s="469" t="s">
        <v>1460</v>
      </c>
      <c r="M448" s="466" t="s">
        <v>1460</v>
      </c>
      <c r="N448" s="466" t="s">
        <v>1460</v>
      </c>
      <c r="O448" s="466" t="s">
        <v>1460</v>
      </c>
      <c r="P448" s="466" t="s">
        <v>1460</v>
      </c>
      <c r="Q448" s="6"/>
      <c r="R448" s="6"/>
      <c r="T448" s="6">
        <v>457423999.99999982</v>
      </c>
      <c r="X448" s="6"/>
    </row>
    <row r="449" spans="1:24">
      <c r="A449">
        <v>2011</v>
      </c>
      <c r="B449">
        <v>4</v>
      </c>
      <c r="C449" t="str">
        <f t="shared" si="1"/>
        <v>2011Q4</v>
      </c>
      <c r="J449" s="469" t="s">
        <v>1460</v>
      </c>
      <c r="M449" s="466" t="s">
        <v>1460</v>
      </c>
      <c r="N449" s="466" t="s">
        <v>1460</v>
      </c>
      <c r="O449" s="466" t="s">
        <v>1460</v>
      </c>
      <c r="P449" s="466" t="s">
        <v>1460</v>
      </c>
      <c r="Q449" s="6"/>
      <c r="R449" s="6"/>
      <c r="T449" s="6">
        <v>459248000.00000006</v>
      </c>
      <c r="X449" s="6"/>
    </row>
    <row r="450" spans="1:24">
      <c r="A450">
        <v>2012</v>
      </c>
      <c r="B450">
        <v>1</v>
      </c>
      <c r="C450" t="str">
        <f t="shared" si="1"/>
        <v>2012Q1</v>
      </c>
      <c r="D450">
        <v>2.4180999999999999</v>
      </c>
      <c r="E450">
        <v>52.124899999999997</v>
      </c>
      <c r="F450">
        <v>316.27210000000002</v>
      </c>
      <c r="G450">
        <v>2.7084000000000001</v>
      </c>
      <c r="H450">
        <v>9.6030999999999995</v>
      </c>
      <c r="I450">
        <v>0.80030000000000001</v>
      </c>
      <c r="J450" s="470">
        <v>7161697921</v>
      </c>
      <c r="K450">
        <v>2.54963005317867</v>
      </c>
      <c r="L450" s="6">
        <v>55212458.256485254</v>
      </c>
      <c r="M450" s="474">
        <v>1918554698.5</v>
      </c>
      <c r="N450" s="474">
        <v>3731573634</v>
      </c>
      <c r="O450" s="466">
        <v>948535333.50000024</v>
      </c>
      <c r="P450" s="474">
        <v>563034255</v>
      </c>
      <c r="Q450" s="6">
        <v>519.12</v>
      </c>
      <c r="R450" s="6">
        <v>2370187924618.9502</v>
      </c>
      <c r="S450">
        <v>0.1359762220282015</v>
      </c>
      <c r="T450" s="6">
        <v>461215999.99999988</v>
      </c>
      <c r="U450">
        <v>684157693515.73096</v>
      </c>
      <c r="V450">
        <v>18427190417535.801</v>
      </c>
      <c r="W450">
        <v>1379781873.8</v>
      </c>
      <c r="X450" s="6"/>
    </row>
    <row r="451" spans="1:24">
      <c r="A451">
        <v>2012</v>
      </c>
      <c r="B451">
        <v>2</v>
      </c>
      <c r="C451" t="str">
        <f t="shared" si="1"/>
        <v>2012Q2</v>
      </c>
      <c r="J451" s="469" t="s">
        <v>1460</v>
      </c>
      <c r="M451" s="466" t="s">
        <v>1460</v>
      </c>
      <c r="N451" s="466" t="s">
        <v>1460</v>
      </c>
      <c r="O451" s="466" t="s">
        <v>1460</v>
      </c>
      <c r="P451" s="466" t="s">
        <v>1460</v>
      </c>
      <c r="R451" s="6"/>
      <c r="T451" s="6">
        <v>464016000.00000006</v>
      </c>
      <c r="X451" s="6"/>
    </row>
    <row r="452" spans="1:24">
      <c r="A452">
        <v>2012</v>
      </c>
      <c r="B452">
        <v>3</v>
      </c>
      <c r="C452" t="str">
        <f t="shared" si="1"/>
        <v>2012Q3</v>
      </c>
      <c r="D452">
        <v>2.4662999999999999</v>
      </c>
      <c r="E452">
        <v>52.305599999999998</v>
      </c>
      <c r="F452">
        <v>318.49740000000003</v>
      </c>
      <c r="G452">
        <v>2.6726999999999999</v>
      </c>
      <c r="H452">
        <v>9.6151</v>
      </c>
      <c r="I452">
        <v>0.80130000000000001</v>
      </c>
      <c r="J452" s="469" t="s">
        <v>1460</v>
      </c>
      <c r="M452" s="466" t="s">
        <v>1460</v>
      </c>
      <c r="N452" s="466" t="s">
        <v>1460</v>
      </c>
      <c r="O452" s="466" t="s">
        <v>1460</v>
      </c>
      <c r="P452" s="466" t="s">
        <v>1460</v>
      </c>
      <c r="R452" s="6"/>
      <c r="T452" s="6">
        <v>467568000.00000012</v>
      </c>
      <c r="X452" s="6"/>
    </row>
    <row r="453" spans="1:24">
      <c r="A453">
        <v>2012</v>
      </c>
      <c r="B453">
        <v>4</v>
      </c>
      <c r="C453" t="str">
        <f t="shared" si="1"/>
        <v>2012Q4</v>
      </c>
      <c r="J453" s="469" t="s">
        <v>1460</v>
      </c>
      <c r="M453" s="466" t="s">
        <v>1460</v>
      </c>
      <c r="N453" s="466" t="s">
        <v>1460</v>
      </c>
      <c r="O453" s="466" t="s">
        <v>1460</v>
      </c>
      <c r="P453" s="466" t="s">
        <v>1460</v>
      </c>
      <c r="R453" s="6"/>
      <c r="T453" s="6">
        <v>470655999.99999976</v>
      </c>
      <c r="X453" s="6"/>
    </row>
    <row r="454" spans="1:24">
      <c r="A454">
        <v>2013</v>
      </c>
      <c r="B454">
        <v>1</v>
      </c>
      <c r="C454" t="str">
        <f t="shared" si="1"/>
        <v>2013Q1</v>
      </c>
      <c r="D454">
        <v>2.5162</v>
      </c>
      <c r="E454">
        <v>52.487699999999997</v>
      </c>
      <c r="F454">
        <v>320.71379999999999</v>
      </c>
      <c r="G454">
        <v>2.6419000000000001</v>
      </c>
      <c r="H454">
        <v>9.6265000000000001</v>
      </c>
      <c r="I454">
        <v>0.80220000000000002</v>
      </c>
      <c r="J454" s="470">
        <v>7250593370</v>
      </c>
      <c r="K454">
        <v>2.5142158660021301</v>
      </c>
      <c r="L454" s="6">
        <v>55368087.062580615</v>
      </c>
      <c r="M454" s="474">
        <v>1934434646.5</v>
      </c>
      <c r="N454" s="474">
        <v>3757826868.5</v>
      </c>
      <c r="O454" s="466">
        <v>978059128.00000024</v>
      </c>
      <c r="P454" s="474">
        <v>580272727</v>
      </c>
      <c r="R454" s="6">
        <v>2412172821485.4976</v>
      </c>
      <c r="S454">
        <v>0.13796448246005449</v>
      </c>
      <c r="T454" s="6">
        <v>475072000.00000012</v>
      </c>
      <c r="U454">
        <v>675024514213.89233</v>
      </c>
      <c r="V454">
        <v>19077592554906</v>
      </c>
      <c r="W454">
        <v>1382845504.4000001</v>
      </c>
      <c r="X454" s="6"/>
    </row>
    <row r="455" spans="1:24">
      <c r="A455">
        <v>2013</v>
      </c>
      <c r="B455">
        <v>2</v>
      </c>
      <c r="C455" t="str">
        <f t="shared" si="1"/>
        <v>2013Q2</v>
      </c>
      <c r="J455" s="469" t="s">
        <v>1460</v>
      </c>
      <c r="M455" s="466" t="s">
        <v>1460</v>
      </c>
      <c r="N455" s="466" t="s">
        <v>1460</v>
      </c>
      <c r="O455" s="466" t="s">
        <v>1460</v>
      </c>
      <c r="P455" s="466" t="s">
        <v>1460</v>
      </c>
      <c r="R455" s="6"/>
      <c r="T455" s="6">
        <v>476656000.00000006</v>
      </c>
      <c r="X455" s="6"/>
    </row>
    <row r="456" spans="1:24">
      <c r="A456">
        <v>2013</v>
      </c>
      <c r="B456">
        <v>3</v>
      </c>
      <c r="C456" t="str">
        <f t="shared" si="1"/>
        <v>2013Q3</v>
      </c>
      <c r="D456">
        <v>2.5676000000000001</v>
      </c>
      <c r="E456">
        <v>52.671199999999999</v>
      </c>
      <c r="F456">
        <v>322.91890000000001</v>
      </c>
      <c r="G456">
        <v>2.6191</v>
      </c>
      <c r="H456">
        <v>9.6376000000000008</v>
      </c>
      <c r="I456">
        <v>0.80310000000000004</v>
      </c>
      <c r="J456" s="469" t="s">
        <v>1460</v>
      </c>
      <c r="M456" s="466" t="s">
        <v>1460</v>
      </c>
      <c r="N456" s="466" t="s">
        <v>1460</v>
      </c>
      <c r="O456" s="466" t="s">
        <v>1460</v>
      </c>
      <c r="P456" s="466" t="s">
        <v>1460</v>
      </c>
      <c r="R456" s="6"/>
      <c r="T456" s="6">
        <v>481008000.00000018</v>
      </c>
      <c r="X456" s="6"/>
    </row>
    <row r="457" spans="1:24">
      <c r="A457">
        <v>2013</v>
      </c>
      <c r="B457">
        <v>4</v>
      </c>
      <c r="C457" t="str">
        <f t="shared" si="1"/>
        <v>2013Q4</v>
      </c>
      <c r="J457" s="469" t="s">
        <v>1460</v>
      </c>
      <c r="M457" s="466" t="s">
        <v>1460</v>
      </c>
      <c r="N457" s="466" t="s">
        <v>1460</v>
      </c>
      <c r="O457" s="466" t="s">
        <v>1460</v>
      </c>
      <c r="P457" s="466" t="s">
        <v>1460</v>
      </c>
      <c r="R457" s="6"/>
      <c r="T457" s="6">
        <v>482208000.00000018</v>
      </c>
      <c r="X457" s="6"/>
    </row>
    <row r="458" spans="1:24">
      <c r="A458">
        <v>2014</v>
      </c>
      <c r="B458">
        <v>1</v>
      </c>
      <c r="C458" t="str">
        <f t="shared" si="1"/>
        <v>2014Q1</v>
      </c>
      <c r="D458">
        <v>2.6206</v>
      </c>
      <c r="E458">
        <v>52.855800000000002</v>
      </c>
      <c r="F458">
        <v>325.11020000000002</v>
      </c>
      <c r="G458">
        <v>2.6019000000000001</v>
      </c>
      <c r="H458">
        <v>9.6484000000000005</v>
      </c>
      <c r="I458">
        <v>0.80400000000000005</v>
      </c>
      <c r="J458" s="470">
        <v>7339013419</v>
      </c>
      <c r="K458">
        <v>2.5065716372459699</v>
      </c>
      <c r="L458" s="6">
        <v>55476019.476525918</v>
      </c>
      <c r="M458" s="474">
        <v>1950067722.5</v>
      </c>
      <c r="N458" s="474">
        <v>3781925086</v>
      </c>
      <c r="O458" s="466">
        <v>1007868876.4999995</v>
      </c>
      <c r="P458" s="474">
        <v>599151734</v>
      </c>
      <c r="R458" s="6">
        <v>2477662839055.395</v>
      </c>
      <c r="S458">
        <v>0.13844118509816428</v>
      </c>
      <c r="T458" s="6">
        <v>484095999.99999982</v>
      </c>
      <c r="U458">
        <v>665730922707.2041</v>
      </c>
      <c r="V458">
        <v>19770235876197.602</v>
      </c>
      <c r="W458">
        <v>1383765749.3</v>
      </c>
      <c r="X458" s="6"/>
    </row>
    <row r="459" spans="1:24">
      <c r="A459">
        <v>2014</v>
      </c>
      <c r="B459">
        <v>2</v>
      </c>
      <c r="C459" t="str">
        <f t="shared" si="1"/>
        <v>2014Q2</v>
      </c>
      <c r="J459" s="469" t="s">
        <v>1460</v>
      </c>
      <c r="M459" s="466" t="s">
        <v>1460</v>
      </c>
      <c r="N459" s="466" t="s">
        <v>1460</v>
      </c>
      <c r="O459" s="466" t="s">
        <v>1460</v>
      </c>
      <c r="P459" s="466" t="s">
        <v>1460</v>
      </c>
      <c r="R459" s="6"/>
      <c r="T459" s="6">
        <v>488463999.99999994</v>
      </c>
      <c r="X459" s="6"/>
    </row>
    <row r="460" spans="1:24">
      <c r="A460">
        <v>2014</v>
      </c>
      <c r="B460">
        <v>3</v>
      </c>
      <c r="C460" t="str">
        <f t="shared" si="1"/>
        <v>2014Q3</v>
      </c>
      <c r="D460">
        <v>2.6753</v>
      </c>
      <c r="E460">
        <v>53.041699999999999</v>
      </c>
      <c r="F460">
        <v>327.28500000000003</v>
      </c>
      <c r="G460">
        <v>2.5861000000000001</v>
      </c>
      <c r="H460">
        <v>9.6587999999999994</v>
      </c>
      <c r="I460">
        <v>0.80489999999999995</v>
      </c>
      <c r="J460" s="469" t="s">
        <v>1460</v>
      </c>
      <c r="M460" s="466" t="s">
        <v>1460</v>
      </c>
      <c r="N460" s="466" t="s">
        <v>1460</v>
      </c>
      <c r="O460" s="466" t="s">
        <v>1460</v>
      </c>
      <c r="P460" s="466" t="s">
        <v>1460</v>
      </c>
      <c r="R460" s="6"/>
      <c r="T460" s="6">
        <v>489648000.00000024</v>
      </c>
      <c r="X460" s="6"/>
    </row>
    <row r="461" spans="1:24">
      <c r="A461">
        <v>2014</v>
      </c>
      <c r="B461">
        <v>4</v>
      </c>
      <c r="C461" t="str">
        <f t="shared" si="1"/>
        <v>2014Q4</v>
      </c>
      <c r="J461" s="469" t="s">
        <v>1460</v>
      </c>
      <c r="M461" s="466" t="s">
        <v>1460</v>
      </c>
      <c r="N461" s="466" t="s">
        <v>1460</v>
      </c>
      <c r="O461" s="466" t="s">
        <v>1460</v>
      </c>
      <c r="P461" s="466" t="s">
        <v>1460</v>
      </c>
      <c r="R461" s="6"/>
      <c r="T461" s="6">
        <v>492591999.99999976</v>
      </c>
      <c r="X461" s="6"/>
    </row>
    <row r="462" spans="1:24">
      <c r="A462">
        <v>2015</v>
      </c>
      <c r="B462">
        <v>1</v>
      </c>
      <c r="C462" t="str">
        <f t="shared" si="1"/>
        <v>2015Q1</v>
      </c>
      <c r="D462">
        <v>2.7317</v>
      </c>
      <c r="E462">
        <v>53.2286</v>
      </c>
      <c r="F462">
        <v>329.43990000000002</v>
      </c>
      <c r="G462">
        <v>2.5712999999999999</v>
      </c>
      <c r="H462">
        <v>9.6689000000000007</v>
      </c>
      <c r="I462">
        <v>0.80569999999999997</v>
      </c>
      <c r="J462" s="470">
        <v>7426597536.5</v>
      </c>
      <c r="K462">
        <v>2.4778806938150399</v>
      </c>
      <c r="L462" s="6">
        <v>56063141.63391988</v>
      </c>
      <c r="M462" s="474">
        <v>1964306639</v>
      </c>
      <c r="N462" s="474">
        <v>3807881395.5</v>
      </c>
      <c r="O462" s="466">
        <v>1034688828.4999999</v>
      </c>
      <c r="P462" s="474">
        <v>619720673.5</v>
      </c>
      <c r="R462" s="6">
        <v>2540525280350.5845</v>
      </c>
      <c r="S462">
        <v>0.1412196623188563</v>
      </c>
      <c r="T462" s="6">
        <v>494256000.00000012</v>
      </c>
      <c r="U462">
        <v>656444069297.04468</v>
      </c>
      <c r="V462">
        <v>18818705780374.699</v>
      </c>
      <c r="W462">
        <v>1383972349.8</v>
      </c>
      <c r="X462" s="6"/>
    </row>
    <row r="463" spans="1:24">
      <c r="A463">
        <v>2015</v>
      </c>
      <c r="B463">
        <v>2</v>
      </c>
      <c r="C463" t="str">
        <f t="shared" si="1"/>
        <v>2015Q2</v>
      </c>
      <c r="J463" s="469" t="s">
        <v>1460</v>
      </c>
      <c r="M463" s="466" t="s">
        <v>1460</v>
      </c>
      <c r="N463" s="466" t="s">
        <v>1460</v>
      </c>
      <c r="O463" s="466" t="s">
        <v>1460</v>
      </c>
      <c r="P463" s="466" t="s">
        <v>1460</v>
      </c>
      <c r="R463" s="6"/>
      <c r="T463" s="6">
        <v>497295999.99999982</v>
      </c>
      <c r="X463" s="6"/>
    </row>
    <row r="464" spans="1:24">
      <c r="A464">
        <v>2015</v>
      </c>
      <c r="B464">
        <v>3</v>
      </c>
      <c r="C464" t="str">
        <f t="shared" si="1"/>
        <v>2015Q3</v>
      </c>
      <c r="D464">
        <v>2.7898999999999998</v>
      </c>
      <c r="E464">
        <v>53.416499999999999</v>
      </c>
      <c r="F464">
        <v>331.57100000000003</v>
      </c>
      <c r="G464">
        <v>2.5571999999999999</v>
      </c>
      <c r="H464">
        <v>9.6784999999999997</v>
      </c>
      <c r="I464">
        <v>0.80649999999999999</v>
      </c>
      <c r="J464" s="469" t="s">
        <v>1460</v>
      </c>
      <c r="M464" s="466" t="s">
        <v>1460</v>
      </c>
      <c r="N464" s="466" t="s">
        <v>1460</v>
      </c>
      <c r="O464" s="466" t="s">
        <v>1460</v>
      </c>
      <c r="P464" s="466" t="s">
        <v>1460</v>
      </c>
      <c r="R464" s="6"/>
      <c r="T464" s="6">
        <v>500128000.00000024</v>
      </c>
      <c r="X464" s="6"/>
    </row>
    <row r="465" spans="1:24">
      <c r="A465">
        <v>2015</v>
      </c>
      <c r="B465">
        <v>4</v>
      </c>
      <c r="C465" t="str">
        <f t="shared" si="1"/>
        <v>2015Q4</v>
      </c>
      <c r="J465" s="469" t="s">
        <v>1460</v>
      </c>
      <c r="M465" s="466" t="s">
        <v>1460</v>
      </c>
      <c r="N465" s="466" t="s">
        <v>1460</v>
      </c>
      <c r="O465" s="466" t="s">
        <v>1460</v>
      </c>
      <c r="P465" s="466" t="s">
        <v>1460</v>
      </c>
      <c r="R465" s="6"/>
      <c r="T465" s="6">
        <v>505359999.99999988</v>
      </c>
      <c r="X465" s="6"/>
    </row>
    <row r="466" spans="1:24">
      <c r="A466">
        <v>2016</v>
      </c>
      <c r="B466">
        <v>1</v>
      </c>
      <c r="C466" t="str">
        <f t="shared" si="1"/>
        <v>2016Q1</v>
      </c>
      <c r="D466">
        <v>2.8498999999999999</v>
      </c>
      <c r="E466">
        <v>53.6053</v>
      </c>
      <c r="F466">
        <v>333.67419999999998</v>
      </c>
      <c r="G466">
        <v>2.5436000000000001</v>
      </c>
      <c r="H466">
        <v>9.6876999999999995</v>
      </c>
      <c r="I466">
        <v>0.80730000000000002</v>
      </c>
      <c r="J466" s="470">
        <v>7513474238</v>
      </c>
      <c r="K466">
        <v>2.48110263826038</v>
      </c>
      <c r="L466" s="6">
        <v>56286797.503953196</v>
      </c>
      <c r="M466" s="474">
        <v>1977517937.5</v>
      </c>
      <c r="N466" s="474">
        <v>3834941228.5</v>
      </c>
      <c r="O466" s="466">
        <v>1059379199.4999992</v>
      </c>
      <c r="P466" s="474">
        <v>641635872.5</v>
      </c>
      <c r="R466" s="6">
        <v>2588512661322.9526</v>
      </c>
      <c r="S466">
        <v>0.14114688132581241</v>
      </c>
      <c r="T466" s="6">
        <v>509423999.9999997</v>
      </c>
      <c r="U466">
        <v>647162214661.79236</v>
      </c>
      <c r="V466">
        <v>19018619585793.398</v>
      </c>
      <c r="W466">
        <v>1385363924.6000001</v>
      </c>
      <c r="X466" s="6"/>
    </row>
    <row r="467" spans="1:24">
      <c r="A467">
        <v>2016</v>
      </c>
      <c r="B467">
        <v>2</v>
      </c>
      <c r="C467" t="str">
        <f t="shared" si="1"/>
        <v>2016Q2</v>
      </c>
      <c r="J467" s="469" t="s">
        <v>1460</v>
      </c>
      <c r="M467" s="466" t="s">
        <v>1460</v>
      </c>
      <c r="N467" s="466" t="s">
        <v>1460</v>
      </c>
      <c r="O467" s="466" t="s">
        <v>1460</v>
      </c>
      <c r="P467" s="466" t="s">
        <v>1460</v>
      </c>
      <c r="R467" s="6"/>
      <c r="T467" s="6">
        <v>516431999.99999988</v>
      </c>
      <c r="X467" s="6"/>
    </row>
    <row r="468" spans="1:24">
      <c r="A468">
        <v>2016</v>
      </c>
      <c r="B468">
        <v>3</v>
      </c>
      <c r="C468" t="str">
        <f t="shared" si="1"/>
        <v>2016Q3</v>
      </c>
      <c r="D468">
        <v>2.9117999999999999</v>
      </c>
      <c r="E468">
        <v>53.794800000000002</v>
      </c>
      <c r="F468">
        <v>335.74489999999997</v>
      </c>
      <c r="G468">
        <v>2.5305</v>
      </c>
      <c r="H468">
        <v>9.6943000000000001</v>
      </c>
      <c r="I468">
        <v>0.80789999999999995</v>
      </c>
      <c r="J468" s="469" t="s">
        <v>1460</v>
      </c>
      <c r="M468" s="466" t="s">
        <v>1460</v>
      </c>
      <c r="N468" s="466" t="s">
        <v>1460</v>
      </c>
      <c r="O468" s="466" t="s">
        <v>1460</v>
      </c>
      <c r="P468" s="466" t="s">
        <v>1460</v>
      </c>
      <c r="R468" s="6"/>
      <c r="T468" s="6">
        <v>516000000</v>
      </c>
      <c r="X468" s="6"/>
    </row>
    <row r="469" spans="1:24">
      <c r="A469">
        <v>2016</v>
      </c>
      <c r="B469">
        <v>4</v>
      </c>
      <c r="C469" t="str">
        <f t="shared" ref="C469:C500" si="2">CONCATENATE(A469,"Q",B469)</f>
        <v>2016Q4</v>
      </c>
      <c r="J469" s="469" t="s">
        <v>1460</v>
      </c>
      <c r="M469" s="466" t="s">
        <v>1460</v>
      </c>
      <c r="N469" s="466" t="s">
        <v>1460</v>
      </c>
      <c r="O469" s="466" t="s">
        <v>1460</v>
      </c>
      <c r="P469" s="466" t="s">
        <v>1460</v>
      </c>
      <c r="R469" s="6"/>
      <c r="T469" s="6">
        <v>520480000</v>
      </c>
      <c r="X469" s="6"/>
    </row>
    <row r="470" spans="1:24">
      <c r="A470">
        <v>2017</v>
      </c>
      <c r="B470">
        <v>1</v>
      </c>
      <c r="C470" t="str">
        <f t="shared" si="2"/>
        <v>2017Q1</v>
      </c>
      <c r="D470">
        <v>2.9756</v>
      </c>
      <c r="E470">
        <v>53.9848</v>
      </c>
      <c r="F470">
        <v>337.77870000000001</v>
      </c>
      <c r="G470">
        <v>2.5179999999999998</v>
      </c>
      <c r="H470">
        <v>9.6988000000000003</v>
      </c>
      <c r="I470">
        <v>0.80820000000000003</v>
      </c>
      <c r="J470" s="470">
        <v>7599822403.5</v>
      </c>
      <c r="K470">
        <v>2.4591585121973498</v>
      </c>
      <c r="L470" s="6">
        <v>56798056.937571272</v>
      </c>
      <c r="M470" s="474">
        <v>1990610405</v>
      </c>
      <c r="N470" s="474">
        <v>3862630510</v>
      </c>
      <c r="O470" s="466">
        <v>1081538088.4999998</v>
      </c>
      <c r="P470" s="474">
        <v>665043400</v>
      </c>
      <c r="R470" s="6">
        <v>2684845704205.6514</v>
      </c>
      <c r="S470">
        <v>0.1384977463703958</v>
      </c>
      <c r="T470" s="6">
        <v>523040000.00000012</v>
      </c>
      <c r="U470">
        <v>637018222151.98413</v>
      </c>
      <c r="V470">
        <v>20436381244982.398</v>
      </c>
      <c r="W470">
        <v>1391178514.8</v>
      </c>
      <c r="X470" s="6"/>
    </row>
    <row r="471" spans="1:24">
      <c r="A471">
        <v>2017</v>
      </c>
      <c r="B471">
        <v>2</v>
      </c>
      <c r="C471" t="str">
        <f t="shared" si="2"/>
        <v>2017Q2</v>
      </c>
      <c r="J471" s="469" t="s">
        <v>1460</v>
      </c>
      <c r="M471" s="466" t="s">
        <v>1460</v>
      </c>
      <c r="N471" s="466" t="s">
        <v>1460</v>
      </c>
      <c r="O471" s="466" t="s">
        <v>1460</v>
      </c>
      <c r="P471" s="466" t="s">
        <v>1460</v>
      </c>
      <c r="R471" s="6"/>
      <c r="T471" s="6">
        <v>525472000.00000012</v>
      </c>
      <c r="X471" s="6"/>
    </row>
    <row r="472" spans="1:24">
      <c r="A472">
        <v>2017</v>
      </c>
      <c r="B472">
        <v>3</v>
      </c>
      <c r="C472" t="str">
        <f t="shared" si="2"/>
        <v>2017Q3</v>
      </c>
      <c r="D472">
        <v>3.0413000000000001</v>
      </c>
      <c r="E472">
        <v>54.175199999999997</v>
      </c>
      <c r="F472">
        <v>339.77089999999998</v>
      </c>
      <c r="G472">
        <v>2.5059</v>
      </c>
      <c r="H472">
        <v>9.7026000000000003</v>
      </c>
      <c r="I472">
        <v>0.8085</v>
      </c>
      <c r="J472" s="469" t="s">
        <v>1460</v>
      </c>
      <c r="M472" s="466" t="s">
        <v>1460</v>
      </c>
      <c r="N472" s="466" t="s">
        <v>1460</v>
      </c>
      <c r="O472" s="466" t="s">
        <v>1460</v>
      </c>
      <c r="P472" s="466" t="s">
        <v>1460</v>
      </c>
      <c r="R472" s="6"/>
      <c r="T472" s="6">
        <v>528784000.00000012</v>
      </c>
      <c r="X472" s="6"/>
    </row>
    <row r="473" spans="1:24">
      <c r="A473">
        <v>2017</v>
      </c>
      <c r="B473">
        <v>4</v>
      </c>
      <c r="C473" t="str">
        <f t="shared" si="2"/>
        <v>2017Q4</v>
      </c>
      <c r="J473" s="469" t="s">
        <v>1460</v>
      </c>
      <c r="M473" s="466" t="s">
        <v>1460</v>
      </c>
      <c r="N473" s="466" t="s">
        <v>1460</v>
      </c>
      <c r="O473" s="466" t="s">
        <v>1460</v>
      </c>
      <c r="P473" s="466" t="s">
        <v>1460</v>
      </c>
      <c r="R473" s="6"/>
      <c r="T473" s="6">
        <v>530080000</v>
      </c>
      <c r="X473" s="6"/>
    </row>
    <row r="474" spans="1:24">
      <c r="A474">
        <v>2018</v>
      </c>
      <c r="B474">
        <v>1</v>
      </c>
      <c r="C474" t="str">
        <f t="shared" si="2"/>
        <v>2018Q1</v>
      </c>
      <c r="D474">
        <v>3.1089000000000002</v>
      </c>
      <c r="E474">
        <v>54.3658</v>
      </c>
      <c r="F474">
        <v>341.71690000000001</v>
      </c>
      <c r="G474">
        <v>2.4563000000000001</v>
      </c>
      <c r="H474">
        <v>9.6997999999999998</v>
      </c>
      <c r="I474">
        <v>0.80830000000000002</v>
      </c>
      <c r="J474" s="470">
        <v>7683789828</v>
      </c>
      <c r="K474">
        <v>2.3973001374353902</v>
      </c>
      <c r="L474" s="6">
        <v>57376120.769113854</v>
      </c>
      <c r="M474" s="474">
        <v>2001436594.5</v>
      </c>
      <c r="N474" s="474">
        <v>3888408010</v>
      </c>
      <c r="O474" s="466">
        <v>1104512368.4999995</v>
      </c>
      <c r="P474" s="474">
        <v>689432855</v>
      </c>
      <c r="R474" s="6">
        <v>2777203710467.7031</v>
      </c>
      <c r="S474">
        <v>0.1391381120178693</v>
      </c>
      <c r="T474" s="6">
        <v>531983999.99999994</v>
      </c>
      <c r="U474">
        <v>626411574980.27527</v>
      </c>
      <c r="V474">
        <v>22076754956304.699</v>
      </c>
      <c r="W474">
        <v>1389750047.8999999</v>
      </c>
      <c r="X474" s="6"/>
    </row>
    <row r="475" spans="1:24">
      <c r="A475">
        <v>2018</v>
      </c>
      <c r="B475">
        <v>2</v>
      </c>
      <c r="C475" t="str">
        <f t="shared" si="2"/>
        <v>2018Q2</v>
      </c>
      <c r="J475" s="469" t="s">
        <v>1460</v>
      </c>
      <c r="M475" s="466" t="s">
        <v>1460</v>
      </c>
      <c r="N475" s="466" t="s">
        <v>1460</v>
      </c>
      <c r="O475" s="466" t="s">
        <v>1460</v>
      </c>
      <c r="P475" s="466" t="s">
        <v>1460</v>
      </c>
      <c r="R475" s="6"/>
      <c r="T475" s="6">
        <v>533167999.99999994</v>
      </c>
      <c r="X475" s="6"/>
    </row>
    <row r="476" spans="1:24">
      <c r="A476">
        <v>2018</v>
      </c>
      <c r="B476">
        <v>3</v>
      </c>
      <c r="C476" t="str">
        <f t="shared" si="2"/>
        <v>2018Q3</v>
      </c>
      <c r="D476">
        <v>3.1783999999999999</v>
      </c>
      <c r="E476">
        <v>54.556399999999996</v>
      </c>
      <c r="F476">
        <v>343.61219999999997</v>
      </c>
      <c r="G476">
        <v>2.3767</v>
      </c>
      <c r="H476">
        <v>9.6898999999999997</v>
      </c>
      <c r="I476">
        <v>0.8075</v>
      </c>
      <c r="J476" s="469" t="s">
        <v>1460</v>
      </c>
      <c r="M476" s="466" t="s">
        <v>1460</v>
      </c>
      <c r="N476" s="466" t="s">
        <v>1460</v>
      </c>
      <c r="O476" s="466" t="s">
        <v>1460</v>
      </c>
      <c r="P476" s="466" t="s">
        <v>1460</v>
      </c>
      <c r="R476" s="6"/>
      <c r="T476" s="6">
        <v>537711999.99999988</v>
      </c>
      <c r="X476" s="6"/>
    </row>
    <row r="477" spans="1:24">
      <c r="A477">
        <v>2018</v>
      </c>
      <c r="B477">
        <v>4</v>
      </c>
      <c r="C477" t="str">
        <f t="shared" si="2"/>
        <v>2018Q4</v>
      </c>
      <c r="J477" s="469" t="s">
        <v>1460</v>
      </c>
      <c r="M477" s="466" t="s">
        <v>1460</v>
      </c>
      <c r="N477" s="466" t="s">
        <v>1460</v>
      </c>
      <c r="O477" s="466" t="s">
        <v>1460</v>
      </c>
      <c r="P477" s="466" t="s">
        <v>1460</v>
      </c>
      <c r="R477" s="6"/>
      <c r="T477" s="6">
        <v>542064000</v>
      </c>
      <c r="X477" s="6"/>
    </row>
    <row r="478" spans="1:24">
      <c r="A478">
        <v>2019</v>
      </c>
      <c r="B478">
        <v>1</v>
      </c>
      <c r="C478" t="str">
        <f t="shared" si="2"/>
        <v>2019Q1</v>
      </c>
      <c r="D478">
        <v>3.2498</v>
      </c>
      <c r="E478">
        <v>54.746699999999997</v>
      </c>
      <c r="F478">
        <v>345.45209999999997</v>
      </c>
      <c r="G478">
        <v>2.3100999999999998</v>
      </c>
      <c r="H478">
        <v>9.6768000000000001</v>
      </c>
      <c r="I478">
        <v>0.80640000000000001</v>
      </c>
      <c r="J478" s="470">
        <v>7764951032.5</v>
      </c>
      <c r="K478">
        <v>2.3605563340540998</v>
      </c>
      <c r="L478" s="6">
        <v>57822822.248096921</v>
      </c>
      <c r="M478" s="474">
        <v>2009205555</v>
      </c>
      <c r="N478" s="474">
        <v>3912440638</v>
      </c>
      <c r="O478" s="466">
        <v>1128652700.9999998</v>
      </c>
      <c r="P478" s="474">
        <v>714652138.5</v>
      </c>
      <c r="R478" s="6">
        <v>2847358077162.8359</v>
      </c>
      <c r="S478">
        <v>0.13925505218347559</v>
      </c>
      <c r="T478" s="6">
        <v>546175999.99999988</v>
      </c>
      <c r="U478">
        <v>619631488278.39868</v>
      </c>
      <c r="V478">
        <v>22633030567532.301</v>
      </c>
      <c r="W478">
        <v>1387062348.5</v>
      </c>
      <c r="X478" s="6"/>
    </row>
    <row r="479" spans="1:24">
      <c r="A479">
        <v>2019</v>
      </c>
      <c r="B479">
        <v>2</v>
      </c>
      <c r="C479" t="str">
        <f t="shared" si="2"/>
        <v>2019Q2</v>
      </c>
      <c r="J479" s="469" t="s">
        <v>1460</v>
      </c>
      <c r="M479" s="466" t="s">
        <v>1460</v>
      </c>
      <c r="N479" s="466" t="s">
        <v>1460</v>
      </c>
      <c r="O479" s="466" t="s">
        <v>1460</v>
      </c>
      <c r="P479" s="466" t="s">
        <v>1460</v>
      </c>
      <c r="R479" s="6"/>
      <c r="T479" s="6">
        <v>549024000.00000024</v>
      </c>
      <c r="X479" s="6"/>
    </row>
    <row r="480" spans="1:24">
      <c r="A480">
        <v>2019</v>
      </c>
      <c r="B480">
        <v>3</v>
      </c>
      <c r="C480" t="str">
        <f t="shared" si="2"/>
        <v>2019Q3</v>
      </c>
      <c r="D480">
        <v>3.3229000000000002</v>
      </c>
      <c r="E480">
        <v>54.936700000000002</v>
      </c>
      <c r="F480">
        <v>347.23239999999998</v>
      </c>
      <c r="G480">
        <v>2.2538</v>
      </c>
      <c r="H480">
        <v>9.6613000000000007</v>
      </c>
      <c r="I480">
        <v>0.80510000000000004</v>
      </c>
      <c r="J480" s="469" t="s">
        <v>1460</v>
      </c>
      <c r="M480" s="466" t="s">
        <v>1460</v>
      </c>
      <c r="N480" s="466" t="s">
        <v>1460</v>
      </c>
      <c r="O480" s="466" t="s">
        <v>1460</v>
      </c>
      <c r="P480" s="466" t="s">
        <v>1460</v>
      </c>
      <c r="R480" s="6"/>
      <c r="T480" s="6">
        <v>552016000</v>
      </c>
      <c r="X480" s="6"/>
    </row>
    <row r="481" spans="1:24">
      <c r="A481">
        <v>2019</v>
      </c>
      <c r="B481">
        <v>4</v>
      </c>
      <c r="C481" t="str">
        <f t="shared" si="2"/>
        <v>2019Q4</v>
      </c>
      <c r="J481" s="469" t="s">
        <v>1460</v>
      </c>
      <c r="M481" s="466" t="s">
        <v>1460</v>
      </c>
      <c r="N481" s="466" t="s">
        <v>1460</v>
      </c>
      <c r="O481" s="466" t="s">
        <v>1460</v>
      </c>
      <c r="P481" s="466" t="s">
        <v>1460</v>
      </c>
      <c r="R481" s="6"/>
      <c r="T481" s="6">
        <v>554176000.00000024</v>
      </c>
      <c r="X481" s="6"/>
    </row>
    <row r="482" spans="1:24">
      <c r="A482">
        <v>2020</v>
      </c>
      <c r="B482">
        <v>1</v>
      </c>
      <c r="C482" t="str">
        <f t="shared" si="2"/>
        <v>2020Q1</v>
      </c>
      <c r="D482">
        <v>3.3976999999999999</v>
      </c>
      <c r="E482">
        <v>55.125999999999998</v>
      </c>
      <c r="F482">
        <v>348.94880000000001</v>
      </c>
      <c r="G482">
        <v>2.2057000000000002</v>
      </c>
      <c r="H482">
        <v>9.6452000000000009</v>
      </c>
      <c r="I482">
        <v>0.80379999999999996</v>
      </c>
      <c r="J482" s="470">
        <v>7840952880</v>
      </c>
      <c r="K482">
        <v>2.2990299476474299</v>
      </c>
      <c r="L482" s="6">
        <v>62818919.437032156</v>
      </c>
      <c r="M482" s="474">
        <v>2013738739.5</v>
      </c>
      <c r="N482" s="474">
        <v>3936188838.5</v>
      </c>
      <c r="O482" s="466">
        <v>1151547744.4999998</v>
      </c>
      <c r="P482" s="474">
        <v>739477557.5</v>
      </c>
      <c r="R482" s="6">
        <v>2713469972142.8071</v>
      </c>
      <c r="T482" s="6">
        <v>558320000</v>
      </c>
      <c r="V482">
        <v>22066377047798.199</v>
      </c>
      <c r="W482">
        <v>1387172659.5999999</v>
      </c>
      <c r="X482" s="6"/>
    </row>
    <row r="483" spans="1:24">
      <c r="A483">
        <v>2020</v>
      </c>
      <c r="B483">
        <v>2</v>
      </c>
      <c r="C483" t="str">
        <f t="shared" si="2"/>
        <v>2020Q2</v>
      </c>
      <c r="J483" s="469" t="s">
        <v>1460</v>
      </c>
      <c r="M483" s="466" t="s">
        <v>1460</v>
      </c>
      <c r="N483" s="466" t="s">
        <v>1460</v>
      </c>
      <c r="O483" s="466" t="s">
        <v>1460</v>
      </c>
      <c r="P483" s="466" t="s">
        <v>1460</v>
      </c>
      <c r="R483" s="6"/>
      <c r="T483" s="6">
        <v>561408000.00000012</v>
      </c>
      <c r="X483" s="6"/>
    </row>
    <row r="484" spans="1:24">
      <c r="A484">
        <v>2020</v>
      </c>
      <c r="B484">
        <v>3</v>
      </c>
      <c r="C484" t="str">
        <f t="shared" si="2"/>
        <v>2020Q3</v>
      </c>
      <c r="D484">
        <v>3.4742999999999999</v>
      </c>
      <c r="E484">
        <v>55.314399999999999</v>
      </c>
      <c r="F484">
        <v>350.59589999999997</v>
      </c>
      <c r="G484">
        <v>2.1644000000000001</v>
      </c>
      <c r="H484">
        <v>9.6287000000000003</v>
      </c>
      <c r="I484">
        <v>0.8024</v>
      </c>
      <c r="J484" s="469" t="s">
        <v>1460</v>
      </c>
      <c r="M484" s="466" t="s">
        <v>1460</v>
      </c>
      <c r="N484" s="466" t="s">
        <v>1460</v>
      </c>
      <c r="O484" s="466" t="s">
        <v>1460</v>
      </c>
      <c r="P484" s="466" t="s">
        <v>1460</v>
      </c>
      <c r="R484" s="6"/>
      <c r="T484" s="6">
        <v>564928000</v>
      </c>
      <c r="X484" s="6"/>
    </row>
    <row r="485" spans="1:24">
      <c r="A485">
        <v>2020</v>
      </c>
      <c r="B485">
        <v>4</v>
      </c>
      <c r="C485" t="str">
        <f t="shared" si="2"/>
        <v>2020Q4</v>
      </c>
      <c r="J485" s="469" t="s">
        <v>1460</v>
      </c>
      <c r="M485" s="466" t="s">
        <v>1460</v>
      </c>
      <c r="N485" s="466" t="s">
        <v>1460</v>
      </c>
      <c r="O485" s="466" t="s">
        <v>1460</v>
      </c>
      <c r="P485" s="466" t="s">
        <v>1460</v>
      </c>
      <c r="R485" s="6"/>
      <c r="T485" s="6">
        <v>566288000.00000012</v>
      </c>
      <c r="X485" s="6"/>
    </row>
    <row r="486" spans="1:24">
      <c r="A486">
        <v>2021</v>
      </c>
      <c r="B486">
        <v>1</v>
      </c>
      <c r="C486" t="str">
        <f t="shared" si="2"/>
        <v>2021Q1</v>
      </c>
      <c r="D486">
        <v>3.5526</v>
      </c>
      <c r="E486">
        <v>55.501600000000003</v>
      </c>
      <c r="F486">
        <v>352.16579999999999</v>
      </c>
      <c r="G486">
        <v>2.1288</v>
      </c>
      <c r="H486">
        <v>9.6118000000000006</v>
      </c>
      <c r="I486">
        <v>0.80100000000000005</v>
      </c>
      <c r="J486" s="470">
        <v>7909295151.5</v>
      </c>
      <c r="M486" s="474">
        <v>2015023334</v>
      </c>
      <c r="N486" s="474">
        <v>3959703824.5</v>
      </c>
      <c r="O486" s="466">
        <v>1173295395.9999995</v>
      </c>
      <c r="P486" s="474">
        <v>761272597</v>
      </c>
      <c r="R486" s="6">
        <v>2885419933973.9863</v>
      </c>
      <c r="T486" s="6">
        <v>569888000.00000012</v>
      </c>
      <c r="V486">
        <v>25208983254873.699</v>
      </c>
    </row>
    <row r="487" spans="1:24">
      <c r="A487">
        <v>2021</v>
      </c>
      <c r="B487">
        <v>2</v>
      </c>
      <c r="C487" t="str">
        <f t="shared" si="2"/>
        <v>2021Q2</v>
      </c>
      <c r="T487" s="6">
        <v>572224000.00000012</v>
      </c>
    </row>
    <row r="488" spans="1:24">
      <c r="A488">
        <v>2021</v>
      </c>
      <c r="B488">
        <v>3</v>
      </c>
      <c r="C488" t="str">
        <f t="shared" si="2"/>
        <v>2021Q3</v>
      </c>
      <c r="D488">
        <v>3.633</v>
      </c>
      <c r="E488">
        <v>55.687199999999997</v>
      </c>
      <c r="F488">
        <v>353.64839999999998</v>
      </c>
      <c r="G488">
        <v>2.0979999999999999</v>
      </c>
      <c r="H488">
        <v>9.5945</v>
      </c>
      <c r="I488">
        <v>0.79949999999999999</v>
      </c>
      <c r="T488" s="6">
        <v>574239999.99999964</v>
      </c>
    </row>
    <row r="489" spans="1:24">
      <c r="A489">
        <v>2021</v>
      </c>
      <c r="B489">
        <v>4</v>
      </c>
      <c r="C489" t="str">
        <f t="shared" si="2"/>
        <v>2021Q4</v>
      </c>
      <c r="T489" s="6">
        <v>577087999.99999988</v>
      </c>
    </row>
    <row r="490" spans="1:24">
      <c r="T490" s="6">
        <v>580063999.99999988</v>
      </c>
    </row>
    <row r="491" spans="1:24">
      <c r="T491" s="6">
        <v>580368000.00000012</v>
      </c>
    </row>
    <row r="492" spans="1:24">
      <c r="T492" s="6">
        <v>585952000</v>
      </c>
    </row>
    <row r="493" spans="1:24">
      <c r="T493" s="6">
        <v>587648000</v>
      </c>
    </row>
    <row r="494" spans="1:24">
      <c r="T494" s="6">
        <v>587112000</v>
      </c>
    </row>
  </sheetData>
  <sortState xmlns:xlrd2="http://schemas.microsoft.com/office/spreadsheetml/2017/richdata2" ref="W246:X485">
    <sortCondition ref="X246:X485"/>
  </sortState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12"/>
  <sheetViews>
    <sheetView tabSelected="1" workbookViewId="0">
      <selection activeCell="A3" sqref="A3"/>
    </sheetView>
  </sheetViews>
  <sheetFormatPr defaultRowHeight="15"/>
  <cols>
    <col min="1" max="1" width="36.42578125" bestFit="1" customWidth="1"/>
  </cols>
  <sheetData>
    <row r="1" spans="1:58">
      <c r="B1" s="6">
        <f t="shared" ref="B1:O1" si="0">C1-1</f>
        <v>1965</v>
      </c>
      <c r="C1" s="6">
        <f t="shared" si="0"/>
        <v>1966</v>
      </c>
      <c r="D1" s="6">
        <f t="shared" si="0"/>
        <v>1967</v>
      </c>
      <c r="E1" s="6">
        <f t="shared" si="0"/>
        <v>1968</v>
      </c>
      <c r="F1" s="6">
        <f t="shared" si="0"/>
        <v>1969</v>
      </c>
      <c r="G1" s="6">
        <f t="shared" si="0"/>
        <v>1970</v>
      </c>
      <c r="H1" s="6">
        <f t="shared" si="0"/>
        <v>1971</v>
      </c>
      <c r="I1" s="6">
        <f t="shared" si="0"/>
        <v>1972</v>
      </c>
      <c r="J1" s="6">
        <f t="shared" si="0"/>
        <v>1973</v>
      </c>
      <c r="K1" s="6">
        <f t="shared" si="0"/>
        <v>1974</v>
      </c>
      <c r="L1" s="6">
        <f t="shared" si="0"/>
        <v>1975</v>
      </c>
      <c r="M1" s="6">
        <f t="shared" si="0"/>
        <v>1976</v>
      </c>
      <c r="N1" s="6">
        <f t="shared" si="0"/>
        <v>1977</v>
      </c>
      <c r="O1" s="6">
        <f t="shared" si="0"/>
        <v>1978</v>
      </c>
      <c r="P1" s="6">
        <f>Q1-1</f>
        <v>1979</v>
      </c>
      <c r="Q1" s="48">
        <v>1980</v>
      </c>
      <c r="R1" s="48">
        <v>1981</v>
      </c>
      <c r="S1" s="48">
        <v>1982</v>
      </c>
      <c r="T1" s="48">
        <v>1983</v>
      </c>
      <c r="U1" s="48">
        <v>1984</v>
      </c>
      <c r="V1" s="48">
        <v>1985</v>
      </c>
      <c r="W1" s="48">
        <v>1986</v>
      </c>
      <c r="X1" s="48">
        <v>1987</v>
      </c>
      <c r="Y1" s="48">
        <v>1988</v>
      </c>
      <c r="Z1" s="48">
        <v>1989</v>
      </c>
      <c r="AA1" s="48">
        <v>1990</v>
      </c>
      <c r="AB1" s="48">
        <v>1991</v>
      </c>
      <c r="AC1" s="48">
        <v>1992</v>
      </c>
      <c r="AD1" s="48">
        <v>1993</v>
      </c>
      <c r="AE1" s="48">
        <v>1994</v>
      </c>
      <c r="AF1" s="48">
        <v>1995</v>
      </c>
      <c r="AG1" s="48">
        <v>1996</v>
      </c>
      <c r="AH1" s="48">
        <v>1997</v>
      </c>
      <c r="AI1" s="48">
        <v>1998</v>
      </c>
      <c r="AJ1" s="48">
        <v>1999</v>
      </c>
      <c r="AK1" s="48">
        <v>2000</v>
      </c>
      <c r="AL1" s="48">
        <v>2001</v>
      </c>
      <c r="AM1" s="48">
        <v>2002</v>
      </c>
      <c r="AN1" s="48">
        <v>2003</v>
      </c>
      <c r="AO1" s="48">
        <v>2004</v>
      </c>
      <c r="AP1" s="48">
        <v>2005</v>
      </c>
      <c r="AQ1" s="48">
        <v>2006</v>
      </c>
      <c r="AR1" s="48">
        <v>2007</v>
      </c>
      <c r="AS1" s="48">
        <v>2008</v>
      </c>
      <c r="AT1" s="48">
        <v>2009</v>
      </c>
      <c r="AU1" s="48">
        <v>2010</v>
      </c>
      <c r="AV1" s="48">
        <v>2011</v>
      </c>
      <c r="AW1" s="48">
        <v>2012</v>
      </c>
      <c r="AX1" s="48">
        <v>2013</v>
      </c>
      <c r="AY1" s="48">
        <v>2014</v>
      </c>
      <c r="AZ1" s="48">
        <v>2015</v>
      </c>
      <c r="BA1" s="48">
        <v>2016</v>
      </c>
      <c r="BB1" s="48">
        <v>2017</v>
      </c>
      <c r="BC1" s="48">
        <v>2018</v>
      </c>
      <c r="BD1" s="48">
        <v>2019</v>
      </c>
      <c r="BE1" s="49">
        <v>2020</v>
      </c>
      <c r="BF1" s="48">
        <v>2021</v>
      </c>
    </row>
    <row r="2" spans="1:58">
      <c r="A2" s="6" t="s">
        <v>1462</v>
      </c>
      <c r="B2" s="6">
        <f>$B$10-SUM($B3:B3)</f>
        <v>19295.574436243176</v>
      </c>
      <c r="C2" s="6">
        <f>$B$10-SUM($B3:C3)</f>
        <v>19217.451356148435</v>
      </c>
      <c r="D2" s="6">
        <f>$B$10-SUM($B3:D3)</f>
        <v>19133.580570360395</v>
      </c>
      <c r="E2" s="6">
        <f>$B$10-SUM($B3:E3)</f>
        <v>19042.217228798494</v>
      </c>
      <c r="F2" s="6">
        <f>$B$10-SUM($B3:F3)</f>
        <v>18943.55183025631</v>
      </c>
      <c r="G2" s="6">
        <f>$B$10-SUM($B3:G3)</f>
        <v>18834.881426182819</v>
      </c>
      <c r="H2" s="6">
        <f>$B$10-SUM($B3:H3)</f>
        <v>18720.084174197513</v>
      </c>
      <c r="I2" s="6">
        <f>$B$10-SUM($B3:I3)</f>
        <v>18599.028607417727</v>
      </c>
      <c r="J2" s="6">
        <f>$B$10-SUM($B3:J3)</f>
        <v>18466.675487480537</v>
      </c>
      <c r="K2" s="6">
        <f>$B$10-SUM($B3:K3)</f>
        <v>18334.052730798379</v>
      </c>
      <c r="L2" s="6">
        <f>$B$10-SUM($B3:L3)</f>
        <v>18207.895572613495</v>
      </c>
      <c r="M2" s="6">
        <f>$B$10-SUM($B3:M3)</f>
        <v>18071.273852427763</v>
      </c>
      <c r="N2" s="6">
        <f>$B$10-SUM($B3:N3)</f>
        <v>17929.452794273944</v>
      </c>
      <c r="O2" s="6">
        <f>$B$10-SUM($B3:O3)</f>
        <v>17786.316095638427</v>
      </c>
      <c r="P2" s="6">
        <f>$B$10-SUM($B3:P3)</f>
        <v>17636.974335440842</v>
      </c>
      <c r="Q2" s="6">
        <f>$B$10-SUM($B3:Q3)</f>
        <v>17494.697202759697</v>
      </c>
      <c r="R2" s="6">
        <f>$B$10-SUM($B3:R3)</f>
        <v>17360.139548122526</v>
      </c>
      <c r="S2" s="6">
        <f>$B$10-SUM($B3:S3)</f>
        <v>17230.68187528284</v>
      </c>
      <c r="T2" s="6">
        <f>$B$10-SUM($B3:T3)</f>
        <v>17102.759071722769</v>
      </c>
      <c r="U2" s="6">
        <f>$B$10-SUM($B3:U3)</f>
        <v>16972.466667900124</v>
      </c>
      <c r="V2" s="6">
        <f>$B$10-SUM($B3:V3)</f>
        <v>16842.842238104426</v>
      </c>
      <c r="W2" s="6">
        <f>$B$10-SUM($B3:W3)</f>
        <v>16706.818122796514</v>
      </c>
      <c r="X2" s="6">
        <f>$B$10-SUM($B3:X3)</f>
        <v>16570.272926137535</v>
      </c>
      <c r="Y2" s="6">
        <f>$B$10-SUM($B3:Y3)</f>
        <v>16428.225433698692</v>
      </c>
      <c r="Z2" s="6">
        <f>$B$10-SUM($B3:Z3)</f>
        <v>16284.028121010811</v>
      </c>
      <c r="AA2" s="6">
        <f>$B$10-SUM($B3:AA3)</f>
        <v>16137.049731211237</v>
      </c>
      <c r="AB2" s="6">
        <f>$B$10-SUM($B3:AB3)</f>
        <v>15990.42486989809</v>
      </c>
      <c r="AC2" s="6">
        <f>$B$10-SUM($B3:AC3)</f>
        <v>15841.904664292819</v>
      </c>
      <c r="AD2" s="6">
        <f>$B$10-SUM($B3:AD3)</f>
        <v>15692.95910713876</v>
      </c>
      <c r="AE2" s="6">
        <f>$B$10-SUM($B3:AE3)</f>
        <v>15541.787497913541</v>
      </c>
      <c r="AF2" s="6">
        <f>$B$10-SUM($B3:AF3)</f>
        <v>15388.436655747124</v>
      </c>
      <c r="AG2" s="6">
        <f>$B$10-SUM($B3:AG3)</f>
        <v>15231.385280928054</v>
      </c>
      <c r="AH2" s="6">
        <f>$B$10-SUM($B3:AH3)</f>
        <v>15070.322487887548</v>
      </c>
      <c r="AI2" s="6">
        <f>$B$10-SUM($B3:AI3)</f>
        <v>14905.271005972056</v>
      </c>
      <c r="AJ2" s="6">
        <f>$B$10-SUM($B3:AJ3)</f>
        <v>14743.60820040818</v>
      </c>
      <c r="AK2" s="6">
        <f>$B$10-SUM($B3:AK3)</f>
        <v>14575.117459702889</v>
      </c>
      <c r="AL2" s="6">
        <f>$B$10-SUM($B3:AL3)</f>
        <v>14406.084830149206</v>
      </c>
      <c r="AM2" s="6">
        <f>$B$10-SUM($B3:AM3)</f>
        <v>14238.825352419415</v>
      </c>
      <c r="AN2" s="6">
        <f>$B$10-SUM($B3:AN3)</f>
        <v>14064.420429323003</v>
      </c>
      <c r="AO2" s="6">
        <f>$B$10-SUM($B3:AO3)</f>
        <v>13881.702573353141</v>
      </c>
      <c r="AP2" s="6">
        <f>$B$10-SUM($B3:AP3)</f>
        <v>13696.784736515725</v>
      </c>
      <c r="AQ2" s="6">
        <f>$B$10-SUM($B3:AQ3)</f>
        <v>13510.173932650767</v>
      </c>
      <c r="AR2" s="6">
        <f>$B$10-SUM($B3:AR3)</f>
        <v>13323.811813822913</v>
      </c>
      <c r="AS2" s="6">
        <f>$B$10-SUM($B3:AS3)</f>
        <v>13135.926524090462</v>
      </c>
      <c r="AT2" s="6">
        <f>$B$10-SUM($B3:AT3)</f>
        <v>12951.723595607591</v>
      </c>
      <c r="AU2" s="6">
        <f>$B$10-SUM($B3:AU3)</f>
        <v>12763.405759577181</v>
      </c>
      <c r="AV2" s="6">
        <f>$B$10-SUM($B3:AV3)</f>
        <v>12573.41464569094</v>
      </c>
      <c r="AW2" s="6">
        <f>$B$10-SUM($B3:AW3)</f>
        <v>12378.545503201276</v>
      </c>
      <c r="AX2" s="6">
        <f>$B$10-SUM($B3:AX3)</f>
        <v>12182.826541942839</v>
      </c>
      <c r="AY2" s="6">
        <f>$B$10-SUM($B3:AY3)</f>
        <v>11982.232145208192</v>
      </c>
      <c r="AZ2" s="6">
        <f>$B$10-SUM($B3:AZ3)</f>
        <v>11774.864875576797</v>
      </c>
      <c r="BA2" s="6">
        <f>$B$10-SUM($B3:BA3)</f>
        <v>11566.784269982745</v>
      </c>
      <c r="BB2" s="6">
        <f>$B$10-SUM($B3:BB3)</f>
        <v>11357.589028563743</v>
      </c>
      <c r="BC2" s="6">
        <f>$B$10-SUM($B3:BC3)</f>
        <v>11143.131766658755</v>
      </c>
      <c r="BD2" s="6">
        <f>$B$10-SUM($B3:BD3)</f>
        <v>10928.580068519961</v>
      </c>
      <c r="BE2" s="6">
        <v>10728.543724039273</v>
      </c>
      <c r="BF2" s="6">
        <v>0</v>
      </c>
    </row>
    <row r="3" spans="1:58">
      <c r="A3" s="6" t="s">
        <v>1277</v>
      </c>
      <c r="B3" s="6">
        <v>71.863857187649984</v>
      </c>
      <c r="C3" s="6">
        <v>78.123080094741013</v>
      </c>
      <c r="D3" s="6">
        <v>83.870785788041985</v>
      </c>
      <c r="E3" s="6">
        <v>91.363341561898864</v>
      </c>
      <c r="F3" s="6">
        <v>98.665398542183027</v>
      </c>
      <c r="G3" s="6">
        <v>108.67040407349205</v>
      </c>
      <c r="H3" s="6">
        <v>114.797251985306</v>
      </c>
      <c r="I3" s="6">
        <v>121.05556677978568</v>
      </c>
      <c r="J3" s="6">
        <v>132.35311993719171</v>
      </c>
      <c r="K3" s="6">
        <v>132.62275668215679</v>
      </c>
      <c r="L3" s="6">
        <v>126.15715818488415</v>
      </c>
      <c r="M3" s="6">
        <v>136.62172018573131</v>
      </c>
      <c r="N3" s="6">
        <v>141.82105815381863</v>
      </c>
      <c r="O3" s="6">
        <v>143.1366986355176</v>
      </c>
      <c r="P3" s="6">
        <v>149.34176019758706</v>
      </c>
      <c r="Q3" s="6">
        <v>142.27713268114547</v>
      </c>
      <c r="R3" s="6">
        <v>134.55765463716963</v>
      </c>
      <c r="S3" s="6">
        <v>129.45767283968391</v>
      </c>
      <c r="T3" s="6">
        <v>127.92280356007211</v>
      </c>
      <c r="U3" s="6">
        <v>130.292403822647</v>
      </c>
      <c r="V3" s="6">
        <v>129.62442979569764</v>
      </c>
      <c r="W3" s="6">
        <v>136.02411530791107</v>
      </c>
      <c r="X3" s="6">
        <v>136.54519665897791</v>
      </c>
      <c r="Y3" s="6">
        <v>142.04749243884265</v>
      </c>
      <c r="Z3" s="6">
        <v>144.19731268788189</v>
      </c>
      <c r="AA3" s="6">
        <v>146.97838979957493</v>
      </c>
      <c r="AB3" s="6">
        <v>146.62486131314543</v>
      </c>
      <c r="AC3" s="6">
        <v>148.5202056052712</v>
      </c>
      <c r="AD3" s="6">
        <v>148.94555715405878</v>
      </c>
      <c r="AE3" s="6">
        <v>151.17160922521919</v>
      </c>
      <c r="AF3" s="6">
        <v>153.35084216641681</v>
      </c>
      <c r="AG3" s="6">
        <v>157.05137481907039</v>
      </c>
      <c r="AH3" s="6">
        <v>161.0627930405067</v>
      </c>
      <c r="AI3" s="6">
        <v>165.05148191549026</v>
      </c>
      <c r="AJ3" s="6">
        <v>161.66280556387758</v>
      </c>
      <c r="AK3" s="6">
        <v>168.49074070528968</v>
      </c>
      <c r="AL3" s="6">
        <v>169.03262955368291</v>
      </c>
      <c r="AM3" s="6">
        <v>167.25947772979214</v>
      </c>
      <c r="AN3" s="6">
        <v>174.40492309641229</v>
      </c>
      <c r="AO3" s="6">
        <v>182.71785596986174</v>
      </c>
      <c r="AP3" s="6">
        <v>184.91783683741576</v>
      </c>
      <c r="AQ3" s="6">
        <v>186.6108038649576</v>
      </c>
      <c r="AR3" s="6">
        <v>186.36211882785443</v>
      </c>
      <c r="AS3" s="6">
        <v>187.88528973245022</v>
      </c>
      <c r="AT3" s="6">
        <v>184.20292848287102</v>
      </c>
      <c r="AU3" s="6">
        <v>188.31783603040901</v>
      </c>
      <c r="AV3" s="6">
        <v>189.99111388624155</v>
      </c>
      <c r="AW3" s="6">
        <v>194.86914248966295</v>
      </c>
      <c r="AX3" s="6">
        <v>195.71896125843759</v>
      </c>
      <c r="AY3" s="6">
        <v>200.59439673464775</v>
      </c>
      <c r="AZ3" s="6">
        <v>207.36726963139424</v>
      </c>
      <c r="BA3" s="6">
        <v>208.08060559405229</v>
      </c>
      <c r="BB3" s="6">
        <v>209.19524141900277</v>
      </c>
      <c r="BC3" s="6">
        <v>214.45726190498758</v>
      </c>
      <c r="BD3" s="6">
        <v>214.55169813879453</v>
      </c>
      <c r="BE3" s="6">
        <v>200.03634448068848</v>
      </c>
      <c r="BF3" s="6">
        <v>203.16174575759084</v>
      </c>
    </row>
    <row r="4" spans="1:58">
      <c r="A4" s="6" t="s">
        <v>1463</v>
      </c>
      <c r="B4" s="6">
        <f>$B$11-SUM($B5:B5)</f>
        <v>11619.240589919784</v>
      </c>
      <c r="C4" s="6">
        <f>$B$11-SUM($B5:C5)</f>
        <v>11619.240589919784</v>
      </c>
      <c r="D4" s="6">
        <f>$B$11-SUM($B5:D5)</f>
        <v>11619.240589919784</v>
      </c>
      <c r="E4" s="6">
        <f>$B$11-SUM($B5:E5)</f>
        <v>11619.240589919784</v>
      </c>
      <c r="F4" s="6">
        <f>$B$11-SUM($B5:F5)</f>
        <v>11619.240589919784</v>
      </c>
      <c r="G4" s="6">
        <f>$B$11-SUM($B5:G5)</f>
        <v>11581.8559934607</v>
      </c>
      <c r="H4" s="6">
        <f>$B$11-SUM($B5:H5)</f>
        <v>11541.866211703647</v>
      </c>
      <c r="I4" s="6">
        <f>$B$11-SUM($B5:I5)</f>
        <v>11499.906707235976</v>
      </c>
      <c r="J4" s="6">
        <f>$B$11-SUM($B5:J5)</f>
        <v>11455.92795984248</v>
      </c>
      <c r="K4" s="6">
        <f>$B$11-SUM($B5:K5)</f>
        <v>11411.020810445149</v>
      </c>
      <c r="L4" s="6">
        <f>$B$11-SUM($B5:L5)</f>
        <v>11366.017917389268</v>
      </c>
      <c r="M4" s="6">
        <f>$B$11-SUM($B5:M5)</f>
        <v>11319.074448457286</v>
      </c>
      <c r="N4" s="6">
        <f>$B$11-SUM($B5:N5)</f>
        <v>11270.14941320984</v>
      </c>
      <c r="O4" s="6">
        <f>$B$11-SUM($B5:O5)</f>
        <v>11219.568110028342</v>
      </c>
      <c r="P4" s="6">
        <f>$B$11-SUM($B5:P5)</f>
        <v>11165.576518601281</v>
      </c>
      <c r="Q4" s="6">
        <f>$B$11-SUM($B5:Q5)</f>
        <v>11110.871333238845</v>
      </c>
      <c r="R4" s="6">
        <f>$B$11-SUM($B5:R5)</f>
        <v>11055.217675623418</v>
      </c>
      <c r="S4" s="6">
        <f>$B$11-SUM($B5:S5)</f>
        <v>10999.30929193108</v>
      </c>
      <c r="T4" s="6">
        <f>$B$11-SUM($B5:T5)</f>
        <v>10942.900823973992</v>
      </c>
      <c r="U4" s="6">
        <f>$B$11-SUM($B5:U5)</f>
        <v>10881.664414861159</v>
      </c>
      <c r="V4" s="6">
        <f>$B$11-SUM($B5:V5)</f>
        <v>10818.812794932424</v>
      </c>
      <c r="W4" s="6">
        <f>$B$11-SUM($B5:W5)</f>
        <v>10754.335564504723</v>
      </c>
      <c r="X4" s="6">
        <f>$B$11-SUM($B5:X5)</f>
        <v>10686.626611096486</v>
      </c>
      <c r="Y4" s="6">
        <f>$B$11-SUM($B5:Y5)</f>
        <v>10615.933358636921</v>
      </c>
      <c r="Z4" s="6">
        <f>$B$11-SUM($B5:Z5)</f>
        <v>10542.873699600461</v>
      </c>
      <c r="AA4" s="6">
        <f>$B$11-SUM($B5:AA5)</f>
        <v>10467.433550622385</v>
      </c>
      <c r="AB4" s="6">
        <f>$B$11-SUM($B5:AB5)</f>
        <v>10390.987938580707</v>
      </c>
      <c r="AC4" s="6">
        <f>$B$11-SUM($B5:AC5)</f>
        <v>10314.317687304976</v>
      </c>
      <c r="AD4" s="6">
        <f>$B$11-SUM($B5:AD5)</f>
        <v>10236.774362472353</v>
      </c>
      <c r="AE4" s="6">
        <f>$B$11-SUM($B5:AE5)</f>
        <v>10158.096514406374</v>
      </c>
      <c r="AF4" s="6">
        <f>$B$11-SUM($B5:AF5)</f>
        <v>10078.112698974031</v>
      </c>
      <c r="AG4" s="6">
        <f>$B$11-SUM($B5:AG5)</f>
        <v>9994.2358357567628</v>
      </c>
      <c r="AH4" s="6">
        <f>$B$11-SUM($B5:AH5)</f>
        <v>9910.4240493152502</v>
      </c>
      <c r="AI4" s="6">
        <f>$B$11-SUM($B5:AI5)</f>
        <v>9824.3933093767318</v>
      </c>
      <c r="AJ4" s="6">
        <f>$B$11-SUM($B5:AJ5)</f>
        <v>9735.9097734957159</v>
      </c>
      <c r="AK4" s="6">
        <f>$B$11-SUM($B5:AK5)</f>
        <v>9643.9623218702927</v>
      </c>
      <c r="AL4" s="6">
        <f>$B$11-SUM($B5:AL5)</f>
        <v>9549.8432117267348</v>
      </c>
      <c r="AM4" s="6">
        <f>$B$11-SUM($B5:AM5)</f>
        <v>9453.5252396351716</v>
      </c>
      <c r="AN4" s="6">
        <f>$B$11-SUM($B5:AN5)</f>
        <v>9353.7621422387292</v>
      </c>
      <c r="AO4" s="6">
        <f>$B$11-SUM($B5:AO5)</f>
        <v>9250.6085735614288</v>
      </c>
      <c r="AP4" s="6">
        <f>$B$11-SUM($B5:AP5)</f>
        <v>9144.9857226586646</v>
      </c>
      <c r="AQ4" s="6">
        <f>$B$11-SUM($B5:AQ5)</f>
        <v>9035.7606885810947</v>
      </c>
      <c r="AR4" s="6">
        <f>$B$11-SUM($B5:AR5)</f>
        <v>8923.6229695889197</v>
      </c>
      <c r="AS4" s="6">
        <f>$B$11-SUM($B5:AS5)</f>
        <v>8807.3808530992137</v>
      </c>
      <c r="AT4" s="6">
        <f>$B$11-SUM($B5:AT5)</f>
        <v>8694.7439535567173</v>
      </c>
      <c r="AU4" s="6">
        <f>$B$11-SUM($B5:AU5)</f>
        <v>8574.0905046859807</v>
      </c>
      <c r="AV4" s="6">
        <f>$B$11-SUM($B5:AV5)</f>
        <v>8449.3364452726128</v>
      </c>
      <c r="AW4" s="6">
        <f>$B$11-SUM($B5:AW5)</f>
        <v>8321.9446610343475</v>
      </c>
      <c r="AX4" s="6">
        <f>$B$11-SUM($B5:AX5)</f>
        <v>8193.0505471914676</v>
      </c>
      <c r="AY4" s="6">
        <f>$B$11-SUM($B5:AY5)</f>
        <v>8061.5542932288754</v>
      </c>
      <c r="AZ4" s="6">
        <f>$B$11-SUM($B5:AZ5)</f>
        <v>7927.0802237622702</v>
      </c>
      <c r="BA4" s="6">
        <f>$B$11-SUM($B5:BA5)</f>
        <v>7791.3170228658109</v>
      </c>
      <c r="BB4" s="6">
        <f>$B$11-SUM($B5:BB5)</f>
        <v>7650.6223893999404</v>
      </c>
      <c r="BC4" s="6">
        <f>$B$11-SUM($B5:BC5)</f>
        <v>7503.1031027082445</v>
      </c>
      <c r="BD4" s="6">
        <f>$B$11-SUM($B5:BD5)</f>
        <v>7351.1388977301931</v>
      </c>
      <c r="BE4" s="6">
        <v>7203.2428591495154</v>
      </c>
      <c r="BF4" s="6">
        <v>0</v>
      </c>
    </row>
    <row r="5" spans="1:58">
      <c r="A5" s="6" t="s">
        <v>1279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37.384596459083603</v>
      </c>
      <c r="H5" s="6">
        <v>39.989781757052405</v>
      </c>
      <c r="I5" s="6">
        <v>41.95950446767278</v>
      </c>
      <c r="J5" s="6">
        <v>43.978747393495809</v>
      </c>
      <c r="K5" s="6">
        <v>44.907149397330357</v>
      </c>
      <c r="L5" s="6">
        <v>45.002893055881025</v>
      </c>
      <c r="M5" s="6">
        <v>46.943468931982586</v>
      </c>
      <c r="N5" s="6">
        <v>48.925035247445585</v>
      </c>
      <c r="O5" s="6">
        <v>50.581303181498647</v>
      </c>
      <c r="P5" s="6">
        <v>53.991591427059035</v>
      </c>
      <c r="Q5" s="6">
        <v>54.705185362435991</v>
      </c>
      <c r="R5" s="6">
        <v>55.65365761542828</v>
      </c>
      <c r="S5" s="6">
        <v>55.908383692338333</v>
      </c>
      <c r="T5" s="6">
        <v>56.408467957087851</v>
      </c>
      <c r="U5" s="6">
        <v>61.236409112832163</v>
      </c>
      <c r="V5" s="6">
        <v>62.851619928735431</v>
      </c>
      <c r="W5" s="6">
        <v>64.477230427700732</v>
      </c>
      <c r="X5" s="6">
        <v>67.708953408237306</v>
      </c>
      <c r="Y5" s="6">
        <v>70.693252459565656</v>
      </c>
      <c r="Z5" s="6">
        <v>73.05965903645972</v>
      </c>
      <c r="AA5" s="6">
        <v>75.440148978075996</v>
      </c>
      <c r="AB5" s="6">
        <v>76.445612041678302</v>
      </c>
      <c r="AC5" s="6">
        <v>76.670251275729697</v>
      </c>
      <c r="AD5" s="6">
        <v>77.543324832622389</v>
      </c>
      <c r="AE5" s="6">
        <v>78.677848065979717</v>
      </c>
      <c r="AF5" s="6">
        <v>79.983815432342894</v>
      </c>
      <c r="AG5" s="6">
        <v>83.876863217268124</v>
      </c>
      <c r="AH5" s="6">
        <v>83.811786441513405</v>
      </c>
      <c r="AI5" s="6">
        <v>86.030739938517669</v>
      </c>
      <c r="AJ5" s="6">
        <v>88.483535881015598</v>
      </c>
      <c r="AK5" s="6">
        <v>91.947451625423128</v>
      </c>
      <c r="AL5" s="6">
        <v>94.11911014355924</v>
      </c>
      <c r="AM5" s="6">
        <v>96.317972091562794</v>
      </c>
      <c r="AN5" s="6">
        <v>99.763097396442561</v>
      </c>
      <c r="AO5" s="6">
        <v>103.15356867730097</v>
      </c>
      <c r="AP5" s="6">
        <v>105.62285090276343</v>
      </c>
      <c r="AQ5" s="6">
        <v>109.22503407756994</v>
      </c>
      <c r="AR5" s="6">
        <v>112.13771899217659</v>
      </c>
      <c r="AS5" s="6">
        <v>116.24211648970564</v>
      </c>
      <c r="AT5" s="6">
        <v>112.63689954249591</v>
      </c>
      <c r="AU5" s="6">
        <v>120.65344887073726</v>
      </c>
      <c r="AV5" s="6">
        <v>124.75405941336813</v>
      </c>
      <c r="AW5" s="6">
        <v>127.39178423826471</v>
      </c>
      <c r="AX5" s="6">
        <v>128.89411384288005</v>
      </c>
      <c r="AY5" s="6">
        <v>131.49625396259196</v>
      </c>
      <c r="AZ5" s="6">
        <v>134.47406946660519</v>
      </c>
      <c r="BA5" s="6">
        <v>135.76320089645898</v>
      </c>
      <c r="BB5" s="6">
        <v>140.69463346587096</v>
      </c>
      <c r="BC5" s="6">
        <v>147.51928669169573</v>
      </c>
      <c r="BD5" s="6">
        <v>151.9642049780511</v>
      </c>
      <c r="BE5" s="6">
        <v>147.89603858067755</v>
      </c>
      <c r="BF5" s="6">
        <v>154.61261030590134</v>
      </c>
    </row>
    <row r="6" spans="1:58">
      <c r="A6" s="6" t="s">
        <v>1280</v>
      </c>
      <c r="B6" s="6">
        <f>$B$12-SUM($B7:B7)</f>
        <v>38271.979794986539</v>
      </c>
      <c r="C6" s="6">
        <f>$B$12-SUM($B7:C7)</f>
        <v>38271.979794986539</v>
      </c>
      <c r="D6" s="6">
        <f>$B$12-SUM($B7:D7)</f>
        <v>38271.979794986539</v>
      </c>
      <c r="E6" s="6">
        <f>$B$12-SUM($B7:E7)</f>
        <v>38271.979794986539</v>
      </c>
      <c r="F6" s="6">
        <f>$B$12-SUM($B7:F7)</f>
        <v>38271.979794986539</v>
      </c>
      <c r="G6" s="6">
        <f>$B$12-SUM($B7:G7)</f>
        <v>38271.979794986539</v>
      </c>
      <c r="H6" s="6">
        <f>$B$12-SUM($B7:H7)</f>
        <v>38271.979794986539</v>
      </c>
      <c r="I6" s="6">
        <f>$B$12-SUM($B7:I7)</f>
        <v>38271.979794986539</v>
      </c>
      <c r="J6" s="6">
        <f>$B$12-SUM($B7:J7)</f>
        <v>38271.979794986539</v>
      </c>
      <c r="K6" s="6">
        <f>$B$12-SUM($B7:K7)</f>
        <v>38271.979794986539</v>
      </c>
      <c r="L6" s="6">
        <f>$B$12-SUM($B7:L7)</f>
        <v>38271.979794986539</v>
      </c>
      <c r="M6" s="6">
        <f>$B$12-SUM($B7:M7)</f>
        <v>38271.979794986539</v>
      </c>
      <c r="N6" s="6">
        <f>$B$12-SUM($B7:N7)</f>
        <v>38271.979794986539</v>
      </c>
      <c r="O6" s="6">
        <f>$B$12-SUM($B7:O7)</f>
        <v>38271.979794986539</v>
      </c>
      <c r="P6" s="6">
        <f>$B$12-SUM($B7:P7)</f>
        <v>38271.979794986539</v>
      </c>
      <c r="Q6" s="6">
        <f>$B$12-SUM($B7:Q7)</f>
        <v>38271.979794986539</v>
      </c>
      <c r="R6" s="6">
        <f>$B$12-SUM($B7:R7)</f>
        <v>38157.196163697925</v>
      </c>
      <c r="S6" s="6">
        <f>$B$12-SUM($B7:S7)</f>
        <v>38038.340454448931</v>
      </c>
      <c r="T6" s="6">
        <f>$B$12-SUM($B7:T7)</f>
        <v>37919.238909988177</v>
      </c>
      <c r="U6" s="6">
        <f>$B$12-SUM($B7:U7)</f>
        <v>37794.37289360541</v>
      </c>
      <c r="V6" s="6">
        <f>$B$12-SUM($B7:V7)</f>
        <v>37663.578722220234</v>
      </c>
      <c r="W6" s="6">
        <f>$B$12-SUM($B7:W7)</f>
        <v>37529.384463657152</v>
      </c>
      <c r="X6" s="6">
        <f>$B$12-SUM($B7:X7)</f>
        <v>37392.547719291346</v>
      </c>
      <c r="Y6" s="6">
        <f>$B$12-SUM($B7:Y7)</f>
        <v>37252.53726282034</v>
      </c>
      <c r="Z6" s="6">
        <f>$B$12-SUM($B7:Z7)</f>
        <v>37109.892424704347</v>
      </c>
      <c r="AA6" s="6">
        <f>$B$12-SUM($B7:AA7)</f>
        <v>36970.261980438758</v>
      </c>
      <c r="AB6" s="6">
        <f>$B$12-SUM($B7:AB7)</f>
        <v>36835.744391465028</v>
      </c>
      <c r="AC6" s="6">
        <f>$B$12-SUM($B7:AC7)</f>
        <v>36702.197080900412</v>
      </c>
      <c r="AD6" s="6">
        <f>$B$12-SUM($B7:AD7)</f>
        <v>36572.513868038004</v>
      </c>
      <c r="AE6" s="6">
        <f>$B$12-SUM($B7:AE7)</f>
        <v>36440.277119615894</v>
      </c>
      <c r="AF6" s="6">
        <f>$B$12-SUM($B7:AF7)</f>
        <v>36304.326472238514</v>
      </c>
      <c r="AG6" s="6">
        <f>$B$12-SUM($B7:AG7)</f>
        <v>36166.473487179021</v>
      </c>
      <c r="AH6" s="6">
        <f>$B$12-SUM($B7:AH7)</f>
        <v>36027.514698297709</v>
      </c>
      <c r="AI6" s="6">
        <f>$B$12-SUM($B7:AI7)</f>
        <v>35891.305832547456</v>
      </c>
      <c r="AJ6" s="6">
        <f>$B$12-SUM($B7:AJ7)</f>
        <v>35754.913622745851</v>
      </c>
      <c r="AK6" s="6">
        <f>$B$12-SUM($B7:AK7)</f>
        <v>35616.939278145321</v>
      </c>
      <c r="AL6" s="6">
        <f>$B$12-SUM($B7:AL7)</f>
        <v>35472.724953936631</v>
      </c>
      <c r="AM6" s="6">
        <f>$B$12-SUM($B7:AM7)</f>
        <v>35327.179019036492</v>
      </c>
      <c r="AN6" s="6">
        <f>$B$12-SUM($B7:AN7)</f>
        <v>35171.222081709013</v>
      </c>
      <c r="AO6" s="6">
        <f>$B$12-SUM($B7:AO7)</f>
        <v>35003.30457297356</v>
      </c>
      <c r="AP6" s="6">
        <f>$B$12-SUM($B7:AP7)</f>
        <v>34824.907588294765</v>
      </c>
      <c r="AQ6" s="6">
        <f>$B$12-SUM($B7:AQ7)</f>
        <v>34636.754334952901</v>
      </c>
      <c r="AR6" s="6">
        <f>$B$12-SUM($B7:AR7)</f>
        <v>34441.178443821947</v>
      </c>
      <c r="AS6" s="6">
        <f>$B$12-SUM($B7:AS7)</f>
        <v>34237.959489731322</v>
      </c>
      <c r="AT6" s="6">
        <f>$B$12-SUM($B7:AT7)</f>
        <v>34031.335004840388</v>
      </c>
      <c r="AU6" s="6">
        <f>$B$12-SUM($B7:AU7)</f>
        <v>33812.687162443224</v>
      </c>
      <c r="AV6" s="6">
        <f>$B$12-SUM($B7:AV7)</f>
        <v>33579.496960062817</v>
      </c>
      <c r="AW6" s="6">
        <f>$B$12-SUM($B7:AW7)</f>
        <v>33339.597594957595</v>
      </c>
      <c r="AX6" s="6">
        <f>$B$12-SUM($B7:AX7)</f>
        <v>33097.632087560058</v>
      </c>
      <c r="AY6" s="6">
        <f>$B$12-SUM($B7:AY7)</f>
        <v>32857.902499556891</v>
      </c>
      <c r="AZ6" s="6">
        <f>$B$12-SUM($B7:AZ7)</f>
        <v>32624.972942308523</v>
      </c>
      <c r="BA6" s="6">
        <f>$B$12-SUM($B7:BA7)</f>
        <v>32405.869623591556</v>
      </c>
      <c r="BB6" s="6">
        <f>$B$12-SUM($B7:BB7)</f>
        <v>32180.326047808783</v>
      </c>
      <c r="BC6" s="6">
        <f>$B$12-SUM($B7:BC7)</f>
        <v>31943.85804496472</v>
      </c>
      <c r="BD6" s="6">
        <f>$B$12-SUM($B7:BD7)</f>
        <v>31706.133467104715</v>
      </c>
      <c r="BE6" s="6">
        <v>31479.5276208</v>
      </c>
      <c r="BF6" s="6">
        <v>0</v>
      </c>
    </row>
    <row r="7" spans="1:58">
      <c r="A7" s="6" t="s">
        <v>1281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114.78363128861466</v>
      </c>
      <c r="S7" s="6">
        <v>118.85570924899548</v>
      </c>
      <c r="T7" s="6">
        <v>119.10154446074917</v>
      </c>
      <c r="U7" s="6">
        <v>124.86601638276682</v>
      </c>
      <c r="V7" s="6">
        <v>130.79417138517746</v>
      </c>
      <c r="W7" s="6">
        <v>134.19425856307993</v>
      </c>
      <c r="X7" s="6">
        <v>136.83674436580876</v>
      </c>
      <c r="Y7" s="6">
        <v>140.01045647100284</v>
      </c>
      <c r="Z7" s="6">
        <v>142.64483811599837</v>
      </c>
      <c r="AA7" s="6">
        <v>139.63044426558562</v>
      </c>
      <c r="AB7" s="6">
        <v>134.51758897373034</v>
      </c>
      <c r="AC7" s="6">
        <v>133.54731056461421</v>
      </c>
      <c r="AD7" s="6">
        <v>129.68321286240891</v>
      </c>
      <c r="AE7" s="6">
        <v>132.23674842211375</v>
      </c>
      <c r="AF7" s="6">
        <v>135.9506473773759</v>
      </c>
      <c r="AG7" s="6">
        <v>137.8529850594993</v>
      </c>
      <c r="AH7" s="6">
        <v>138.95878888130576</v>
      </c>
      <c r="AI7" s="6">
        <v>136.20886575025708</v>
      </c>
      <c r="AJ7" s="6">
        <v>136.39220980159951</v>
      </c>
      <c r="AK7" s="6">
        <v>137.97434460053671</v>
      </c>
      <c r="AL7" s="6">
        <v>144.21432420868459</v>
      </c>
      <c r="AM7" s="6">
        <v>145.54593490014366</v>
      </c>
      <c r="AN7" s="6">
        <v>155.95693732748077</v>
      </c>
      <c r="AO7" s="6">
        <v>167.91750873544953</v>
      </c>
      <c r="AP7" s="6">
        <v>178.39698467879725</v>
      </c>
      <c r="AQ7" s="6">
        <v>188.15325334186383</v>
      </c>
      <c r="AR7" s="6">
        <v>195.57589113095429</v>
      </c>
      <c r="AS7" s="6">
        <v>203.21895409062293</v>
      </c>
      <c r="AT7" s="6">
        <v>206.6244848909304</v>
      </c>
      <c r="AU7" s="6">
        <v>218.64784239716349</v>
      </c>
      <c r="AV7" s="6">
        <v>233.19020238040963</v>
      </c>
      <c r="AW7" s="6">
        <v>239.89936510522247</v>
      </c>
      <c r="AX7" s="6">
        <v>241.96550739753508</v>
      </c>
      <c r="AY7" s="6">
        <v>239.72958800317076</v>
      </c>
      <c r="AZ7" s="6">
        <v>232.92955724836767</v>
      </c>
      <c r="BA7" s="6">
        <v>219.10331871696636</v>
      </c>
      <c r="BB7" s="6">
        <v>225.54357578277228</v>
      </c>
      <c r="BC7" s="6">
        <v>236.46800284406203</v>
      </c>
      <c r="BD7" s="6">
        <v>237.72457786000706</v>
      </c>
      <c r="BE7" s="6">
        <v>226.6058463047118</v>
      </c>
      <c r="BF7" s="6">
        <v>239.51981182128119</v>
      </c>
    </row>
    <row r="8" spans="1:58" s="6" customFormat="1"/>
    <row r="9" spans="1:58">
      <c r="B9" t="s">
        <v>1465</v>
      </c>
    </row>
    <row r="10" spans="1:58">
      <c r="A10" t="s">
        <v>1257</v>
      </c>
      <c r="B10">
        <f>SUM(B3:BE3)+BE2</f>
        <v>19367.438293430827</v>
      </c>
      <c r="T10" s="6">
        <f t="shared" ref="T10:BD10" si="1">T2/$B10</f>
        <v>0.88306769396155982</v>
      </c>
      <c r="U10" s="6">
        <f t="shared" si="1"/>
        <v>0.87634029915339684</v>
      </c>
      <c r="V10" s="6">
        <f t="shared" si="1"/>
        <v>0.8696473938846776</v>
      </c>
      <c r="W10" s="6">
        <f t="shared" si="1"/>
        <v>0.86262405330410896</v>
      </c>
      <c r="X10" s="6">
        <f t="shared" si="1"/>
        <v>0.85557380770165914</v>
      </c>
      <c r="Y10" s="6">
        <f t="shared" si="1"/>
        <v>0.84823946176046028</v>
      </c>
      <c r="Z10" s="6">
        <f t="shared" si="1"/>
        <v>0.84079411403283688</v>
      </c>
      <c r="AA10" s="6">
        <f t="shared" si="1"/>
        <v>0.83320517079869594</v>
      </c>
      <c r="AB10" s="6">
        <f t="shared" si="1"/>
        <v>0.82563448132021811</v>
      </c>
      <c r="AC10" s="6">
        <f t="shared" si="1"/>
        <v>0.81796592942630819</v>
      </c>
      <c r="AD10" s="6">
        <f t="shared" si="1"/>
        <v>0.8102754153326307</v>
      </c>
      <c r="AE10" s="6">
        <f t="shared" si="1"/>
        <v>0.80246996337069032</v>
      </c>
      <c r="AF10" s="6">
        <f t="shared" si="1"/>
        <v>0.79455199095518347</v>
      </c>
      <c r="AG10" s="6">
        <f t="shared" si="1"/>
        <v>0.78644294873495657</v>
      </c>
      <c r="AH10" s="6">
        <f t="shared" si="1"/>
        <v>0.7781267847384441</v>
      </c>
      <c r="AI10" s="6">
        <f t="shared" si="1"/>
        <v>0.76960467255123366</v>
      </c>
      <c r="AJ10" s="6">
        <f t="shared" si="1"/>
        <v>0.76125752807530633</v>
      </c>
      <c r="AK10" s="6">
        <f t="shared" si="1"/>
        <v>0.75255783645101748</v>
      </c>
      <c r="AL10" s="6">
        <f t="shared" si="1"/>
        <v>0.74383016545020075</v>
      </c>
      <c r="AM10" s="6">
        <f t="shared" si="1"/>
        <v>0.73519404769442498</v>
      </c>
      <c r="AN10" s="6">
        <f t="shared" si="1"/>
        <v>0.72618898876747495</v>
      </c>
      <c r="AO10" s="6">
        <f t="shared" si="1"/>
        <v>0.71675470772309757</v>
      </c>
      <c r="AP10" s="6">
        <f t="shared" si="1"/>
        <v>0.70720683494633818</v>
      </c>
      <c r="AQ10" s="6">
        <f t="shared" si="1"/>
        <v>0.69757154911051067</v>
      </c>
      <c r="AR10" s="6">
        <f t="shared" si="1"/>
        <v>0.68794910364279671</v>
      </c>
      <c r="AS10" s="6">
        <f t="shared" si="1"/>
        <v>0.67824801220851139</v>
      </c>
      <c r="AT10" s="6">
        <f t="shared" si="1"/>
        <v>0.66873705233389802</v>
      </c>
      <c r="AU10" s="6">
        <f t="shared" si="1"/>
        <v>0.65901362721296786</v>
      </c>
      <c r="AV10" s="6">
        <f t="shared" si="1"/>
        <v>0.64920380564504865</v>
      </c>
      <c r="AW10" s="6">
        <f t="shared" si="1"/>
        <v>0.63914211655962327</v>
      </c>
      <c r="AX10" s="6">
        <f t="shared" si="1"/>
        <v>0.62903654873525994</v>
      </c>
      <c r="AY10" s="6">
        <f t="shared" si="1"/>
        <v>0.61867924728446944</v>
      </c>
      <c r="AZ10" s="6">
        <f t="shared" si="1"/>
        <v>0.60797224171720599</v>
      </c>
      <c r="BA10" s="6">
        <f t="shared" si="1"/>
        <v>0.59722840443519276</v>
      </c>
      <c r="BB10" s="6">
        <f t="shared" si="1"/>
        <v>0.58642701510070561</v>
      </c>
      <c r="BC10" s="6">
        <f t="shared" si="1"/>
        <v>0.57535393157485126</v>
      </c>
      <c r="BD10" s="6">
        <f t="shared" si="1"/>
        <v>0.56427597201777524</v>
      </c>
      <c r="BE10">
        <f>BE2/$B10</f>
        <v>0.55394748450951559</v>
      </c>
    </row>
    <row r="11" spans="1:58">
      <c r="A11" t="s">
        <v>1464</v>
      </c>
      <c r="B11" s="6">
        <f>SUM(B5:BE5)+BE4</f>
        <v>11619.240589919784</v>
      </c>
      <c r="T11" s="6">
        <f>T4/$B11</f>
        <v>0.94179139671722201</v>
      </c>
      <c r="U11" s="6">
        <f t="shared" ref="U11:BE11" si="2">U4/$B11</f>
        <v>0.93652113756053001</v>
      </c>
      <c r="V11" s="6">
        <f t="shared" si="2"/>
        <v>0.93111186666693457</v>
      </c>
      <c r="W11" s="6">
        <f t="shared" si="2"/>
        <v>0.92556268899661098</v>
      </c>
      <c r="X11" s="6">
        <f t="shared" si="2"/>
        <v>0.91973537585301557</v>
      </c>
      <c r="Y11" s="6">
        <f t="shared" si="2"/>
        <v>0.91365122156492073</v>
      </c>
      <c r="Z11" s="6">
        <f t="shared" si="2"/>
        <v>0.90736340451947262</v>
      </c>
      <c r="AA11" s="6">
        <f t="shared" si="2"/>
        <v>0.90087071264393614</v>
      </c>
      <c r="AB11" s="6">
        <f t="shared" si="2"/>
        <v>0.89429148645010059</v>
      </c>
      <c r="AC11" s="6">
        <f t="shared" si="2"/>
        <v>0.88769292687278656</v>
      </c>
      <c r="AD11" s="6">
        <f t="shared" si="2"/>
        <v>0.88101922696679658</v>
      </c>
      <c r="AE11" s="6">
        <f t="shared" si="2"/>
        <v>0.87424788528942088</v>
      </c>
      <c r="AF11" s="6">
        <f t="shared" si="2"/>
        <v>0.86736414664803907</v>
      </c>
      <c r="AG11" s="6">
        <f t="shared" si="2"/>
        <v>0.86014535617992227</v>
      </c>
      <c r="AH11" s="6">
        <f t="shared" si="2"/>
        <v>0.85293216648883152</v>
      </c>
      <c r="AI11" s="6">
        <f t="shared" si="2"/>
        <v>0.84552800446354792</v>
      </c>
      <c r="AJ11" s="6">
        <f t="shared" si="2"/>
        <v>0.83791274465407473</v>
      </c>
      <c r="AK11" s="6">
        <f t="shared" si="2"/>
        <v>0.82999936589977019</v>
      </c>
      <c r="AL11" s="6">
        <f t="shared" si="2"/>
        <v>0.82189908521316402</v>
      </c>
      <c r="AM11" s="6">
        <f t="shared" si="2"/>
        <v>0.81360956135433948</v>
      </c>
      <c r="AN11" s="6">
        <f t="shared" si="2"/>
        <v>0.8050235357337846</v>
      </c>
      <c r="AO11" s="6">
        <f t="shared" si="2"/>
        <v>0.79614571210331508</v>
      </c>
      <c r="AP11" s="6">
        <f t="shared" si="2"/>
        <v>0.78705537181081808</v>
      </c>
      <c r="AQ11" s="6">
        <f t="shared" si="2"/>
        <v>0.77765501270539361</v>
      </c>
      <c r="AR11" s="6">
        <f t="shared" si="2"/>
        <v>0.76800397586487412</v>
      </c>
      <c r="AS11" s="6">
        <f t="shared" si="2"/>
        <v>0.75799969756543417</v>
      </c>
      <c r="AT11" s="6">
        <f t="shared" si="2"/>
        <v>0.74830569917794809</v>
      </c>
      <c r="AU11" s="6">
        <f t="shared" si="2"/>
        <v>0.73792176333145143</v>
      </c>
      <c r="AV11" s="6">
        <f t="shared" si="2"/>
        <v>0.72718491194706769</v>
      </c>
      <c r="AW11" s="6">
        <f t="shared" si="2"/>
        <v>0.71622104703245504</v>
      </c>
      <c r="AX11" s="6">
        <f t="shared" si="2"/>
        <v>0.70512788540580773</v>
      </c>
      <c r="AY11" s="6">
        <f t="shared" si="2"/>
        <v>0.69381077281613723</v>
      </c>
      <c r="AZ11" s="6">
        <f t="shared" si="2"/>
        <v>0.68223737708291976</v>
      </c>
      <c r="BA11" s="6">
        <f t="shared" si="2"/>
        <v>0.67055303335616701</v>
      </c>
      <c r="BB11" s="6">
        <f t="shared" si="2"/>
        <v>0.65844427010464013</v>
      </c>
      <c r="BC11" s="6">
        <f t="shared" si="2"/>
        <v>0.64574814891237609</v>
      </c>
      <c r="BD11" s="6">
        <f t="shared" si="2"/>
        <v>0.63266947963084941</v>
      </c>
      <c r="BE11" s="6">
        <f t="shared" si="2"/>
        <v>0.61994093360960734</v>
      </c>
    </row>
    <row r="12" spans="1:58">
      <c r="A12" t="s">
        <v>1255</v>
      </c>
      <c r="B12" s="6">
        <f>SUM(B7:BE7)+BE6</f>
        <v>38271.979794986539</v>
      </c>
      <c r="T12" s="6">
        <f>T6/$B12</f>
        <v>0.9907833123113069</v>
      </c>
      <c r="U12" s="6">
        <f t="shared" ref="U12:BE12" si="3">U6/$B12</f>
        <v>0.98752071609727143</v>
      </c>
      <c r="V12" s="6">
        <f t="shared" si="3"/>
        <v>0.98410322444709264</v>
      </c>
      <c r="W12" s="6">
        <f t="shared" si="3"/>
        <v>0.98059689267951944</v>
      </c>
      <c r="X12" s="6">
        <f t="shared" si="3"/>
        <v>0.97702151599143572</v>
      </c>
      <c r="Y12" s="6">
        <f t="shared" si="3"/>
        <v>0.97336321408960036</v>
      </c>
      <c r="Z12" s="6">
        <f t="shared" si="3"/>
        <v>0.9696360790189793</v>
      </c>
      <c r="AA12" s="6">
        <f t="shared" si="3"/>
        <v>0.96598770637106424</v>
      </c>
      <c r="AB12" s="6">
        <f t="shared" si="3"/>
        <v>0.96247292637550852</v>
      </c>
      <c r="AC12" s="6">
        <f t="shared" si="3"/>
        <v>0.95898349856748821</v>
      </c>
      <c r="AD12" s="6">
        <f t="shared" si="3"/>
        <v>0.9555950349040695</v>
      </c>
      <c r="AE12" s="6">
        <f t="shared" si="3"/>
        <v>0.95213985048114524</v>
      </c>
      <c r="AF12" s="6">
        <f t="shared" si="3"/>
        <v>0.94858762642308414</v>
      </c>
      <c r="AG12" s="6">
        <f t="shared" si="3"/>
        <v>0.9449856966092115</v>
      </c>
      <c r="AH12" s="6">
        <f t="shared" si="3"/>
        <v>0.941354873494607</v>
      </c>
      <c r="AI12" s="6">
        <f t="shared" si="3"/>
        <v>0.9377959025064353</v>
      </c>
      <c r="AJ12" s="6">
        <f t="shared" si="3"/>
        <v>0.93423214096255314</v>
      </c>
      <c r="AK12" s="6">
        <f t="shared" si="3"/>
        <v>0.93062704017237652</v>
      </c>
      <c r="AL12" s="6">
        <f t="shared" si="3"/>
        <v>0.92685889635067698</v>
      </c>
      <c r="AM12" s="6">
        <f t="shared" si="3"/>
        <v>0.92305595917105387</v>
      </c>
      <c r="AN12" s="6">
        <f t="shared" si="3"/>
        <v>0.91898099523757293</v>
      </c>
      <c r="AO12" s="6">
        <f t="shared" si="3"/>
        <v>0.91459351620892215</v>
      </c>
      <c r="AP12" s="6">
        <f t="shared" si="3"/>
        <v>0.90993222129722895</v>
      </c>
      <c r="AQ12" s="6">
        <f t="shared" si="3"/>
        <v>0.90501600702376428</v>
      </c>
      <c r="AR12" s="6">
        <f t="shared" si="3"/>
        <v>0.89990584830768516</v>
      </c>
      <c r="AS12" s="6">
        <f t="shared" si="3"/>
        <v>0.89459598570901067</v>
      </c>
      <c r="AT12" s="6">
        <f t="shared" si="3"/>
        <v>0.88919714075774947</v>
      </c>
      <c r="AU12" s="6">
        <f t="shared" si="3"/>
        <v>0.88348414018739996</v>
      </c>
      <c r="AV12" s="6">
        <f t="shared" si="3"/>
        <v>0.87739116554565033</v>
      </c>
      <c r="AW12" s="6">
        <f t="shared" si="3"/>
        <v>0.87112288869166199</v>
      </c>
      <c r="AX12" s="6">
        <f t="shared" si="3"/>
        <v>0.86480062606783936</v>
      </c>
      <c r="AY12" s="6">
        <f t="shared" si="3"/>
        <v>0.85853678528177768</v>
      </c>
      <c r="AZ12" s="6">
        <f t="shared" si="3"/>
        <v>0.8524506209783862</v>
      </c>
      <c r="BA12" s="6">
        <f t="shared" si="3"/>
        <v>0.84672571936915009</v>
      </c>
      <c r="BB12" s="6">
        <f t="shared" si="3"/>
        <v>0.8408325417234952</v>
      </c>
      <c r="BC12" s="6">
        <f t="shared" si="3"/>
        <v>0.83465392216655654</v>
      </c>
      <c r="BD12" s="6">
        <f t="shared" si="3"/>
        <v>0.82844246984207703</v>
      </c>
      <c r="BE12" s="6">
        <f t="shared" si="3"/>
        <v>0.82252153636754588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8"/>
  <sheetViews>
    <sheetView workbookViewId="0">
      <selection activeCell="U6" sqref="U6"/>
    </sheetView>
  </sheetViews>
  <sheetFormatPr defaultRowHeight="15"/>
  <sheetData>
    <row r="1" spans="1:18" ht="16.5">
      <c r="A1" s="478" t="s">
        <v>1292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9"/>
      <c r="R1" s="479"/>
    </row>
    <row r="2" spans="1:18">
      <c r="A2" s="479" t="s">
        <v>1293</v>
      </c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</row>
    <row r="3" spans="1:18">
      <c r="A3" s="478" t="s">
        <v>1294</v>
      </c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</row>
    <row r="4" spans="1:18">
      <c r="A4" s="478" t="s">
        <v>1295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</row>
    <row r="5" spans="1:18" ht="51.75">
      <c r="A5" s="28" t="s">
        <v>0</v>
      </c>
      <c r="B5" s="28" t="s">
        <v>1296</v>
      </c>
      <c r="C5" s="30" t="s">
        <v>1297</v>
      </c>
      <c r="D5" s="30" t="s">
        <v>1298</v>
      </c>
      <c r="E5" s="28" t="s">
        <v>1299</v>
      </c>
      <c r="F5" s="28" t="s">
        <v>1300</v>
      </c>
      <c r="G5" s="28" t="s">
        <v>1301</v>
      </c>
      <c r="H5" s="28" t="s">
        <v>1302</v>
      </c>
      <c r="I5" s="28" t="s">
        <v>1303</v>
      </c>
      <c r="J5" s="28" t="s">
        <v>1304</v>
      </c>
      <c r="K5" s="28" t="s">
        <v>1305</v>
      </c>
      <c r="L5" s="28" t="s">
        <v>1306</v>
      </c>
      <c r="M5" s="28" t="s">
        <v>1307</v>
      </c>
      <c r="N5" s="28" t="s">
        <v>1308</v>
      </c>
      <c r="O5" s="28" t="s">
        <v>1309</v>
      </c>
      <c r="P5" s="28" t="s">
        <v>1310</v>
      </c>
      <c r="Q5" s="28" t="s">
        <v>1311</v>
      </c>
      <c r="R5" s="28" t="s">
        <v>1312</v>
      </c>
    </row>
    <row r="6" spans="1:18">
      <c r="A6" s="14">
        <v>1900</v>
      </c>
      <c r="B6" s="19">
        <v>2296</v>
      </c>
      <c r="C6" s="26" t="s">
        <v>1313</v>
      </c>
      <c r="D6" s="26" t="s">
        <v>1313</v>
      </c>
      <c r="E6" s="26" t="s">
        <v>1313</v>
      </c>
      <c r="F6" s="26" t="s">
        <v>1313</v>
      </c>
      <c r="G6" s="26" t="s">
        <v>1313</v>
      </c>
      <c r="H6" s="26" t="s">
        <v>1313</v>
      </c>
      <c r="I6" s="26" t="s">
        <v>1313</v>
      </c>
      <c r="J6" s="26" t="s">
        <v>1313</v>
      </c>
      <c r="K6" s="26" t="s">
        <v>1313</v>
      </c>
      <c r="L6" s="26" t="s">
        <v>1313</v>
      </c>
      <c r="M6" s="26">
        <v>2300</v>
      </c>
      <c r="N6" s="35">
        <v>721</v>
      </c>
      <c r="O6" s="35">
        <v>14000</v>
      </c>
      <c r="P6" s="35">
        <v>6800</v>
      </c>
      <c r="Q6" s="26" t="s">
        <v>1313</v>
      </c>
      <c r="R6" s="26" t="s">
        <v>1313</v>
      </c>
    </row>
    <row r="7" spans="1:18">
      <c r="A7" s="14">
        <v>1901</v>
      </c>
      <c r="B7" s="19">
        <v>2603</v>
      </c>
      <c r="C7" s="26" t="s">
        <v>1313</v>
      </c>
      <c r="D7" s="26" t="s">
        <v>1313</v>
      </c>
      <c r="E7" s="26" t="s">
        <v>1313</v>
      </c>
      <c r="F7" s="26" t="s">
        <v>1313</v>
      </c>
      <c r="G7" s="26" t="s">
        <v>1313</v>
      </c>
      <c r="H7" s="26" t="s">
        <v>1313</v>
      </c>
      <c r="I7" s="26" t="s">
        <v>1313</v>
      </c>
      <c r="J7" s="26" t="s">
        <v>1313</v>
      </c>
      <c r="K7" s="26" t="s">
        <v>1313</v>
      </c>
      <c r="L7" s="26" t="s">
        <v>1313</v>
      </c>
      <c r="M7" s="26">
        <v>2600</v>
      </c>
      <c r="N7" s="35">
        <v>728</v>
      </c>
      <c r="O7" s="35">
        <v>14000</v>
      </c>
      <c r="P7" s="35">
        <v>6800</v>
      </c>
      <c r="Q7" s="26" t="s">
        <v>1313</v>
      </c>
      <c r="R7" s="26" t="s">
        <v>1313</v>
      </c>
    </row>
    <row r="8" spans="1:18">
      <c r="A8" s="14">
        <v>1902</v>
      </c>
      <c r="B8" s="19">
        <v>2615</v>
      </c>
      <c r="C8" s="26" t="s">
        <v>1313</v>
      </c>
      <c r="D8" s="26" t="s">
        <v>1313</v>
      </c>
      <c r="E8" s="26" t="s">
        <v>1313</v>
      </c>
      <c r="F8" s="26" t="s">
        <v>1313</v>
      </c>
      <c r="G8" s="26" t="s">
        <v>1313</v>
      </c>
      <c r="H8" s="26" t="s">
        <v>1313</v>
      </c>
      <c r="I8" s="26" t="s">
        <v>1313</v>
      </c>
      <c r="J8" s="26" t="s">
        <v>1313</v>
      </c>
      <c r="K8" s="26" t="s">
        <v>1313</v>
      </c>
      <c r="L8" s="26" t="s">
        <v>1313</v>
      </c>
      <c r="M8" s="26">
        <v>2620</v>
      </c>
      <c r="N8" s="35">
        <v>728</v>
      </c>
      <c r="O8" s="35">
        <v>14000</v>
      </c>
      <c r="P8" s="35">
        <v>7900</v>
      </c>
      <c r="Q8" s="26" t="s">
        <v>1313</v>
      </c>
      <c r="R8" s="26" t="s">
        <v>1313</v>
      </c>
    </row>
    <row r="9" spans="1:18">
      <c r="A9" s="14">
        <v>1903</v>
      </c>
      <c r="B9" s="19">
        <v>3010</v>
      </c>
      <c r="C9" s="26" t="s">
        <v>1313</v>
      </c>
      <c r="D9" s="26" t="s">
        <v>1313</v>
      </c>
      <c r="E9" s="26" t="s">
        <v>1313</v>
      </c>
      <c r="F9" s="26" t="s">
        <v>1313</v>
      </c>
      <c r="G9" s="26" t="s">
        <v>1313</v>
      </c>
      <c r="H9" s="26" t="s">
        <v>1313</v>
      </c>
      <c r="I9" s="26" t="s">
        <v>1313</v>
      </c>
      <c r="J9" s="26" t="s">
        <v>1313</v>
      </c>
      <c r="K9" s="26" t="s">
        <v>1313</v>
      </c>
      <c r="L9" s="26" t="s">
        <v>1313</v>
      </c>
      <c r="M9" s="26">
        <v>3010</v>
      </c>
      <c r="N9" s="35">
        <v>728</v>
      </c>
      <c r="O9" s="35">
        <v>13000</v>
      </c>
      <c r="P9" s="35">
        <v>8500</v>
      </c>
      <c r="Q9" s="26" t="s">
        <v>1313</v>
      </c>
      <c r="R9" s="26" t="s">
        <v>1313</v>
      </c>
    </row>
    <row r="10" spans="1:18">
      <c r="A10" s="14">
        <v>1904</v>
      </c>
      <c r="B10" s="19">
        <v>3674</v>
      </c>
      <c r="C10" s="26" t="s">
        <v>1313</v>
      </c>
      <c r="D10" s="26" t="s">
        <v>1313</v>
      </c>
      <c r="E10" s="26" t="s">
        <v>1313</v>
      </c>
      <c r="F10" s="26" t="s">
        <v>1313</v>
      </c>
      <c r="G10" s="26" t="s">
        <v>1313</v>
      </c>
      <c r="H10" s="26" t="s">
        <v>1313</v>
      </c>
      <c r="I10" s="26" t="s">
        <v>1313</v>
      </c>
      <c r="J10" s="26" t="s">
        <v>1313</v>
      </c>
      <c r="K10" s="26" t="s">
        <v>1313</v>
      </c>
      <c r="L10" s="26" t="s">
        <v>1313</v>
      </c>
      <c r="M10" s="26">
        <v>3670</v>
      </c>
      <c r="N10" s="35">
        <v>772</v>
      </c>
      <c r="O10" s="35">
        <v>14000</v>
      </c>
      <c r="P10" s="35">
        <v>10000</v>
      </c>
      <c r="Q10" s="26" t="s">
        <v>1313</v>
      </c>
      <c r="R10" s="26" t="s">
        <v>1313</v>
      </c>
    </row>
    <row r="11" spans="1:18">
      <c r="A11" s="14">
        <v>1905</v>
      </c>
      <c r="B11" s="19">
        <v>4903</v>
      </c>
      <c r="C11" s="26" t="s">
        <v>1313</v>
      </c>
      <c r="D11" s="26" t="s">
        <v>1313</v>
      </c>
      <c r="E11" s="26" t="s">
        <v>1313</v>
      </c>
      <c r="F11" s="26" t="s">
        <v>1313</v>
      </c>
      <c r="G11" s="26" t="s">
        <v>1313</v>
      </c>
      <c r="H11" s="26" t="s">
        <v>1313</v>
      </c>
      <c r="I11" s="26" t="s">
        <v>1313</v>
      </c>
      <c r="J11" s="26" t="s">
        <v>1313</v>
      </c>
      <c r="K11" s="26" t="s">
        <v>1313</v>
      </c>
      <c r="L11" s="26" t="s">
        <v>1313</v>
      </c>
      <c r="M11" s="26">
        <v>4900</v>
      </c>
      <c r="N11" s="35">
        <v>772</v>
      </c>
      <c r="O11" s="35">
        <v>14000</v>
      </c>
      <c r="P11" s="35">
        <v>13000</v>
      </c>
      <c r="Q11" s="26" t="s">
        <v>1313</v>
      </c>
      <c r="R11" s="26" t="s">
        <v>1313</v>
      </c>
    </row>
    <row r="12" spans="1:18">
      <c r="A12" s="14">
        <v>1906</v>
      </c>
      <c r="B12" s="19">
        <v>6407</v>
      </c>
      <c r="C12" s="26" t="s">
        <v>1313</v>
      </c>
      <c r="D12" s="26" t="s">
        <v>1313</v>
      </c>
      <c r="E12" s="26" t="s">
        <v>1313</v>
      </c>
      <c r="F12" s="26" t="s">
        <v>1313</v>
      </c>
      <c r="G12" s="26" t="s">
        <v>1313</v>
      </c>
      <c r="H12" s="26" t="s">
        <v>1313</v>
      </c>
      <c r="I12" s="26" t="s">
        <v>1313</v>
      </c>
      <c r="J12" s="26" t="s">
        <v>1313</v>
      </c>
      <c r="K12" s="26" t="s">
        <v>1313</v>
      </c>
      <c r="L12" s="26" t="s">
        <v>1313</v>
      </c>
      <c r="M12" s="26">
        <v>6410</v>
      </c>
      <c r="N12" s="35">
        <v>789</v>
      </c>
      <c r="O12" s="35">
        <v>14000</v>
      </c>
      <c r="P12" s="35">
        <v>17000</v>
      </c>
      <c r="Q12" s="26" t="s">
        <v>1313</v>
      </c>
      <c r="R12" s="26" t="s">
        <v>1313</v>
      </c>
    </row>
    <row r="13" spans="1:18">
      <c r="A13" s="14">
        <v>1907</v>
      </c>
      <c r="B13" s="19">
        <v>7405</v>
      </c>
      <c r="C13" s="26" t="s">
        <v>1313</v>
      </c>
      <c r="D13" s="26" t="s">
        <v>1313</v>
      </c>
      <c r="E13" s="26" t="s">
        <v>1313</v>
      </c>
      <c r="F13" s="26" t="s">
        <v>1313</v>
      </c>
      <c r="G13" s="26" t="s">
        <v>1313</v>
      </c>
      <c r="H13" s="26" t="s">
        <v>1313</v>
      </c>
      <c r="I13" s="26" t="s">
        <v>1313</v>
      </c>
      <c r="J13" s="26" t="s">
        <v>1313</v>
      </c>
      <c r="K13" s="26" t="s">
        <v>1313</v>
      </c>
      <c r="L13" s="26" t="s">
        <v>1313</v>
      </c>
      <c r="M13" s="26">
        <v>7410</v>
      </c>
      <c r="N13" s="35">
        <v>992</v>
      </c>
      <c r="O13" s="35">
        <v>17000</v>
      </c>
      <c r="P13" s="35">
        <v>22000</v>
      </c>
      <c r="Q13" s="26" t="s">
        <v>1313</v>
      </c>
      <c r="R13" s="26" t="s">
        <v>1313</v>
      </c>
    </row>
    <row r="14" spans="1:18">
      <c r="A14" s="14">
        <v>1908</v>
      </c>
      <c r="B14" s="19">
        <v>4844</v>
      </c>
      <c r="C14" s="26" t="s">
        <v>1313</v>
      </c>
      <c r="D14" s="26" t="s">
        <v>1313</v>
      </c>
      <c r="E14" s="26" t="s">
        <v>1313</v>
      </c>
      <c r="F14" s="26" t="s">
        <v>1313</v>
      </c>
      <c r="G14" s="26" t="s">
        <v>1313</v>
      </c>
      <c r="H14" s="26" t="s">
        <v>1313</v>
      </c>
      <c r="I14" s="26" t="s">
        <v>1313</v>
      </c>
      <c r="J14" s="26" t="s">
        <v>1313</v>
      </c>
      <c r="K14" s="26" t="s">
        <v>1313</v>
      </c>
      <c r="L14" s="26" t="s">
        <v>1313</v>
      </c>
      <c r="M14" s="26">
        <v>4840</v>
      </c>
      <c r="N14" s="35">
        <v>633</v>
      </c>
      <c r="O14" s="35">
        <v>12000</v>
      </c>
      <c r="P14" s="35">
        <v>17000</v>
      </c>
      <c r="Q14" s="26" t="s">
        <v>1313</v>
      </c>
      <c r="R14" s="26" t="s">
        <v>1313</v>
      </c>
    </row>
    <row r="15" spans="1:18">
      <c r="A15" s="14">
        <v>1909</v>
      </c>
      <c r="B15" s="19">
        <v>13190</v>
      </c>
      <c r="C15" s="26" t="s">
        <v>1313</v>
      </c>
      <c r="D15" s="26" t="s">
        <v>1313</v>
      </c>
      <c r="E15" s="26" t="s">
        <v>1313</v>
      </c>
      <c r="F15" s="26" t="s">
        <v>1313</v>
      </c>
      <c r="G15" s="26" t="s">
        <v>1313</v>
      </c>
      <c r="H15" s="26" t="s">
        <v>1313</v>
      </c>
      <c r="I15" s="26" t="s">
        <v>1313</v>
      </c>
      <c r="J15" s="26" t="s">
        <v>1313</v>
      </c>
      <c r="K15" s="26" t="s">
        <v>1313</v>
      </c>
      <c r="L15" s="26" t="s">
        <v>1313</v>
      </c>
      <c r="M15" s="26">
        <v>13200</v>
      </c>
      <c r="N15" s="35">
        <v>485</v>
      </c>
      <c r="O15" s="35">
        <v>8800</v>
      </c>
      <c r="P15" s="35">
        <v>30000</v>
      </c>
      <c r="Q15" s="26" t="s">
        <v>1313</v>
      </c>
      <c r="R15" s="26" t="s">
        <v>1313</v>
      </c>
    </row>
    <row r="16" spans="1:18">
      <c r="A16" s="14">
        <v>1910</v>
      </c>
      <c r="B16" s="19">
        <v>16060</v>
      </c>
      <c r="C16" s="26" t="s">
        <v>1313</v>
      </c>
      <c r="D16" s="26" t="s">
        <v>1313</v>
      </c>
      <c r="E16" s="26" t="s">
        <v>1313</v>
      </c>
      <c r="F16" s="26" t="s">
        <v>1313</v>
      </c>
      <c r="G16" s="26" t="s">
        <v>1313</v>
      </c>
      <c r="H16" s="26" t="s">
        <v>1313</v>
      </c>
      <c r="I16" s="26" t="s">
        <v>1313</v>
      </c>
      <c r="J16" s="26" t="s">
        <v>1313</v>
      </c>
      <c r="K16" s="26" t="s">
        <v>1313</v>
      </c>
      <c r="L16" s="26" t="s">
        <v>1313</v>
      </c>
      <c r="M16" s="26">
        <v>16100</v>
      </c>
      <c r="N16" s="35">
        <v>492</v>
      </c>
      <c r="O16" s="35">
        <v>8600</v>
      </c>
      <c r="P16" s="35">
        <v>45000</v>
      </c>
      <c r="Q16" s="26" t="s">
        <v>1313</v>
      </c>
      <c r="R16" s="26" t="s">
        <v>1313</v>
      </c>
    </row>
    <row r="17" spans="1:18">
      <c r="A17" s="14">
        <v>1911</v>
      </c>
      <c r="B17" s="19">
        <v>17420</v>
      </c>
      <c r="C17" s="26" t="s">
        <v>1313</v>
      </c>
      <c r="D17" s="26" t="s">
        <v>1313</v>
      </c>
      <c r="E17" s="26" t="s">
        <v>1313</v>
      </c>
      <c r="F17" s="26" t="s">
        <v>1313</v>
      </c>
      <c r="G17" s="26">
        <v>1890</v>
      </c>
      <c r="H17" s="26" t="s">
        <v>1313</v>
      </c>
      <c r="I17" s="26" t="s">
        <v>1313</v>
      </c>
      <c r="J17" s="26" t="s">
        <v>1313</v>
      </c>
      <c r="K17" s="26" t="s">
        <v>1313</v>
      </c>
      <c r="L17" s="26" t="s">
        <v>1313</v>
      </c>
      <c r="M17" s="26">
        <v>19300</v>
      </c>
      <c r="N17" s="35">
        <v>443</v>
      </c>
      <c r="O17" s="35">
        <v>7800</v>
      </c>
      <c r="P17" s="35">
        <v>46000</v>
      </c>
      <c r="Q17" s="26" t="s">
        <v>1313</v>
      </c>
      <c r="R17" s="26" t="s">
        <v>1313</v>
      </c>
    </row>
    <row r="18" spans="1:18">
      <c r="A18" s="14">
        <v>1912</v>
      </c>
      <c r="B18" s="19">
        <v>18960</v>
      </c>
      <c r="C18" s="26" t="s">
        <v>1313</v>
      </c>
      <c r="D18" s="26" t="s">
        <v>1313</v>
      </c>
      <c r="E18" s="26" t="s">
        <v>1313</v>
      </c>
      <c r="F18" s="26" t="s">
        <v>1313</v>
      </c>
      <c r="G18" s="26">
        <v>10300</v>
      </c>
      <c r="H18" s="26" t="s">
        <v>1313</v>
      </c>
      <c r="I18" s="26" t="s">
        <v>1313</v>
      </c>
      <c r="J18" s="26" t="s">
        <v>1313</v>
      </c>
      <c r="K18" s="26" t="s">
        <v>1313</v>
      </c>
      <c r="L18" s="26" t="s">
        <v>1313</v>
      </c>
      <c r="M18" s="26">
        <v>29300</v>
      </c>
      <c r="N18" s="35">
        <v>485</v>
      </c>
      <c r="O18" s="35">
        <v>8200</v>
      </c>
      <c r="P18" s="35">
        <v>58000</v>
      </c>
      <c r="Q18" s="26" t="s">
        <v>1313</v>
      </c>
      <c r="R18" s="26" t="s">
        <v>1313</v>
      </c>
    </row>
    <row r="19" spans="1:18">
      <c r="A19" s="14">
        <v>1913</v>
      </c>
      <c r="B19" s="19">
        <v>21450</v>
      </c>
      <c r="C19" s="26" t="s">
        <v>1313</v>
      </c>
      <c r="D19" s="26">
        <v>4220</v>
      </c>
      <c r="E19" s="26">
        <v>4220</v>
      </c>
      <c r="F19" s="26" t="s">
        <v>1313</v>
      </c>
      <c r="G19" s="26">
        <v>10500</v>
      </c>
      <c r="H19" s="26" t="s">
        <v>1313</v>
      </c>
      <c r="I19" s="26" t="s">
        <v>1313</v>
      </c>
      <c r="J19" s="26" t="s">
        <v>1313</v>
      </c>
      <c r="K19" s="26" t="s">
        <v>1313</v>
      </c>
      <c r="L19" s="26" t="s">
        <v>1313</v>
      </c>
      <c r="M19" s="26">
        <v>32000</v>
      </c>
      <c r="N19" s="35">
        <v>520</v>
      </c>
      <c r="O19" s="35">
        <v>8550</v>
      </c>
      <c r="P19" s="35">
        <v>65000</v>
      </c>
      <c r="Q19" s="26" t="s">
        <v>1313</v>
      </c>
      <c r="R19" s="26" t="s">
        <v>1313</v>
      </c>
    </row>
    <row r="20" spans="1:18">
      <c r="A20" s="14">
        <v>1914</v>
      </c>
      <c r="B20" s="19">
        <v>26300</v>
      </c>
      <c r="C20" s="26" t="s">
        <v>1313</v>
      </c>
      <c r="D20" s="26">
        <v>4100</v>
      </c>
      <c r="E20" s="26">
        <v>4100</v>
      </c>
      <c r="F20" s="26" t="s">
        <v>1313</v>
      </c>
      <c r="G20" s="26">
        <v>7370</v>
      </c>
      <c r="H20" s="26" t="s">
        <v>1313</v>
      </c>
      <c r="I20" s="26" t="s">
        <v>1313</v>
      </c>
      <c r="J20" s="26" t="s">
        <v>1313</v>
      </c>
      <c r="K20" s="26" t="s">
        <v>1313</v>
      </c>
      <c r="L20" s="26" t="s">
        <v>1313</v>
      </c>
      <c r="M20" s="26">
        <v>33700</v>
      </c>
      <c r="N20" s="35">
        <v>410</v>
      </c>
      <c r="O20" s="35">
        <v>6660</v>
      </c>
      <c r="P20" s="35">
        <v>69000</v>
      </c>
      <c r="Q20" s="26" t="s">
        <v>1313</v>
      </c>
      <c r="R20" s="26" t="s">
        <v>1313</v>
      </c>
    </row>
    <row r="21" spans="1:18">
      <c r="A21" s="14">
        <v>1915</v>
      </c>
      <c r="B21" s="19">
        <v>41050</v>
      </c>
      <c r="C21" s="26" t="s">
        <v>1313</v>
      </c>
      <c r="D21" s="26">
        <v>7710</v>
      </c>
      <c r="E21" s="26">
        <v>7710</v>
      </c>
      <c r="F21" s="26" t="s">
        <v>1313</v>
      </c>
      <c r="G21" s="26">
        <v>3870</v>
      </c>
      <c r="H21" s="26" t="s">
        <v>1313</v>
      </c>
      <c r="I21" s="26" t="s">
        <v>1313</v>
      </c>
      <c r="J21" s="26" t="s">
        <v>1313</v>
      </c>
      <c r="K21" s="26" t="s">
        <v>1313</v>
      </c>
      <c r="L21" s="26" t="s">
        <v>1313</v>
      </c>
      <c r="M21" s="26">
        <v>44900</v>
      </c>
      <c r="N21" s="35">
        <v>750</v>
      </c>
      <c r="O21" s="35">
        <v>12000</v>
      </c>
      <c r="P21" s="35">
        <v>78000</v>
      </c>
      <c r="Q21" s="26" t="s">
        <v>1313</v>
      </c>
      <c r="R21" s="26" t="s">
        <v>1313</v>
      </c>
    </row>
    <row r="22" spans="1:18">
      <c r="A22" s="14">
        <v>1916</v>
      </c>
      <c r="B22" s="19">
        <v>52210</v>
      </c>
      <c r="C22" s="26" t="s">
        <v>1313</v>
      </c>
      <c r="D22" s="26">
        <v>17500</v>
      </c>
      <c r="E22" s="26">
        <v>17500</v>
      </c>
      <c r="F22" s="26" t="s">
        <v>1313</v>
      </c>
      <c r="G22" s="26">
        <v>3020</v>
      </c>
      <c r="H22" s="26" t="s">
        <v>1313</v>
      </c>
      <c r="I22" s="26" t="s">
        <v>1313</v>
      </c>
      <c r="J22" s="26" t="s">
        <v>1313</v>
      </c>
      <c r="K22" s="26" t="s">
        <v>1313</v>
      </c>
      <c r="L22" s="26" t="s">
        <v>1313</v>
      </c>
      <c r="M22" s="26">
        <v>55200</v>
      </c>
      <c r="N22" s="35">
        <v>1340</v>
      </c>
      <c r="O22" s="35">
        <v>20000</v>
      </c>
      <c r="P22" s="35">
        <v>106000</v>
      </c>
      <c r="Q22" s="26" t="s">
        <v>1313</v>
      </c>
      <c r="R22" s="26" t="s">
        <v>1313</v>
      </c>
    </row>
    <row r="23" spans="1:18">
      <c r="A23" s="14">
        <v>1917</v>
      </c>
      <c r="B23" s="19">
        <v>58900</v>
      </c>
      <c r="C23" s="26" t="s">
        <v>1313</v>
      </c>
      <c r="D23" s="26">
        <v>14600</v>
      </c>
      <c r="E23" s="26">
        <v>14600</v>
      </c>
      <c r="F23" s="26" t="s">
        <v>1313</v>
      </c>
      <c r="G23" s="26">
        <v>27</v>
      </c>
      <c r="H23" s="26">
        <v>4550</v>
      </c>
      <c r="I23" s="26" t="s">
        <v>1313</v>
      </c>
      <c r="J23" s="26" t="s">
        <v>1313</v>
      </c>
      <c r="K23" s="26" t="s">
        <v>1313</v>
      </c>
      <c r="L23" s="26" t="s">
        <v>1313</v>
      </c>
      <c r="M23" s="26">
        <v>54400</v>
      </c>
      <c r="N23" s="35">
        <v>1140</v>
      </c>
      <c r="O23" s="35">
        <v>14500</v>
      </c>
      <c r="P23" s="35">
        <v>123000</v>
      </c>
      <c r="Q23" s="26" t="s">
        <v>1313</v>
      </c>
      <c r="R23" s="26" t="s">
        <v>1313</v>
      </c>
    </row>
    <row r="24" spans="1:18">
      <c r="A24" s="14">
        <v>1918</v>
      </c>
      <c r="B24" s="19">
        <v>56580</v>
      </c>
      <c r="C24" s="26" t="s">
        <v>1313</v>
      </c>
      <c r="D24" s="26">
        <v>13700</v>
      </c>
      <c r="E24" s="26">
        <v>13700</v>
      </c>
      <c r="F24" s="26" t="s">
        <v>1313</v>
      </c>
      <c r="G24" s="26">
        <v>816</v>
      </c>
      <c r="H24" s="26">
        <v>10900</v>
      </c>
      <c r="I24" s="26" t="s">
        <v>1313</v>
      </c>
      <c r="J24" s="26" t="s">
        <v>1313</v>
      </c>
      <c r="K24" s="26" t="s">
        <v>1313</v>
      </c>
      <c r="L24" s="26" t="s">
        <v>1313</v>
      </c>
      <c r="M24" s="26">
        <v>46400</v>
      </c>
      <c r="N24" s="35">
        <v>739</v>
      </c>
      <c r="O24" s="35">
        <v>8000</v>
      </c>
      <c r="P24" s="35">
        <v>128000</v>
      </c>
      <c r="Q24" s="26" t="s">
        <v>1313</v>
      </c>
      <c r="R24" s="26" t="s">
        <v>1313</v>
      </c>
    </row>
    <row r="25" spans="1:18">
      <c r="A25" s="14">
        <v>1919</v>
      </c>
      <c r="B25" s="19">
        <v>58280</v>
      </c>
      <c r="C25" s="26" t="s">
        <v>1313</v>
      </c>
      <c r="D25" s="26">
        <v>17000</v>
      </c>
      <c r="E25" s="26">
        <v>17000</v>
      </c>
      <c r="F25" s="26" t="s">
        <v>1313</v>
      </c>
      <c r="G25" s="26">
        <v>6280</v>
      </c>
      <c r="H25" s="26">
        <v>2280</v>
      </c>
      <c r="I25" s="26" t="s">
        <v>1313</v>
      </c>
      <c r="J25" s="26" t="s">
        <v>1313</v>
      </c>
      <c r="K25" s="26" t="s">
        <v>1313</v>
      </c>
      <c r="L25" s="26" t="s">
        <v>1313</v>
      </c>
      <c r="M25" s="26">
        <v>62300</v>
      </c>
      <c r="N25" s="35">
        <v>708</v>
      </c>
      <c r="O25" s="35">
        <v>6680</v>
      </c>
      <c r="P25" s="35">
        <v>121000</v>
      </c>
      <c r="Q25" s="26" t="s">
        <v>1313</v>
      </c>
      <c r="R25" s="26" t="s">
        <v>1313</v>
      </c>
    </row>
    <row r="26" spans="1:18">
      <c r="A26" s="14">
        <v>1920</v>
      </c>
      <c r="B26" s="19">
        <v>62610</v>
      </c>
      <c r="C26" s="26" t="s">
        <v>1313</v>
      </c>
      <c r="D26" s="26">
        <v>14100</v>
      </c>
      <c r="E26" s="26">
        <v>14100</v>
      </c>
      <c r="F26" s="26" t="s">
        <v>1313</v>
      </c>
      <c r="G26" s="26">
        <v>17800</v>
      </c>
      <c r="H26" s="26">
        <v>4270</v>
      </c>
      <c r="I26" s="26" t="s">
        <v>1313</v>
      </c>
      <c r="J26" s="26" t="s">
        <v>1313</v>
      </c>
      <c r="K26" s="26" t="s">
        <v>1313</v>
      </c>
      <c r="L26" s="26" t="s">
        <v>1313</v>
      </c>
      <c r="M26" s="26">
        <v>76200</v>
      </c>
      <c r="N26" s="35">
        <v>721</v>
      </c>
      <c r="O26" s="35">
        <v>5860</v>
      </c>
      <c r="P26" s="35">
        <v>125000</v>
      </c>
      <c r="Q26" s="26" t="s">
        <v>1313</v>
      </c>
      <c r="R26" s="26" t="s">
        <v>1313</v>
      </c>
    </row>
    <row r="27" spans="1:18">
      <c r="A27" s="14">
        <v>1921</v>
      </c>
      <c r="B27" s="19">
        <v>24740</v>
      </c>
      <c r="C27" s="26" t="s">
        <v>1313</v>
      </c>
      <c r="D27" s="26">
        <v>8070</v>
      </c>
      <c r="E27" s="26">
        <v>8070</v>
      </c>
      <c r="F27" s="26" t="s">
        <v>1313</v>
      </c>
      <c r="G27" s="26">
        <v>14800</v>
      </c>
      <c r="H27" s="26">
        <v>996</v>
      </c>
      <c r="I27" s="26" t="s">
        <v>1313</v>
      </c>
      <c r="J27" s="26" t="s">
        <v>1313</v>
      </c>
      <c r="K27" s="26" t="s">
        <v>1313</v>
      </c>
      <c r="L27" s="26" t="s">
        <v>1313</v>
      </c>
      <c r="M27" s="26">
        <v>38500</v>
      </c>
      <c r="N27" s="35">
        <v>487</v>
      </c>
      <c r="O27" s="35">
        <v>4430</v>
      </c>
      <c r="P27" s="35">
        <v>70000</v>
      </c>
      <c r="Q27" s="26" t="s">
        <v>1313</v>
      </c>
      <c r="R27" s="26" t="s">
        <v>1313</v>
      </c>
    </row>
    <row r="28" spans="1:18">
      <c r="A28" s="14">
        <v>1922</v>
      </c>
      <c r="B28" s="19">
        <v>33400</v>
      </c>
      <c r="C28" s="26" t="s">
        <v>1313</v>
      </c>
      <c r="D28" s="26">
        <v>14800</v>
      </c>
      <c r="E28" s="26">
        <v>14800</v>
      </c>
      <c r="F28" s="26" t="s">
        <v>1313</v>
      </c>
      <c r="G28" s="26">
        <v>19900</v>
      </c>
      <c r="H28" s="26">
        <v>2130</v>
      </c>
      <c r="I28" s="26" t="s">
        <v>1313</v>
      </c>
      <c r="J28" s="26" t="s">
        <v>1313</v>
      </c>
      <c r="K28" s="26" t="s">
        <v>1313</v>
      </c>
      <c r="L28" s="26" t="s">
        <v>1313</v>
      </c>
      <c r="M28" s="26">
        <v>51200</v>
      </c>
      <c r="N28" s="35">
        <v>412</v>
      </c>
      <c r="O28" s="35">
        <v>4000</v>
      </c>
      <c r="P28" s="35">
        <v>87000</v>
      </c>
      <c r="Q28" s="26" t="s">
        <v>1313</v>
      </c>
      <c r="R28" s="26" t="s">
        <v>1313</v>
      </c>
    </row>
    <row r="29" spans="1:18">
      <c r="A29" s="14">
        <v>1923</v>
      </c>
      <c r="B29" s="19">
        <v>58360</v>
      </c>
      <c r="C29" s="26" t="s">
        <v>1313</v>
      </c>
      <c r="D29" s="26">
        <v>19300</v>
      </c>
      <c r="E29" s="26">
        <v>19300</v>
      </c>
      <c r="F29" s="26" t="s">
        <v>1313</v>
      </c>
      <c r="G29" s="26">
        <v>19300</v>
      </c>
      <c r="H29" s="26">
        <v>2510</v>
      </c>
      <c r="I29" s="26" t="s">
        <v>1313</v>
      </c>
      <c r="J29" s="26" t="s">
        <v>1313</v>
      </c>
      <c r="K29" s="26" t="s">
        <v>1313</v>
      </c>
      <c r="L29" s="26" t="s">
        <v>1313</v>
      </c>
      <c r="M29" s="26">
        <v>75100</v>
      </c>
      <c r="N29" s="35">
        <v>560</v>
      </c>
      <c r="O29" s="35">
        <v>5330</v>
      </c>
      <c r="P29" s="35">
        <v>141000</v>
      </c>
      <c r="Q29" s="26" t="s">
        <v>1313</v>
      </c>
      <c r="R29" s="26" t="s">
        <v>1313</v>
      </c>
    </row>
    <row r="30" spans="1:18">
      <c r="A30" s="14">
        <v>1924</v>
      </c>
      <c r="B30" s="19">
        <v>68300</v>
      </c>
      <c r="C30" s="26" t="s">
        <v>1313</v>
      </c>
      <c r="D30" s="26">
        <v>24500</v>
      </c>
      <c r="E30" s="26">
        <v>24500</v>
      </c>
      <c r="F30" s="26" t="s">
        <v>1313</v>
      </c>
      <c r="G30" s="26">
        <v>14400</v>
      </c>
      <c r="H30" s="26">
        <v>2880</v>
      </c>
      <c r="I30" s="26" t="s">
        <v>1313</v>
      </c>
      <c r="J30" s="26" t="s">
        <v>1313</v>
      </c>
      <c r="K30" s="26" t="s">
        <v>1313</v>
      </c>
      <c r="L30" s="26" t="s">
        <v>1313</v>
      </c>
      <c r="M30" s="26">
        <v>79800</v>
      </c>
      <c r="N30" s="35">
        <v>595</v>
      </c>
      <c r="O30" s="35">
        <v>5670</v>
      </c>
      <c r="P30" s="35">
        <v>168000</v>
      </c>
      <c r="Q30" s="26" t="s">
        <v>1313</v>
      </c>
      <c r="R30" s="26" t="s">
        <v>1313</v>
      </c>
    </row>
    <row r="31" spans="1:18">
      <c r="A31" s="14">
        <v>1925</v>
      </c>
      <c r="B31" s="19">
        <v>63560</v>
      </c>
      <c r="C31" s="26" t="s">
        <v>1313</v>
      </c>
      <c r="D31" s="26">
        <v>39900</v>
      </c>
      <c r="E31" s="26">
        <v>39900</v>
      </c>
      <c r="F31" s="26" t="s">
        <v>1313</v>
      </c>
      <c r="G31" s="26">
        <v>19100</v>
      </c>
      <c r="H31" s="26">
        <v>5730</v>
      </c>
      <c r="I31" s="26" t="s">
        <v>1313</v>
      </c>
      <c r="J31" s="26" t="s">
        <v>1313</v>
      </c>
      <c r="K31" s="26" t="s">
        <v>1313</v>
      </c>
      <c r="L31" s="26" t="s">
        <v>1313</v>
      </c>
      <c r="M31" s="26">
        <v>76900</v>
      </c>
      <c r="N31" s="35">
        <v>595</v>
      </c>
      <c r="O31" s="35">
        <v>5510</v>
      </c>
      <c r="P31" s="35">
        <v>178000</v>
      </c>
      <c r="Q31" s="26" t="s">
        <v>1313</v>
      </c>
      <c r="R31" s="26" t="s">
        <v>1313</v>
      </c>
    </row>
    <row r="32" spans="1:18">
      <c r="A32" s="14">
        <v>1926</v>
      </c>
      <c r="B32" s="19">
        <v>65000</v>
      </c>
      <c r="C32" s="26" t="s">
        <v>1313</v>
      </c>
      <c r="D32" s="26">
        <v>40100</v>
      </c>
      <c r="E32" s="26">
        <v>40100</v>
      </c>
      <c r="F32" s="26" t="s">
        <v>1313</v>
      </c>
      <c r="G32" s="26">
        <v>32400</v>
      </c>
      <c r="H32" s="26">
        <v>3460</v>
      </c>
      <c r="I32" s="26" t="s">
        <v>1313</v>
      </c>
      <c r="J32" s="26" t="s">
        <v>1313</v>
      </c>
      <c r="K32" s="26" t="s">
        <v>1313</v>
      </c>
      <c r="L32" s="26" t="s">
        <v>1313</v>
      </c>
      <c r="M32" s="26">
        <v>93900</v>
      </c>
      <c r="N32" s="35">
        <v>595</v>
      </c>
      <c r="O32" s="35">
        <v>5460</v>
      </c>
      <c r="P32" s="35">
        <v>195000</v>
      </c>
      <c r="Q32" s="26" t="s">
        <v>1313</v>
      </c>
      <c r="R32" s="26" t="s">
        <v>1313</v>
      </c>
    </row>
    <row r="33" spans="1:18">
      <c r="A33" s="14">
        <v>1927</v>
      </c>
      <c r="B33" s="19">
        <v>73000</v>
      </c>
      <c r="C33" s="26" t="s">
        <v>1313</v>
      </c>
      <c r="D33" s="26">
        <v>41900</v>
      </c>
      <c r="E33" s="26">
        <v>41900</v>
      </c>
      <c r="F33" s="26" t="s">
        <v>1313</v>
      </c>
      <c r="G33" s="26">
        <v>28400</v>
      </c>
      <c r="H33" s="26">
        <v>6590</v>
      </c>
      <c r="I33" s="26" t="s">
        <v>1313</v>
      </c>
      <c r="J33" s="26" t="s">
        <v>1313</v>
      </c>
      <c r="K33" s="26" t="s">
        <v>1313</v>
      </c>
      <c r="L33" s="26" t="s">
        <v>1313</v>
      </c>
      <c r="M33" s="26">
        <v>94800</v>
      </c>
      <c r="N33" s="35">
        <v>560</v>
      </c>
      <c r="O33" s="35">
        <v>5230</v>
      </c>
      <c r="P33" s="35">
        <v>220000</v>
      </c>
      <c r="Q33" s="26" t="s">
        <v>1313</v>
      </c>
      <c r="R33" s="26" t="s">
        <v>1313</v>
      </c>
    </row>
    <row r="34" spans="1:18">
      <c r="A34" s="14">
        <v>1928</v>
      </c>
      <c r="B34" s="19">
        <v>95000</v>
      </c>
      <c r="C34" s="26" t="s">
        <v>1313</v>
      </c>
      <c r="D34" s="26">
        <v>43400</v>
      </c>
      <c r="E34" s="26">
        <v>43400</v>
      </c>
      <c r="F34" s="26" t="s">
        <v>1313</v>
      </c>
      <c r="G34" s="26">
        <v>17600</v>
      </c>
      <c r="H34" s="26">
        <v>7130</v>
      </c>
      <c r="I34" s="26" t="s">
        <v>1313</v>
      </c>
      <c r="J34" s="26" t="s">
        <v>1313</v>
      </c>
      <c r="K34" s="26" t="s">
        <v>1313</v>
      </c>
      <c r="L34" s="26" t="s">
        <v>1313</v>
      </c>
      <c r="M34" s="26">
        <v>105000</v>
      </c>
      <c r="N34" s="35">
        <v>536</v>
      </c>
      <c r="O34" s="35">
        <v>5100</v>
      </c>
      <c r="P34" s="35">
        <v>258000</v>
      </c>
      <c r="Q34" s="26" t="s">
        <v>1313</v>
      </c>
      <c r="R34" s="26" t="s">
        <v>1313</v>
      </c>
    </row>
    <row r="35" spans="1:18">
      <c r="A35" s="14">
        <v>1929</v>
      </c>
      <c r="B35" s="19">
        <v>102000</v>
      </c>
      <c r="C35" s="26" t="s">
        <v>1313</v>
      </c>
      <c r="D35" s="26">
        <v>43900</v>
      </c>
      <c r="E35" s="26">
        <v>43900</v>
      </c>
      <c r="F35" s="26" t="s">
        <v>1313</v>
      </c>
      <c r="G35" s="26">
        <v>23100</v>
      </c>
      <c r="H35" s="26">
        <v>7730</v>
      </c>
      <c r="I35" s="26" t="s">
        <v>1313</v>
      </c>
      <c r="J35" s="26" t="s">
        <v>1313</v>
      </c>
      <c r="K35" s="26" t="s">
        <v>1313</v>
      </c>
      <c r="L35" s="26" t="s">
        <v>1313</v>
      </c>
      <c r="M35" s="26">
        <v>117000</v>
      </c>
      <c r="N35" s="35">
        <v>536</v>
      </c>
      <c r="O35" s="35">
        <v>5100</v>
      </c>
      <c r="P35" s="35">
        <v>280000</v>
      </c>
      <c r="Q35" s="26" t="s">
        <v>1313</v>
      </c>
      <c r="R35" s="26" t="s">
        <v>1313</v>
      </c>
    </row>
    <row r="36" spans="1:18">
      <c r="A36" s="14">
        <v>1930</v>
      </c>
      <c r="B36" s="19">
        <v>103900</v>
      </c>
      <c r="C36" s="26" t="s">
        <v>1313</v>
      </c>
      <c r="D36" s="26">
        <v>35000</v>
      </c>
      <c r="E36" s="26">
        <v>35000</v>
      </c>
      <c r="F36" s="26" t="s">
        <v>1313</v>
      </c>
      <c r="G36" s="26">
        <v>11500</v>
      </c>
      <c r="H36" s="26">
        <v>7860</v>
      </c>
      <c r="I36" s="26" t="s">
        <v>1313</v>
      </c>
      <c r="J36" s="26" t="s">
        <v>1313</v>
      </c>
      <c r="K36" s="26" t="s">
        <v>1313</v>
      </c>
      <c r="L36" s="26" t="s">
        <v>1313</v>
      </c>
      <c r="M36" s="26">
        <v>108000</v>
      </c>
      <c r="N36" s="35">
        <v>525</v>
      </c>
      <c r="O36" s="35">
        <v>5150</v>
      </c>
      <c r="P36" s="35">
        <v>272000</v>
      </c>
      <c r="Q36" s="26" t="s">
        <v>1313</v>
      </c>
      <c r="R36" s="26" t="s">
        <v>1313</v>
      </c>
    </row>
    <row r="37" spans="1:18">
      <c r="A37" s="14">
        <v>1931</v>
      </c>
      <c r="B37" s="19">
        <v>81000</v>
      </c>
      <c r="C37" s="26" t="s">
        <v>1313</v>
      </c>
      <c r="D37" s="26">
        <v>27500</v>
      </c>
      <c r="E37" s="26">
        <v>27500</v>
      </c>
      <c r="F37" s="26" t="s">
        <v>1313</v>
      </c>
      <c r="G37" s="26">
        <v>6730</v>
      </c>
      <c r="H37" s="26">
        <v>2130</v>
      </c>
      <c r="I37" s="26" t="s">
        <v>1313</v>
      </c>
      <c r="J37" s="26" t="s">
        <v>1313</v>
      </c>
      <c r="K37" s="26" t="s">
        <v>1313</v>
      </c>
      <c r="L37" s="26" t="s">
        <v>1313</v>
      </c>
      <c r="M37" s="26">
        <v>85600</v>
      </c>
      <c r="N37" s="35">
        <v>514</v>
      </c>
      <c r="O37" s="35">
        <v>5500</v>
      </c>
      <c r="P37" s="35">
        <v>220000</v>
      </c>
      <c r="Q37" s="26" t="s">
        <v>1313</v>
      </c>
      <c r="R37" s="26" t="s">
        <v>1313</v>
      </c>
    </row>
    <row r="38" spans="1:18">
      <c r="A38" s="14">
        <v>1932</v>
      </c>
      <c r="B38" s="19">
        <v>47000</v>
      </c>
      <c r="C38" s="26" t="s">
        <v>1313</v>
      </c>
      <c r="D38" s="26">
        <v>21800</v>
      </c>
      <c r="E38" s="26">
        <v>21800</v>
      </c>
      <c r="F38" s="26" t="s">
        <v>1313</v>
      </c>
      <c r="G38" s="26">
        <v>3710</v>
      </c>
      <c r="H38" s="26">
        <v>2010</v>
      </c>
      <c r="I38" s="26" t="s">
        <v>1313</v>
      </c>
      <c r="J38" s="26" t="s">
        <v>1313</v>
      </c>
      <c r="K38" s="26" t="s">
        <v>1313</v>
      </c>
      <c r="L38" s="26" t="s">
        <v>1313</v>
      </c>
      <c r="M38" s="26">
        <v>48700</v>
      </c>
      <c r="N38" s="35">
        <v>514</v>
      </c>
      <c r="O38" s="35">
        <v>6130</v>
      </c>
      <c r="P38" s="35">
        <v>153000</v>
      </c>
      <c r="Q38" s="26" t="s">
        <v>1313</v>
      </c>
      <c r="R38" s="26" t="s">
        <v>1313</v>
      </c>
    </row>
    <row r="39" spans="1:18">
      <c r="A39" s="14">
        <v>1933</v>
      </c>
      <c r="B39" s="19">
        <v>38610</v>
      </c>
      <c r="C39" s="26" t="s">
        <v>1313</v>
      </c>
      <c r="D39" s="26">
        <v>30400</v>
      </c>
      <c r="E39" s="26">
        <v>30400</v>
      </c>
      <c r="F39" s="26" t="s">
        <v>1313</v>
      </c>
      <c r="G39" s="26">
        <v>6920</v>
      </c>
      <c r="H39" s="26">
        <v>2590</v>
      </c>
      <c r="I39" s="26" t="s">
        <v>1313</v>
      </c>
      <c r="J39" s="26" t="s">
        <v>1313</v>
      </c>
      <c r="K39" s="26" t="s">
        <v>1313</v>
      </c>
      <c r="L39" s="26" t="s">
        <v>1313</v>
      </c>
      <c r="M39" s="26">
        <v>42900</v>
      </c>
      <c r="N39" s="35">
        <v>514</v>
      </c>
      <c r="O39" s="35">
        <v>6470</v>
      </c>
      <c r="P39" s="35">
        <v>142000</v>
      </c>
      <c r="Q39" s="26" t="s">
        <v>1313</v>
      </c>
      <c r="R39" s="26" t="s">
        <v>1313</v>
      </c>
    </row>
    <row r="40" spans="1:18">
      <c r="A40" s="14">
        <v>1934</v>
      </c>
      <c r="B40" s="19">
        <v>33650</v>
      </c>
      <c r="C40" s="26" t="s">
        <v>1313</v>
      </c>
      <c r="D40" s="26">
        <v>42100</v>
      </c>
      <c r="E40" s="26">
        <v>42100</v>
      </c>
      <c r="F40" s="26" t="s">
        <v>1313</v>
      </c>
      <c r="G40" s="26">
        <v>8430</v>
      </c>
      <c r="H40" s="26">
        <v>3800</v>
      </c>
      <c r="I40" s="26" t="s">
        <v>1313</v>
      </c>
      <c r="J40" s="26" t="s">
        <v>1313</v>
      </c>
      <c r="K40" s="26" t="s">
        <v>1313</v>
      </c>
      <c r="L40" s="26" t="s">
        <v>1313</v>
      </c>
      <c r="M40" s="26">
        <v>38300</v>
      </c>
      <c r="N40" s="35">
        <v>516</v>
      </c>
      <c r="O40" s="35">
        <v>6290</v>
      </c>
      <c r="P40" s="35">
        <v>170000</v>
      </c>
      <c r="Q40" s="26" t="s">
        <v>1313</v>
      </c>
      <c r="R40" s="26" t="s">
        <v>1313</v>
      </c>
    </row>
    <row r="41" spans="1:18">
      <c r="A41" s="14">
        <v>1935</v>
      </c>
      <c r="B41" s="19">
        <v>54110</v>
      </c>
      <c r="C41" s="26" t="s">
        <v>1313</v>
      </c>
      <c r="D41" s="26">
        <v>46600</v>
      </c>
      <c r="E41" s="26">
        <v>46600</v>
      </c>
      <c r="F41" s="26" t="s">
        <v>1313</v>
      </c>
      <c r="G41" s="26">
        <v>9660</v>
      </c>
      <c r="H41" s="26">
        <v>1800</v>
      </c>
      <c r="I41" s="26" t="s">
        <v>1313</v>
      </c>
      <c r="J41" s="26" t="s">
        <v>1313</v>
      </c>
      <c r="K41" s="26" t="s">
        <v>1313</v>
      </c>
      <c r="L41" s="26" t="s">
        <v>1313</v>
      </c>
      <c r="M41" s="26">
        <v>62000</v>
      </c>
      <c r="N41" s="35">
        <v>441</v>
      </c>
      <c r="O41" s="35">
        <v>5240</v>
      </c>
      <c r="P41" s="35">
        <v>259000</v>
      </c>
      <c r="Q41" s="26" t="s">
        <v>1313</v>
      </c>
      <c r="R41" s="26" t="s">
        <v>1313</v>
      </c>
    </row>
    <row r="42" spans="1:18">
      <c r="A42" s="14">
        <v>1936</v>
      </c>
      <c r="B42" s="19">
        <v>102000</v>
      </c>
      <c r="C42" s="26" t="s">
        <v>1313</v>
      </c>
      <c r="D42" s="26">
        <v>46700</v>
      </c>
      <c r="E42" s="26">
        <v>46700</v>
      </c>
      <c r="F42" s="26" t="s">
        <v>1313</v>
      </c>
      <c r="G42" s="26">
        <v>11600</v>
      </c>
      <c r="H42" s="26">
        <v>728</v>
      </c>
      <c r="I42" s="26" t="s">
        <v>1313</v>
      </c>
      <c r="J42" s="26" t="s">
        <v>1313</v>
      </c>
      <c r="K42" s="26" t="s">
        <v>1313</v>
      </c>
      <c r="L42" s="26" t="s">
        <v>1313</v>
      </c>
      <c r="M42" s="26">
        <v>113000</v>
      </c>
      <c r="N42" s="35">
        <v>452</v>
      </c>
      <c r="O42" s="35">
        <v>5320</v>
      </c>
      <c r="P42" s="35">
        <v>360000</v>
      </c>
      <c r="Q42" s="26" t="s">
        <v>1313</v>
      </c>
      <c r="R42" s="26" t="s">
        <v>1313</v>
      </c>
    </row>
    <row r="43" spans="1:18">
      <c r="A43" s="14">
        <v>1937</v>
      </c>
      <c r="B43" s="19">
        <v>132800</v>
      </c>
      <c r="C43" s="26" t="s">
        <v>1313</v>
      </c>
      <c r="D43" s="26">
        <v>56800</v>
      </c>
      <c r="E43" s="26">
        <v>56800</v>
      </c>
      <c r="F43" s="26" t="s">
        <v>1313</v>
      </c>
      <c r="G43" s="26">
        <v>20500</v>
      </c>
      <c r="H43" s="26">
        <v>2440</v>
      </c>
      <c r="I43" s="26" t="s">
        <v>1313</v>
      </c>
      <c r="J43" s="26" t="s">
        <v>1313</v>
      </c>
      <c r="K43" s="26" t="s">
        <v>1313</v>
      </c>
      <c r="L43" s="26" t="s">
        <v>1313</v>
      </c>
      <c r="M43" s="26">
        <v>151000</v>
      </c>
      <c r="N43" s="35">
        <v>439</v>
      </c>
      <c r="O43" s="35">
        <v>4980</v>
      </c>
      <c r="P43" s="35">
        <v>482000</v>
      </c>
      <c r="Q43" s="26" t="s">
        <v>1313</v>
      </c>
      <c r="R43" s="26" t="s">
        <v>1313</v>
      </c>
    </row>
    <row r="44" spans="1:18">
      <c r="A44" s="14">
        <v>1938</v>
      </c>
      <c r="B44" s="19">
        <v>130100</v>
      </c>
      <c r="C44" s="26" t="s">
        <v>1313</v>
      </c>
      <c r="D44" s="26">
        <v>35200</v>
      </c>
      <c r="E44" s="26">
        <v>35200</v>
      </c>
      <c r="F44" s="26" t="s">
        <v>1313</v>
      </c>
      <c r="G44" s="26">
        <v>8050</v>
      </c>
      <c r="H44" s="26">
        <v>5720</v>
      </c>
      <c r="I44" s="26" t="s">
        <v>1313</v>
      </c>
      <c r="J44" s="26" t="s">
        <v>1313</v>
      </c>
      <c r="K44" s="26" t="s">
        <v>1313</v>
      </c>
      <c r="L44" s="26" t="s">
        <v>1313</v>
      </c>
      <c r="M44" s="26">
        <v>132000</v>
      </c>
      <c r="N44" s="35">
        <v>441</v>
      </c>
      <c r="O44" s="35">
        <v>5100</v>
      </c>
      <c r="P44" s="35">
        <v>579000</v>
      </c>
      <c r="Q44" s="26" t="s">
        <v>1313</v>
      </c>
      <c r="R44" s="26" t="s">
        <v>1313</v>
      </c>
    </row>
    <row r="45" spans="1:18">
      <c r="A45" s="14">
        <v>1939</v>
      </c>
      <c r="B45" s="19">
        <v>149000</v>
      </c>
      <c r="C45" s="26">
        <v>34300</v>
      </c>
      <c r="D45" s="26">
        <v>14700</v>
      </c>
      <c r="E45" s="26">
        <v>48900</v>
      </c>
      <c r="F45" s="26" t="s">
        <v>1313</v>
      </c>
      <c r="G45" s="26">
        <v>13000</v>
      </c>
      <c r="H45" s="26">
        <v>33600</v>
      </c>
      <c r="I45" s="26" t="s">
        <v>1313</v>
      </c>
      <c r="J45" s="26" t="s">
        <v>1313</v>
      </c>
      <c r="K45" s="26" t="s">
        <v>1313</v>
      </c>
      <c r="L45" s="26" t="s">
        <v>1313</v>
      </c>
      <c r="M45" s="26">
        <v>163000</v>
      </c>
      <c r="N45" s="35">
        <v>441</v>
      </c>
      <c r="O45" s="35">
        <v>5180</v>
      </c>
      <c r="P45" s="35">
        <v>720000</v>
      </c>
      <c r="Q45" s="26" t="s">
        <v>1313</v>
      </c>
      <c r="R45" s="26" t="s">
        <v>1313</v>
      </c>
    </row>
    <row r="46" spans="1:18">
      <c r="A46" s="14">
        <v>1940</v>
      </c>
      <c r="B46" s="19">
        <v>187100</v>
      </c>
      <c r="C46" s="26">
        <v>41600</v>
      </c>
      <c r="D46" s="26">
        <v>31300</v>
      </c>
      <c r="E46" s="26">
        <v>72900</v>
      </c>
      <c r="F46" s="26" t="s">
        <v>1313</v>
      </c>
      <c r="G46" s="26">
        <v>16400</v>
      </c>
      <c r="H46" s="26">
        <v>25300</v>
      </c>
      <c r="I46" s="26" t="s">
        <v>1313</v>
      </c>
      <c r="J46" s="26" t="s">
        <v>1313</v>
      </c>
      <c r="K46" s="26" t="s">
        <v>1313</v>
      </c>
      <c r="L46" s="26" t="s">
        <v>1313</v>
      </c>
      <c r="M46" s="26">
        <v>220000</v>
      </c>
      <c r="N46" s="35">
        <v>412</v>
      </c>
      <c r="O46" s="35">
        <v>4790</v>
      </c>
      <c r="P46" s="35">
        <v>787000</v>
      </c>
      <c r="Q46" s="26" t="s">
        <v>1313</v>
      </c>
      <c r="R46" s="26" t="s">
        <v>1313</v>
      </c>
    </row>
    <row r="47" spans="1:18">
      <c r="A47" s="14">
        <v>1941</v>
      </c>
      <c r="B47" s="19">
        <v>280400</v>
      </c>
      <c r="C47" s="26">
        <v>39100</v>
      </c>
      <c r="D47" s="26">
        <v>57800</v>
      </c>
      <c r="E47" s="26">
        <v>96900</v>
      </c>
      <c r="F47" s="26" t="s">
        <v>1313</v>
      </c>
      <c r="G47" s="26">
        <v>12200</v>
      </c>
      <c r="H47" s="26">
        <v>6770</v>
      </c>
      <c r="I47" s="26" t="s">
        <v>1313</v>
      </c>
      <c r="J47" s="26" t="s">
        <v>1313</v>
      </c>
      <c r="K47" s="26" t="s">
        <v>1313</v>
      </c>
      <c r="L47" s="26" t="s">
        <v>1313</v>
      </c>
      <c r="M47" s="26">
        <v>325000</v>
      </c>
      <c r="N47" s="35">
        <v>364</v>
      </c>
      <c r="O47" s="35">
        <v>4030</v>
      </c>
      <c r="P47" s="35">
        <v>1040000</v>
      </c>
      <c r="Q47" s="26" t="s">
        <v>1313</v>
      </c>
      <c r="R47" s="26" t="s">
        <v>1313</v>
      </c>
    </row>
    <row r="48" spans="1:18">
      <c r="A48" s="14">
        <v>1942</v>
      </c>
      <c r="B48" s="19">
        <v>472700</v>
      </c>
      <c r="C48" s="26">
        <v>37800</v>
      </c>
      <c r="D48" s="26">
        <v>140000</v>
      </c>
      <c r="E48" s="26">
        <v>178000</v>
      </c>
      <c r="F48" s="26">
        <v>619000</v>
      </c>
      <c r="G48" s="26">
        <v>102000</v>
      </c>
      <c r="H48" s="26">
        <v>35200</v>
      </c>
      <c r="I48" s="26" t="s">
        <v>1313</v>
      </c>
      <c r="J48" s="26" t="s">
        <v>1313</v>
      </c>
      <c r="K48" s="26" t="s">
        <v>1313</v>
      </c>
      <c r="L48" s="26" t="s">
        <v>1313</v>
      </c>
      <c r="M48" s="26">
        <v>577000</v>
      </c>
      <c r="N48" s="35">
        <v>331</v>
      </c>
      <c r="O48" s="35">
        <v>3310</v>
      </c>
      <c r="P48" s="35">
        <v>1400000</v>
      </c>
      <c r="Q48" s="26" t="s">
        <v>1313</v>
      </c>
      <c r="R48" s="26" t="s">
        <v>1313</v>
      </c>
    </row>
    <row r="49" spans="1:18">
      <c r="A49" s="14">
        <v>1943</v>
      </c>
      <c r="B49" s="19">
        <v>834600</v>
      </c>
      <c r="C49" s="26">
        <v>30000</v>
      </c>
      <c r="D49" s="26">
        <v>255000</v>
      </c>
      <c r="E49" s="26">
        <v>285000</v>
      </c>
      <c r="F49" s="26">
        <v>892000</v>
      </c>
      <c r="G49" s="26">
        <v>123000</v>
      </c>
      <c r="H49" s="26">
        <v>107000</v>
      </c>
      <c r="I49" s="26" t="s">
        <v>1313</v>
      </c>
      <c r="J49" s="26" t="s">
        <v>1313</v>
      </c>
      <c r="K49" s="26" t="s">
        <v>1313</v>
      </c>
      <c r="L49" s="26" t="s">
        <v>1313</v>
      </c>
      <c r="M49" s="26">
        <v>881000</v>
      </c>
      <c r="N49" s="35">
        <v>331</v>
      </c>
      <c r="O49" s="35">
        <v>3120</v>
      </c>
      <c r="P49" s="35">
        <v>1950000</v>
      </c>
      <c r="Q49" s="26" t="s">
        <v>1313</v>
      </c>
      <c r="R49" s="26" t="s">
        <v>1313</v>
      </c>
    </row>
    <row r="50" spans="1:18">
      <c r="A50" s="14">
        <v>1944</v>
      </c>
      <c r="B50" s="19">
        <v>704000</v>
      </c>
      <c r="C50" s="26">
        <v>20800</v>
      </c>
      <c r="D50" s="26">
        <v>275000</v>
      </c>
      <c r="E50" s="26">
        <v>295000</v>
      </c>
      <c r="F50" s="26">
        <v>976000</v>
      </c>
      <c r="G50" s="26">
        <v>91600</v>
      </c>
      <c r="H50" s="26">
        <v>171000</v>
      </c>
      <c r="I50" s="26" t="s">
        <v>1313</v>
      </c>
      <c r="J50" s="26" t="s">
        <v>1313</v>
      </c>
      <c r="K50" s="26" t="s">
        <v>1313</v>
      </c>
      <c r="L50" s="26" t="s">
        <v>1313</v>
      </c>
      <c r="M50" s="26">
        <v>646000</v>
      </c>
      <c r="N50" s="35">
        <v>331</v>
      </c>
      <c r="O50" s="35">
        <v>3060</v>
      </c>
      <c r="P50" s="35">
        <v>1690000</v>
      </c>
      <c r="Q50" s="26" t="s">
        <v>1313</v>
      </c>
      <c r="R50" s="26" t="s">
        <v>1313</v>
      </c>
    </row>
    <row r="51" spans="1:18">
      <c r="A51" s="14">
        <v>1945</v>
      </c>
      <c r="B51" s="19">
        <v>449100</v>
      </c>
      <c r="C51" s="26">
        <v>24800</v>
      </c>
      <c r="D51" s="26">
        <v>246000</v>
      </c>
      <c r="E51" s="26">
        <v>271000</v>
      </c>
      <c r="F51" s="26">
        <v>845000</v>
      </c>
      <c r="G51" s="26">
        <v>303000</v>
      </c>
      <c r="H51" s="26">
        <v>5350</v>
      </c>
      <c r="I51" s="26" t="s">
        <v>1313</v>
      </c>
      <c r="J51" s="26" t="s">
        <v>1313</v>
      </c>
      <c r="K51" s="26" t="s">
        <v>1313</v>
      </c>
      <c r="L51" s="26" t="s">
        <v>1313</v>
      </c>
      <c r="M51" s="26">
        <v>772000</v>
      </c>
      <c r="N51" s="35">
        <v>331</v>
      </c>
      <c r="O51" s="35">
        <v>3010</v>
      </c>
      <c r="P51" s="35">
        <v>870000</v>
      </c>
      <c r="Q51" s="26" t="s">
        <v>1313</v>
      </c>
      <c r="R51" s="26" t="s">
        <v>1313</v>
      </c>
    </row>
    <row r="52" spans="1:18">
      <c r="A52" s="14">
        <v>1946</v>
      </c>
      <c r="B52" s="19">
        <v>371900</v>
      </c>
      <c r="C52" s="26">
        <v>82100</v>
      </c>
      <c r="D52" s="26">
        <v>170000</v>
      </c>
      <c r="E52" s="26">
        <v>252000</v>
      </c>
      <c r="F52" s="26">
        <v>740000</v>
      </c>
      <c r="G52" s="26">
        <v>38700</v>
      </c>
      <c r="H52" s="26">
        <v>15100</v>
      </c>
      <c r="I52" s="26" t="s">
        <v>1313</v>
      </c>
      <c r="J52" s="26" t="s">
        <v>1313</v>
      </c>
      <c r="K52" s="26" t="s">
        <v>1313</v>
      </c>
      <c r="L52" s="26" t="s">
        <v>1313</v>
      </c>
      <c r="M52" s="26">
        <v>478000</v>
      </c>
      <c r="N52" s="35">
        <v>331</v>
      </c>
      <c r="O52" s="35">
        <v>2760</v>
      </c>
      <c r="P52" s="35">
        <v>790000</v>
      </c>
      <c r="Q52" s="26" t="s">
        <v>1313</v>
      </c>
      <c r="R52" s="26" t="s">
        <v>1313</v>
      </c>
    </row>
    <row r="53" spans="1:18">
      <c r="A53" s="14">
        <v>1947</v>
      </c>
      <c r="B53" s="19">
        <v>518900</v>
      </c>
      <c r="C53" s="26">
        <v>149000</v>
      </c>
      <c r="D53" s="26">
        <v>164000</v>
      </c>
      <c r="E53" s="26">
        <v>313000</v>
      </c>
      <c r="F53" s="26">
        <v>862000</v>
      </c>
      <c r="G53" s="26">
        <v>28400</v>
      </c>
      <c r="H53" s="26">
        <v>57300</v>
      </c>
      <c r="I53" s="26" t="s">
        <v>1313</v>
      </c>
      <c r="J53" s="26" t="s">
        <v>1313</v>
      </c>
      <c r="K53" s="26" t="s">
        <v>1313</v>
      </c>
      <c r="L53" s="26" t="s">
        <v>1313</v>
      </c>
      <c r="M53" s="26">
        <v>639000</v>
      </c>
      <c r="N53" s="35">
        <v>331</v>
      </c>
      <c r="O53" s="35">
        <v>2420</v>
      </c>
      <c r="P53" s="35">
        <v>1080000</v>
      </c>
      <c r="Q53" s="26" t="s">
        <v>1313</v>
      </c>
      <c r="R53" s="26" t="s">
        <v>1313</v>
      </c>
    </row>
    <row r="54" spans="1:18">
      <c r="A54" s="14">
        <v>1948</v>
      </c>
      <c r="B54" s="19">
        <v>565200</v>
      </c>
      <c r="C54" s="26">
        <v>86800</v>
      </c>
      <c r="D54" s="26">
        <v>173000</v>
      </c>
      <c r="E54" s="26">
        <v>260000</v>
      </c>
      <c r="F54" s="26">
        <v>985000</v>
      </c>
      <c r="G54" s="26">
        <v>146000</v>
      </c>
      <c r="H54" s="26">
        <v>44900</v>
      </c>
      <c r="I54" s="26" t="s">
        <v>1313</v>
      </c>
      <c r="J54" s="26" t="s">
        <v>1313</v>
      </c>
      <c r="K54" s="35">
        <v>0</v>
      </c>
      <c r="L54" s="35">
        <v>0</v>
      </c>
      <c r="M54" s="26">
        <v>753000</v>
      </c>
      <c r="N54" s="35">
        <v>346</v>
      </c>
      <c r="O54" s="35">
        <v>2340</v>
      </c>
      <c r="P54" s="35">
        <v>1270000</v>
      </c>
      <c r="Q54" s="26" t="s">
        <v>1313</v>
      </c>
      <c r="R54" s="26" t="s">
        <v>1313</v>
      </c>
    </row>
    <row r="55" spans="1:18">
      <c r="A55" s="14">
        <v>1949</v>
      </c>
      <c r="B55" s="19">
        <v>547000</v>
      </c>
      <c r="C55" s="26">
        <v>40500</v>
      </c>
      <c r="D55" s="26">
        <v>124000</v>
      </c>
      <c r="E55" s="26">
        <v>164000</v>
      </c>
      <c r="F55" s="26">
        <v>713000</v>
      </c>
      <c r="G55" s="26">
        <v>114000</v>
      </c>
      <c r="H55" s="26">
        <v>33700</v>
      </c>
      <c r="I55" s="35">
        <v>327000</v>
      </c>
      <c r="J55" s="26" t="s">
        <v>1313</v>
      </c>
      <c r="K55" s="35">
        <v>15000</v>
      </c>
      <c r="L55" s="35">
        <v>342000</v>
      </c>
      <c r="M55" s="26">
        <v>667000</v>
      </c>
      <c r="N55" s="35">
        <v>375</v>
      </c>
      <c r="O55" s="35">
        <v>2570</v>
      </c>
      <c r="P55" s="35">
        <v>1310000</v>
      </c>
      <c r="Q55" s="26" t="s">
        <v>1313</v>
      </c>
      <c r="R55" s="26" t="s">
        <v>1313</v>
      </c>
    </row>
    <row r="56" spans="1:18">
      <c r="A56" s="14">
        <v>1950</v>
      </c>
      <c r="B56" s="19">
        <v>651900</v>
      </c>
      <c r="C56" s="26">
        <v>69000</v>
      </c>
      <c r="D56" s="26">
        <v>152000</v>
      </c>
      <c r="E56" s="26">
        <v>221000</v>
      </c>
      <c r="F56" s="26">
        <v>1090000</v>
      </c>
      <c r="G56" s="26">
        <v>232000</v>
      </c>
      <c r="H56" s="26">
        <v>20900</v>
      </c>
      <c r="I56" s="35">
        <v>363000</v>
      </c>
      <c r="J56" s="26" t="s">
        <v>1313</v>
      </c>
      <c r="K56" s="35">
        <v>41000</v>
      </c>
      <c r="L56" s="35">
        <v>404000</v>
      </c>
      <c r="M56" s="26">
        <v>871000</v>
      </c>
      <c r="N56" s="35">
        <v>390</v>
      </c>
      <c r="O56" s="35">
        <v>2640</v>
      </c>
      <c r="P56" s="35">
        <v>1490000</v>
      </c>
      <c r="Q56" s="26" t="s">
        <v>1313</v>
      </c>
      <c r="R56" s="26" t="s">
        <v>1313</v>
      </c>
    </row>
    <row r="57" spans="1:18">
      <c r="A57" s="14">
        <v>1951</v>
      </c>
      <c r="B57" s="19">
        <v>759300</v>
      </c>
      <c r="C57" s="26">
        <v>70000</v>
      </c>
      <c r="D57" s="26">
        <v>196000</v>
      </c>
      <c r="E57" s="26">
        <v>266000</v>
      </c>
      <c r="F57" s="26">
        <v>1120000</v>
      </c>
      <c r="G57" s="26">
        <v>147000</v>
      </c>
      <c r="H57" s="26">
        <v>13600</v>
      </c>
      <c r="I57" s="35">
        <v>399000</v>
      </c>
      <c r="J57" s="26" t="s">
        <v>1313</v>
      </c>
      <c r="K57" s="35">
        <v>91000</v>
      </c>
      <c r="L57" s="35">
        <v>490000</v>
      </c>
      <c r="M57" s="26">
        <v>876000</v>
      </c>
      <c r="N57" s="35">
        <v>419</v>
      </c>
      <c r="O57" s="35">
        <v>2640</v>
      </c>
      <c r="P57" s="35">
        <v>1800000</v>
      </c>
      <c r="Q57" s="26" t="s">
        <v>1313</v>
      </c>
      <c r="R57" s="26" t="s">
        <v>1313</v>
      </c>
    </row>
    <row r="58" spans="1:18">
      <c r="A58" s="14">
        <v>1952</v>
      </c>
      <c r="B58" s="19">
        <v>850000</v>
      </c>
      <c r="C58" s="26">
        <v>64000</v>
      </c>
      <c r="D58" s="26">
        <v>212000</v>
      </c>
      <c r="E58" s="26">
        <v>276000</v>
      </c>
      <c r="F58" s="26">
        <v>1210000</v>
      </c>
      <c r="G58" s="26">
        <v>137000</v>
      </c>
      <c r="H58" s="26">
        <v>9980</v>
      </c>
      <c r="I58" s="35">
        <v>435000</v>
      </c>
      <c r="J58" s="26" t="s">
        <v>1313</v>
      </c>
      <c r="K58" s="35">
        <v>77000</v>
      </c>
      <c r="L58" s="35">
        <v>512000</v>
      </c>
      <c r="M58" s="26">
        <v>1020000</v>
      </c>
      <c r="N58" s="35">
        <v>428</v>
      </c>
      <c r="O58" s="35">
        <v>2630</v>
      </c>
      <c r="P58" s="35">
        <v>2060000</v>
      </c>
      <c r="Q58" s="26" t="s">
        <v>1313</v>
      </c>
      <c r="R58" s="26" t="s">
        <v>1313</v>
      </c>
    </row>
    <row r="59" spans="1:18">
      <c r="A59" s="14">
        <v>1953</v>
      </c>
      <c r="B59" s="19">
        <v>1136000</v>
      </c>
      <c r="C59" s="26">
        <v>72000</v>
      </c>
      <c r="D59" s="26">
        <v>263000</v>
      </c>
      <c r="E59" s="26">
        <v>335000</v>
      </c>
      <c r="F59" s="26">
        <v>1470000</v>
      </c>
      <c r="G59" s="26">
        <v>326000</v>
      </c>
      <c r="H59" s="26">
        <v>13600</v>
      </c>
      <c r="I59" s="35">
        <v>454000</v>
      </c>
      <c r="J59" s="26" t="s">
        <v>1313</v>
      </c>
      <c r="K59" s="35">
        <v>218000</v>
      </c>
      <c r="L59" s="35">
        <v>672000</v>
      </c>
      <c r="M59" s="26">
        <v>1360000</v>
      </c>
      <c r="N59" s="35">
        <v>461</v>
      </c>
      <c r="O59" s="35">
        <v>2810</v>
      </c>
      <c r="P59" s="35">
        <v>2470000</v>
      </c>
      <c r="Q59" s="26" t="s">
        <v>1313</v>
      </c>
      <c r="R59" s="26" t="s">
        <v>1313</v>
      </c>
    </row>
    <row r="60" spans="1:18">
      <c r="A60" s="14">
        <v>1954</v>
      </c>
      <c r="B60" s="19">
        <v>1325000</v>
      </c>
      <c r="C60" s="26">
        <v>60000</v>
      </c>
      <c r="D60" s="26">
        <v>224000</v>
      </c>
      <c r="E60" s="26">
        <v>284000</v>
      </c>
      <c r="F60" s="26">
        <v>1360000</v>
      </c>
      <c r="G60" s="26">
        <v>221000</v>
      </c>
      <c r="H60" s="26">
        <v>45400</v>
      </c>
      <c r="I60" s="35">
        <v>508000</v>
      </c>
      <c r="J60" s="26" t="s">
        <v>1313</v>
      </c>
      <c r="K60" s="35">
        <v>738000</v>
      </c>
      <c r="L60" s="35">
        <v>1250000</v>
      </c>
      <c r="M60" s="26">
        <v>987000</v>
      </c>
      <c r="N60" s="35">
        <v>481</v>
      </c>
      <c r="O60" s="35">
        <v>2920</v>
      </c>
      <c r="P60" s="35">
        <v>2810000</v>
      </c>
      <c r="Q60" s="26" t="s">
        <v>1313</v>
      </c>
      <c r="R60" s="26" t="s">
        <v>1313</v>
      </c>
    </row>
    <row r="61" spans="1:18">
      <c r="A61" s="14">
        <v>1955</v>
      </c>
      <c r="B61" s="19">
        <v>1421000</v>
      </c>
      <c r="C61" s="26">
        <v>91000</v>
      </c>
      <c r="D61" s="26">
        <v>285000</v>
      </c>
      <c r="E61" s="26">
        <v>376000</v>
      </c>
      <c r="F61" s="26">
        <v>1810000</v>
      </c>
      <c r="G61" s="26">
        <v>217000</v>
      </c>
      <c r="H61" s="26">
        <v>30800</v>
      </c>
      <c r="I61" s="35">
        <v>544000</v>
      </c>
      <c r="J61" s="26" t="s">
        <v>1313</v>
      </c>
      <c r="K61" s="35">
        <v>936000</v>
      </c>
      <c r="L61" s="35">
        <v>1480000</v>
      </c>
      <c r="M61" s="26">
        <v>1460000</v>
      </c>
      <c r="N61" s="35">
        <v>522</v>
      </c>
      <c r="O61" s="35">
        <v>3180</v>
      </c>
      <c r="P61" s="35">
        <v>3140000</v>
      </c>
      <c r="Q61" s="26" t="s">
        <v>1313</v>
      </c>
      <c r="R61" s="26" t="s">
        <v>1313</v>
      </c>
    </row>
    <row r="62" spans="1:18">
      <c r="A62" s="14">
        <v>1956</v>
      </c>
      <c r="B62" s="19">
        <v>1523000</v>
      </c>
      <c r="C62" s="26">
        <v>88000</v>
      </c>
      <c r="D62" s="26">
        <v>300000</v>
      </c>
      <c r="E62" s="26">
        <v>388000</v>
      </c>
      <c r="F62" s="26">
        <v>1840000</v>
      </c>
      <c r="G62" s="26">
        <v>240000</v>
      </c>
      <c r="H62" s="26">
        <v>61700</v>
      </c>
      <c r="I62" s="35">
        <v>581000</v>
      </c>
      <c r="J62" s="26" t="s">
        <v>1313</v>
      </c>
      <c r="K62" s="35">
        <v>950000</v>
      </c>
      <c r="L62" s="35">
        <v>1530000</v>
      </c>
      <c r="M62" s="26">
        <v>1740000</v>
      </c>
      <c r="N62" s="35">
        <v>529</v>
      </c>
      <c r="O62" s="35">
        <v>3170</v>
      </c>
      <c r="P62" s="35">
        <v>3370000</v>
      </c>
      <c r="Q62" s="26" t="s">
        <v>1313</v>
      </c>
      <c r="R62" s="26" t="s">
        <v>1313</v>
      </c>
    </row>
    <row r="63" spans="1:18">
      <c r="A63" s="14">
        <v>1957</v>
      </c>
      <c r="B63" s="19">
        <v>1495000</v>
      </c>
      <c r="C63" s="26">
        <v>89000</v>
      </c>
      <c r="D63" s="26">
        <v>315000</v>
      </c>
      <c r="E63" s="26">
        <v>404000</v>
      </c>
      <c r="F63" s="26">
        <v>1720000</v>
      </c>
      <c r="G63" s="26">
        <v>234000</v>
      </c>
      <c r="H63" s="26">
        <v>57200</v>
      </c>
      <c r="I63" s="35">
        <v>680000</v>
      </c>
      <c r="J63" s="26" t="s">
        <v>1313</v>
      </c>
      <c r="K63" s="35">
        <v>1150000</v>
      </c>
      <c r="L63" s="35">
        <v>1830000</v>
      </c>
      <c r="M63" s="26">
        <v>1460000</v>
      </c>
      <c r="N63" s="35">
        <v>560</v>
      </c>
      <c r="O63" s="35">
        <v>3240</v>
      </c>
      <c r="P63" s="35">
        <v>3370000</v>
      </c>
      <c r="Q63" s="26" t="s">
        <v>1313</v>
      </c>
      <c r="R63" s="26" t="s">
        <v>1313</v>
      </c>
    </row>
    <row r="64" spans="1:18">
      <c r="A64" s="14">
        <v>1958</v>
      </c>
      <c r="B64" s="19">
        <v>1421000</v>
      </c>
      <c r="C64" s="26">
        <v>73000</v>
      </c>
      <c r="D64" s="26">
        <v>249000</v>
      </c>
      <c r="E64" s="26">
        <v>322000</v>
      </c>
      <c r="F64" s="26">
        <v>1580000</v>
      </c>
      <c r="G64" s="26">
        <v>266000</v>
      </c>
      <c r="H64" s="26">
        <v>74400</v>
      </c>
      <c r="I64" s="35">
        <v>689000</v>
      </c>
      <c r="J64" s="26" t="s">
        <v>1313</v>
      </c>
      <c r="K64" s="35">
        <v>1570000</v>
      </c>
      <c r="L64" s="35">
        <v>2260000</v>
      </c>
      <c r="M64" s="26">
        <v>1260000</v>
      </c>
      <c r="N64" s="35">
        <v>547</v>
      </c>
      <c r="O64" s="35">
        <v>3090</v>
      </c>
      <c r="P64" s="35">
        <v>3510000</v>
      </c>
      <c r="Q64" s="26" t="s">
        <v>1313</v>
      </c>
      <c r="R64" s="26" t="s">
        <v>1313</v>
      </c>
    </row>
    <row r="65" spans="1:18">
      <c r="A65" s="14">
        <v>1959</v>
      </c>
      <c r="B65" s="19">
        <v>1773000</v>
      </c>
      <c r="C65" s="26">
        <v>94000</v>
      </c>
      <c r="D65" s="26">
        <v>313000</v>
      </c>
      <c r="E65" s="26">
        <v>407000</v>
      </c>
      <c r="F65" s="26">
        <v>2170000</v>
      </c>
      <c r="G65" s="26">
        <v>274000</v>
      </c>
      <c r="H65" s="26">
        <v>149000</v>
      </c>
      <c r="I65" s="35">
        <v>689000</v>
      </c>
      <c r="J65" s="26" t="s">
        <v>1313</v>
      </c>
      <c r="K65" s="35">
        <v>1630000</v>
      </c>
      <c r="L65" s="35">
        <v>2320000</v>
      </c>
      <c r="M65" s="26">
        <v>1930000</v>
      </c>
      <c r="N65" s="35">
        <v>545</v>
      </c>
      <c r="O65" s="35">
        <v>3040</v>
      </c>
      <c r="P65" s="35">
        <v>4060000</v>
      </c>
      <c r="Q65" s="26" t="s">
        <v>1313</v>
      </c>
      <c r="R65" s="26" t="s">
        <v>1313</v>
      </c>
    </row>
    <row r="66" spans="1:18">
      <c r="A66" s="14">
        <v>1960</v>
      </c>
      <c r="B66" s="19">
        <v>1827000</v>
      </c>
      <c r="C66" s="26">
        <v>86000</v>
      </c>
      <c r="D66" s="26">
        <v>311000</v>
      </c>
      <c r="E66" s="26">
        <v>397000</v>
      </c>
      <c r="F66" s="26">
        <v>1870000</v>
      </c>
      <c r="G66" s="26">
        <v>178000</v>
      </c>
      <c r="H66" s="26">
        <v>348000</v>
      </c>
      <c r="I66" s="35">
        <v>780000</v>
      </c>
      <c r="J66" s="26" t="s">
        <v>1313</v>
      </c>
      <c r="K66" s="35">
        <v>1690000</v>
      </c>
      <c r="L66" s="35">
        <v>2470000</v>
      </c>
      <c r="M66" s="26">
        <v>1590000</v>
      </c>
      <c r="N66" s="35">
        <v>573</v>
      </c>
      <c r="O66" s="35">
        <v>3150</v>
      </c>
      <c r="P66" s="35">
        <v>4490000</v>
      </c>
      <c r="Q66" s="26" t="s">
        <v>1313</v>
      </c>
      <c r="R66" s="26" t="s">
        <v>1313</v>
      </c>
    </row>
    <row r="67" spans="1:18">
      <c r="A67" s="14">
        <v>1961</v>
      </c>
      <c r="B67" s="19">
        <v>1727000</v>
      </c>
      <c r="C67" s="26">
        <v>142000</v>
      </c>
      <c r="D67" s="26">
        <v>299000</v>
      </c>
      <c r="E67" s="26">
        <v>441000</v>
      </c>
      <c r="F67" s="26">
        <v>2110000</v>
      </c>
      <c r="G67" s="26">
        <v>231000</v>
      </c>
      <c r="H67" s="26">
        <v>216000</v>
      </c>
      <c r="I67" s="35">
        <v>898000</v>
      </c>
      <c r="J67" s="26" t="s">
        <v>1313</v>
      </c>
      <c r="K67" s="35">
        <v>1740000</v>
      </c>
      <c r="L67" s="35">
        <v>2640000</v>
      </c>
      <c r="M67" s="26">
        <v>1720000</v>
      </c>
      <c r="N67" s="35">
        <v>562</v>
      </c>
      <c r="O67" s="35">
        <v>3050</v>
      </c>
      <c r="P67" s="35">
        <v>4700000</v>
      </c>
      <c r="Q67" s="26" t="s">
        <v>1313</v>
      </c>
      <c r="R67" s="26" t="s">
        <v>1313</v>
      </c>
    </row>
    <row r="68" spans="1:18">
      <c r="A68" s="14">
        <v>1962</v>
      </c>
      <c r="B68" s="19">
        <v>1921000</v>
      </c>
      <c r="C68" s="26">
        <v>152000</v>
      </c>
      <c r="D68" s="26">
        <v>377000</v>
      </c>
      <c r="E68" s="26">
        <v>529000</v>
      </c>
      <c r="F68" s="26">
        <v>2430000</v>
      </c>
      <c r="G68" s="26">
        <v>342000</v>
      </c>
      <c r="H68" s="26">
        <v>235000</v>
      </c>
      <c r="I68" s="35">
        <v>989000</v>
      </c>
      <c r="J68" s="26" t="s">
        <v>1313</v>
      </c>
      <c r="K68" s="35">
        <v>1780000</v>
      </c>
      <c r="L68" s="35">
        <v>2770000</v>
      </c>
      <c r="M68" s="26">
        <v>2050000</v>
      </c>
      <c r="N68" s="35">
        <v>527</v>
      </c>
      <c r="O68" s="35">
        <v>2830</v>
      </c>
      <c r="P68" s="35">
        <v>5060000</v>
      </c>
      <c r="Q68" s="26" t="s">
        <v>1313</v>
      </c>
      <c r="R68" s="26" t="s">
        <v>1313</v>
      </c>
    </row>
    <row r="69" spans="1:18">
      <c r="A69" s="14">
        <v>1963</v>
      </c>
      <c r="B69" s="19">
        <v>2098000</v>
      </c>
      <c r="C69" s="26">
        <v>144000</v>
      </c>
      <c r="D69" s="26">
        <v>449000</v>
      </c>
      <c r="E69" s="26">
        <v>593000</v>
      </c>
      <c r="F69" s="26">
        <v>2680000</v>
      </c>
      <c r="G69" s="26">
        <v>423000</v>
      </c>
      <c r="H69" s="26">
        <v>265000</v>
      </c>
      <c r="I69" s="35">
        <v>1110000</v>
      </c>
      <c r="J69" s="26" t="s">
        <v>1313</v>
      </c>
      <c r="K69" s="35">
        <v>1780000</v>
      </c>
      <c r="L69" s="35">
        <v>2890000</v>
      </c>
      <c r="M69" s="26">
        <v>2280000</v>
      </c>
      <c r="N69" s="35">
        <v>498</v>
      </c>
      <c r="O69" s="35">
        <v>2650</v>
      </c>
      <c r="P69" s="35">
        <v>5320000</v>
      </c>
      <c r="Q69" s="26" t="s">
        <v>1313</v>
      </c>
      <c r="R69" s="26" t="s">
        <v>1313</v>
      </c>
    </row>
    <row r="70" spans="1:18">
      <c r="A70" s="14">
        <v>1964</v>
      </c>
      <c r="B70" s="19">
        <v>2316000</v>
      </c>
      <c r="C70" s="26">
        <v>147000</v>
      </c>
      <c r="D70" s="26">
        <v>494000</v>
      </c>
      <c r="E70" s="26">
        <v>641000</v>
      </c>
      <c r="F70" s="26">
        <v>2990000</v>
      </c>
      <c r="G70" s="26">
        <v>411000</v>
      </c>
      <c r="H70" s="26">
        <v>317000</v>
      </c>
      <c r="I70" s="35">
        <v>1270000</v>
      </c>
      <c r="J70" s="26" t="s">
        <v>1313</v>
      </c>
      <c r="K70" s="35">
        <v>1730000</v>
      </c>
      <c r="L70" s="35">
        <v>3000000</v>
      </c>
      <c r="M70" s="26">
        <v>2240000</v>
      </c>
      <c r="N70" s="35">
        <v>522</v>
      </c>
      <c r="O70" s="35">
        <v>2750</v>
      </c>
      <c r="P70" s="35">
        <v>5940000</v>
      </c>
      <c r="Q70" s="16">
        <v>17000</v>
      </c>
      <c r="R70" s="26" t="s">
        <v>1313</v>
      </c>
    </row>
    <row r="71" spans="1:18">
      <c r="A71" s="14">
        <v>1965</v>
      </c>
      <c r="B71" s="19">
        <v>2498000</v>
      </c>
      <c r="C71" s="26">
        <v>186000</v>
      </c>
      <c r="D71" s="26">
        <v>566000</v>
      </c>
      <c r="E71" s="26">
        <v>752000</v>
      </c>
      <c r="F71" s="26">
        <v>3440000</v>
      </c>
      <c r="G71" s="26">
        <v>562000</v>
      </c>
      <c r="H71" s="26">
        <v>286000</v>
      </c>
      <c r="I71" s="35">
        <v>1420000</v>
      </c>
      <c r="J71" s="26" t="s">
        <v>1313</v>
      </c>
      <c r="K71" s="35">
        <v>1700000</v>
      </c>
      <c r="L71" s="35">
        <v>3110000</v>
      </c>
      <c r="M71" s="26">
        <v>2850000</v>
      </c>
      <c r="N71" s="35">
        <v>540</v>
      </c>
      <c r="O71" s="35">
        <v>2780</v>
      </c>
      <c r="P71" s="35">
        <v>6310000</v>
      </c>
      <c r="Q71" s="16">
        <v>18600</v>
      </c>
      <c r="R71" s="26" t="s">
        <v>1313</v>
      </c>
    </row>
    <row r="72" spans="1:18">
      <c r="A72" s="14">
        <v>1966</v>
      </c>
      <c r="B72" s="19">
        <v>2693000</v>
      </c>
      <c r="C72" s="26">
        <v>170000</v>
      </c>
      <c r="D72" s="26">
        <v>635000</v>
      </c>
      <c r="E72" s="26">
        <v>805000</v>
      </c>
      <c r="F72" s="26">
        <v>3830000</v>
      </c>
      <c r="G72" s="26">
        <v>616000</v>
      </c>
      <c r="H72" s="26">
        <v>299000</v>
      </c>
      <c r="I72" s="35">
        <v>1460000</v>
      </c>
      <c r="J72" s="26" t="s">
        <v>1313</v>
      </c>
      <c r="K72" s="35">
        <v>1400000</v>
      </c>
      <c r="L72" s="35">
        <v>2860000</v>
      </c>
      <c r="M72" s="26">
        <v>3430000</v>
      </c>
      <c r="N72" s="35">
        <v>540</v>
      </c>
      <c r="O72" s="35">
        <v>2710</v>
      </c>
      <c r="P72" s="35">
        <v>6880000</v>
      </c>
      <c r="Q72" s="16">
        <v>19900</v>
      </c>
      <c r="R72" s="26" t="s">
        <v>1313</v>
      </c>
    </row>
    <row r="73" spans="1:18">
      <c r="A73" s="14">
        <v>1967</v>
      </c>
      <c r="B73" s="19">
        <v>2966000</v>
      </c>
      <c r="C73" s="26">
        <v>159000</v>
      </c>
      <c r="D73" s="26">
        <v>638000</v>
      </c>
      <c r="E73" s="26">
        <v>797000</v>
      </c>
      <c r="F73" s="26">
        <v>3760000</v>
      </c>
      <c r="G73" s="26">
        <v>489000</v>
      </c>
      <c r="H73" s="26">
        <v>332000</v>
      </c>
      <c r="I73" s="35">
        <v>1600000</v>
      </c>
      <c r="J73" s="26" t="s">
        <v>1313</v>
      </c>
      <c r="K73" s="35">
        <v>1340000</v>
      </c>
      <c r="L73" s="35">
        <v>2950000</v>
      </c>
      <c r="M73" s="26">
        <v>3200000</v>
      </c>
      <c r="N73" s="35">
        <v>551</v>
      </c>
      <c r="O73" s="35">
        <v>2690</v>
      </c>
      <c r="P73" s="35">
        <v>7570000</v>
      </c>
      <c r="Q73" s="16">
        <v>21700</v>
      </c>
      <c r="R73" s="26" t="s">
        <v>1313</v>
      </c>
    </row>
    <row r="74" spans="1:18">
      <c r="A74" s="14">
        <v>1968</v>
      </c>
      <c r="B74" s="19">
        <v>2953000</v>
      </c>
      <c r="C74" s="26">
        <v>164000</v>
      </c>
      <c r="D74" s="26">
        <v>740000</v>
      </c>
      <c r="E74" s="26">
        <v>904000</v>
      </c>
      <c r="F74" s="26">
        <v>4230000</v>
      </c>
      <c r="G74" s="26">
        <v>719000</v>
      </c>
      <c r="H74" s="26">
        <v>318000</v>
      </c>
      <c r="I74" s="35">
        <v>1690000</v>
      </c>
      <c r="J74" s="26" t="s">
        <v>1313</v>
      </c>
      <c r="K74" s="35">
        <v>1290000</v>
      </c>
      <c r="L74" s="35">
        <v>2980000</v>
      </c>
      <c r="M74" s="26">
        <v>3480000</v>
      </c>
      <c r="N74" s="35">
        <v>564</v>
      </c>
      <c r="O74" s="35">
        <v>2650</v>
      </c>
      <c r="P74" s="35">
        <v>8020000</v>
      </c>
      <c r="Q74" s="16">
        <v>21900</v>
      </c>
      <c r="R74" s="26" t="s">
        <v>1313</v>
      </c>
    </row>
    <row r="75" spans="1:18">
      <c r="A75" s="14">
        <v>1969</v>
      </c>
      <c r="B75" s="19">
        <v>3441000</v>
      </c>
      <c r="C75" s="26">
        <v>181000</v>
      </c>
      <c r="D75" s="26">
        <v>862000</v>
      </c>
      <c r="E75" s="26">
        <v>1040000</v>
      </c>
      <c r="F75" s="26">
        <v>4460000</v>
      </c>
      <c r="G75" s="26">
        <v>506000</v>
      </c>
      <c r="H75" s="26">
        <v>522000</v>
      </c>
      <c r="I75" s="35">
        <v>1720000</v>
      </c>
      <c r="J75" s="26" t="s">
        <v>1313</v>
      </c>
      <c r="K75" s="35">
        <v>1170000</v>
      </c>
      <c r="L75" s="35">
        <v>2880000</v>
      </c>
      <c r="M75" s="26">
        <v>3710000</v>
      </c>
      <c r="N75" s="35">
        <v>600</v>
      </c>
      <c r="O75" s="35">
        <v>2670</v>
      </c>
      <c r="P75" s="35">
        <v>8970000</v>
      </c>
      <c r="Q75" s="16">
        <v>24700</v>
      </c>
      <c r="R75" s="26" t="s">
        <v>1313</v>
      </c>
    </row>
    <row r="76" spans="1:18">
      <c r="A76" s="14">
        <v>1970</v>
      </c>
      <c r="B76" s="19">
        <v>3607000</v>
      </c>
      <c r="C76" s="26">
        <v>179000</v>
      </c>
      <c r="D76" s="26">
        <v>728000</v>
      </c>
      <c r="E76" s="26">
        <v>907000</v>
      </c>
      <c r="F76" s="26">
        <v>4060000</v>
      </c>
      <c r="G76" s="26">
        <v>391000</v>
      </c>
      <c r="H76" s="26">
        <v>555000</v>
      </c>
      <c r="I76" s="35">
        <v>1990000</v>
      </c>
      <c r="J76" s="26" t="s">
        <v>1313</v>
      </c>
      <c r="K76" s="35">
        <v>1140000</v>
      </c>
      <c r="L76" s="35">
        <v>3130000</v>
      </c>
      <c r="M76" s="26">
        <v>3380000</v>
      </c>
      <c r="N76" s="35">
        <v>633</v>
      </c>
      <c r="O76" s="35">
        <v>2660</v>
      </c>
      <c r="P76" s="35">
        <v>9650000</v>
      </c>
      <c r="Q76" s="16">
        <v>25300</v>
      </c>
      <c r="R76" s="26" t="s">
        <v>440</v>
      </c>
    </row>
    <row r="77" spans="1:18">
      <c r="A77" s="14">
        <v>1971</v>
      </c>
      <c r="B77" s="19">
        <v>3561000</v>
      </c>
      <c r="C77" s="26">
        <v>196000</v>
      </c>
      <c r="D77" s="26">
        <v>757000</v>
      </c>
      <c r="E77" s="26">
        <v>953000</v>
      </c>
      <c r="F77" s="26">
        <v>4480000</v>
      </c>
      <c r="G77" s="26">
        <v>569000</v>
      </c>
      <c r="H77" s="26">
        <v>266000</v>
      </c>
      <c r="I77" s="35">
        <v>2280000</v>
      </c>
      <c r="J77" s="26" t="s">
        <v>1313</v>
      </c>
      <c r="K77" s="35">
        <v>1140000</v>
      </c>
      <c r="L77" s="35">
        <v>3420000</v>
      </c>
      <c r="M77" s="26">
        <v>3770000</v>
      </c>
      <c r="N77" s="35">
        <v>639</v>
      </c>
      <c r="O77" s="35">
        <v>2570</v>
      </c>
      <c r="P77" s="35">
        <v>10300000</v>
      </c>
      <c r="Q77" s="16">
        <v>23500</v>
      </c>
      <c r="R77" s="26">
        <v>0</v>
      </c>
    </row>
    <row r="78" spans="1:18">
      <c r="A78" s="14">
        <v>1972</v>
      </c>
      <c r="B78" s="19">
        <v>3739000</v>
      </c>
      <c r="C78" s="26">
        <v>227000</v>
      </c>
      <c r="D78" s="26">
        <v>795000</v>
      </c>
      <c r="E78" s="26">
        <v>1020000</v>
      </c>
      <c r="F78" s="26">
        <v>5210000</v>
      </c>
      <c r="G78" s="26">
        <v>673000</v>
      </c>
      <c r="H78" s="26">
        <v>298000</v>
      </c>
      <c r="I78" s="35">
        <v>2210000</v>
      </c>
      <c r="J78" s="26" t="s">
        <v>1313</v>
      </c>
      <c r="K78" s="35">
        <v>1140000</v>
      </c>
      <c r="L78" s="35">
        <v>3340000</v>
      </c>
      <c r="M78" s="26">
        <v>4410000</v>
      </c>
      <c r="N78" s="35">
        <v>551</v>
      </c>
      <c r="O78" s="35">
        <v>2150</v>
      </c>
      <c r="P78" s="35">
        <v>11000000</v>
      </c>
      <c r="Q78" s="16">
        <v>22500</v>
      </c>
      <c r="R78" s="26">
        <v>10</v>
      </c>
    </row>
    <row r="79" spans="1:18">
      <c r="A79" s="14">
        <v>1973</v>
      </c>
      <c r="B79" s="19">
        <v>4109000</v>
      </c>
      <c r="C79" s="26">
        <v>240000</v>
      </c>
      <c r="D79" s="26">
        <v>886000</v>
      </c>
      <c r="E79" s="26">
        <v>1130000</v>
      </c>
      <c r="F79" s="26">
        <v>6240000</v>
      </c>
      <c r="G79" s="26">
        <v>514000</v>
      </c>
      <c r="H79" s="26">
        <v>509000</v>
      </c>
      <c r="I79" s="35">
        <v>1980000</v>
      </c>
      <c r="J79" s="26" t="s">
        <v>1313</v>
      </c>
      <c r="K79" s="35">
        <v>475000</v>
      </c>
      <c r="L79" s="35">
        <v>2460000</v>
      </c>
      <c r="M79" s="26">
        <v>5250000</v>
      </c>
      <c r="N79" s="35">
        <v>582</v>
      </c>
      <c r="O79" s="35">
        <v>2130</v>
      </c>
      <c r="P79" s="35">
        <v>12100000</v>
      </c>
      <c r="Q79" s="16">
        <v>24400</v>
      </c>
      <c r="R79" s="26">
        <v>17</v>
      </c>
    </row>
    <row r="80" spans="1:18">
      <c r="A80" s="14">
        <v>1974</v>
      </c>
      <c r="B80" s="19">
        <v>4448000</v>
      </c>
      <c r="C80" s="26">
        <v>276000</v>
      </c>
      <c r="D80" s="26">
        <v>887000</v>
      </c>
      <c r="E80" s="26">
        <v>1160000</v>
      </c>
      <c r="F80" s="26">
        <v>5810000</v>
      </c>
      <c r="G80" s="26">
        <v>503000</v>
      </c>
      <c r="H80" s="26">
        <v>475000</v>
      </c>
      <c r="I80" s="35">
        <v>2340000</v>
      </c>
      <c r="J80" s="26" t="s">
        <v>1313</v>
      </c>
      <c r="K80" s="35">
        <v>12000</v>
      </c>
      <c r="L80" s="35">
        <v>2350000</v>
      </c>
      <c r="M80" s="26">
        <v>4860000</v>
      </c>
      <c r="N80" s="35">
        <v>950</v>
      </c>
      <c r="O80" s="35">
        <v>3140</v>
      </c>
      <c r="P80" s="35">
        <v>13200000</v>
      </c>
      <c r="Q80" s="16">
        <v>28100</v>
      </c>
      <c r="R80" s="26">
        <v>3</v>
      </c>
    </row>
    <row r="81" spans="1:18">
      <c r="A81" s="14">
        <v>1975</v>
      </c>
      <c r="B81" s="19">
        <v>3519000</v>
      </c>
      <c r="C81" s="26">
        <v>305000</v>
      </c>
      <c r="D81" s="26">
        <v>816000</v>
      </c>
      <c r="E81" s="26">
        <v>1120000</v>
      </c>
      <c r="F81" s="26">
        <v>4140000</v>
      </c>
      <c r="G81" s="26">
        <v>449000</v>
      </c>
      <c r="H81" s="26">
        <v>399000</v>
      </c>
      <c r="I81" s="35">
        <v>2720000</v>
      </c>
      <c r="J81" s="26" t="s">
        <v>1313</v>
      </c>
      <c r="K81" s="35">
        <v>10000</v>
      </c>
      <c r="L81" s="35">
        <v>2730000</v>
      </c>
      <c r="M81" s="26">
        <v>3500000</v>
      </c>
      <c r="N81" s="35">
        <v>767</v>
      </c>
      <c r="O81" s="35">
        <v>2320</v>
      </c>
      <c r="P81" s="35">
        <v>12100000</v>
      </c>
      <c r="Q81" s="16">
        <v>23200</v>
      </c>
      <c r="R81" s="26" t="s">
        <v>440</v>
      </c>
    </row>
    <row r="82" spans="1:18">
      <c r="A82" s="14">
        <v>1976</v>
      </c>
      <c r="B82" s="19">
        <v>3856000</v>
      </c>
      <c r="C82" s="26">
        <v>371000</v>
      </c>
      <c r="D82" s="26">
        <v>963000</v>
      </c>
      <c r="E82" s="26">
        <v>1330000</v>
      </c>
      <c r="F82" s="26">
        <v>5260000</v>
      </c>
      <c r="G82" s="26">
        <v>601000</v>
      </c>
      <c r="H82" s="26">
        <v>439000</v>
      </c>
      <c r="I82" s="35">
        <v>2590000</v>
      </c>
      <c r="J82" s="26" t="s">
        <v>1313</v>
      </c>
      <c r="K82" s="35">
        <v>2000</v>
      </c>
      <c r="L82" s="35">
        <v>2590000</v>
      </c>
      <c r="M82" s="26">
        <v>4530000</v>
      </c>
      <c r="N82" s="35">
        <v>908</v>
      </c>
      <c r="O82" s="35">
        <v>2600</v>
      </c>
      <c r="P82" s="35">
        <v>12600000</v>
      </c>
      <c r="Q82" s="16">
        <v>24800</v>
      </c>
      <c r="R82" s="26">
        <v>7</v>
      </c>
    </row>
    <row r="83" spans="1:18">
      <c r="A83" s="14">
        <v>1977</v>
      </c>
      <c r="B83" s="19">
        <v>4118000</v>
      </c>
      <c r="C83" s="26">
        <v>482000</v>
      </c>
      <c r="D83" s="26">
        <v>974000</v>
      </c>
      <c r="E83" s="26">
        <v>1460000</v>
      </c>
      <c r="F83" s="26">
        <v>5570000</v>
      </c>
      <c r="G83" s="26">
        <v>677000</v>
      </c>
      <c r="H83" s="26">
        <v>373000</v>
      </c>
      <c r="I83" s="35">
        <v>2590000</v>
      </c>
      <c r="J83" s="26" t="s">
        <v>1313</v>
      </c>
      <c r="K83" s="35">
        <v>2000</v>
      </c>
      <c r="L83" s="35">
        <v>2590000</v>
      </c>
      <c r="M83" s="26">
        <v>4900000</v>
      </c>
      <c r="N83" s="35">
        <v>1050</v>
      </c>
      <c r="O83" s="35">
        <v>2820</v>
      </c>
      <c r="P83" s="35">
        <v>13800000</v>
      </c>
      <c r="Q83" s="16">
        <v>26400</v>
      </c>
      <c r="R83" s="26">
        <v>6</v>
      </c>
    </row>
    <row r="84" spans="1:18">
      <c r="A84" s="14">
        <v>1978</v>
      </c>
      <c r="B84" s="19">
        <v>4358000</v>
      </c>
      <c r="C84" s="26">
        <v>522000</v>
      </c>
      <c r="D84" s="26">
        <v>996000</v>
      </c>
      <c r="E84" s="26">
        <v>1520000</v>
      </c>
      <c r="F84" s="26">
        <v>6200000</v>
      </c>
      <c r="G84" s="26">
        <v>896000</v>
      </c>
      <c r="H84" s="26">
        <v>472000</v>
      </c>
      <c r="I84" s="35">
        <v>2490000</v>
      </c>
      <c r="J84" s="26" t="s">
        <v>1313</v>
      </c>
      <c r="K84" s="35">
        <v>2000</v>
      </c>
      <c r="L84" s="35">
        <v>2490000</v>
      </c>
      <c r="M84" s="26">
        <v>5400000</v>
      </c>
      <c r="N84" s="35">
        <v>1120</v>
      </c>
      <c r="O84" s="35">
        <v>2800</v>
      </c>
      <c r="P84" s="35">
        <v>14100000</v>
      </c>
      <c r="Q84" s="16">
        <v>28600</v>
      </c>
      <c r="R84" s="26">
        <v>10</v>
      </c>
    </row>
    <row r="85" spans="1:18">
      <c r="A85" s="14">
        <v>1979</v>
      </c>
      <c r="B85" s="19">
        <v>4557000</v>
      </c>
      <c r="C85" s="26">
        <v>557000</v>
      </c>
      <c r="D85" s="26">
        <v>1060000</v>
      </c>
      <c r="E85" s="26">
        <v>1610000</v>
      </c>
      <c r="F85" s="26">
        <v>6210000</v>
      </c>
      <c r="G85" s="26">
        <v>700000</v>
      </c>
      <c r="H85" s="26">
        <v>701000</v>
      </c>
      <c r="I85" s="35">
        <v>2330000</v>
      </c>
      <c r="J85" s="26" t="s">
        <v>1313</v>
      </c>
      <c r="K85" s="35">
        <v>2000</v>
      </c>
      <c r="L85" s="35">
        <v>2330000</v>
      </c>
      <c r="M85" s="26">
        <v>5270000</v>
      </c>
      <c r="N85" s="35">
        <v>1560</v>
      </c>
      <c r="O85" s="35">
        <v>3500</v>
      </c>
      <c r="P85" s="35">
        <v>14600000</v>
      </c>
      <c r="Q85" s="16">
        <v>29600</v>
      </c>
      <c r="R85" s="26">
        <v>3</v>
      </c>
    </row>
    <row r="86" spans="1:18">
      <c r="A86" s="14">
        <v>1980</v>
      </c>
      <c r="B86" s="19">
        <v>4654000</v>
      </c>
      <c r="C86" s="26">
        <v>617000</v>
      </c>
      <c r="D86" s="26">
        <v>960000</v>
      </c>
      <c r="E86" s="26">
        <v>1580000</v>
      </c>
      <c r="F86" s="26">
        <v>5410000</v>
      </c>
      <c r="G86" s="26">
        <v>592000</v>
      </c>
      <c r="H86" s="26">
        <v>1350000</v>
      </c>
      <c r="I86" s="35">
        <v>2300000</v>
      </c>
      <c r="J86" s="26" t="s">
        <v>1313</v>
      </c>
      <c r="K86" s="35">
        <v>2000</v>
      </c>
      <c r="L86" s="35">
        <v>2300000</v>
      </c>
      <c r="M86" s="26">
        <v>4540000</v>
      </c>
      <c r="N86" s="35">
        <v>1680</v>
      </c>
      <c r="O86" s="35">
        <v>3320</v>
      </c>
      <c r="P86" s="35">
        <v>15400000</v>
      </c>
      <c r="Q86" s="16">
        <v>27200</v>
      </c>
      <c r="R86" s="26" t="s">
        <v>440</v>
      </c>
    </row>
    <row r="87" spans="1:18">
      <c r="A87" s="14">
        <v>1981</v>
      </c>
      <c r="B87" s="19">
        <v>4489000</v>
      </c>
      <c r="C87" s="26">
        <v>758000</v>
      </c>
      <c r="D87" s="26">
        <v>1030000</v>
      </c>
      <c r="E87" s="26">
        <v>1790000</v>
      </c>
      <c r="F87" s="26">
        <v>5500000</v>
      </c>
      <c r="G87" s="26">
        <v>774000</v>
      </c>
      <c r="H87" s="26">
        <v>787000</v>
      </c>
      <c r="I87" s="35">
        <v>3000000</v>
      </c>
      <c r="J87" s="26" t="s">
        <v>1313</v>
      </c>
      <c r="K87" s="35">
        <v>2000</v>
      </c>
      <c r="L87" s="35">
        <v>3000000</v>
      </c>
      <c r="M87" s="26">
        <v>4530000</v>
      </c>
      <c r="N87" s="35">
        <v>1320</v>
      </c>
      <c r="O87" s="35">
        <v>2370</v>
      </c>
      <c r="P87" s="35">
        <v>15100000</v>
      </c>
      <c r="Q87" s="16">
        <v>28100</v>
      </c>
      <c r="R87" s="26" t="s">
        <v>440</v>
      </c>
    </row>
    <row r="88" spans="1:18">
      <c r="A88" s="14">
        <v>1982</v>
      </c>
      <c r="B88" s="19">
        <v>3274000</v>
      </c>
      <c r="C88" s="26">
        <v>782000</v>
      </c>
      <c r="D88" s="26">
        <v>884000</v>
      </c>
      <c r="E88" s="26">
        <v>1670000</v>
      </c>
      <c r="F88" s="26">
        <v>4910000</v>
      </c>
      <c r="G88" s="26">
        <v>811000</v>
      </c>
      <c r="H88" s="26">
        <v>748000</v>
      </c>
      <c r="I88" s="35">
        <v>2800000</v>
      </c>
      <c r="J88" s="26" t="s">
        <v>1313</v>
      </c>
      <c r="K88" s="35">
        <v>2000</v>
      </c>
      <c r="L88" s="35">
        <v>2800000</v>
      </c>
      <c r="M88" s="26">
        <v>4320000</v>
      </c>
      <c r="N88" s="35">
        <v>1030</v>
      </c>
      <c r="O88" s="35">
        <v>1740</v>
      </c>
      <c r="P88" s="35">
        <v>13400000</v>
      </c>
      <c r="Q88" s="16">
        <v>21400</v>
      </c>
      <c r="R88" s="26">
        <v>6</v>
      </c>
    </row>
    <row r="89" spans="1:18">
      <c r="A89" s="14">
        <v>1983</v>
      </c>
      <c r="B89" s="19">
        <v>3353000</v>
      </c>
      <c r="C89" s="26">
        <v>820000</v>
      </c>
      <c r="D89" s="26">
        <v>953000</v>
      </c>
      <c r="E89" s="26">
        <v>1770000</v>
      </c>
      <c r="F89" s="26">
        <v>5850000</v>
      </c>
      <c r="G89" s="26">
        <v>1000000</v>
      </c>
      <c r="H89" s="26">
        <v>776000</v>
      </c>
      <c r="I89" s="35">
        <v>2260000</v>
      </c>
      <c r="J89" s="26" t="s">
        <v>1313</v>
      </c>
      <c r="K89" s="35">
        <v>2000</v>
      </c>
      <c r="L89" s="35">
        <v>2270000</v>
      </c>
      <c r="M89" s="26">
        <v>4940000</v>
      </c>
      <c r="N89" s="35">
        <v>1510</v>
      </c>
      <c r="O89" s="35">
        <v>2470</v>
      </c>
      <c r="P89" s="35">
        <v>13900000</v>
      </c>
      <c r="Q89" s="16">
        <v>19300</v>
      </c>
      <c r="R89" s="26">
        <v>15</v>
      </c>
    </row>
    <row r="90" spans="1:18">
      <c r="A90" s="14">
        <v>1984</v>
      </c>
      <c r="B90" s="19">
        <v>4099000</v>
      </c>
      <c r="C90" s="26">
        <v>825000</v>
      </c>
      <c r="D90" s="26">
        <v>935000</v>
      </c>
      <c r="E90" s="26">
        <v>1760000</v>
      </c>
      <c r="F90" s="26">
        <v>6350000</v>
      </c>
      <c r="G90" s="26">
        <v>1340000</v>
      </c>
      <c r="H90" s="26">
        <v>734000</v>
      </c>
      <c r="I90" s="35">
        <v>2690000</v>
      </c>
      <c r="J90" s="26" t="s">
        <v>1313</v>
      </c>
      <c r="K90" s="35">
        <v>2000</v>
      </c>
      <c r="L90" s="35">
        <v>2690000</v>
      </c>
      <c r="M90" s="26">
        <v>5100000</v>
      </c>
      <c r="N90" s="35">
        <v>1350</v>
      </c>
      <c r="O90" s="35">
        <v>2120</v>
      </c>
      <c r="P90" s="35">
        <v>15700000</v>
      </c>
      <c r="Q90" s="16">
        <v>21400</v>
      </c>
      <c r="R90" s="26">
        <v>3</v>
      </c>
    </row>
    <row r="91" spans="1:18">
      <c r="A91" s="14">
        <v>1985</v>
      </c>
      <c r="B91" s="19">
        <v>3500000</v>
      </c>
      <c r="C91" s="26">
        <v>850000</v>
      </c>
      <c r="D91" s="26">
        <v>912000</v>
      </c>
      <c r="E91" s="26">
        <v>1760000</v>
      </c>
      <c r="F91" s="26">
        <v>6380000</v>
      </c>
      <c r="G91" s="26">
        <v>1290000</v>
      </c>
      <c r="H91" s="26">
        <v>908000</v>
      </c>
      <c r="I91" s="35">
        <v>2340000</v>
      </c>
      <c r="J91" s="26" t="s">
        <v>1313</v>
      </c>
      <c r="K91" s="35">
        <v>2000</v>
      </c>
      <c r="L91" s="35">
        <v>2350000</v>
      </c>
      <c r="M91" s="26">
        <v>5080000</v>
      </c>
      <c r="N91" s="35">
        <v>1080</v>
      </c>
      <c r="O91" s="35">
        <v>1640</v>
      </c>
      <c r="P91" s="35">
        <v>15400000</v>
      </c>
      <c r="Q91" s="16">
        <v>18600</v>
      </c>
      <c r="R91" s="26">
        <v>14</v>
      </c>
    </row>
    <row r="92" spans="1:18">
      <c r="A92" s="14">
        <v>1986</v>
      </c>
      <c r="B92" s="19">
        <v>3037000</v>
      </c>
      <c r="C92" s="26">
        <v>784000</v>
      </c>
      <c r="D92" s="26">
        <v>989000</v>
      </c>
      <c r="E92" s="26">
        <v>1770000</v>
      </c>
      <c r="F92" s="26">
        <v>6520000</v>
      </c>
      <c r="G92" s="26">
        <v>1810000</v>
      </c>
      <c r="H92" s="26">
        <v>753000</v>
      </c>
      <c r="I92" s="35">
        <v>2240000</v>
      </c>
      <c r="J92" s="26" t="s">
        <v>1313</v>
      </c>
      <c r="K92" s="35">
        <v>2000</v>
      </c>
      <c r="L92" s="35">
        <v>2240000</v>
      </c>
      <c r="M92" s="26">
        <v>4970000</v>
      </c>
      <c r="N92" s="35">
        <v>1230</v>
      </c>
      <c r="O92" s="35">
        <v>1830</v>
      </c>
      <c r="P92" s="35">
        <v>15400000</v>
      </c>
      <c r="Q92" s="16">
        <v>13900</v>
      </c>
      <c r="R92" s="26">
        <v>23</v>
      </c>
    </row>
    <row r="93" spans="1:18">
      <c r="A93" s="14">
        <v>1987</v>
      </c>
      <c r="B93" s="35">
        <v>3343000</v>
      </c>
      <c r="C93" s="26">
        <v>852000</v>
      </c>
      <c r="D93" s="26">
        <v>1130000</v>
      </c>
      <c r="E93" s="26">
        <v>1990000</v>
      </c>
      <c r="F93" s="26">
        <v>6870000</v>
      </c>
      <c r="G93" s="26">
        <v>1660000</v>
      </c>
      <c r="H93" s="26">
        <v>917000</v>
      </c>
      <c r="I93" s="35">
        <v>1890000</v>
      </c>
      <c r="J93" s="26" t="s">
        <v>1313</v>
      </c>
      <c r="K93" s="35">
        <v>2000</v>
      </c>
      <c r="L93" s="35">
        <v>1900000</v>
      </c>
      <c r="M93" s="26">
        <v>5290000</v>
      </c>
      <c r="N93" s="35">
        <v>1590</v>
      </c>
      <c r="O93" s="35">
        <v>2280</v>
      </c>
      <c r="P93" s="35">
        <v>16500000</v>
      </c>
      <c r="Q93" s="26">
        <v>15700</v>
      </c>
      <c r="R93" s="26">
        <v>21</v>
      </c>
    </row>
    <row r="94" spans="1:18">
      <c r="A94" s="14">
        <v>1988</v>
      </c>
      <c r="B94" s="35">
        <v>3944000</v>
      </c>
      <c r="C94" s="26">
        <v>1050000</v>
      </c>
      <c r="D94" s="26">
        <v>1080000</v>
      </c>
      <c r="E94" s="26">
        <v>2120000</v>
      </c>
      <c r="F94" s="26">
        <v>6840000</v>
      </c>
      <c r="G94" s="26">
        <v>1420000</v>
      </c>
      <c r="H94" s="26">
        <v>1250000</v>
      </c>
      <c r="I94" s="35">
        <v>1880000</v>
      </c>
      <c r="J94" s="26" t="s">
        <v>1313</v>
      </c>
      <c r="K94" s="35">
        <v>2000</v>
      </c>
      <c r="L94" s="35">
        <v>1890000</v>
      </c>
      <c r="M94" s="26">
        <v>5170000</v>
      </c>
      <c r="N94" s="35">
        <v>2430</v>
      </c>
      <c r="O94" s="35">
        <v>3350</v>
      </c>
      <c r="P94" s="35">
        <v>18500000</v>
      </c>
      <c r="Q94" s="26">
        <v>19400</v>
      </c>
      <c r="R94" s="26">
        <v>3</v>
      </c>
    </row>
    <row r="95" spans="1:18">
      <c r="A95" s="14">
        <v>1989</v>
      </c>
      <c r="B95" s="35">
        <v>4030000</v>
      </c>
      <c r="C95" s="26">
        <v>1010000</v>
      </c>
      <c r="D95" s="26">
        <v>1040000</v>
      </c>
      <c r="E95" s="26">
        <v>2050000</v>
      </c>
      <c r="F95" s="26">
        <v>6760000</v>
      </c>
      <c r="G95" s="26">
        <v>1260000</v>
      </c>
      <c r="H95" s="26">
        <v>1620000</v>
      </c>
      <c r="I95" s="35">
        <v>1820000</v>
      </c>
      <c r="J95" s="26" t="s">
        <v>1313</v>
      </c>
      <c r="K95" s="35">
        <v>2000</v>
      </c>
      <c r="L95" s="35">
        <v>1820000</v>
      </c>
      <c r="M95" s="26">
        <v>4740000</v>
      </c>
      <c r="N95" s="35">
        <v>1940</v>
      </c>
      <c r="O95" s="35">
        <v>2550</v>
      </c>
      <c r="P95" s="35">
        <v>19000000</v>
      </c>
      <c r="Q95" s="26">
        <v>19900</v>
      </c>
      <c r="R95" s="26" t="s">
        <v>440</v>
      </c>
    </row>
    <row r="96" spans="1:18">
      <c r="A96" s="14">
        <v>1990</v>
      </c>
      <c r="B96" s="35">
        <v>4048000</v>
      </c>
      <c r="C96" s="26">
        <v>1360000</v>
      </c>
      <c r="D96" s="26">
        <v>1030000</v>
      </c>
      <c r="E96" s="26">
        <v>2390000</v>
      </c>
      <c r="F96" s="26">
        <v>6640000</v>
      </c>
      <c r="G96" s="26">
        <v>1300000</v>
      </c>
      <c r="H96" s="26">
        <v>1660000</v>
      </c>
      <c r="I96" s="35">
        <v>1820000</v>
      </c>
      <c r="J96" s="26" t="s">
        <v>1313</v>
      </c>
      <c r="K96" s="35">
        <v>2000</v>
      </c>
      <c r="L96" s="35">
        <v>1820000</v>
      </c>
      <c r="M96" s="26">
        <v>5050000</v>
      </c>
      <c r="N96" s="35">
        <v>1630</v>
      </c>
      <c r="O96" s="35">
        <v>2030</v>
      </c>
      <c r="P96" s="35">
        <v>19300000</v>
      </c>
      <c r="Q96" s="17">
        <v>77900</v>
      </c>
      <c r="R96" s="26" t="s">
        <v>440</v>
      </c>
    </row>
    <row r="97" spans="1:18">
      <c r="A97" s="14">
        <v>1991</v>
      </c>
      <c r="B97" s="35">
        <v>4121000</v>
      </c>
      <c r="C97" s="26">
        <v>1320000</v>
      </c>
      <c r="D97" s="26">
        <v>969000</v>
      </c>
      <c r="E97" s="26">
        <v>2290000</v>
      </c>
      <c r="F97" s="26">
        <v>6350000</v>
      </c>
      <c r="G97" s="26">
        <v>1280000</v>
      </c>
      <c r="H97" s="26">
        <v>1760000</v>
      </c>
      <c r="I97" s="35">
        <v>1780000</v>
      </c>
      <c r="J97" s="35">
        <v>168000</v>
      </c>
      <c r="K97" s="35">
        <v>2000</v>
      </c>
      <c r="L97" s="35">
        <v>1950000</v>
      </c>
      <c r="M97" s="26">
        <v>4830000</v>
      </c>
      <c r="N97" s="35">
        <v>1310</v>
      </c>
      <c r="O97" s="35">
        <v>1570</v>
      </c>
      <c r="P97" s="35">
        <v>19700000</v>
      </c>
      <c r="Q97" s="17">
        <v>74400</v>
      </c>
      <c r="R97" s="26" t="s">
        <v>440</v>
      </c>
    </row>
    <row r="98" spans="1:18">
      <c r="A98" s="14">
        <v>1992</v>
      </c>
      <c r="B98" s="35">
        <v>4042000</v>
      </c>
      <c r="C98" s="26">
        <v>1610000</v>
      </c>
      <c r="D98" s="26">
        <v>1140000</v>
      </c>
      <c r="E98" s="26">
        <v>2760000</v>
      </c>
      <c r="F98" s="26">
        <v>6850000</v>
      </c>
      <c r="G98" s="26">
        <v>1460000</v>
      </c>
      <c r="H98" s="26">
        <v>1450000</v>
      </c>
      <c r="I98" s="35">
        <v>1880000</v>
      </c>
      <c r="J98" s="35">
        <v>214000</v>
      </c>
      <c r="K98" s="35">
        <v>57000</v>
      </c>
      <c r="L98" s="35">
        <v>2160000</v>
      </c>
      <c r="M98" s="26">
        <v>5450000</v>
      </c>
      <c r="N98" s="35">
        <v>1270</v>
      </c>
      <c r="O98" s="35">
        <v>1480</v>
      </c>
      <c r="P98" s="35">
        <v>19500000</v>
      </c>
      <c r="Q98" s="17">
        <v>73500</v>
      </c>
      <c r="R98" s="26" t="s">
        <v>440</v>
      </c>
    </row>
    <row r="99" spans="1:18">
      <c r="A99" s="14">
        <v>1993</v>
      </c>
      <c r="B99" s="35">
        <v>3695000</v>
      </c>
      <c r="C99" s="26">
        <v>1630000</v>
      </c>
      <c r="D99" s="26">
        <v>1310000</v>
      </c>
      <c r="E99" s="26">
        <v>2940000</v>
      </c>
      <c r="F99" s="26">
        <v>7330000</v>
      </c>
      <c r="G99" s="26">
        <v>2230000</v>
      </c>
      <c r="H99" s="26">
        <v>1210000</v>
      </c>
      <c r="I99" s="35">
        <v>1980000</v>
      </c>
      <c r="J99" s="35">
        <v>169000</v>
      </c>
      <c r="K99" s="35">
        <v>57000</v>
      </c>
      <c r="L99" s="35">
        <v>2210000</v>
      </c>
      <c r="M99" s="26">
        <v>6310000</v>
      </c>
      <c r="N99" s="35">
        <v>1180</v>
      </c>
      <c r="O99" s="35">
        <v>1330</v>
      </c>
      <c r="P99" s="35">
        <v>19800000</v>
      </c>
      <c r="Q99" s="17">
        <v>73200</v>
      </c>
      <c r="R99" s="26">
        <v>16</v>
      </c>
    </row>
    <row r="100" spans="1:18">
      <c r="A100" s="14">
        <v>1994</v>
      </c>
      <c r="B100" s="35">
        <v>3299000</v>
      </c>
      <c r="C100" s="26">
        <v>1500000</v>
      </c>
      <c r="D100" s="26">
        <v>1580000</v>
      </c>
      <c r="E100" s="26">
        <v>3090000</v>
      </c>
      <c r="F100" s="26">
        <v>8170000</v>
      </c>
      <c r="G100" s="26">
        <v>2990000</v>
      </c>
      <c r="H100" s="26">
        <v>1370000</v>
      </c>
      <c r="I100" s="35">
        <v>2070000</v>
      </c>
      <c r="J100" s="35">
        <v>18000</v>
      </c>
      <c r="K100" s="35">
        <v>57000</v>
      </c>
      <c r="L100" s="35">
        <v>2150000</v>
      </c>
      <c r="M100" s="26">
        <v>6480000</v>
      </c>
      <c r="N100" s="35">
        <v>1570</v>
      </c>
      <c r="O100" s="35">
        <v>1730</v>
      </c>
      <c r="P100" s="35">
        <v>19200000</v>
      </c>
      <c r="Q100" s="17">
        <v>74100</v>
      </c>
      <c r="R100" s="26">
        <v>26</v>
      </c>
    </row>
    <row r="101" spans="1:18">
      <c r="A101" s="14">
        <v>1995</v>
      </c>
      <c r="B101" s="35">
        <v>3375000</v>
      </c>
      <c r="C101" s="26">
        <v>1510000</v>
      </c>
      <c r="D101" s="26">
        <v>1680000</v>
      </c>
      <c r="E101" s="26">
        <v>3190000</v>
      </c>
      <c r="F101" s="26">
        <v>8260000</v>
      </c>
      <c r="G101" s="26">
        <v>2550000</v>
      </c>
      <c r="H101" s="26">
        <v>1610000</v>
      </c>
      <c r="I101" s="35">
        <v>2000000</v>
      </c>
      <c r="J101" s="35">
        <v>45000</v>
      </c>
      <c r="K101" s="35">
        <v>57000</v>
      </c>
      <c r="L101" s="35">
        <v>2100000</v>
      </c>
      <c r="M101" s="26">
        <v>5880000</v>
      </c>
      <c r="N101" s="35">
        <v>1890</v>
      </c>
      <c r="O101" s="35">
        <v>2020</v>
      </c>
      <c r="P101" s="35">
        <v>19700000</v>
      </c>
      <c r="Q101" s="17">
        <v>75300</v>
      </c>
      <c r="R101" s="26">
        <v>17</v>
      </c>
    </row>
    <row r="102" spans="1:18">
      <c r="A102" s="14">
        <v>1996</v>
      </c>
      <c r="B102" s="35">
        <v>3577000</v>
      </c>
      <c r="C102" s="26">
        <v>1570000</v>
      </c>
      <c r="D102" s="26">
        <v>1730000</v>
      </c>
      <c r="E102" s="26">
        <v>3310000</v>
      </c>
      <c r="F102" s="26">
        <v>8330000</v>
      </c>
      <c r="G102" s="26">
        <v>2410000</v>
      </c>
      <c r="H102" s="26">
        <v>1500000</v>
      </c>
      <c r="I102" s="35">
        <v>1860000</v>
      </c>
      <c r="J102" s="35">
        <v>33000</v>
      </c>
      <c r="K102" s="35">
        <v>57000</v>
      </c>
      <c r="L102" s="35">
        <v>1950000</v>
      </c>
      <c r="M102" s="26">
        <v>6210000</v>
      </c>
      <c r="N102" s="35">
        <v>1570</v>
      </c>
      <c r="O102" s="35">
        <v>1630</v>
      </c>
      <c r="P102" s="35">
        <v>20800000</v>
      </c>
      <c r="Q102" s="17">
        <v>75800</v>
      </c>
      <c r="R102" s="26">
        <v>17</v>
      </c>
    </row>
    <row r="103" spans="1:18">
      <c r="A103" s="14">
        <v>1997</v>
      </c>
      <c r="B103" s="35">
        <v>3603000</v>
      </c>
      <c r="C103" s="26">
        <v>1530000</v>
      </c>
      <c r="D103" s="26">
        <v>2020000</v>
      </c>
      <c r="E103" s="26">
        <v>3550000</v>
      </c>
      <c r="F103" s="26">
        <v>8880000</v>
      </c>
      <c r="G103" s="26">
        <v>2630000</v>
      </c>
      <c r="H103" s="26">
        <v>1570000</v>
      </c>
      <c r="I103" s="35">
        <v>1860000</v>
      </c>
      <c r="J103" s="35">
        <v>8000</v>
      </c>
      <c r="K103" s="35">
        <v>380</v>
      </c>
      <c r="L103" s="35">
        <v>1870000</v>
      </c>
      <c r="M103" s="26">
        <v>6260000</v>
      </c>
      <c r="N103" s="35">
        <v>1700</v>
      </c>
      <c r="O103" s="35">
        <v>1730</v>
      </c>
      <c r="P103" s="35">
        <v>21700000</v>
      </c>
      <c r="Q103" s="17">
        <v>76600</v>
      </c>
      <c r="R103" s="26">
        <v>18</v>
      </c>
    </row>
    <row r="104" spans="1:18">
      <c r="A104" s="14">
        <v>1998</v>
      </c>
      <c r="B104" s="35">
        <v>3713000</v>
      </c>
      <c r="C104" s="26">
        <v>1500000</v>
      </c>
      <c r="D104" s="26">
        <v>1950000</v>
      </c>
      <c r="E104" s="26">
        <v>3440000</v>
      </c>
      <c r="F104" s="26">
        <v>9260000</v>
      </c>
      <c r="G104" s="26">
        <v>3050000</v>
      </c>
      <c r="H104" s="26">
        <v>1590000</v>
      </c>
      <c r="I104" s="35">
        <v>1930000</v>
      </c>
      <c r="J104" s="35">
        <v>13000</v>
      </c>
      <c r="K104" s="35">
        <v>0</v>
      </c>
      <c r="L104" s="35">
        <v>1940000</v>
      </c>
      <c r="M104" s="26">
        <v>6590000</v>
      </c>
      <c r="N104" s="35">
        <v>1440</v>
      </c>
      <c r="O104" s="35">
        <v>1440</v>
      </c>
      <c r="P104" s="35">
        <v>22600000</v>
      </c>
      <c r="Q104" s="17">
        <v>77800</v>
      </c>
      <c r="R104" s="26">
        <v>21</v>
      </c>
    </row>
    <row r="105" spans="1:18">
      <c r="A105" s="39">
        <v>1999</v>
      </c>
      <c r="B105" s="35">
        <v>3779000</v>
      </c>
      <c r="C105" s="26">
        <v>1570000</v>
      </c>
      <c r="D105" s="26">
        <v>2120000</v>
      </c>
      <c r="E105" s="26">
        <v>3700000</v>
      </c>
      <c r="F105" s="26">
        <v>9840000</v>
      </c>
      <c r="G105" s="26">
        <v>3390000</v>
      </c>
      <c r="H105" s="26">
        <v>1640000</v>
      </c>
      <c r="I105" s="35">
        <v>1870000</v>
      </c>
      <c r="J105" s="35">
        <v>14000</v>
      </c>
      <c r="K105" s="35">
        <v>0</v>
      </c>
      <c r="L105" s="35">
        <v>1880000</v>
      </c>
      <c r="M105" s="26">
        <v>7160000</v>
      </c>
      <c r="N105" s="35">
        <v>1450</v>
      </c>
      <c r="O105" s="35">
        <v>1420</v>
      </c>
      <c r="P105" s="35">
        <v>23600000</v>
      </c>
      <c r="Q105" s="17">
        <v>76300</v>
      </c>
      <c r="R105" s="26">
        <v>25</v>
      </c>
    </row>
    <row r="106" spans="1:18">
      <c r="A106" s="39">
        <v>2000</v>
      </c>
      <c r="B106" s="35">
        <v>3668000</v>
      </c>
      <c r="C106" s="26">
        <v>1370000</v>
      </c>
      <c r="D106" s="26">
        <v>2080000</v>
      </c>
      <c r="E106" s="26">
        <v>3450000</v>
      </c>
      <c r="F106" s="26">
        <v>9830000</v>
      </c>
      <c r="G106" s="26">
        <v>3290000</v>
      </c>
      <c r="H106" s="26">
        <v>1760000</v>
      </c>
      <c r="I106" s="35">
        <v>1550000</v>
      </c>
      <c r="J106" s="35">
        <v>125</v>
      </c>
      <c r="K106" s="35">
        <v>0</v>
      </c>
      <c r="L106" s="35">
        <v>1550000</v>
      </c>
      <c r="M106" s="26">
        <v>6890000</v>
      </c>
      <c r="N106" s="35">
        <v>1640</v>
      </c>
      <c r="O106" s="35">
        <v>1550</v>
      </c>
      <c r="P106" s="35">
        <v>24300000</v>
      </c>
      <c r="Q106" s="17">
        <v>77800</v>
      </c>
      <c r="R106" s="26">
        <v>27</v>
      </c>
    </row>
    <row r="107" spans="1:18">
      <c r="A107" s="33">
        <v>2001</v>
      </c>
      <c r="B107" s="24">
        <v>2637000</v>
      </c>
      <c r="C107" s="15">
        <v>1210000</v>
      </c>
      <c r="D107" s="15">
        <v>1760000</v>
      </c>
      <c r="E107" s="15">
        <v>2970000</v>
      </c>
      <c r="F107" s="15">
        <v>9300000</v>
      </c>
      <c r="G107" s="15">
        <v>3240000</v>
      </c>
      <c r="H107" s="15">
        <v>1590000</v>
      </c>
      <c r="I107" s="24">
        <v>1300000</v>
      </c>
      <c r="J107" s="24">
        <v>28000</v>
      </c>
      <c r="K107" s="24">
        <v>0</v>
      </c>
      <c r="L107" s="24">
        <v>1330000</v>
      </c>
      <c r="M107" s="15">
        <v>5720000</v>
      </c>
      <c r="N107" s="24">
        <v>1520</v>
      </c>
      <c r="O107" s="24">
        <v>1400</v>
      </c>
      <c r="P107" s="24">
        <v>24300000</v>
      </c>
      <c r="Q107" s="17">
        <v>71200</v>
      </c>
      <c r="R107" s="15">
        <v>33</v>
      </c>
    </row>
    <row r="108" spans="1:18">
      <c r="A108" s="33">
        <v>2002</v>
      </c>
      <c r="B108" s="24">
        <v>2707000</v>
      </c>
      <c r="C108" s="15">
        <v>1170000</v>
      </c>
      <c r="D108" s="15">
        <v>1750000</v>
      </c>
      <c r="E108" s="15">
        <v>2930000</v>
      </c>
      <c r="F108" s="15">
        <v>9620000</v>
      </c>
      <c r="G108" s="15">
        <v>3600000</v>
      </c>
      <c r="H108" s="15">
        <v>1590000</v>
      </c>
      <c r="I108" s="24">
        <v>1320000</v>
      </c>
      <c r="J108" s="24">
        <v>45000</v>
      </c>
      <c r="K108" s="24">
        <v>0</v>
      </c>
      <c r="L108" s="24">
        <v>1370000</v>
      </c>
      <c r="M108" s="15">
        <v>5850000</v>
      </c>
      <c r="N108" s="24">
        <v>1430</v>
      </c>
      <c r="O108" s="24">
        <v>1300</v>
      </c>
      <c r="P108" s="24">
        <v>26100000</v>
      </c>
      <c r="Q108" s="17">
        <v>43500</v>
      </c>
      <c r="R108" s="15">
        <v>34</v>
      </c>
    </row>
    <row r="109" spans="1:18">
      <c r="A109" s="33">
        <v>2003</v>
      </c>
      <c r="B109" s="15">
        <v>2703000</v>
      </c>
      <c r="C109" s="15">
        <v>1070000</v>
      </c>
      <c r="D109" s="15">
        <v>1750000</v>
      </c>
      <c r="E109" s="15">
        <v>2820000</v>
      </c>
      <c r="F109" s="15">
        <v>9710000</v>
      </c>
      <c r="G109" s="15">
        <v>3690000</v>
      </c>
      <c r="H109" s="15">
        <v>1540000</v>
      </c>
      <c r="I109" s="15">
        <v>1400000</v>
      </c>
      <c r="J109" s="15">
        <v>207000</v>
      </c>
      <c r="K109" s="15">
        <v>0</v>
      </c>
      <c r="L109" s="15">
        <v>1610000</v>
      </c>
      <c r="M109" s="15">
        <v>5680000</v>
      </c>
      <c r="N109" s="24">
        <v>1500</v>
      </c>
      <c r="O109" s="24">
        <v>1330</v>
      </c>
      <c r="P109" s="15">
        <v>28000000</v>
      </c>
      <c r="Q109" s="17">
        <v>43200</v>
      </c>
      <c r="R109" s="15">
        <v>34</v>
      </c>
    </row>
    <row r="110" spans="1:18">
      <c r="A110" s="33">
        <v>2004</v>
      </c>
      <c r="B110" s="15">
        <v>2516000</v>
      </c>
      <c r="C110" s="15">
        <v>1160000</v>
      </c>
      <c r="D110" s="15">
        <v>1870000</v>
      </c>
      <c r="E110" s="15">
        <v>3030000</v>
      </c>
      <c r="F110" s="15">
        <v>10400000</v>
      </c>
      <c r="G110" s="15">
        <v>4180000</v>
      </c>
      <c r="H110" s="15">
        <v>1820000</v>
      </c>
      <c r="I110" s="15">
        <v>1470000</v>
      </c>
      <c r="J110" s="15">
        <v>116000</v>
      </c>
      <c r="K110" s="15">
        <v>0</v>
      </c>
      <c r="L110" s="15">
        <v>1590000</v>
      </c>
      <c r="M110" s="15">
        <v>6060000</v>
      </c>
      <c r="N110" s="24">
        <v>1850</v>
      </c>
      <c r="O110" s="24">
        <v>1600</v>
      </c>
      <c r="P110" s="15">
        <v>29900000</v>
      </c>
      <c r="Q110" s="17">
        <v>42100</v>
      </c>
      <c r="R110" s="15">
        <v>39</v>
      </c>
    </row>
    <row r="111" spans="1:18">
      <c r="A111" s="33">
        <v>2005</v>
      </c>
      <c r="B111" s="15">
        <v>2481000</v>
      </c>
      <c r="C111" s="15">
        <v>1080000</v>
      </c>
      <c r="D111" s="15">
        <v>1950000</v>
      </c>
      <c r="E111" s="15">
        <v>3030000</v>
      </c>
      <c r="F111" s="15">
        <v>10500000</v>
      </c>
      <c r="G111" s="15">
        <v>4850000</v>
      </c>
      <c r="H111" s="15">
        <v>2370000</v>
      </c>
      <c r="I111" s="15">
        <v>1430000</v>
      </c>
      <c r="J111" s="15">
        <v>209000</v>
      </c>
      <c r="K111" s="15">
        <v>0</v>
      </c>
      <c r="L111" s="15">
        <v>1640000</v>
      </c>
      <c r="M111" s="15">
        <v>5990000</v>
      </c>
      <c r="N111" s="24">
        <v>2010</v>
      </c>
      <c r="O111" s="24">
        <v>1670</v>
      </c>
      <c r="P111" s="15">
        <v>31900000</v>
      </c>
      <c r="Q111" s="17">
        <v>43200</v>
      </c>
      <c r="R111" s="15">
        <v>41</v>
      </c>
    </row>
    <row r="112" spans="1:18">
      <c r="A112" s="33">
        <v>2006</v>
      </c>
      <c r="B112" s="15">
        <v>2284000</v>
      </c>
      <c r="C112" s="15">
        <v>1580000</v>
      </c>
      <c r="D112" s="15">
        <v>2800000</v>
      </c>
      <c r="E112" s="15">
        <v>4380000</v>
      </c>
      <c r="F112" s="15">
        <v>10500000</v>
      </c>
      <c r="G112" s="15">
        <v>4660000</v>
      </c>
      <c r="H112" s="15">
        <v>2820000</v>
      </c>
      <c r="I112" s="15">
        <v>1410000</v>
      </c>
      <c r="J112" s="15">
        <v>228000</v>
      </c>
      <c r="K112" s="15">
        <v>0</v>
      </c>
      <c r="L112" s="15">
        <v>1640000</v>
      </c>
      <c r="M112" s="15">
        <v>5690000</v>
      </c>
      <c r="N112" s="24">
        <v>2680</v>
      </c>
      <c r="O112" s="24">
        <v>2160</v>
      </c>
      <c r="P112" s="15">
        <v>33900000</v>
      </c>
      <c r="Q112" s="17">
        <v>41400</v>
      </c>
      <c r="R112" s="15">
        <v>32</v>
      </c>
    </row>
    <row r="113" spans="1:18">
      <c r="A113" s="33">
        <v>2007</v>
      </c>
      <c r="B113" s="15">
        <v>2554000</v>
      </c>
      <c r="C113" s="15">
        <v>1660000</v>
      </c>
      <c r="D113" s="15">
        <v>2450000</v>
      </c>
      <c r="E113" s="15">
        <v>4120000</v>
      </c>
      <c r="F113" s="15">
        <v>9720000</v>
      </c>
      <c r="G113" s="15">
        <v>4020000</v>
      </c>
      <c r="H113" s="15">
        <v>2840000</v>
      </c>
      <c r="I113" s="15">
        <v>1400000</v>
      </c>
      <c r="J113" s="15">
        <v>463000</v>
      </c>
      <c r="K113" s="15">
        <v>0</v>
      </c>
      <c r="L113" s="15">
        <v>1870000</v>
      </c>
      <c r="M113" s="15">
        <v>5170000</v>
      </c>
      <c r="N113" s="24">
        <v>2690</v>
      </c>
      <c r="O113" s="24">
        <v>2120</v>
      </c>
      <c r="P113" s="15">
        <v>37900000</v>
      </c>
      <c r="Q113" s="17">
        <v>39600</v>
      </c>
      <c r="R113" s="15">
        <v>18</v>
      </c>
    </row>
    <row r="114" spans="1:18">
      <c r="A114" s="33">
        <v>2008</v>
      </c>
      <c r="B114" s="15">
        <v>2658000</v>
      </c>
      <c r="C114" s="15">
        <v>1500000</v>
      </c>
      <c r="D114" s="15">
        <v>2130000</v>
      </c>
      <c r="E114" s="15">
        <v>3630000</v>
      </c>
      <c r="F114" s="15">
        <v>8530000</v>
      </c>
      <c r="G114" s="15">
        <v>3710000</v>
      </c>
      <c r="H114" s="15">
        <v>3280000</v>
      </c>
      <c r="I114" s="15">
        <v>1220000</v>
      </c>
      <c r="J114" s="15">
        <v>1290000</v>
      </c>
      <c r="K114" s="15">
        <v>0</v>
      </c>
      <c r="L114" s="15">
        <v>2510000</v>
      </c>
      <c r="M114" s="15">
        <v>3940000</v>
      </c>
      <c r="N114" s="24">
        <v>2660</v>
      </c>
      <c r="O114" s="24">
        <v>2010</v>
      </c>
      <c r="P114" s="15">
        <v>39700000</v>
      </c>
      <c r="Q114" s="17">
        <v>38000</v>
      </c>
      <c r="R114" s="15" t="s">
        <v>440</v>
      </c>
    </row>
    <row r="115" spans="1:18">
      <c r="A115" s="33">
        <v>2009</v>
      </c>
      <c r="B115" s="15">
        <v>1727000</v>
      </c>
      <c r="C115" s="15">
        <v>1260000</v>
      </c>
      <c r="D115" s="15">
        <v>1570000</v>
      </c>
      <c r="E115" s="15">
        <v>2820000</v>
      </c>
      <c r="F115" s="15">
        <v>6840000</v>
      </c>
      <c r="G115" s="15">
        <v>3680000</v>
      </c>
      <c r="H115" s="15">
        <v>2710000</v>
      </c>
      <c r="I115" s="15">
        <v>937000</v>
      </c>
      <c r="J115" s="15">
        <v>2200000</v>
      </c>
      <c r="K115" s="15">
        <v>0</v>
      </c>
      <c r="L115" s="15">
        <v>3140000</v>
      </c>
      <c r="M115" s="15">
        <v>3320000</v>
      </c>
      <c r="N115" s="24">
        <v>1750</v>
      </c>
      <c r="O115" s="24">
        <v>1330</v>
      </c>
      <c r="P115" s="15">
        <v>37200000</v>
      </c>
      <c r="Q115" s="17">
        <v>33800</v>
      </c>
      <c r="R115" s="15">
        <v>10</v>
      </c>
    </row>
    <row r="116" spans="1:18">
      <c r="A116" s="33">
        <v>2010</v>
      </c>
      <c r="B116" s="15">
        <v>1726000</v>
      </c>
      <c r="C116" s="15">
        <v>1250000</v>
      </c>
      <c r="D116" s="15">
        <v>1540000</v>
      </c>
      <c r="E116" s="15">
        <v>2790000</v>
      </c>
      <c r="F116" s="15">
        <v>7720000</v>
      </c>
      <c r="G116" s="15">
        <v>3610000</v>
      </c>
      <c r="H116" s="15">
        <v>3040000</v>
      </c>
      <c r="I116" s="15">
        <v>1010000</v>
      </c>
      <c r="J116" s="15">
        <v>2230000</v>
      </c>
      <c r="K116" s="15">
        <v>0</v>
      </c>
      <c r="L116" s="15">
        <v>3240000</v>
      </c>
      <c r="M116" s="15">
        <v>3460000</v>
      </c>
      <c r="N116" s="24">
        <v>2300</v>
      </c>
      <c r="O116" s="24">
        <v>1720</v>
      </c>
      <c r="P116" s="15">
        <v>41800000</v>
      </c>
      <c r="Q116" s="17">
        <v>29200</v>
      </c>
      <c r="R116" s="15">
        <v>14</v>
      </c>
    </row>
    <row r="117" spans="1:18">
      <c r="A117" s="33">
        <v>2011</v>
      </c>
      <c r="B117" s="15">
        <v>1986000</v>
      </c>
      <c r="C117" s="15">
        <v>1440000</v>
      </c>
      <c r="D117" s="15">
        <v>1670000</v>
      </c>
      <c r="E117" s="15">
        <v>3110000</v>
      </c>
      <c r="F117" s="15">
        <v>8520000</v>
      </c>
      <c r="G117" s="15">
        <v>3710000</v>
      </c>
      <c r="H117" s="15">
        <v>3420000</v>
      </c>
      <c r="I117" s="15">
        <v>1060000</v>
      </c>
      <c r="J117" s="15">
        <v>2360000</v>
      </c>
      <c r="K117" s="15">
        <v>0</v>
      </c>
      <c r="L117" s="15">
        <v>3420000</v>
      </c>
      <c r="M117" s="15">
        <v>3530000</v>
      </c>
      <c r="N117" s="24">
        <v>2560</v>
      </c>
      <c r="O117" s="24">
        <v>1860</v>
      </c>
      <c r="P117" s="15">
        <v>46800000</v>
      </c>
      <c r="Q117" s="17">
        <v>30300</v>
      </c>
      <c r="R117" s="15">
        <v>3</v>
      </c>
    </row>
    <row r="118" spans="1:18">
      <c r="A118" s="33">
        <v>2012</v>
      </c>
      <c r="B118" s="15">
        <v>2070000</v>
      </c>
      <c r="C118" s="15">
        <v>1620000</v>
      </c>
      <c r="D118" s="15">
        <v>1750000</v>
      </c>
      <c r="E118" s="15">
        <v>3380000</v>
      </c>
      <c r="F118" s="15">
        <v>9080000</v>
      </c>
      <c r="G118" s="15">
        <v>3760000</v>
      </c>
      <c r="H118" s="15">
        <v>3480000</v>
      </c>
      <c r="I118" s="15">
        <v>1140000</v>
      </c>
      <c r="J118" s="15">
        <v>2120000</v>
      </c>
      <c r="K118" s="15">
        <v>0</v>
      </c>
      <c r="L118" s="15">
        <v>3260000</v>
      </c>
      <c r="M118" s="15">
        <v>4130000</v>
      </c>
      <c r="N118" s="24">
        <v>2230</v>
      </c>
      <c r="O118" s="24">
        <v>1580</v>
      </c>
      <c r="P118" s="15">
        <v>49300000</v>
      </c>
      <c r="Q118" s="17">
        <v>31500</v>
      </c>
      <c r="R118" s="15">
        <v>11</v>
      </c>
    </row>
    <row r="119" spans="1:18">
      <c r="A119" s="27">
        <v>2013</v>
      </c>
      <c r="B119" s="17">
        <v>1946000</v>
      </c>
      <c r="C119" s="17">
        <v>1630000</v>
      </c>
      <c r="D119" s="17">
        <v>1790000</v>
      </c>
      <c r="E119" s="17">
        <v>3410000</v>
      </c>
      <c r="F119" s="15">
        <v>9450000</v>
      </c>
      <c r="G119" s="17">
        <v>4160000</v>
      </c>
      <c r="H119" s="17">
        <v>3390000</v>
      </c>
      <c r="I119" s="17">
        <v>1130000</v>
      </c>
      <c r="J119" s="17">
        <v>1950000</v>
      </c>
      <c r="K119" s="23">
        <v>0</v>
      </c>
      <c r="L119" s="40">
        <v>3080000</v>
      </c>
      <c r="M119" s="40">
        <v>4520000</v>
      </c>
      <c r="N119" s="24">
        <v>2080</v>
      </c>
      <c r="O119" s="24">
        <v>1450</v>
      </c>
      <c r="P119" s="15">
        <v>52200000</v>
      </c>
      <c r="Q119" s="17">
        <v>30100</v>
      </c>
      <c r="R119" s="15">
        <v>21</v>
      </c>
    </row>
    <row r="120" spans="1:18">
      <c r="A120" s="27">
        <v>2014</v>
      </c>
      <c r="B120" s="17">
        <v>1710000</v>
      </c>
      <c r="C120" s="17">
        <v>1700000</v>
      </c>
      <c r="D120" s="17">
        <v>1930000</v>
      </c>
      <c r="E120" s="17">
        <v>3640000</v>
      </c>
      <c r="F120" s="15">
        <v>9960000</v>
      </c>
      <c r="G120" s="17">
        <v>4290000</v>
      </c>
      <c r="H120" s="17">
        <v>3230000</v>
      </c>
      <c r="I120" s="17">
        <v>1280000</v>
      </c>
      <c r="J120" s="17">
        <v>1190000</v>
      </c>
      <c r="K120" s="23">
        <v>0</v>
      </c>
      <c r="L120" s="40">
        <v>2470000</v>
      </c>
      <c r="M120" s="40">
        <v>5080000</v>
      </c>
      <c r="N120" s="24">
        <v>2300</v>
      </c>
      <c r="O120" s="24">
        <v>1590</v>
      </c>
      <c r="P120" s="15">
        <v>54100000</v>
      </c>
      <c r="Q120" s="17">
        <v>30900</v>
      </c>
      <c r="R120" s="15">
        <v>33</v>
      </c>
    </row>
    <row r="121" spans="1:18">
      <c r="A121" s="27">
        <v>2015</v>
      </c>
      <c r="B121" s="17">
        <v>1587000</v>
      </c>
      <c r="C121" s="17">
        <v>1470000</v>
      </c>
      <c r="D121" s="17">
        <v>1910000</v>
      </c>
      <c r="E121" s="17">
        <v>3380000</v>
      </c>
      <c r="F121" s="15">
        <v>10400000</v>
      </c>
      <c r="G121" s="17">
        <v>4560000</v>
      </c>
      <c r="H121" s="17">
        <v>3010000</v>
      </c>
      <c r="I121" s="17">
        <v>1350000</v>
      </c>
      <c r="J121" s="17">
        <v>507000</v>
      </c>
      <c r="K121" s="23">
        <v>0</v>
      </c>
      <c r="L121" s="40">
        <v>1860000</v>
      </c>
      <c r="M121" s="40">
        <v>5220000</v>
      </c>
      <c r="N121" s="24">
        <v>1940</v>
      </c>
      <c r="O121" s="24">
        <v>1340</v>
      </c>
      <c r="P121" s="15">
        <v>57800000</v>
      </c>
      <c r="Q121" s="17">
        <v>31000</v>
      </c>
      <c r="R121" s="15">
        <v>41</v>
      </c>
    </row>
    <row r="122" spans="1:18">
      <c r="A122" s="27">
        <v>2016</v>
      </c>
      <c r="B122" s="17">
        <v>818000</v>
      </c>
      <c r="C122" s="17">
        <v>1570000</v>
      </c>
      <c r="D122" s="17">
        <v>2010000</v>
      </c>
      <c r="E122" s="17">
        <v>3580000</v>
      </c>
      <c r="F122" s="15">
        <v>10600000</v>
      </c>
      <c r="G122" s="17">
        <v>5410000</v>
      </c>
      <c r="H122" s="17">
        <v>2820000</v>
      </c>
      <c r="I122" s="17">
        <v>1400000</v>
      </c>
      <c r="J122" s="17">
        <v>362000</v>
      </c>
      <c r="K122" s="23">
        <v>0</v>
      </c>
      <c r="L122" s="40">
        <v>1760000</v>
      </c>
      <c r="M122" s="40">
        <v>5090000</v>
      </c>
      <c r="N122" s="24">
        <v>1770</v>
      </c>
      <c r="O122" s="24">
        <v>1200</v>
      </c>
      <c r="P122" s="15">
        <v>59500000</v>
      </c>
      <c r="Q122" s="17">
        <v>31900</v>
      </c>
      <c r="R122" s="15">
        <v>53</v>
      </c>
    </row>
    <row r="123" spans="1:18">
      <c r="A123" s="27">
        <v>2017</v>
      </c>
      <c r="B123" s="17">
        <v>741000</v>
      </c>
      <c r="C123" s="17">
        <v>1590000</v>
      </c>
      <c r="D123" s="17">
        <v>2050000</v>
      </c>
      <c r="E123" s="17">
        <v>3630000</v>
      </c>
      <c r="F123" s="15">
        <v>11000000</v>
      </c>
      <c r="G123" s="17">
        <v>6220000</v>
      </c>
      <c r="H123" s="17">
        <v>2900000</v>
      </c>
      <c r="I123" s="17">
        <v>1470000</v>
      </c>
      <c r="J123" s="17">
        <v>254000</v>
      </c>
      <c r="K123" s="23">
        <v>0</v>
      </c>
      <c r="L123" s="40">
        <v>1720000</v>
      </c>
      <c r="M123" s="40">
        <v>5680000</v>
      </c>
      <c r="N123" s="24">
        <v>2170</v>
      </c>
      <c r="O123" s="24">
        <v>1440</v>
      </c>
      <c r="P123" s="15">
        <v>59500000</v>
      </c>
      <c r="Q123" s="17">
        <v>31700</v>
      </c>
      <c r="R123" s="15">
        <v>59</v>
      </c>
    </row>
    <row r="124" spans="1:18">
      <c r="A124" s="27">
        <v>2018</v>
      </c>
      <c r="B124" s="17">
        <v>891000</v>
      </c>
      <c r="C124" s="17">
        <v>1570000</v>
      </c>
      <c r="D124" s="17">
        <v>2140000</v>
      </c>
      <c r="E124" s="17">
        <v>3710000</v>
      </c>
      <c r="F124" s="15">
        <v>11300000</v>
      </c>
      <c r="G124" s="17">
        <v>5550000</v>
      </c>
      <c r="H124" s="17">
        <v>3080000</v>
      </c>
      <c r="I124" s="17">
        <v>1570000</v>
      </c>
      <c r="J124" s="17">
        <v>186000</v>
      </c>
      <c r="K124" s="23">
        <v>0</v>
      </c>
      <c r="L124" s="40">
        <v>1760000</v>
      </c>
      <c r="M124" s="40">
        <v>4900000</v>
      </c>
      <c r="N124" s="24">
        <v>2530</v>
      </c>
      <c r="O124" s="24">
        <v>1640</v>
      </c>
      <c r="P124" s="15">
        <v>63600000</v>
      </c>
      <c r="Q124" s="17">
        <v>31600</v>
      </c>
      <c r="R124" s="15">
        <v>50</v>
      </c>
    </row>
    <row r="125" spans="1:18">
      <c r="A125" s="27">
        <v>2019</v>
      </c>
      <c r="B125" s="17">
        <v>1093000</v>
      </c>
      <c r="C125" s="17">
        <v>1540000</v>
      </c>
      <c r="D125" s="17">
        <v>1920000</v>
      </c>
      <c r="E125" s="17">
        <v>3470000</v>
      </c>
      <c r="F125" s="15">
        <v>10700000</v>
      </c>
      <c r="G125" s="17">
        <v>5210000</v>
      </c>
      <c r="H125" s="17">
        <v>2950000</v>
      </c>
      <c r="I125" s="17">
        <v>1600000</v>
      </c>
      <c r="J125" s="17">
        <v>120000</v>
      </c>
      <c r="K125" s="23">
        <v>0</v>
      </c>
      <c r="L125" s="40">
        <v>1720000</v>
      </c>
      <c r="M125" s="40">
        <v>4940000</v>
      </c>
      <c r="N125" s="24">
        <v>2190</v>
      </c>
      <c r="O125" s="24">
        <v>1400</v>
      </c>
      <c r="P125" s="15">
        <v>63200000</v>
      </c>
      <c r="Q125" s="17">
        <v>33000</v>
      </c>
      <c r="R125" s="15">
        <v>47</v>
      </c>
    </row>
    <row r="126" spans="1:18">
      <c r="A126" s="481" t="s">
        <v>1314</v>
      </c>
      <c r="B126" s="481"/>
      <c r="C126" s="481"/>
      <c r="D126" s="481"/>
      <c r="E126" s="481"/>
      <c r="F126" s="481"/>
      <c r="G126" s="481"/>
      <c r="H126" s="481"/>
      <c r="I126" s="481"/>
      <c r="J126" s="481"/>
      <c r="K126" s="481"/>
      <c r="L126" s="481"/>
      <c r="M126" s="481"/>
      <c r="N126" s="481"/>
      <c r="O126" s="481"/>
      <c r="P126" s="481"/>
      <c r="Q126" s="481"/>
      <c r="R126" s="481"/>
    </row>
    <row r="127" spans="1:18" ht="16.5">
      <c r="A127" s="476" t="s">
        <v>1315</v>
      </c>
      <c r="B127" s="476"/>
      <c r="C127" s="476"/>
      <c r="D127" s="476"/>
      <c r="E127" s="476"/>
      <c r="F127" s="476"/>
      <c r="G127" s="476"/>
      <c r="H127" s="476"/>
      <c r="I127" s="476"/>
      <c r="J127" s="476"/>
      <c r="K127" s="476"/>
      <c r="L127" s="476"/>
      <c r="M127" s="476"/>
      <c r="N127" s="476"/>
      <c r="O127" s="476"/>
      <c r="P127" s="476"/>
      <c r="Q127" s="476"/>
      <c r="R127" s="476"/>
    </row>
    <row r="128" spans="1:18">
      <c r="A128" s="477" t="s">
        <v>1316</v>
      </c>
      <c r="B128" s="477"/>
      <c r="C128" s="477"/>
      <c r="D128" s="477"/>
      <c r="E128" s="477"/>
      <c r="F128" s="477"/>
      <c r="G128" s="477"/>
      <c r="H128" s="477"/>
      <c r="I128" s="477"/>
      <c r="J128" s="477"/>
      <c r="K128" s="477"/>
      <c r="L128" s="477"/>
      <c r="M128" s="477"/>
      <c r="N128" s="477"/>
      <c r="O128" s="477"/>
      <c r="P128" s="477"/>
      <c r="Q128" s="477"/>
      <c r="R128" s="477"/>
    </row>
  </sheetData>
  <mergeCells count="7">
    <mergeCell ref="A127:R127"/>
    <mergeCell ref="A128:R128"/>
    <mergeCell ref="A4:R4"/>
    <mergeCell ref="A1:R1"/>
    <mergeCell ref="A2:R2"/>
    <mergeCell ref="A3:R3"/>
    <mergeCell ref="A126:R1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28"/>
  <sheetViews>
    <sheetView workbookViewId="0">
      <selection activeCell="Q42" sqref="Q42"/>
    </sheetView>
  </sheetViews>
  <sheetFormatPr defaultRowHeight="15"/>
  <sheetData>
    <row r="1" spans="1:13" ht="16.5">
      <c r="A1" s="478" t="s">
        <v>1317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</row>
    <row r="2" spans="1:13">
      <c r="A2" s="479" t="s">
        <v>1293</v>
      </c>
      <c r="B2" s="482"/>
      <c r="C2" s="482"/>
      <c r="D2" s="482"/>
      <c r="E2" s="482"/>
      <c r="F2" s="482"/>
      <c r="G2" s="482"/>
      <c r="H2" s="482"/>
      <c r="I2" s="482"/>
      <c r="J2" s="482"/>
      <c r="K2" s="482"/>
      <c r="L2" s="482"/>
      <c r="M2" s="482"/>
    </row>
    <row r="3" spans="1:13">
      <c r="A3" s="478" t="s">
        <v>1318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</row>
    <row r="4" spans="1:13">
      <c r="A4" s="483" t="s">
        <v>1319</v>
      </c>
      <c r="B4" s="483"/>
      <c r="C4" s="483"/>
      <c r="D4" s="484"/>
      <c r="E4" s="484"/>
      <c r="F4" s="484"/>
      <c r="G4" s="484"/>
      <c r="H4" s="484"/>
      <c r="I4" s="484"/>
      <c r="J4" s="484"/>
      <c r="K4" s="484"/>
      <c r="L4" s="484"/>
      <c r="M4" s="484"/>
    </row>
    <row r="5" spans="1:13" ht="39">
      <c r="A5" s="38" t="s">
        <v>0</v>
      </c>
      <c r="B5" s="38" t="s">
        <v>1320</v>
      </c>
      <c r="C5" s="38" t="s">
        <v>1321</v>
      </c>
      <c r="D5" s="38" t="s">
        <v>1296</v>
      </c>
      <c r="E5" s="38" t="s">
        <v>1299</v>
      </c>
      <c r="F5" s="38" t="s">
        <v>1300</v>
      </c>
      <c r="G5" s="38" t="s">
        <v>1322</v>
      </c>
      <c r="H5" s="38" t="s">
        <v>1302</v>
      </c>
      <c r="I5" s="38" t="s">
        <v>1323</v>
      </c>
      <c r="J5" s="38" t="s">
        <v>1307</v>
      </c>
      <c r="K5" s="38" t="s">
        <v>1324</v>
      </c>
      <c r="L5" s="38" t="s">
        <v>1309</v>
      </c>
      <c r="M5" s="38" t="s">
        <v>1310</v>
      </c>
    </row>
    <row r="6" spans="1:13">
      <c r="A6" s="36">
        <v>1900</v>
      </c>
      <c r="B6" s="37">
        <v>137</v>
      </c>
      <c r="C6" s="37">
        <v>2250</v>
      </c>
      <c r="D6" s="37">
        <v>2380</v>
      </c>
      <c r="E6" s="20" t="s">
        <v>1313</v>
      </c>
      <c r="F6" s="20" t="s">
        <v>1313</v>
      </c>
      <c r="G6" s="37">
        <v>4890</v>
      </c>
      <c r="H6" s="20" t="s">
        <v>1313</v>
      </c>
      <c r="I6" s="20" t="s">
        <v>1313</v>
      </c>
      <c r="J6" s="37">
        <v>5490</v>
      </c>
      <c r="K6" s="37">
        <v>209</v>
      </c>
      <c r="L6" s="37">
        <v>4100</v>
      </c>
      <c r="M6" s="37">
        <v>7710</v>
      </c>
    </row>
    <row r="7" spans="1:13">
      <c r="A7" s="36">
        <v>1901</v>
      </c>
      <c r="B7" s="37">
        <v>45</v>
      </c>
      <c r="C7" s="37">
        <v>2030</v>
      </c>
      <c r="D7" s="37">
        <v>2070</v>
      </c>
      <c r="E7" s="20" t="s">
        <v>1313</v>
      </c>
      <c r="F7" s="20" t="s">
        <v>1313</v>
      </c>
      <c r="G7" s="37">
        <v>3880</v>
      </c>
      <c r="H7" s="20" t="s">
        <v>1313</v>
      </c>
      <c r="I7" s="20" t="s">
        <v>1313</v>
      </c>
      <c r="J7" s="37">
        <v>4060</v>
      </c>
      <c r="K7" s="37">
        <v>182</v>
      </c>
      <c r="L7" s="37">
        <v>3600</v>
      </c>
      <c r="M7" s="37">
        <v>7890</v>
      </c>
    </row>
    <row r="8" spans="1:13">
      <c r="A8" s="36">
        <v>1902</v>
      </c>
      <c r="B8" s="37">
        <v>596</v>
      </c>
      <c r="C8" s="37">
        <v>2640</v>
      </c>
      <c r="D8" s="37">
        <v>3230</v>
      </c>
      <c r="E8" s="20" t="s">
        <v>1313</v>
      </c>
      <c r="F8" s="20" t="s">
        <v>1313</v>
      </c>
      <c r="G8" s="37">
        <v>6800</v>
      </c>
      <c r="H8" s="20" t="s">
        <v>1313</v>
      </c>
      <c r="I8" s="20" t="s">
        <v>1313</v>
      </c>
      <c r="J8" s="37">
        <v>5650</v>
      </c>
      <c r="K8" s="37">
        <v>135</v>
      </c>
      <c r="L8" s="37">
        <v>2500</v>
      </c>
      <c r="M8" s="37">
        <v>8550</v>
      </c>
    </row>
    <row r="9" spans="1:13">
      <c r="A9" s="36">
        <v>1903</v>
      </c>
      <c r="B9" s="37">
        <v>517</v>
      </c>
      <c r="C9" s="37">
        <v>2320</v>
      </c>
      <c r="D9" s="37">
        <v>2840</v>
      </c>
      <c r="E9" s="20" t="s">
        <v>1313</v>
      </c>
      <c r="F9" s="20" t="s">
        <v>1313</v>
      </c>
      <c r="G9" s="37">
        <v>6770</v>
      </c>
      <c r="H9" s="20" t="s">
        <v>1313</v>
      </c>
      <c r="I9" s="20" t="s">
        <v>1313</v>
      </c>
      <c r="J9" s="37">
        <v>4970</v>
      </c>
      <c r="K9" s="37">
        <v>132</v>
      </c>
      <c r="L9" s="37">
        <v>2400</v>
      </c>
      <c r="M9" s="37">
        <v>8140</v>
      </c>
    </row>
    <row r="10" spans="1:13">
      <c r="A10" s="36">
        <v>1904</v>
      </c>
      <c r="B10" s="37">
        <v>441</v>
      </c>
      <c r="C10" s="37">
        <v>2330</v>
      </c>
      <c r="D10" s="37">
        <v>2770</v>
      </c>
      <c r="E10" s="20" t="s">
        <v>1313</v>
      </c>
      <c r="F10" s="20" t="s">
        <v>1313</v>
      </c>
      <c r="G10" s="37">
        <v>4080</v>
      </c>
      <c r="H10" s="20" t="s">
        <v>1313</v>
      </c>
      <c r="I10" s="20" t="s">
        <v>1313</v>
      </c>
      <c r="J10" s="37">
        <v>4320</v>
      </c>
      <c r="K10" s="37">
        <v>140</v>
      </c>
      <c r="L10" s="37">
        <v>2500</v>
      </c>
      <c r="M10" s="37">
        <v>8000</v>
      </c>
    </row>
    <row r="11" spans="1:13">
      <c r="A11" s="36">
        <v>1905</v>
      </c>
      <c r="B11" s="37">
        <v>447</v>
      </c>
      <c r="C11" s="37">
        <v>2490</v>
      </c>
      <c r="D11" s="37">
        <v>2940</v>
      </c>
      <c r="E11" s="20" t="s">
        <v>1313</v>
      </c>
      <c r="F11" s="20" t="s">
        <v>1313</v>
      </c>
      <c r="G11" s="37">
        <v>4710</v>
      </c>
      <c r="H11" s="20" t="s">
        <v>1313</v>
      </c>
      <c r="I11" s="20" t="s">
        <v>1313</v>
      </c>
      <c r="J11" s="37">
        <v>6530</v>
      </c>
      <c r="K11" s="37">
        <v>227</v>
      </c>
      <c r="L11" s="37">
        <v>4100</v>
      </c>
      <c r="M11" s="37">
        <v>8000</v>
      </c>
    </row>
    <row r="12" spans="1:13">
      <c r="A12" s="36">
        <v>1906</v>
      </c>
      <c r="B12" s="37">
        <v>367</v>
      </c>
      <c r="C12" s="37">
        <v>1240</v>
      </c>
      <c r="D12" s="37">
        <v>1600</v>
      </c>
      <c r="E12" s="20" t="s">
        <v>1313</v>
      </c>
      <c r="F12" s="20" t="s">
        <v>1313</v>
      </c>
      <c r="G12" s="37">
        <v>7600</v>
      </c>
      <c r="H12" s="20" t="s">
        <v>1313</v>
      </c>
      <c r="I12" s="20" t="s">
        <v>1313</v>
      </c>
      <c r="J12" s="37">
        <v>7520</v>
      </c>
      <c r="K12" s="37">
        <v>478</v>
      </c>
      <c r="L12" s="37">
        <v>8700</v>
      </c>
      <c r="M12" s="37">
        <v>14500</v>
      </c>
    </row>
    <row r="13" spans="1:13">
      <c r="A13" s="36">
        <v>1907</v>
      </c>
      <c r="B13" s="37">
        <v>318</v>
      </c>
      <c r="C13" s="37">
        <v>1420</v>
      </c>
      <c r="D13" s="37">
        <v>1730</v>
      </c>
      <c r="E13" s="20" t="s">
        <v>1313</v>
      </c>
      <c r="F13" s="20" t="s">
        <v>1313</v>
      </c>
      <c r="G13" s="37">
        <v>7160</v>
      </c>
      <c r="H13" s="20" t="s">
        <v>1313</v>
      </c>
      <c r="I13" s="20" t="s">
        <v>1313</v>
      </c>
      <c r="J13" s="37">
        <v>7700</v>
      </c>
      <c r="K13" s="37">
        <v>326</v>
      </c>
      <c r="L13" s="37">
        <v>5700</v>
      </c>
      <c r="M13" s="37">
        <v>15000</v>
      </c>
    </row>
    <row r="14" spans="1:13">
      <c r="A14" s="36">
        <v>1908</v>
      </c>
      <c r="B14" s="37">
        <v>0</v>
      </c>
      <c r="C14" s="37">
        <v>2040</v>
      </c>
      <c r="D14" s="37">
        <v>2040</v>
      </c>
      <c r="E14" s="20" t="s">
        <v>1313</v>
      </c>
      <c r="F14" s="20" t="s">
        <v>1313</v>
      </c>
      <c r="G14" s="37">
        <v>5830</v>
      </c>
      <c r="H14" s="20" t="s">
        <v>1313</v>
      </c>
      <c r="I14" s="20" t="s">
        <v>1313</v>
      </c>
      <c r="J14" s="37">
        <v>7480</v>
      </c>
      <c r="K14" s="37">
        <v>176</v>
      </c>
      <c r="L14" s="37">
        <v>3200</v>
      </c>
      <c r="M14" s="37">
        <v>16000</v>
      </c>
    </row>
    <row r="15" spans="1:13">
      <c r="A15" s="36">
        <v>1909</v>
      </c>
      <c r="B15" s="37">
        <v>0</v>
      </c>
      <c r="C15" s="37">
        <v>2140</v>
      </c>
      <c r="D15" s="37">
        <v>2140</v>
      </c>
      <c r="E15" s="37">
        <v>1410</v>
      </c>
      <c r="F15" s="20" t="s">
        <v>1313</v>
      </c>
      <c r="G15" s="37">
        <v>6340</v>
      </c>
      <c r="H15" s="20" t="s">
        <v>1313</v>
      </c>
      <c r="I15" s="20" t="s">
        <v>1313</v>
      </c>
      <c r="J15" s="37">
        <v>8700</v>
      </c>
      <c r="K15" s="37">
        <v>165</v>
      </c>
      <c r="L15" s="37">
        <v>3000</v>
      </c>
      <c r="M15" s="37">
        <v>15000</v>
      </c>
    </row>
    <row r="16" spans="1:13">
      <c r="A16" s="36">
        <v>1910</v>
      </c>
      <c r="B16" s="37">
        <v>0</v>
      </c>
      <c r="C16" s="37">
        <v>2020</v>
      </c>
      <c r="D16" s="37">
        <v>2020</v>
      </c>
      <c r="E16" s="37">
        <v>2520</v>
      </c>
      <c r="F16" s="20" t="s">
        <v>1313</v>
      </c>
      <c r="G16" s="37">
        <v>5370</v>
      </c>
      <c r="H16" s="20" t="s">
        <v>1313</v>
      </c>
      <c r="I16" s="20" t="s">
        <v>1313</v>
      </c>
      <c r="J16" s="37">
        <v>6790</v>
      </c>
      <c r="K16" s="37">
        <v>163</v>
      </c>
      <c r="L16" s="37">
        <v>2900</v>
      </c>
      <c r="M16" s="37">
        <v>15000</v>
      </c>
    </row>
    <row r="17" spans="1:13">
      <c r="A17" s="36">
        <v>1911</v>
      </c>
      <c r="B17" s="37">
        <v>0</v>
      </c>
      <c r="C17" s="37">
        <v>2050</v>
      </c>
      <c r="D17" s="37">
        <v>2050</v>
      </c>
      <c r="E17" s="37">
        <v>2150</v>
      </c>
      <c r="F17" s="20" t="s">
        <v>1313</v>
      </c>
      <c r="G17" s="37">
        <v>5710</v>
      </c>
      <c r="H17" s="20" t="s">
        <v>1313</v>
      </c>
      <c r="I17" s="20" t="s">
        <v>1313</v>
      </c>
      <c r="J17" s="37">
        <v>7020</v>
      </c>
      <c r="K17" s="37">
        <v>166</v>
      </c>
      <c r="L17" s="37">
        <v>2900</v>
      </c>
      <c r="M17" s="37">
        <v>15500</v>
      </c>
    </row>
    <row r="18" spans="1:13">
      <c r="A18" s="36">
        <v>1912</v>
      </c>
      <c r="B18" s="37">
        <v>0</v>
      </c>
      <c r="C18" s="37">
        <v>1770</v>
      </c>
      <c r="D18" s="37">
        <v>1770</v>
      </c>
      <c r="E18" s="37">
        <v>2270</v>
      </c>
      <c r="F18" s="20" t="s">
        <v>1313</v>
      </c>
      <c r="G18" s="37">
        <v>7890</v>
      </c>
      <c r="H18" s="20" t="s">
        <v>1313</v>
      </c>
      <c r="I18" s="20" t="s">
        <v>1313</v>
      </c>
      <c r="J18" s="37">
        <v>8830</v>
      </c>
      <c r="K18" s="37">
        <v>171</v>
      </c>
      <c r="L18" s="37">
        <v>2900</v>
      </c>
      <c r="M18" s="37">
        <v>24200</v>
      </c>
    </row>
    <row r="19" spans="1:13">
      <c r="A19" s="36">
        <v>1913</v>
      </c>
      <c r="B19" s="37">
        <v>0</v>
      </c>
      <c r="C19" s="37">
        <v>2280</v>
      </c>
      <c r="D19" s="37">
        <v>2280</v>
      </c>
      <c r="E19" s="37">
        <v>2450</v>
      </c>
      <c r="F19" s="20" t="s">
        <v>1313</v>
      </c>
      <c r="G19" s="37">
        <v>8380</v>
      </c>
      <c r="H19" s="20" t="s">
        <v>1313</v>
      </c>
      <c r="I19" s="20" t="s">
        <v>1313</v>
      </c>
      <c r="J19" s="37">
        <v>10200</v>
      </c>
      <c r="K19" s="37">
        <v>166</v>
      </c>
      <c r="L19" s="37">
        <v>2730</v>
      </c>
      <c r="M19" s="37">
        <v>24500</v>
      </c>
    </row>
    <row r="20" spans="1:13">
      <c r="A20" s="36">
        <v>1914</v>
      </c>
      <c r="B20" s="37">
        <v>0</v>
      </c>
      <c r="C20" s="37">
        <v>2450</v>
      </c>
      <c r="D20" s="37">
        <v>2450</v>
      </c>
      <c r="E20" s="37">
        <v>2400</v>
      </c>
      <c r="F20" s="20" t="s">
        <v>1313</v>
      </c>
      <c r="G20" s="37">
        <v>8370</v>
      </c>
      <c r="H20" s="20" t="s">
        <v>1313</v>
      </c>
      <c r="I20" s="20" t="s">
        <v>1313</v>
      </c>
      <c r="J20" s="37">
        <v>10500</v>
      </c>
      <c r="K20" s="37">
        <v>193</v>
      </c>
      <c r="L20" s="37">
        <v>3130</v>
      </c>
      <c r="M20" s="37">
        <v>23600</v>
      </c>
    </row>
    <row r="21" spans="1:13">
      <c r="A21" s="36">
        <v>1915</v>
      </c>
      <c r="B21" s="37">
        <v>1910</v>
      </c>
      <c r="C21" s="37">
        <v>2960</v>
      </c>
      <c r="D21" s="37">
        <v>4870</v>
      </c>
      <c r="E21" s="37">
        <v>2810</v>
      </c>
      <c r="F21" s="20" t="s">
        <v>1313</v>
      </c>
      <c r="G21" s="37">
        <v>8460</v>
      </c>
      <c r="H21" s="37">
        <v>1430</v>
      </c>
      <c r="I21" s="20" t="s">
        <v>1313</v>
      </c>
      <c r="J21" s="37">
        <v>13000</v>
      </c>
      <c r="K21" s="37">
        <v>668</v>
      </c>
      <c r="L21" s="37">
        <v>10700</v>
      </c>
      <c r="M21" s="37">
        <v>43200</v>
      </c>
    </row>
    <row r="22" spans="1:13">
      <c r="A22" s="36">
        <v>1916</v>
      </c>
      <c r="B22" s="37">
        <v>1610</v>
      </c>
      <c r="C22" s="37">
        <v>3170</v>
      </c>
      <c r="D22" s="37">
        <v>4780</v>
      </c>
      <c r="E22" s="37">
        <v>4060</v>
      </c>
      <c r="F22" s="20" t="s">
        <v>1313</v>
      </c>
      <c r="G22" s="37">
        <v>10800</v>
      </c>
      <c r="H22" s="37">
        <v>1490</v>
      </c>
      <c r="I22" s="37">
        <v>1050</v>
      </c>
      <c r="J22" s="37">
        <v>13200</v>
      </c>
      <c r="K22" s="37">
        <v>560</v>
      </c>
      <c r="L22" s="37">
        <v>8360</v>
      </c>
      <c r="M22" s="37">
        <v>81600</v>
      </c>
    </row>
    <row r="23" spans="1:13">
      <c r="A23" s="36">
        <v>1917</v>
      </c>
      <c r="B23" s="37">
        <v>354</v>
      </c>
      <c r="C23" s="37">
        <v>4720</v>
      </c>
      <c r="D23" s="37">
        <v>5070</v>
      </c>
      <c r="E23" s="37">
        <v>4500</v>
      </c>
      <c r="F23" s="20" t="s">
        <v>1313</v>
      </c>
      <c r="G23" s="37">
        <v>16300</v>
      </c>
      <c r="H23" s="37">
        <v>449</v>
      </c>
      <c r="I23" s="37">
        <v>1410</v>
      </c>
      <c r="J23" s="37">
        <v>18100</v>
      </c>
      <c r="K23" s="37">
        <v>456</v>
      </c>
      <c r="L23" s="37">
        <v>5800</v>
      </c>
      <c r="M23" s="37">
        <v>57200</v>
      </c>
    </row>
    <row r="24" spans="1:13">
      <c r="A24" s="36">
        <v>1918</v>
      </c>
      <c r="B24" s="37">
        <v>45</v>
      </c>
      <c r="C24" s="37">
        <v>4700</v>
      </c>
      <c r="D24" s="37">
        <v>4750</v>
      </c>
      <c r="E24" s="37">
        <v>4740</v>
      </c>
      <c r="F24" s="20" t="s">
        <v>1313</v>
      </c>
      <c r="G24" s="37">
        <v>14800</v>
      </c>
      <c r="H24" s="37">
        <v>640</v>
      </c>
      <c r="I24" s="37">
        <v>4130</v>
      </c>
      <c r="J24" s="37">
        <v>15900</v>
      </c>
      <c r="K24" s="37">
        <v>278</v>
      </c>
      <c r="L24" s="37">
        <v>3010</v>
      </c>
      <c r="M24" s="37">
        <v>30800</v>
      </c>
    </row>
    <row r="25" spans="1:13">
      <c r="A25" s="36">
        <v>1919</v>
      </c>
      <c r="B25" s="37">
        <v>0</v>
      </c>
      <c r="C25" s="37">
        <v>1760</v>
      </c>
      <c r="D25" s="37">
        <v>1760</v>
      </c>
      <c r="E25" s="37">
        <v>3990</v>
      </c>
      <c r="F25" s="20" t="s">
        <v>1313</v>
      </c>
      <c r="G25" s="37">
        <v>7230</v>
      </c>
      <c r="H25" s="37">
        <v>198</v>
      </c>
      <c r="I25" s="20" t="s">
        <v>1313</v>
      </c>
      <c r="J25" s="37">
        <v>9980</v>
      </c>
      <c r="K25" s="37">
        <v>180</v>
      </c>
      <c r="L25" s="37">
        <v>1700</v>
      </c>
      <c r="M25" s="37">
        <v>11800</v>
      </c>
    </row>
    <row r="26" spans="1:13">
      <c r="A26" s="36">
        <v>1920</v>
      </c>
      <c r="B26" s="37">
        <v>0</v>
      </c>
      <c r="C26" s="37">
        <v>1840</v>
      </c>
      <c r="D26" s="37">
        <v>1840</v>
      </c>
      <c r="E26" s="37">
        <v>5080</v>
      </c>
      <c r="F26" s="20" t="s">
        <v>1313</v>
      </c>
      <c r="G26" s="37">
        <v>11000</v>
      </c>
      <c r="H26" s="37">
        <v>406</v>
      </c>
      <c r="I26" s="20" t="s">
        <v>1313</v>
      </c>
      <c r="J26" s="37">
        <v>14300</v>
      </c>
      <c r="K26" s="37">
        <v>187</v>
      </c>
      <c r="L26" s="37">
        <v>1520</v>
      </c>
      <c r="M26" s="37">
        <v>29000</v>
      </c>
    </row>
    <row r="27" spans="1:13">
      <c r="A27" s="36">
        <v>1921</v>
      </c>
      <c r="B27" s="37">
        <v>0</v>
      </c>
      <c r="C27" s="37">
        <v>1440</v>
      </c>
      <c r="D27" s="37">
        <v>1440</v>
      </c>
      <c r="E27" s="37">
        <v>4280</v>
      </c>
      <c r="F27" s="20" t="s">
        <v>1313</v>
      </c>
      <c r="G27" s="37">
        <v>9740</v>
      </c>
      <c r="H27" s="37">
        <v>136</v>
      </c>
      <c r="I27" s="20" t="s">
        <v>1313</v>
      </c>
      <c r="J27" s="37">
        <v>14800</v>
      </c>
      <c r="K27" s="37">
        <v>109</v>
      </c>
      <c r="L27" s="37">
        <v>991</v>
      </c>
      <c r="M27" s="37">
        <v>18300</v>
      </c>
    </row>
    <row r="28" spans="1:13">
      <c r="A28" s="36">
        <v>1922</v>
      </c>
      <c r="B28" s="37">
        <v>4</v>
      </c>
      <c r="C28" s="37">
        <v>1310</v>
      </c>
      <c r="D28" s="37">
        <v>1310</v>
      </c>
      <c r="E28" s="37">
        <v>6430</v>
      </c>
      <c r="F28" s="20" t="s">
        <v>1313</v>
      </c>
      <c r="G28" s="37">
        <v>9450</v>
      </c>
      <c r="H28" s="37">
        <v>19</v>
      </c>
      <c r="I28" s="20" t="s">
        <v>1313</v>
      </c>
      <c r="J28" s="37">
        <v>15300</v>
      </c>
      <c r="K28" s="37">
        <v>121</v>
      </c>
      <c r="L28" s="37">
        <v>1170</v>
      </c>
      <c r="M28" s="37">
        <v>18900</v>
      </c>
    </row>
    <row r="29" spans="1:13">
      <c r="A29" s="36">
        <v>1923</v>
      </c>
      <c r="B29" s="37">
        <v>9</v>
      </c>
      <c r="C29" s="37">
        <v>1970</v>
      </c>
      <c r="D29" s="37">
        <v>1980</v>
      </c>
      <c r="E29" s="37">
        <v>7280</v>
      </c>
      <c r="F29" s="20" t="s">
        <v>1313</v>
      </c>
      <c r="G29" s="37">
        <v>9910</v>
      </c>
      <c r="H29" s="37">
        <v>7</v>
      </c>
      <c r="I29" s="20" t="s">
        <v>1313</v>
      </c>
      <c r="J29" s="37">
        <v>12000</v>
      </c>
      <c r="K29" s="37">
        <v>174</v>
      </c>
      <c r="L29" s="37">
        <v>1660</v>
      </c>
      <c r="M29" s="37">
        <v>17600</v>
      </c>
    </row>
    <row r="30" spans="1:13">
      <c r="A30" s="36">
        <v>1924</v>
      </c>
      <c r="B30" s="37">
        <v>30</v>
      </c>
      <c r="C30" s="37">
        <v>2510</v>
      </c>
      <c r="D30" s="37">
        <v>2540</v>
      </c>
      <c r="E30" s="37">
        <v>8530</v>
      </c>
      <c r="F30" s="20" t="s">
        <v>1313</v>
      </c>
      <c r="G30" s="37">
        <v>8570</v>
      </c>
      <c r="H30" s="37">
        <v>127</v>
      </c>
      <c r="I30" s="20" t="s">
        <v>1313</v>
      </c>
      <c r="J30" s="37">
        <v>10000</v>
      </c>
      <c r="K30" s="37">
        <v>238</v>
      </c>
      <c r="L30" s="37">
        <v>2270</v>
      </c>
      <c r="M30" s="37">
        <v>17500</v>
      </c>
    </row>
    <row r="31" spans="1:13">
      <c r="A31" s="36">
        <v>1925</v>
      </c>
      <c r="B31" s="37">
        <v>30</v>
      </c>
      <c r="C31" s="37">
        <v>2380</v>
      </c>
      <c r="D31" s="37">
        <v>2410</v>
      </c>
      <c r="E31" s="37">
        <v>9830</v>
      </c>
      <c r="F31" s="20" t="s">
        <v>1313</v>
      </c>
      <c r="G31" s="37">
        <v>12000</v>
      </c>
      <c r="H31" s="37">
        <v>85</v>
      </c>
      <c r="I31" s="20" t="s">
        <v>1313</v>
      </c>
      <c r="J31" s="37">
        <v>14000</v>
      </c>
      <c r="K31" s="37">
        <v>386</v>
      </c>
      <c r="L31" s="37">
        <v>3570</v>
      </c>
      <c r="M31" s="37">
        <v>25500</v>
      </c>
    </row>
    <row r="32" spans="1:13">
      <c r="A32" s="36">
        <v>1926</v>
      </c>
      <c r="B32" s="37">
        <v>39</v>
      </c>
      <c r="C32" s="37">
        <v>2440</v>
      </c>
      <c r="D32" s="37">
        <v>2480</v>
      </c>
      <c r="E32" s="37">
        <v>14700</v>
      </c>
      <c r="F32" s="20" t="s">
        <v>1313</v>
      </c>
      <c r="G32" s="37">
        <v>15800</v>
      </c>
      <c r="H32" s="37">
        <v>167</v>
      </c>
      <c r="I32" s="37">
        <v>873</v>
      </c>
      <c r="J32" s="37">
        <v>17500</v>
      </c>
      <c r="K32" s="37">
        <v>351</v>
      </c>
      <c r="L32" s="37">
        <v>3220</v>
      </c>
      <c r="M32" s="37">
        <v>29000</v>
      </c>
    </row>
    <row r="33" spans="1:13">
      <c r="A33" s="36">
        <v>1927</v>
      </c>
      <c r="B33" s="37">
        <v>0</v>
      </c>
      <c r="C33" s="37">
        <v>2480</v>
      </c>
      <c r="D33" s="37">
        <v>2480</v>
      </c>
      <c r="E33" s="37">
        <v>11200</v>
      </c>
      <c r="F33" s="20" t="s">
        <v>1313</v>
      </c>
      <c r="G33" s="37">
        <v>13500</v>
      </c>
      <c r="H33" s="37">
        <v>329</v>
      </c>
      <c r="I33" s="37">
        <v>1610</v>
      </c>
      <c r="J33" s="37">
        <v>14700</v>
      </c>
      <c r="K33" s="37">
        <v>271</v>
      </c>
      <c r="L33" s="37">
        <v>2530</v>
      </c>
      <c r="M33" s="37">
        <v>28000</v>
      </c>
    </row>
    <row r="34" spans="1:13">
      <c r="A34" s="36">
        <v>1928</v>
      </c>
      <c r="B34" s="37">
        <v>38</v>
      </c>
      <c r="C34" s="37">
        <v>3110</v>
      </c>
      <c r="D34" s="37">
        <v>3150</v>
      </c>
      <c r="E34" s="37">
        <v>10800</v>
      </c>
      <c r="F34" s="20" t="s">
        <v>1313</v>
      </c>
      <c r="G34" s="37">
        <v>13900</v>
      </c>
      <c r="H34" s="37">
        <v>543</v>
      </c>
      <c r="I34" s="37">
        <v>1330</v>
      </c>
      <c r="J34" s="37">
        <v>15700</v>
      </c>
      <c r="K34" s="37">
        <v>227</v>
      </c>
      <c r="L34" s="37">
        <v>2160</v>
      </c>
      <c r="M34" s="37">
        <v>28500</v>
      </c>
    </row>
    <row r="35" spans="1:13">
      <c r="A35" s="36">
        <v>1929</v>
      </c>
      <c r="B35" s="37">
        <v>0</v>
      </c>
      <c r="C35" s="37">
        <v>4480</v>
      </c>
      <c r="D35" s="37">
        <v>4480</v>
      </c>
      <c r="E35" s="37">
        <v>10100</v>
      </c>
      <c r="F35" s="20" t="s">
        <v>1313</v>
      </c>
      <c r="G35" s="37">
        <v>15100</v>
      </c>
      <c r="H35" s="37">
        <v>462</v>
      </c>
      <c r="I35" s="37">
        <v>1330</v>
      </c>
      <c r="J35" s="37">
        <v>16800</v>
      </c>
      <c r="K35" s="37">
        <v>197</v>
      </c>
      <c r="L35" s="37">
        <v>1880</v>
      </c>
      <c r="M35" s="37">
        <v>31600</v>
      </c>
    </row>
    <row r="36" spans="1:13">
      <c r="A36" s="36">
        <v>1930</v>
      </c>
      <c r="B36" s="37">
        <v>0</v>
      </c>
      <c r="C36" s="37">
        <v>2690</v>
      </c>
      <c r="D36" s="37">
        <v>2690</v>
      </c>
      <c r="E36" s="37">
        <v>7330</v>
      </c>
      <c r="F36" s="20" t="s">
        <v>1313</v>
      </c>
      <c r="G36" s="37">
        <v>9040</v>
      </c>
      <c r="H36" s="37">
        <v>447</v>
      </c>
      <c r="I36" s="37">
        <v>640</v>
      </c>
      <c r="J36" s="37">
        <v>9860</v>
      </c>
      <c r="K36" s="37">
        <v>169</v>
      </c>
      <c r="L36" s="37">
        <v>1660</v>
      </c>
      <c r="M36" s="37">
        <v>23600</v>
      </c>
    </row>
    <row r="37" spans="1:13">
      <c r="A37" s="36">
        <v>1931</v>
      </c>
      <c r="B37" s="37">
        <v>0</v>
      </c>
      <c r="C37" s="37">
        <v>4730</v>
      </c>
      <c r="D37" s="37">
        <v>4730</v>
      </c>
      <c r="E37" s="37">
        <v>7170</v>
      </c>
      <c r="F37" s="20" t="s">
        <v>1313</v>
      </c>
      <c r="G37" s="37">
        <v>8490</v>
      </c>
      <c r="H37" s="37">
        <v>632</v>
      </c>
      <c r="I37" s="37">
        <v>637</v>
      </c>
      <c r="J37" s="37">
        <v>9430</v>
      </c>
      <c r="K37" s="37">
        <v>148</v>
      </c>
      <c r="L37" s="37">
        <v>1580</v>
      </c>
      <c r="M37" s="37">
        <v>15600</v>
      </c>
    </row>
    <row r="38" spans="1:13">
      <c r="A38" s="36">
        <v>1932</v>
      </c>
      <c r="B38" s="37">
        <v>380</v>
      </c>
      <c r="C38" s="37">
        <v>3970</v>
      </c>
      <c r="D38" s="37">
        <v>4350</v>
      </c>
      <c r="E38" s="37">
        <v>5850</v>
      </c>
      <c r="F38" s="20" t="s">
        <v>1313</v>
      </c>
      <c r="G38" s="37">
        <v>3330</v>
      </c>
      <c r="H38" s="37">
        <v>112</v>
      </c>
      <c r="I38" s="37">
        <v>640</v>
      </c>
      <c r="J38" s="37">
        <v>3880</v>
      </c>
      <c r="K38" s="37">
        <v>124</v>
      </c>
      <c r="L38" s="37">
        <v>1480</v>
      </c>
      <c r="M38" s="37">
        <v>17300</v>
      </c>
    </row>
    <row r="39" spans="1:13">
      <c r="A39" s="36">
        <v>1933</v>
      </c>
      <c r="B39" s="37">
        <v>533</v>
      </c>
      <c r="C39" s="37">
        <v>2710</v>
      </c>
      <c r="D39" s="37">
        <v>3250</v>
      </c>
      <c r="E39" s="37">
        <v>6710</v>
      </c>
      <c r="F39" s="20" t="s">
        <v>1313</v>
      </c>
      <c r="G39" s="37">
        <v>4920</v>
      </c>
      <c r="H39" s="37">
        <v>89</v>
      </c>
      <c r="I39" s="37">
        <v>474</v>
      </c>
      <c r="J39" s="37">
        <v>5460</v>
      </c>
      <c r="K39" s="37">
        <v>144</v>
      </c>
      <c r="L39" s="37">
        <v>1810</v>
      </c>
      <c r="M39" s="37">
        <v>20200</v>
      </c>
    </row>
    <row r="40" spans="1:13">
      <c r="A40" s="36">
        <v>1934</v>
      </c>
      <c r="B40" s="37">
        <v>367</v>
      </c>
      <c r="C40" s="37">
        <v>4150</v>
      </c>
      <c r="D40" s="37">
        <v>4520</v>
      </c>
      <c r="E40" s="37">
        <v>6850</v>
      </c>
      <c r="F40" s="20" t="s">
        <v>1313</v>
      </c>
      <c r="G40" s="37">
        <v>4850</v>
      </c>
      <c r="H40" s="37">
        <v>365</v>
      </c>
      <c r="I40" s="37">
        <v>517</v>
      </c>
      <c r="J40" s="37">
        <v>6590</v>
      </c>
      <c r="K40" s="37">
        <v>197</v>
      </c>
      <c r="L40" s="37">
        <v>2400</v>
      </c>
      <c r="M40" s="37">
        <v>22600</v>
      </c>
    </row>
    <row r="41" spans="1:13">
      <c r="A41" s="36">
        <v>1935</v>
      </c>
      <c r="B41" s="37">
        <v>507</v>
      </c>
      <c r="C41" s="37">
        <v>4420</v>
      </c>
      <c r="D41" s="37">
        <v>4930</v>
      </c>
      <c r="E41" s="37">
        <v>8710</v>
      </c>
      <c r="F41" s="20" t="s">
        <v>1313</v>
      </c>
      <c r="G41" s="37">
        <v>7060</v>
      </c>
      <c r="H41" s="37">
        <v>288</v>
      </c>
      <c r="I41" s="37">
        <v>753</v>
      </c>
      <c r="J41" s="37">
        <v>7580</v>
      </c>
      <c r="K41" s="37">
        <v>306</v>
      </c>
      <c r="L41" s="37">
        <v>3630</v>
      </c>
      <c r="M41" s="37">
        <v>29800</v>
      </c>
    </row>
    <row r="42" spans="1:13">
      <c r="A42" s="36">
        <v>1936</v>
      </c>
      <c r="B42" s="37">
        <v>685</v>
      </c>
      <c r="C42" s="37">
        <v>6380</v>
      </c>
      <c r="D42" s="37">
        <v>7070</v>
      </c>
      <c r="E42" s="37">
        <v>8980</v>
      </c>
      <c r="F42" s="20" t="s">
        <v>1313</v>
      </c>
      <c r="G42" s="37">
        <v>12800</v>
      </c>
      <c r="H42" s="37">
        <v>356</v>
      </c>
      <c r="I42" s="37">
        <v>402</v>
      </c>
      <c r="J42" s="37">
        <v>13600</v>
      </c>
      <c r="K42" s="37">
        <v>271</v>
      </c>
      <c r="L42" s="37">
        <v>3190</v>
      </c>
      <c r="M42" s="37">
        <v>35300</v>
      </c>
    </row>
    <row r="43" spans="1:13">
      <c r="A43" s="36">
        <v>1937</v>
      </c>
      <c r="B43" s="37">
        <v>1150</v>
      </c>
      <c r="C43" s="37">
        <v>7530</v>
      </c>
      <c r="D43" s="37">
        <v>8680</v>
      </c>
      <c r="E43" s="37">
        <v>11200</v>
      </c>
      <c r="F43" s="20" t="s">
        <v>1313</v>
      </c>
      <c r="G43" s="37">
        <v>15200</v>
      </c>
      <c r="H43" s="37">
        <v>396</v>
      </c>
      <c r="I43" s="37">
        <v>595</v>
      </c>
      <c r="J43" s="37">
        <v>16400</v>
      </c>
      <c r="K43" s="37">
        <v>340</v>
      </c>
      <c r="L43" s="37">
        <v>3860</v>
      </c>
      <c r="M43" s="37">
        <v>38600</v>
      </c>
    </row>
    <row r="44" spans="1:13">
      <c r="A44" s="36">
        <v>1938</v>
      </c>
      <c r="B44" s="37">
        <v>590</v>
      </c>
      <c r="C44" s="37">
        <v>2550</v>
      </c>
      <c r="D44" s="37">
        <v>3140</v>
      </c>
      <c r="E44" s="37">
        <v>7710</v>
      </c>
      <c r="F44" s="20" t="s">
        <v>1313</v>
      </c>
      <c r="G44" s="37">
        <v>8750</v>
      </c>
      <c r="H44" s="37">
        <v>645</v>
      </c>
      <c r="I44" s="37">
        <v>313</v>
      </c>
      <c r="J44" s="37">
        <v>10500</v>
      </c>
      <c r="K44" s="37">
        <v>273</v>
      </c>
      <c r="L44" s="37">
        <v>3160</v>
      </c>
      <c r="M44" s="37">
        <v>33900</v>
      </c>
    </row>
    <row r="45" spans="1:13">
      <c r="A45" s="36">
        <v>1939</v>
      </c>
      <c r="B45" s="37">
        <v>357</v>
      </c>
      <c r="C45" s="37">
        <v>1840</v>
      </c>
      <c r="D45" s="37">
        <v>2200</v>
      </c>
      <c r="E45" s="37">
        <v>8900</v>
      </c>
      <c r="F45" s="20" t="s">
        <v>1313</v>
      </c>
      <c r="G45" s="37">
        <v>9880</v>
      </c>
      <c r="H45" s="37">
        <v>53</v>
      </c>
      <c r="I45" s="37">
        <v>621</v>
      </c>
      <c r="J45" s="37">
        <v>10500</v>
      </c>
      <c r="K45" s="37">
        <v>273</v>
      </c>
      <c r="L45" s="37">
        <v>3200</v>
      </c>
      <c r="M45" s="37">
        <v>38800</v>
      </c>
    </row>
    <row r="46" spans="1:13">
      <c r="A46" s="36">
        <v>1940</v>
      </c>
      <c r="B46" s="37">
        <v>448</v>
      </c>
      <c r="C46" s="37">
        <v>14800</v>
      </c>
      <c r="D46" s="37">
        <v>15300</v>
      </c>
      <c r="E46" s="37">
        <v>10400</v>
      </c>
      <c r="F46" s="20" t="s">
        <v>1313</v>
      </c>
      <c r="G46" s="37">
        <v>14600</v>
      </c>
      <c r="H46" s="37">
        <v>250</v>
      </c>
      <c r="I46" s="37">
        <v>3100</v>
      </c>
      <c r="J46" s="37">
        <v>16300</v>
      </c>
      <c r="K46" s="37">
        <v>309</v>
      </c>
      <c r="L46" s="37">
        <v>3590</v>
      </c>
      <c r="M46" s="37">
        <v>46300</v>
      </c>
    </row>
    <row r="47" spans="1:13">
      <c r="A47" s="36">
        <v>1941</v>
      </c>
      <c r="B47" s="37">
        <v>1100</v>
      </c>
      <c r="C47" s="37">
        <v>21800</v>
      </c>
      <c r="D47" s="37">
        <v>22900</v>
      </c>
      <c r="E47" s="37">
        <v>19600</v>
      </c>
      <c r="F47" s="20" t="s">
        <v>1313</v>
      </c>
      <c r="G47" s="37">
        <v>24900</v>
      </c>
      <c r="H47" s="37">
        <v>64</v>
      </c>
      <c r="I47" s="37">
        <v>377</v>
      </c>
      <c r="J47" s="37">
        <v>27200</v>
      </c>
      <c r="K47" s="37">
        <v>309</v>
      </c>
      <c r="L47" s="37">
        <v>3420</v>
      </c>
      <c r="M47" s="37">
        <v>49000</v>
      </c>
    </row>
    <row r="48" spans="1:13">
      <c r="A48" s="36">
        <v>1942</v>
      </c>
      <c r="B48" s="37">
        <v>2670</v>
      </c>
      <c r="C48" s="37">
        <v>18200</v>
      </c>
      <c r="D48" s="37">
        <v>20800</v>
      </c>
      <c r="E48" s="37">
        <v>16500</v>
      </c>
      <c r="F48" s="20" t="s">
        <v>1313</v>
      </c>
      <c r="G48" s="37">
        <v>19600</v>
      </c>
      <c r="H48" s="37">
        <v>209</v>
      </c>
      <c r="I48" s="37">
        <v>22200</v>
      </c>
      <c r="J48" s="37">
        <v>21600</v>
      </c>
      <c r="K48" s="37">
        <v>344</v>
      </c>
      <c r="L48" s="37">
        <v>3440</v>
      </c>
      <c r="M48" s="37">
        <v>51400</v>
      </c>
    </row>
    <row r="49" spans="1:13">
      <c r="A49" s="36">
        <v>1943</v>
      </c>
      <c r="B49" s="37">
        <v>5040</v>
      </c>
      <c r="C49" s="37">
        <v>21800</v>
      </c>
      <c r="D49" s="37">
        <v>26800</v>
      </c>
      <c r="E49" s="37">
        <v>14000</v>
      </c>
      <c r="F49" s="37">
        <v>5040</v>
      </c>
      <c r="G49" s="37">
        <v>26900</v>
      </c>
      <c r="H49" s="37">
        <v>264</v>
      </c>
      <c r="I49" s="37">
        <v>32100</v>
      </c>
      <c r="J49" s="37">
        <v>17700</v>
      </c>
      <c r="K49" s="37">
        <v>351</v>
      </c>
      <c r="L49" s="37">
        <v>3310</v>
      </c>
      <c r="M49" s="37">
        <v>53200</v>
      </c>
    </row>
    <row r="50" spans="1:13">
      <c r="A50" s="36">
        <v>1944</v>
      </c>
      <c r="B50" s="37">
        <v>4300</v>
      </c>
      <c r="C50" s="37">
        <v>22400</v>
      </c>
      <c r="D50" s="37">
        <v>26700</v>
      </c>
      <c r="E50" s="37">
        <v>14400</v>
      </c>
      <c r="F50" s="37">
        <v>4300</v>
      </c>
      <c r="G50" s="37">
        <v>15700</v>
      </c>
      <c r="H50" s="37">
        <v>676</v>
      </c>
      <c r="I50" s="37">
        <v>20300</v>
      </c>
      <c r="J50" s="37">
        <v>21600</v>
      </c>
      <c r="K50" s="37">
        <v>348</v>
      </c>
      <c r="L50" s="37">
        <v>3220</v>
      </c>
      <c r="M50" s="37">
        <v>36000</v>
      </c>
    </row>
    <row r="51" spans="1:13">
      <c r="A51" s="36">
        <v>1945</v>
      </c>
      <c r="B51" s="37">
        <v>1750</v>
      </c>
      <c r="C51" s="37">
        <v>22800</v>
      </c>
      <c r="D51" s="37">
        <v>24600</v>
      </c>
      <c r="E51" s="37">
        <v>15600</v>
      </c>
      <c r="F51" s="37">
        <v>1750</v>
      </c>
      <c r="G51" s="37">
        <v>21100</v>
      </c>
      <c r="H51" s="37">
        <v>302</v>
      </c>
      <c r="I51" s="37">
        <v>19900</v>
      </c>
      <c r="J51" s="37">
        <v>26100</v>
      </c>
      <c r="K51" s="37">
        <v>348</v>
      </c>
      <c r="L51" s="37">
        <v>3160</v>
      </c>
      <c r="M51" s="37">
        <v>27000</v>
      </c>
    </row>
    <row r="52" spans="1:13">
      <c r="A52" s="36">
        <v>1946</v>
      </c>
      <c r="B52" s="37">
        <v>2270</v>
      </c>
      <c r="C52" s="37">
        <v>14200</v>
      </c>
      <c r="D52" s="37">
        <v>16500</v>
      </c>
      <c r="E52" s="37">
        <v>17300</v>
      </c>
      <c r="F52" s="37">
        <v>2270</v>
      </c>
      <c r="G52" s="37">
        <v>7710</v>
      </c>
      <c r="H52" s="37">
        <v>419</v>
      </c>
      <c r="I52" s="37">
        <v>12600</v>
      </c>
      <c r="J52" s="37">
        <v>15900</v>
      </c>
      <c r="K52" s="37">
        <v>381</v>
      </c>
      <c r="L52" s="37">
        <v>3180</v>
      </c>
      <c r="M52" s="37">
        <v>26000</v>
      </c>
    </row>
    <row r="53" spans="1:13">
      <c r="A53" s="36">
        <v>1947</v>
      </c>
      <c r="B53" s="37">
        <v>4820</v>
      </c>
      <c r="C53" s="37">
        <v>17000</v>
      </c>
      <c r="D53" s="37">
        <v>21800</v>
      </c>
      <c r="E53" s="37">
        <v>20900</v>
      </c>
      <c r="F53" s="37">
        <v>4820</v>
      </c>
      <c r="G53" s="37">
        <v>13700</v>
      </c>
      <c r="H53" s="37">
        <v>733</v>
      </c>
      <c r="I53" s="37">
        <v>12100</v>
      </c>
      <c r="J53" s="37">
        <v>15100</v>
      </c>
      <c r="K53" s="37">
        <v>739</v>
      </c>
      <c r="L53" s="37">
        <v>5390</v>
      </c>
      <c r="M53" s="37">
        <v>38000</v>
      </c>
    </row>
    <row r="54" spans="1:13">
      <c r="A54" s="36">
        <v>1948</v>
      </c>
      <c r="B54" s="37">
        <v>5890</v>
      </c>
      <c r="C54" s="37">
        <v>18200</v>
      </c>
      <c r="D54" s="37">
        <v>24100</v>
      </c>
      <c r="E54" s="37">
        <v>19600</v>
      </c>
      <c r="F54" s="37">
        <v>5420</v>
      </c>
      <c r="G54" s="37">
        <v>15500</v>
      </c>
      <c r="H54" s="37">
        <v>297</v>
      </c>
      <c r="I54" s="37">
        <v>12400</v>
      </c>
      <c r="J54" s="37">
        <v>14000</v>
      </c>
      <c r="K54" s="37">
        <v>809</v>
      </c>
      <c r="L54" s="37">
        <v>5470</v>
      </c>
      <c r="M54" s="37">
        <v>45000</v>
      </c>
    </row>
    <row r="55" spans="1:13">
      <c r="A55" s="36">
        <v>1949</v>
      </c>
      <c r="B55" s="37">
        <v>1480</v>
      </c>
      <c r="C55" s="37">
        <v>10400</v>
      </c>
      <c r="D55" s="37">
        <v>11900</v>
      </c>
      <c r="E55" s="37">
        <v>16400</v>
      </c>
      <c r="F55" s="37">
        <v>1480</v>
      </c>
      <c r="G55" s="37">
        <v>8550</v>
      </c>
      <c r="H55" s="37">
        <v>440</v>
      </c>
      <c r="I55" s="37">
        <v>5510</v>
      </c>
      <c r="J55" s="37">
        <v>10200</v>
      </c>
      <c r="K55" s="37">
        <v>853</v>
      </c>
      <c r="L55" s="37">
        <v>5840</v>
      </c>
      <c r="M55" s="37">
        <v>37000</v>
      </c>
    </row>
    <row r="56" spans="1:13">
      <c r="A56" s="36">
        <v>1950</v>
      </c>
      <c r="B56" s="37">
        <v>2270</v>
      </c>
      <c r="C56" s="37">
        <v>12700</v>
      </c>
      <c r="D56" s="37">
        <v>14900</v>
      </c>
      <c r="E56" s="37">
        <v>19800</v>
      </c>
      <c r="F56" s="37">
        <v>2270</v>
      </c>
      <c r="G56" s="37">
        <v>13900</v>
      </c>
      <c r="H56" s="37">
        <v>140</v>
      </c>
      <c r="I56" s="37">
        <v>8060</v>
      </c>
      <c r="J56" s="37">
        <v>13800</v>
      </c>
      <c r="K56" s="37">
        <v>648</v>
      </c>
      <c r="L56" s="37">
        <v>4380</v>
      </c>
      <c r="M56" s="37">
        <v>50000</v>
      </c>
    </row>
    <row r="57" spans="1:13">
      <c r="A57" s="36">
        <v>1951</v>
      </c>
      <c r="B57" s="37">
        <v>3150</v>
      </c>
      <c r="C57" s="37">
        <v>16500</v>
      </c>
      <c r="D57" s="37">
        <v>19700</v>
      </c>
      <c r="E57" s="37">
        <v>21700</v>
      </c>
      <c r="F57" s="37">
        <v>3150</v>
      </c>
      <c r="G57" s="37">
        <v>14200</v>
      </c>
      <c r="H57" s="37">
        <v>152</v>
      </c>
      <c r="I57" s="37">
        <v>8120</v>
      </c>
      <c r="J57" s="37">
        <v>15800</v>
      </c>
      <c r="K57" s="37">
        <v>974</v>
      </c>
      <c r="L57" s="37">
        <v>6130</v>
      </c>
      <c r="M57" s="37">
        <v>65000</v>
      </c>
    </row>
    <row r="58" spans="1:13">
      <c r="A58" s="36">
        <v>1952</v>
      </c>
      <c r="B58" s="37">
        <v>1960</v>
      </c>
      <c r="C58" s="37">
        <v>14700</v>
      </c>
      <c r="D58" s="37">
        <v>16600</v>
      </c>
      <c r="E58" s="37">
        <v>20900</v>
      </c>
      <c r="F58" s="37">
        <v>1960</v>
      </c>
      <c r="G58" s="37">
        <v>11600</v>
      </c>
      <c r="H58" s="37">
        <v>146</v>
      </c>
      <c r="I58" s="37">
        <v>6990</v>
      </c>
      <c r="J58" s="37">
        <v>13600</v>
      </c>
      <c r="K58" s="37">
        <v>926</v>
      </c>
      <c r="L58" s="37">
        <v>5680</v>
      </c>
      <c r="M58" s="37">
        <v>44500</v>
      </c>
    </row>
    <row r="59" spans="1:13">
      <c r="A59" s="36">
        <v>1953</v>
      </c>
      <c r="B59" s="37">
        <v>337</v>
      </c>
      <c r="C59" s="37">
        <v>10600</v>
      </c>
      <c r="D59" s="37">
        <v>10900</v>
      </c>
      <c r="E59" s="37">
        <v>20300</v>
      </c>
      <c r="F59" s="37">
        <v>337</v>
      </c>
      <c r="G59" s="37">
        <v>11700</v>
      </c>
      <c r="H59" s="37">
        <v>22</v>
      </c>
      <c r="I59" s="37">
        <v>7440</v>
      </c>
      <c r="J59" s="37">
        <v>15500</v>
      </c>
      <c r="K59" s="37">
        <v>791</v>
      </c>
      <c r="L59" s="37">
        <v>4820</v>
      </c>
      <c r="M59" s="37">
        <v>33600</v>
      </c>
    </row>
    <row r="60" spans="1:13">
      <c r="A60" s="36">
        <v>1954</v>
      </c>
      <c r="B60" s="37">
        <v>695</v>
      </c>
      <c r="C60" s="37">
        <v>10400</v>
      </c>
      <c r="D60" s="37">
        <v>11100</v>
      </c>
      <c r="E60" s="37">
        <v>20300</v>
      </c>
      <c r="F60" s="37">
        <v>695</v>
      </c>
      <c r="G60" s="37">
        <v>8680</v>
      </c>
      <c r="H60" s="37">
        <v>40</v>
      </c>
      <c r="I60" s="37">
        <v>7170</v>
      </c>
      <c r="J60" s="37">
        <v>13500</v>
      </c>
      <c r="K60" s="37">
        <v>672</v>
      </c>
      <c r="L60" s="37">
        <v>4070</v>
      </c>
      <c r="M60" s="37">
        <v>39900</v>
      </c>
    </row>
    <row r="61" spans="1:13">
      <c r="A61" s="36">
        <v>1955</v>
      </c>
      <c r="B61" s="37">
        <v>574</v>
      </c>
      <c r="C61" s="37">
        <v>10600</v>
      </c>
      <c r="D61" s="37">
        <v>11200</v>
      </c>
      <c r="E61" s="37">
        <v>21500</v>
      </c>
      <c r="F61" s="37">
        <v>574</v>
      </c>
      <c r="G61" s="37">
        <v>13100</v>
      </c>
      <c r="H61" s="37">
        <v>192</v>
      </c>
      <c r="I61" s="37">
        <v>8090</v>
      </c>
      <c r="J61" s="37">
        <v>14400</v>
      </c>
      <c r="K61" s="37">
        <v>710</v>
      </c>
      <c r="L61" s="37">
        <v>4330</v>
      </c>
      <c r="M61" s="37">
        <v>46300</v>
      </c>
    </row>
    <row r="62" spans="1:13">
      <c r="A62" s="36">
        <v>1956</v>
      </c>
      <c r="B62" s="37">
        <v>535</v>
      </c>
      <c r="C62" s="37">
        <v>13800</v>
      </c>
      <c r="D62" s="37">
        <v>14300</v>
      </c>
      <c r="E62" s="37">
        <v>21900</v>
      </c>
      <c r="F62" s="37">
        <v>1570</v>
      </c>
      <c r="G62" s="37">
        <v>12300</v>
      </c>
      <c r="H62" s="37">
        <v>59</v>
      </c>
      <c r="I62" s="37">
        <v>7640</v>
      </c>
      <c r="J62" s="37">
        <v>14500</v>
      </c>
      <c r="K62" s="37">
        <v>772</v>
      </c>
      <c r="L62" s="37">
        <v>4620</v>
      </c>
      <c r="M62" s="37">
        <v>53500</v>
      </c>
    </row>
    <row r="63" spans="1:13">
      <c r="A63" s="36">
        <v>1957</v>
      </c>
      <c r="B63" s="37">
        <v>643</v>
      </c>
      <c r="C63" s="37">
        <v>13100</v>
      </c>
      <c r="D63" s="37">
        <v>13800</v>
      </c>
      <c r="E63" s="37">
        <v>20500</v>
      </c>
      <c r="F63" s="37">
        <v>230</v>
      </c>
      <c r="G63" s="37">
        <v>13800</v>
      </c>
      <c r="H63" s="37">
        <v>62</v>
      </c>
      <c r="I63" s="37">
        <v>6700</v>
      </c>
      <c r="J63" s="37">
        <v>11200</v>
      </c>
      <c r="K63" s="37">
        <v>774</v>
      </c>
      <c r="L63" s="37">
        <v>4470</v>
      </c>
      <c r="M63" s="37">
        <v>50800</v>
      </c>
    </row>
    <row r="64" spans="1:13">
      <c r="A64" s="36">
        <v>1958</v>
      </c>
      <c r="B64" s="37">
        <v>640</v>
      </c>
      <c r="C64" s="37">
        <v>10300</v>
      </c>
      <c r="D64" s="37">
        <v>10900</v>
      </c>
      <c r="E64" s="37">
        <v>18000</v>
      </c>
      <c r="F64" s="37">
        <v>347</v>
      </c>
      <c r="G64" s="37">
        <v>8960</v>
      </c>
      <c r="H64" s="37">
        <v>78</v>
      </c>
      <c r="I64" s="37">
        <v>6580</v>
      </c>
      <c r="J64" s="37">
        <v>10800</v>
      </c>
      <c r="K64" s="37">
        <v>701</v>
      </c>
      <c r="L64" s="37">
        <v>3960</v>
      </c>
      <c r="M64" s="37">
        <v>46300</v>
      </c>
    </row>
    <row r="65" spans="1:13">
      <c r="A65" s="36">
        <v>1959</v>
      </c>
      <c r="B65" s="37">
        <v>615</v>
      </c>
      <c r="C65" s="37">
        <v>9680</v>
      </c>
      <c r="D65" s="37">
        <v>10300</v>
      </c>
      <c r="E65" s="37">
        <v>18200</v>
      </c>
      <c r="F65" s="37">
        <v>132</v>
      </c>
      <c r="G65" s="37">
        <v>12000</v>
      </c>
      <c r="H65" s="37">
        <v>158</v>
      </c>
      <c r="I65" s="37">
        <v>6480</v>
      </c>
      <c r="J65" s="37">
        <v>12100</v>
      </c>
      <c r="K65" s="37">
        <v>690</v>
      </c>
      <c r="L65" s="37">
        <v>3850</v>
      </c>
      <c r="M65" s="37">
        <v>53300</v>
      </c>
    </row>
    <row r="66" spans="1:13">
      <c r="A66" s="36">
        <v>1960</v>
      </c>
      <c r="B66" s="37">
        <v>576</v>
      </c>
      <c r="C66" s="37">
        <v>10500</v>
      </c>
      <c r="D66" s="37">
        <v>11000</v>
      </c>
      <c r="E66" s="37">
        <v>18200</v>
      </c>
      <c r="F66" s="37">
        <v>985</v>
      </c>
      <c r="G66" s="37">
        <v>13200</v>
      </c>
      <c r="H66" s="37">
        <v>822</v>
      </c>
      <c r="I66" s="37">
        <v>6470</v>
      </c>
      <c r="J66" s="37">
        <v>12000</v>
      </c>
      <c r="K66" s="37">
        <v>690</v>
      </c>
      <c r="L66" s="37">
        <v>3790</v>
      </c>
      <c r="M66" s="37">
        <v>53300</v>
      </c>
    </row>
    <row r="67" spans="1:13">
      <c r="A67" s="36">
        <v>1961</v>
      </c>
      <c r="B67" s="37">
        <v>625</v>
      </c>
      <c r="C67" s="37">
        <v>12000</v>
      </c>
      <c r="D67" s="37">
        <v>12600</v>
      </c>
      <c r="E67" s="37">
        <v>17700</v>
      </c>
      <c r="F67" s="37">
        <v>1490</v>
      </c>
      <c r="G67" s="37">
        <v>12600</v>
      </c>
      <c r="H67" s="37">
        <v>40</v>
      </c>
      <c r="I67" s="37">
        <v>5850</v>
      </c>
      <c r="J67" s="37">
        <v>11500</v>
      </c>
      <c r="K67" s="37">
        <v>747</v>
      </c>
      <c r="L67" s="37">
        <v>4060</v>
      </c>
      <c r="M67" s="37">
        <v>51900</v>
      </c>
    </row>
    <row r="68" spans="1:13">
      <c r="A68" s="36">
        <v>1962</v>
      </c>
      <c r="B68" s="37">
        <v>572</v>
      </c>
      <c r="C68" s="37">
        <v>12700</v>
      </c>
      <c r="D68" s="37">
        <v>13300</v>
      </c>
      <c r="E68" s="37">
        <v>17500</v>
      </c>
      <c r="F68" s="37">
        <v>664</v>
      </c>
      <c r="G68" s="37">
        <v>15300</v>
      </c>
      <c r="H68" s="37">
        <v>41</v>
      </c>
      <c r="I68" s="37">
        <v>5840</v>
      </c>
      <c r="J68" s="37">
        <v>14000</v>
      </c>
      <c r="K68" s="37">
        <v>767</v>
      </c>
      <c r="L68" s="37">
        <v>4120</v>
      </c>
      <c r="M68" s="37">
        <v>53700</v>
      </c>
    </row>
    <row r="69" spans="1:13">
      <c r="A69" s="36">
        <v>1963</v>
      </c>
      <c r="B69" s="37">
        <v>585</v>
      </c>
      <c r="C69" s="37">
        <v>12700</v>
      </c>
      <c r="D69" s="37">
        <v>13300</v>
      </c>
      <c r="E69" s="37">
        <v>18900</v>
      </c>
      <c r="F69" s="37">
        <v>456</v>
      </c>
      <c r="G69" s="37">
        <v>16100</v>
      </c>
      <c r="H69" s="37">
        <v>130</v>
      </c>
      <c r="I69" s="37">
        <v>6410</v>
      </c>
      <c r="J69" s="37">
        <v>15000</v>
      </c>
      <c r="K69" s="37">
        <v>767</v>
      </c>
      <c r="L69" s="37">
        <v>4080</v>
      </c>
      <c r="M69" s="37">
        <v>58000</v>
      </c>
    </row>
    <row r="70" spans="1:13">
      <c r="A70" s="36">
        <v>1964</v>
      </c>
      <c r="B70" s="37">
        <v>573</v>
      </c>
      <c r="C70" s="37">
        <v>13900</v>
      </c>
      <c r="D70" s="37">
        <v>14500</v>
      </c>
      <c r="E70" s="37">
        <v>20300</v>
      </c>
      <c r="F70" s="37">
        <v>716</v>
      </c>
      <c r="G70" s="37">
        <v>15200</v>
      </c>
      <c r="H70" s="37">
        <v>732</v>
      </c>
      <c r="I70" s="37">
        <v>6620</v>
      </c>
      <c r="J70" s="37">
        <v>14400</v>
      </c>
      <c r="K70" s="37">
        <v>930</v>
      </c>
      <c r="L70" s="37">
        <v>4890</v>
      </c>
      <c r="M70" s="37">
        <v>63000</v>
      </c>
    </row>
    <row r="71" spans="1:13">
      <c r="A71" s="36">
        <v>1965</v>
      </c>
      <c r="B71" s="37">
        <v>767</v>
      </c>
      <c r="C71" s="37">
        <v>13000</v>
      </c>
      <c r="D71" s="37">
        <v>13800</v>
      </c>
      <c r="E71" s="37">
        <v>22100</v>
      </c>
      <c r="F71" s="37">
        <v>769</v>
      </c>
      <c r="G71" s="37">
        <v>13500</v>
      </c>
      <c r="H71" s="37">
        <v>13</v>
      </c>
      <c r="I71" s="37">
        <v>7820</v>
      </c>
      <c r="J71" s="37">
        <v>15300</v>
      </c>
      <c r="K71" s="37">
        <v>1010</v>
      </c>
      <c r="L71" s="37">
        <v>5210</v>
      </c>
      <c r="M71" s="37">
        <v>63000</v>
      </c>
    </row>
    <row r="72" spans="1:13">
      <c r="A72" s="36">
        <v>1966</v>
      </c>
      <c r="B72" s="37">
        <v>841</v>
      </c>
      <c r="C72" s="37">
        <v>15100</v>
      </c>
      <c r="D72" s="37">
        <v>16000</v>
      </c>
      <c r="E72" s="37">
        <v>22000</v>
      </c>
      <c r="F72" s="37">
        <v>844</v>
      </c>
      <c r="G72" s="37">
        <v>17900</v>
      </c>
      <c r="H72" s="37">
        <v>26</v>
      </c>
      <c r="I72" s="37">
        <v>7770</v>
      </c>
      <c r="J72" s="37">
        <v>17900</v>
      </c>
      <c r="K72" s="37">
        <v>1010</v>
      </c>
      <c r="L72" s="37">
        <v>5080</v>
      </c>
      <c r="M72" s="37">
        <v>61400</v>
      </c>
    </row>
    <row r="73" spans="1:13">
      <c r="A73" s="36">
        <v>1967</v>
      </c>
      <c r="B73" s="37">
        <v>809</v>
      </c>
      <c r="C73" s="37">
        <v>12900</v>
      </c>
      <c r="D73" s="37">
        <v>13700</v>
      </c>
      <c r="E73" s="37">
        <v>21500</v>
      </c>
      <c r="F73" s="37">
        <v>751</v>
      </c>
      <c r="G73" s="37">
        <v>15800</v>
      </c>
      <c r="H73" s="37">
        <v>74</v>
      </c>
      <c r="I73" s="37">
        <v>7580</v>
      </c>
      <c r="J73" s="37">
        <v>15700</v>
      </c>
      <c r="K73" s="37">
        <v>1010</v>
      </c>
      <c r="L73" s="37">
        <v>4930</v>
      </c>
      <c r="M73" s="37">
        <v>58400</v>
      </c>
    </row>
    <row r="74" spans="1:13">
      <c r="A74" s="36">
        <v>1968</v>
      </c>
      <c r="B74" s="37">
        <v>777</v>
      </c>
      <c r="C74" s="37">
        <v>13200</v>
      </c>
      <c r="D74" s="37">
        <v>13900</v>
      </c>
      <c r="E74" s="37">
        <v>21500</v>
      </c>
      <c r="F74" s="37">
        <v>854</v>
      </c>
      <c r="G74" s="37">
        <v>15700</v>
      </c>
      <c r="H74" s="37">
        <v>99</v>
      </c>
      <c r="I74" s="37">
        <v>6010</v>
      </c>
      <c r="J74" s="37">
        <v>16800</v>
      </c>
      <c r="K74" s="37">
        <v>1010</v>
      </c>
      <c r="L74" s="37">
        <v>4740</v>
      </c>
      <c r="M74" s="37">
        <v>61500</v>
      </c>
    </row>
    <row r="75" spans="1:13">
      <c r="A75" s="36">
        <v>1969</v>
      </c>
      <c r="B75" s="37">
        <v>851</v>
      </c>
      <c r="C75" s="37">
        <v>13900</v>
      </c>
      <c r="D75" s="37">
        <v>14700</v>
      </c>
      <c r="E75" s="37">
        <v>21600</v>
      </c>
      <c r="F75" s="37">
        <v>855</v>
      </c>
      <c r="G75" s="37">
        <v>15500</v>
      </c>
      <c r="H75" s="37">
        <v>188</v>
      </c>
      <c r="I75" s="37">
        <v>5750</v>
      </c>
      <c r="J75" s="37">
        <v>16200</v>
      </c>
      <c r="K75" s="37">
        <v>1270</v>
      </c>
      <c r="L75" s="37">
        <v>5650</v>
      </c>
      <c r="M75" s="37">
        <v>66200</v>
      </c>
    </row>
    <row r="76" spans="1:13">
      <c r="A76" s="36">
        <v>1970</v>
      </c>
      <c r="B76" s="37">
        <v>1030</v>
      </c>
      <c r="C76" s="37">
        <v>13200</v>
      </c>
      <c r="D76" s="37">
        <v>14200</v>
      </c>
      <c r="E76" s="37">
        <v>19400</v>
      </c>
      <c r="F76" s="37">
        <v>934</v>
      </c>
      <c r="G76" s="37">
        <v>16900</v>
      </c>
      <c r="H76" s="37">
        <v>493</v>
      </c>
      <c r="I76" s="37">
        <v>8030</v>
      </c>
      <c r="J76" s="37">
        <v>32100</v>
      </c>
      <c r="K76" s="37">
        <v>3170</v>
      </c>
      <c r="L76" s="37">
        <v>13300</v>
      </c>
      <c r="M76" s="37">
        <v>70000</v>
      </c>
    </row>
    <row r="77" spans="1:13">
      <c r="A77" s="36">
        <v>1971</v>
      </c>
      <c r="B77" s="37">
        <v>930</v>
      </c>
      <c r="C77" s="37">
        <v>11400</v>
      </c>
      <c r="D77" s="37">
        <v>12300</v>
      </c>
      <c r="E77" s="37">
        <v>19000</v>
      </c>
      <c r="F77" s="37">
        <v>973</v>
      </c>
      <c r="G77" s="37">
        <v>12300</v>
      </c>
      <c r="H77" s="37">
        <v>928</v>
      </c>
      <c r="I77" s="37">
        <v>7840</v>
      </c>
      <c r="J77" s="37">
        <v>31400</v>
      </c>
      <c r="K77" s="37">
        <v>1570</v>
      </c>
      <c r="L77" s="37">
        <v>6320</v>
      </c>
      <c r="M77" s="37">
        <v>64100</v>
      </c>
    </row>
    <row r="78" spans="1:13">
      <c r="A78" s="36">
        <v>1972</v>
      </c>
      <c r="B78" s="37">
        <v>444</v>
      </c>
      <c r="C78" s="37">
        <v>13100</v>
      </c>
      <c r="D78" s="37">
        <v>13500</v>
      </c>
      <c r="E78" s="37">
        <v>20300</v>
      </c>
      <c r="F78" s="37">
        <v>64</v>
      </c>
      <c r="G78" s="37">
        <v>21500</v>
      </c>
      <c r="H78" s="37">
        <v>110</v>
      </c>
      <c r="I78" s="37">
        <v>7820</v>
      </c>
      <c r="J78" s="37">
        <v>42300</v>
      </c>
      <c r="K78" s="37">
        <v>1300</v>
      </c>
      <c r="L78" s="37">
        <v>5070</v>
      </c>
      <c r="M78" s="37">
        <v>68100</v>
      </c>
    </row>
    <row r="79" spans="1:13">
      <c r="A79" s="36">
        <v>1973</v>
      </c>
      <c r="B79" s="37">
        <v>494</v>
      </c>
      <c r="C79" s="37">
        <v>16700</v>
      </c>
      <c r="D79" s="37">
        <v>17200</v>
      </c>
      <c r="E79" s="37">
        <v>21800</v>
      </c>
      <c r="F79" s="37">
        <v>3710</v>
      </c>
      <c r="G79" s="37">
        <v>19300</v>
      </c>
      <c r="H79" s="37">
        <v>467</v>
      </c>
      <c r="I79" s="37">
        <v>9140</v>
      </c>
      <c r="J79" s="37">
        <v>43500</v>
      </c>
      <c r="K79" s="37">
        <v>1510</v>
      </c>
      <c r="L79" s="37">
        <v>5540</v>
      </c>
      <c r="M79" s="37">
        <v>69300</v>
      </c>
    </row>
    <row r="80" spans="1:13">
      <c r="A80" s="36">
        <v>1974</v>
      </c>
      <c r="B80" s="37">
        <v>600</v>
      </c>
      <c r="C80" s="37">
        <v>16100</v>
      </c>
      <c r="D80" s="37">
        <v>16700</v>
      </c>
      <c r="E80" s="37">
        <v>21400</v>
      </c>
      <c r="F80" s="37">
        <v>1720</v>
      </c>
      <c r="G80" s="37">
        <v>20100</v>
      </c>
      <c r="H80" s="37">
        <v>790</v>
      </c>
      <c r="I80" s="37">
        <v>10600</v>
      </c>
      <c r="J80" s="37">
        <v>41500</v>
      </c>
      <c r="K80" s="37">
        <v>4010</v>
      </c>
      <c r="L80" s="37">
        <v>13300</v>
      </c>
      <c r="M80" s="37">
        <v>70500</v>
      </c>
    </row>
    <row r="81" spans="1:13">
      <c r="A81" s="36">
        <v>1975</v>
      </c>
      <c r="B81" s="37">
        <v>78</v>
      </c>
      <c r="C81" s="37">
        <v>11600</v>
      </c>
      <c r="D81" s="37">
        <v>11700</v>
      </c>
      <c r="E81" s="37">
        <v>16300</v>
      </c>
      <c r="F81" s="20" t="s">
        <v>1313</v>
      </c>
      <c r="G81" s="37">
        <v>17000</v>
      </c>
      <c r="H81" s="37">
        <v>308</v>
      </c>
      <c r="I81" s="37">
        <v>13600</v>
      </c>
      <c r="J81" s="37">
        <v>32600</v>
      </c>
      <c r="K81" s="37">
        <v>3900</v>
      </c>
      <c r="L81" s="37">
        <v>11800</v>
      </c>
      <c r="M81" s="37">
        <v>67900</v>
      </c>
    </row>
    <row r="82" spans="1:13">
      <c r="A82" s="36">
        <v>1976</v>
      </c>
      <c r="B82" s="37">
        <v>257</v>
      </c>
      <c r="C82" s="37">
        <v>13900</v>
      </c>
      <c r="D82" s="37">
        <v>14200</v>
      </c>
      <c r="E82" s="37">
        <v>18000</v>
      </c>
      <c r="F82" s="20" t="s">
        <v>1313</v>
      </c>
      <c r="G82" s="37">
        <v>19800</v>
      </c>
      <c r="H82" s="37">
        <v>309</v>
      </c>
      <c r="I82" s="37">
        <v>13700</v>
      </c>
      <c r="J82" s="37">
        <v>35600</v>
      </c>
      <c r="K82" s="37">
        <v>3640</v>
      </c>
      <c r="L82" s="37">
        <v>10400</v>
      </c>
      <c r="M82" s="37">
        <v>69200</v>
      </c>
    </row>
    <row r="83" spans="1:13">
      <c r="A83" s="36">
        <v>1977</v>
      </c>
      <c r="B83" s="37">
        <v>553</v>
      </c>
      <c r="C83" s="37">
        <v>12500</v>
      </c>
      <c r="D83" s="37">
        <v>13000</v>
      </c>
      <c r="E83" s="37">
        <v>27800</v>
      </c>
      <c r="F83" s="20" t="s">
        <v>1313</v>
      </c>
      <c r="G83" s="37">
        <v>12100</v>
      </c>
      <c r="H83" s="37">
        <v>673</v>
      </c>
      <c r="I83" s="37">
        <v>7790</v>
      </c>
      <c r="J83" s="37">
        <v>41900</v>
      </c>
      <c r="K83" s="37">
        <v>3920</v>
      </c>
      <c r="L83" s="37">
        <v>10500</v>
      </c>
      <c r="M83" s="37">
        <v>72200</v>
      </c>
    </row>
    <row r="84" spans="1:13">
      <c r="A84" s="36">
        <v>1978</v>
      </c>
      <c r="B84" s="37">
        <v>724</v>
      </c>
      <c r="C84" s="37">
        <v>13500</v>
      </c>
      <c r="D84" s="37">
        <v>14200</v>
      </c>
      <c r="E84" s="37">
        <v>24000</v>
      </c>
      <c r="F84" s="20" t="s">
        <v>1313</v>
      </c>
      <c r="G84" s="37">
        <v>15900</v>
      </c>
      <c r="H84" s="37">
        <v>504</v>
      </c>
      <c r="I84" s="37">
        <v>7450</v>
      </c>
      <c r="J84" s="37">
        <v>36800</v>
      </c>
      <c r="K84" s="37">
        <v>2540</v>
      </c>
      <c r="L84" s="37">
        <v>6350</v>
      </c>
      <c r="M84" s="37">
        <v>68800</v>
      </c>
    </row>
    <row r="85" spans="1:13">
      <c r="A85" s="36">
        <v>1979</v>
      </c>
      <c r="B85" s="37">
        <v>655</v>
      </c>
      <c r="C85" s="37">
        <v>13900</v>
      </c>
      <c r="D85" s="37">
        <v>14600</v>
      </c>
      <c r="E85" s="37">
        <v>21900</v>
      </c>
      <c r="F85" s="20" t="s">
        <v>1313</v>
      </c>
      <c r="G85" s="37">
        <v>20100</v>
      </c>
      <c r="H85" s="37">
        <v>440</v>
      </c>
      <c r="I85" s="37">
        <v>6480</v>
      </c>
      <c r="J85" s="37">
        <v>20700</v>
      </c>
      <c r="K85" s="37">
        <v>3110</v>
      </c>
      <c r="L85" s="37">
        <v>6990</v>
      </c>
      <c r="M85" s="37">
        <v>71900</v>
      </c>
    </row>
    <row r="86" spans="1:13">
      <c r="A86" s="36">
        <v>1980</v>
      </c>
      <c r="B86" s="37">
        <v>311</v>
      </c>
      <c r="C86" s="37">
        <v>14600</v>
      </c>
      <c r="D86" s="37">
        <v>14900</v>
      </c>
      <c r="E86" s="37">
        <v>18000</v>
      </c>
      <c r="F86" s="20" t="s">
        <v>1313</v>
      </c>
      <c r="G86" s="37">
        <v>16300</v>
      </c>
      <c r="H86" s="37">
        <v>1240</v>
      </c>
      <c r="I86" s="37">
        <v>7630</v>
      </c>
      <c r="J86" s="37">
        <v>29900</v>
      </c>
      <c r="K86" s="37">
        <v>3330</v>
      </c>
      <c r="L86" s="37">
        <v>6590</v>
      </c>
      <c r="M86" s="37">
        <v>67200</v>
      </c>
    </row>
    <row r="87" spans="1:13">
      <c r="A87" s="36">
        <v>1981</v>
      </c>
      <c r="B87" s="37">
        <v>914</v>
      </c>
      <c r="C87" s="37">
        <v>16200</v>
      </c>
      <c r="D87" s="37">
        <v>17100</v>
      </c>
      <c r="E87" s="37">
        <v>18000</v>
      </c>
      <c r="F87" s="20" t="s">
        <v>1313</v>
      </c>
      <c r="G87" s="37">
        <v>16300</v>
      </c>
      <c r="H87" s="37">
        <v>704</v>
      </c>
      <c r="I87" s="37">
        <v>8310</v>
      </c>
      <c r="J87" s="37">
        <v>31900</v>
      </c>
      <c r="K87" s="37">
        <v>3000</v>
      </c>
      <c r="L87" s="37">
        <v>5380</v>
      </c>
      <c r="M87" s="37">
        <v>59200</v>
      </c>
    </row>
    <row r="88" spans="1:13">
      <c r="A88" s="36">
        <v>1982</v>
      </c>
      <c r="B88" s="37">
        <v>456</v>
      </c>
      <c r="C88" s="37">
        <v>11100</v>
      </c>
      <c r="D88" s="37">
        <v>11600</v>
      </c>
      <c r="E88" s="37">
        <v>15100</v>
      </c>
      <c r="F88" s="37">
        <v>19</v>
      </c>
      <c r="G88" s="37">
        <v>12100</v>
      </c>
      <c r="H88" s="37">
        <v>1060</v>
      </c>
      <c r="I88" s="37">
        <v>5420</v>
      </c>
      <c r="J88" s="37">
        <v>28100</v>
      </c>
      <c r="K88" s="37">
        <v>2360</v>
      </c>
      <c r="L88" s="37">
        <v>3990</v>
      </c>
      <c r="M88" s="37">
        <v>53800</v>
      </c>
    </row>
    <row r="89" spans="1:13">
      <c r="A89" s="36">
        <v>1983</v>
      </c>
      <c r="B89" s="37">
        <v>760</v>
      </c>
      <c r="C89" s="37">
        <v>13200</v>
      </c>
      <c r="D89" s="37">
        <v>14000</v>
      </c>
      <c r="E89" s="37">
        <v>12900</v>
      </c>
      <c r="F89" s="37">
        <v>1690</v>
      </c>
      <c r="G89" s="37">
        <v>11700</v>
      </c>
      <c r="H89" s="37">
        <v>607</v>
      </c>
      <c r="I89" s="37">
        <v>3570</v>
      </c>
      <c r="J89" s="37">
        <v>27000</v>
      </c>
      <c r="K89" s="37">
        <v>2010</v>
      </c>
      <c r="L89" s="37">
        <v>3290</v>
      </c>
      <c r="M89" s="37">
        <v>48400</v>
      </c>
    </row>
    <row r="90" spans="1:13">
      <c r="A90" s="36">
        <v>1984</v>
      </c>
      <c r="B90" s="37">
        <v>505</v>
      </c>
      <c r="C90" s="37">
        <v>16000</v>
      </c>
      <c r="D90" s="37">
        <v>16500</v>
      </c>
      <c r="E90" s="37">
        <v>13400</v>
      </c>
      <c r="F90" s="37">
        <v>63</v>
      </c>
      <c r="G90" s="37">
        <v>20900</v>
      </c>
      <c r="H90" s="37">
        <v>899</v>
      </c>
      <c r="I90" s="37">
        <v>6260</v>
      </c>
      <c r="J90" s="37">
        <v>30200</v>
      </c>
      <c r="K90" s="37">
        <v>3330</v>
      </c>
      <c r="L90" s="37">
        <v>5230</v>
      </c>
      <c r="M90" s="37">
        <v>53400</v>
      </c>
    </row>
    <row r="91" spans="1:13">
      <c r="A91" s="36">
        <v>1985</v>
      </c>
      <c r="B91" s="20" t="s">
        <v>1325</v>
      </c>
      <c r="C91" s="37">
        <v>14900</v>
      </c>
      <c r="D91" s="37">
        <v>14900</v>
      </c>
      <c r="E91" s="37">
        <v>13600</v>
      </c>
      <c r="F91" s="37">
        <v>8240</v>
      </c>
      <c r="G91" s="37">
        <v>18700</v>
      </c>
      <c r="H91" s="37">
        <v>1130</v>
      </c>
      <c r="I91" s="37">
        <v>5480</v>
      </c>
      <c r="J91" s="37">
        <v>31800</v>
      </c>
      <c r="K91" s="37">
        <v>2890</v>
      </c>
      <c r="L91" s="37">
        <v>4380</v>
      </c>
      <c r="M91" s="37">
        <v>55000</v>
      </c>
    </row>
    <row r="92" spans="1:13">
      <c r="A92" s="36">
        <v>1986</v>
      </c>
      <c r="B92" s="20" t="s">
        <v>1325</v>
      </c>
      <c r="C92" s="37">
        <v>16300</v>
      </c>
      <c r="D92" s="37">
        <v>16300</v>
      </c>
      <c r="E92" s="37">
        <v>14100</v>
      </c>
      <c r="F92" s="37">
        <v>417</v>
      </c>
      <c r="G92" s="37">
        <v>23000</v>
      </c>
      <c r="H92" s="37">
        <v>1070</v>
      </c>
      <c r="I92" s="37">
        <v>5560</v>
      </c>
      <c r="J92" s="37">
        <v>35200</v>
      </c>
      <c r="K92" s="37">
        <v>2690</v>
      </c>
      <c r="L92" s="37">
        <v>4000</v>
      </c>
      <c r="M92" s="37">
        <v>59900</v>
      </c>
    </row>
    <row r="93" spans="1:13">
      <c r="A93" s="36">
        <v>1987</v>
      </c>
      <c r="B93" s="20" t="s">
        <v>1313</v>
      </c>
      <c r="C93" s="37">
        <v>17900</v>
      </c>
      <c r="D93" s="37">
        <v>17900</v>
      </c>
      <c r="E93" s="37">
        <v>15800</v>
      </c>
      <c r="F93" s="37">
        <v>1250</v>
      </c>
      <c r="G93" s="37">
        <v>24200</v>
      </c>
      <c r="H93" s="37">
        <v>1500</v>
      </c>
      <c r="I93" s="37">
        <v>6090</v>
      </c>
      <c r="J93" s="37">
        <v>38000</v>
      </c>
      <c r="K93" s="37">
        <v>2450</v>
      </c>
      <c r="L93" s="37">
        <v>3510</v>
      </c>
      <c r="M93" s="37">
        <v>56100</v>
      </c>
    </row>
    <row r="94" spans="1:13">
      <c r="A94" s="36">
        <v>1988</v>
      </c>
      <c r="B94" s="20" t="s">
        <v>1325</v>
      </c>
      <c r="C94" s="37">
        <v>17600</v>
      </c>
      <c r="D94" s="37">
        <v>17600</v>
      </c>
      <c r="E94" s="37">
        <v>16200</v>
      </c>
      <c r="F94" s="20" t="s">
        <v>1313</v>
      </c>
      <c r="G94" s="37">
        <v>30000</v>
      </c>
      <c r="H94" s="37">
        <v>1850</v>
      </c>
      <c r="I94" s="37">
        <v>6500</v>
      </c>
      <c r="J94" s="37">
        <v>42800</v>
      </c>
      <c r="K94" s="37">
        <v>2290</v>
      </c>
      <c r="L94" s="37">
        <v>3160</v>
      </c>
      <c r="M94" s="37">
        <v>64400</v>
      </c>
    </row>
    <row r="95" spans="1:13">
      <c r="A95" s="36">
        <v>1989</v>
      </c>
      <c r="B95" s="20" t="s">
        <v>1325</v>
      </c>
      <c r="C95" s="37">
        <v>19000</v>
      </c>
      <c r="D95" s="37">
        <v>19000</v>
      </c>
      <c r="E95" s="37">
        <v>19500</v>
      </c>
      <c r="F95" s="20" t="s">
        <v>1313</v>
      </c>
      <c r="G95" s="37">
        <v>25200</v>
      </c>
      <c r="H95" s="37">
        <v>2140</v>
      </c>
      <c r="I95" s="37">
        <v>6270</v>
      </c>
      <c r="J95" s="37">
        <v>41500</v>
      </c>
      <c r="K95" s="37">
        <v>2080</v>
      </c>
      <c r="L95" s="37">
        <v>2740</v>
      </c>
      <c r="M95" s="37">
        <v>68400</v>
      </c>
    </row>
    <row r="96" spans="1:13">
      <c r="A96" s="36">
        <v>1990</v>
      </c>
      <c r="B96" s="20" t="s">
        <v>1325</v>
      </c>
      <c r="C96" s="37">
        <v>20100</v>
      </c>
      <c r="D96" s="37">
        <v>20100</v>
      </c>
      <c r="E96" s="37">
        <v>20400</v>
      </c>
      <c r="F96" s="20" t="s">
        <v>1313</v>
      </c>
      <c r="G96" s="37">
        <v>29400</v>
      </c>
      <c r="H96" s="37">
        <v>7730</v>
      </c>
      <c r="I96" s="37">
        <v>8180</v>
      </c>
      <c r="J96" s="37">
        <v>39000</v>
      </c>
      <c r="K96" s="37">
        <v>1800</v>
      </c>
      <c r="L96" s="37">
        <v>2250</v>
      </c>
      <c r="M96" s="37">
        <v>60400</v>
      </c>
    </row>
    <row r="97" spans="1:13">
      <c r="A97" s="36">
        <v>1991</v>
      </c>
      <c r="B97" s="20" t="s">
        <v>1325</v>
      </c>
      <c r="C97" s="37">
        <v>16400</v>
      </c>
      <c r="D97" s="37">
        <v>16400</v>
      </c>
      <c r="E97" s="37">
        <v>19300</v>
      </c>
      <c r="F97" s="20" t="s">
        <v>1313</v>
      </c>
      <c r="G97" s="37">
        <v>28800</v>
      </c>
      <c r="H97" s="37">
        <v>4440</v>
      </c>
      <c r="I97" s="37">
        <v>10200</v>
      </c>
      <c r="J97" s="37">
        <v>42000</v>
      </c>
      <c r="K97" s="37">
        <v>1810</v>
      </c>
      <c r="L97" s="37">
        <v>2170</v>
      </c>
      <c r="M97" s="37">
        <v>64700</v>
      </c>
    </row>
    <row r="98" spans="1:13">
      <c r="A98" s="36">
        <v>1992</v>
      </c>
      <c r="B98" s="20" t="s">
        <v>1325</v>
      </c>
      <c r="C98" s="37">
        <v>20100</v>
      </c>
      <c r="D98" s="37">
        <v>20100</v>
      </c>
      <c r="E98" s="37">
        <v>19900</v>
      </c>
      <c r="F98" s="20" t="s">
        <v>1313</v>
      </c>
      <c r="G98" s="37">
        <v>31200</v>
      </c>
      <c r="H98" s="37">
        <v>5770</v>
      </c>
      <c r="I98" s="37">
        <v>8740</v>
      </c>
      <c r="J98" s="37">
        <v>44600</v>
      </c>
      <c r="K98" s="37">
        <v>1740</v>
      </c>
      <c r="L98" s="37">
        <v>2020</v>
      </c>
      <c r="M98" s="37">
        <v>76000</v>
      </c>
    </row>
    <row r="99" spans="1:13">
      <c r="A99" s="36">
        <v>1993</v>
      </c>
      <c r="B99" s="37">
        <v>266</v>
      </c>
      <c r="C99" s="37">
        <v>22000</v>
      </c>
      <c r="D99" s="37">
        <v>22300</v>
      </c>
      <c r="E99" s="37">
        <v>9620</v>
      </c>
      <c r="F99" s="37">
        <v>2660</v>
      </c>
      <c r="G99" s="37">
        <v>30900</v>
      </c>
      <c r="H99" s="37">
        <v>4220</v>
      </c>
      <c r="I99" s="37">
        <v>9080</v>
      </c>
      <c r="J99" s="37">
        <v>38900</v>
      </c>
      <c r="K99" s="37">
        <v>1700</v>
      </c>
      <c r="L99" s="37">
        <v>1920</v>
      </c>
      <c r="M99" s="37">
        <v>73000</v>
      </c>
    </row>
    <row r="100" spans="1:13">
      <c r="A100" s="36">
        <v>1994</v>
      </c>
      <c r="B100" s="37">
        <v>215</v>
      </c>
      <c r="C100" s="37">
        <v>25500</v>
      </c>
      <c r="D100" s="37">
        <v>25700</v>
      </c>
      <c r="E100" s="37">
        <v>12200</v>
      </c>
      <c r="F100" s="37">
        <v>1850</v>
      </c>
      <c r="G100" s="37">
        <v>41500</v>
      </c>
      <c r="H100" s="37">
        <v>7850</v>
      </c>
      <c r="I100" s="37">
        <v>10900</v>
      </c>
      <c r="J100" s="37">
        <v>46100</v>
      </c>
      <c r="K100" s="37">
        <v>3920</v>
      </c>
      <c r="L100" s="37">
        <v>4310</v>
      </c>
      <c r="M100" s="37">
        <v>106000</v>
      </c>
    </row>
    <row r="101" spans="1:13">
      <c r="A101" s="36">
        <v>1995</v>
      </c>
      <c r="B101" s="37">
        <v>262</v>
      </c>
      <c r="C101" s="37">
        <v>23500</v>
      </c>
      <c r="D101" s="37">
        <v>23800</v>
      </c>
      <c r="E101" s="37">
        <v>10500</v>
      </c>
      <c r="F101" s="37">
        <v>1130</v>
      </c>
      <c r="G101" s="37">
        <v>36600</v>
      </c>
      <c r="H101" s="37">
        <v>8200</v>
      </c>
      <c r="I101" s="37">
        <v>10600</v>
      </c>
      <c r="J101" s="37">
        <v>43300</v>
      </c>
      <c r="K101" s="37">
        <v>5030</v>
      </c>
      <c r="L101" s="37">
        <v>5380</v>
      </c>
      <c r="M101" s="37">
        <v>103000</v>
      </c>
    </row>
    <row r="102" spans="1:13">
      <c r="A102" s="36">
        <v>1996</v>
      </c>
      <c r="B102" s="37">
        <v>242</v>
      </c>
      <c r="C102" s="37">
        <v>25600</v>
      </c>
      <c r="D102" s="37">
        <v>25800</v>
      </c>
      <c r="E102" s="37">
        <v>7780</v>
      </c>
      <c r="F102" s="37">
        <v>4300</v>
      </c>
      <c r="G102" s="37">
        <v>37600</v>
      </c>
      <c r="H102" s="37">
        <v>4450</v>
      </c>
      <c r="I102" s="37">
        <v>11000</v>
      </c>
      <c r="J102" s="37">
        <v>45000</v>
      </c>
      <c r="K102" s="37">
        <v>3240</v>
      </c>
      <c r="L102" s="37">
        <v>3370</v>
      </c>
      <c r="M102" s="37">
        <v>156000</v>
      </c>
    </row>
    <row r="103" spans="1:13">
      <c r="A103" s="36">
        <v>1997</v>
      </c>
      <c r="B103" s="37">
        <v>356</v>
      </c>
      <c r="C103" s="37">
        <v>26400</v>
      </c>
      <c r="D103" s="37">
        <v>26800</v>
      </c>
      <c r="E103" s="37">
        <v>7550</v>
      </c>
      <c r="F103" s="37">
        <v>2930</v>
      </c>
      <c r="G103" s="37">
        <v>39300</v>
      </c>
      <c r="H103" s="37">
        <v>3900</v>
      </c>
      <c r="I103" s="37">
        <v>10800</v>
      </c>
      <c r="J103" s="37">
        <v>46600</v>
      </c>
      <c r="K103" s="37">
        <v>1490</v>
      </c>
      <c r="L103" s="37">
        <v>1510</v>
      </c>
      <c r="M103" s="37">
        <v>155000</v>
      </c>
    </row>
    <row r="104" spans="1:13">
      <c r="A104" s="36">
        <v>1998</v>
      </c>
      <c r="B104" s="37">
        <v>489</v>
      </c>
      <c r="C104" s="37">
        <v>24000</v>
      </c>
      <c r="D104" s="37">
        <v>24500</v>
      </c>
      <c r="E104" s="37">
        <v>7710</v>
      </c>
      <c r="F104" s="37">
        <v>4160</v>
      </c>
      <c r="G104" s="37">
        <v>34600</v>
      </c>
      <c r="H104" s="37">
        <v>4500</v>
      </c>
      <c r="I104" s="37">
        <v>10600</v>
      </c>
      <c r="J104" s="37">
        <v>42700</v>
      </c>
      <c r="K104" s="37">
        <v>1580</v>
      </c>
      <c r="L104" s="37">
        <v>1580</v>
      </c>
      <c r="M104" s="37">
        <v>117000</v>
      </c>
    </row>
    <row r="105" spans="1:13">
      <c r="A105" s="18">
        <v>1999</v>
      </c>
      <c r="B105" s="25">
        <v>450</v>
      </c>
      <c r="C105" s="25">
        <v>23800</v>
      </c>
      <c r="D105" s="25">
        <v>24300</v>
      </c>
      <c r="E105" s="25">
        <v>8220</v>
      </c>
      <c r="F105" s="25">
        <v>5790</v>
      </c>
      <c r="G105" s="25">
        <v>36800</v>
      </c>
      <c r="H105" s="25">
        <v>3660</v>
      </c>
      <c r="I105" s="25">
        <v>10900</v>
      </c>
      <c r="J105" s="25">
        <v>36500</v>
      </c>
      <c r="K105" s="25">
        <v>1380</v>
      </c>
      <c r="L105" s="25">
        <v>1350</v>
      </c>
      <c r="M105" s="25">
        <v>108000</v>
      </c>
    </row>
    <row r="106" spans="1:13">
      <c r="A106" s="18">
        <v>2000</v>
      </c>
      <c r="B106" s="34" t="s">
        <v>1325</v>
      </c>
      <c r="C106" s="25">
        <v>20900</v>
      </c>
      <c r="D106" s="25">
        <v>20900</v>
      </c>
      <c r="E106" s="25">
        <v>7920</v>
      </c>
      <c r="F106" s="25">
        <v>4540</v>
      </c>
      <c r="G106" s="25">
        <v>41600</v>
      </c>
      <c r="H106" s="25">
        <v>7120</v>
      </c>
      <c r="I106" s="25">
        <v>10300</v>
      </c>
      <c r="J106" s="25">
        <v>39000</v>
      </c>
      <c r="K106" s="25">
        <v>1440</v>
      </c>
      <c r="L106" s="25">
        <v>1360</v>
      </c>
      <c r="M106" s="25">
        <v>118000</v>
      </c>
    </row>
    <row r="107" spans="1:13">
      <c r="A107" s="18">
        <v>2001</v>
      </c>
      <c r="B107" s="21">
        <v>0</v>
      </c>
      <c r="C107" s="21">
        <v>9080</v>
      </c>
      <c r="D107" s="21">
        <v>9050</v>
      </c>
      <c r="E107" s="21">
        <v>5380</v>
      </c>
      <c r="F107" s="21">
        <v>4620</v>
      </c>
      <c r="G107" s="21">
        <v>37900</v>
      </c>
      <c r="H107" s="21">
        <v>7610</v>
      </c>
      <c r="I107" s="21">
        <v>4990</v>
      </c>
      <c r="J107" s="21">
        <v>42000</v>
      </c>
      <c r="K107" s="21">
        <v>1430</v>
      </c>
      <c r="L107" s="29">
        <v>1320</v>
      </c>
      <c r="M107" s="21">
        <v>157000</v>
      </c>
    </row>
    <row r="108" spans="1:13">
      <c r="A108" s="18">
        <v>2002</v>
      </c>
      <c r="B108" s="21">
        <v>0</v>
      </c>
      <c r="C108" s="34" t="s">
        <v>1325</v>
      </c>
      <c r="D108" s="34" t="s">
        <v>1325</v>
      </c>
      <c r="E108" s="21">
        <v>5350</v>
      </c>
      <c r="F108" s="21">
        <v>4630</v>
      </c>
      <c r="G108" s="21">
        <v>28500</v>
      </c>
      <c r="H108" s="21">
        <v>4250</v>
      </c>
      <c r="I108" s="21">
        <v>5060</v>
      </c>
      <c r="J108" s="21">
        <v>34500</v>
      </c>
      <c r="K108" s="21">
        <v>1950</v>
      </c>
      <c r="L108" s="29">
        <v>1770</v>
      </c>
      <c r="M108" s="21">
        <v>118000</v>
      </c>
    </row>
    <row r="109" spans="1:13">
      <c r="A109" s="18">
        <v>2003</v>
      </c>
      <c r="B109" s="21">
        <v>0</v>
      </c>
      <c r="C109" s="34" t="s">
        <v>1325</v>
      </c>
      <c r="D109" s="34" t="s">
        <v>1325</v>
      </c>
      <c r="E109" s="21">
        <v>5600</v>
      </c>
      <c r="F109" s="21">
        <v>2070</v>
      </c>
      <c r="G109" s="21">
        <v>26700</v>
      </c>
      <c r="H109" s="21">
        <v>3680</v>
      </c>
      <c r="I109" s="21">
        <v>6320</v>
      </c>
      <c r="J109" s="21">
        <v>29400</v>
      </c>
      <c r="K109" s="34">
        <v>2370</v>
      </c>
      <c r="L109" s="34">
        <v>2090</v>
      </c>
      <c r="M109" s="21">
        <v>116000</v>
      </c>
    </row>
    <row r="110" spans="1:13">
      <c r="A110" s="18">
        <v>2004</v>
      </c>
      <c r="B110" s="21">
        <v>0</v>
      </c>
      <c r="C110" s="34" t="s">
        <v>1325</v>
      </c>
      <c r="D110" s="34" t="s">
        <v>1325</v>
      </c>
      <c r="E110" s="21">
        <v>3650</v>
      </c>
      <c r="F110" s="21">
        <v>0</v>
      </c>
      <c r="G110" s="21">
        <v>33500</v>
      </c>
      <c r="H110" s="21">
        <v>3810</v>
      </c>
      <c r="I110" s="21">
        <v>2830</v>
      </c>
      <c r="J110" s="21">
        <v>36800</v>
      </c>
      <c r="K110" s="34">
        <v>2870</v>
      </c>
      <c r="L110" s="34">
        <v>2550</v>
      </c>
      <c r="M110" s="21">
        <v>142000</v>
      </c>
    </row>
    <row r="111" spans="1:13">
      <c r="A111" s="18">
        <v>2005</v>
      </c>
      <c r="B111" s="21">
        <v>0</v>
      </c>
      <c r="C111" s="34" t="s">
        <v>1325</v>
      </c>
      <c r="D111" s="34" t="s">
        <v>1325</v>
      </c>
      <c r="E111" s="21">
        <v>3030</v>
      </c>
      <c r="F111" s="21">
        <v>0</v>
      </c>
      <c r="G111" s="21">
        <v>22700</v>
      </c>
      <c r="H111" s="21">
        <v>2140</v>
      </c>
      <c r="I111" s="21">
        <v>2110</v>
      </c>
      <c r="J111" s="21">
        <v>31400</v>
      </c>
      <c r="K111" s="34">
        <v>3540</v>
      </c>
      <c r="L111" s="34">
        <v>2950</v>
      </c>
      <c r="M111" s="21">
        <v>172000</v>
      </c>
    </row>
    <row r="112" spans="1:13">
      <c r="A112" s="18">
        <v>2006</v>
      </c>
      <c r="B112" s="21">
        <v>0</v>
      </c>
      <c r="C112" s="34" t="s">
        <v>1325</v>
      </c>
      <c r="D112" s="34" t="s">
        <v>1325</v>
      </c>
      <c r="E112" s="21">
        <v>3520</v>
      </c>
      <c r="F112" s="21">
        <v>0</v>
      </c>
      <c r="G112" s="21">
        <v>23200</v>
      </c>
      <c r="H112" s="21">
        <v>2140</v>
      </c>
      <c r="I112" s="21">
        <v>2120</v>
      </c>
      <c r="J112" s="21">
        <v>24300</v>
      </c>
      <c r="K112" s="34">
        <v>5250</v>
      </c>
      <c r="L112" s="34">
        <v>4250</v>
      </c>
      <c r="M112" s="21">
        <v>173000</v>
      </c>
    </row>
    <row r="113" spans="1:13">
      <c r="A113" s="18">
        <v>2007</v>
      </c>
      <c r="B113" s="34" t="s">
        <v>1325</v>
      </c>
      <c r="C113" s="34" t="s">
        <v>1325</v>
      </c>
      <c r="D113" s="34" t="s">
        <v>1325</v>
      </c>
      <c r="E113" s="21">
        <v>3480</v>
      </c>
      <c r="F113" s="21">
        <v>0</v>
      </c>
      <c r="G113" s="21">
        <v>21900</v>
      </c>
      <c r="H113" s="21">
        <v>1950</v>
      </c>
      <c r="I113" s="21">
        <v>1900</v>
      </c>
      <c r="J113" s="21">
        <v>23700</v>
      </c>
      <c r="K113" s="34">
        <v>5660</v>
      </c>
      <c r="L113" s="34">
        <v>4450</v>
      </c>
      <c r="M113" s="21">
        <v>180000</v>
      </c>
    </row>
    <row r="114" spans="1:13">
      <c r="A114" s="18">
        <v>2008</v>
      </c>
      <c r="B114" s="21">
        <v>0</v>
      </c>
      <c r="C114" s="34" t="s">
        <v>1325</v>
      </c>
      <c r="D114" s="34" t="s">
        <v>1325</v>
      </c>
      <c r="E114" s="21">
        <v>3180</v>
      </c>
      <c r="F114" s="21">
        <v>0</v>
      </c>
      <c r="G114" s="21">
        <v>29000</v>
      </c>
      <c r="H114" s="21">
        <v>2200</v>
      </c>
      <c r="I114" s="21">
        <v>1490</v>
      </c>
      <c r="J114" s="21">
        <v>30400</v>
      </c>
      <c r="K114" s="34">
        <v>6170</v>
      </c>
      <c r="L114" s="34">
        <v>4670</v>
      </c>
      <c r="M114" s="21">
        <v>185000</v>
      </c>
    </row>
    <row r="115" spans="1:13">
      <c r="A115" s="18">
        <v>2009</v>
      </c>
      <c r="B115" s="21">
        <v>0</v>
      </c>
      <c r="C115" s="21" t="s">
        <v>1325</v>
      </c>
      <c r="D115" s="21" t="s">
        <v>1325</v>
      </c>
      <c r="E115" s="21">
        <v>3020</v>
      </c>
      <c r="F115" s="21">
        <v>0</v>
      </c>
      <c r="G115" s="21">
        <v>20200</v>
      </c>
      <c r="H115" s="21">
        <v>2100</v>
      </c>
      <c r="I115" s="21">
        <v>1420</v>
      </c>
      <c r="J115" s="21">
        <v>21200</v>
      </c>
      <c r="K115" s="34">
        <v>5200</v>
      </c>
      <c r="L115" s="34">
        <v>3950</v>
      </c>
      <c r="M115" s="21">
        <v>158000</v>
      </c>
    </row>
    <row r="116" spans="1:13">
      <c r="A116" s="18">
        <v>2010</v>
      </c>
      <c r="B116" s="21">
        <v>0</v>
      </c>
      <c r="C116" s="21" t="s">
        <v>1325</v>
      </c>
      <c r="D116" s="21" t="s">
        <v>1325</v>
      </c>
      <c r="E116" s="21">
        <v>2630</v>
      </c>
      <c r="F116" s="21">
        <v>0</v>
      </c>
      <c r="G116" s="21">
        <v>26200</v>
      </c>
      <c r="H116" s="21">
        <v>2540</v>
      </c>
      <c r="I116" s="21">
        <v>1560</v>
      </c>
      <c r="J116" s="21">
        <v>26100</v>
      </c>
      <c r="K116" s="34">
        <v>8850</v>
      </c>
      <c r="L116" s="34">
        <v>6610</v>
      </c>
      <c r="M116" s="21">
        <v>182000</v>
      </c>
    </row>
    <row r="117" spans="1:13">
      <c r="A117" s="18">
        <v>2011</v>
      </c>
      <c r="B117" s="21">
        <v>0</v>
      </c>
      <c r="C117" s="21" t="s">
        <v>1325</v>
      </c>
      <c r="D117" s="21" t="s">
        <v>1325</v>
      </c>
      <c r="E117" s="21">
        <v>2860</v>
      </c>
      <c r="F117" s="21">
        <v>0</v>
      </c>
      <c r="G117" s="21">
        <v>23500</v>
      </c>
      <c r="H117" s="21">
        <v>4170</v>
      </c>
      <c r="I117" s="21">
        <v>1430</v>
      </c>
      <c r="J117" s="21">
        <v>22300</v>
      </c>
      <c r="K117" s="34">
        <v>14300</v>
      </c>
      <c r="L117" s="34">
        <v>10400</v>
      </c>
      <c r="M117" s="21">
        <v>187000</v>
      </c>
    </row>
    <row r="118" spans="1:13">
      <c r="A118" s="18">
        <v>2012</v>
      </c>
      <c r="B118" s="21">
        <v>0</v>
      </c>
      <c r="C118" s="21" t="s">
        <v>1325</v>
      </c>
      <c r="D118" s="21" t="s">
        <v>1325</v>
      </c>
      <c r="E118" s="21">
        <v>3050</v>
      </c>
      <c r="F118" s="21">
        <v>0</v>
      </c>
      <c r="G118" s="21">
        <v>22300</v>
      </c>
      <c r="H118" s="21">
        <v>4680</v>
      </c>
      <c r="I118" s="21">
        <v>1430</v>
      </c>
      <c r="J118" s="21">
        <v>20600</v>
      </c>
      <c r="K118" s="34">
        <v>12500</v>
      </c>
      <c r="L118" s="34">
        <v>8870</v>
      </c>
      <c r="M118" s="21">
        <v>181000</v>
      </c>
    </row>
    <row r="119" spans="1:13">
      <c r="A119" s="18">
        <v>2013</v>
      </c>
      <c r="B119" s="21">
        <v>0</v>
      </c>
      <c r="C119" s="21">
        <v>4830</v>
      </c>
      <c r="D119" s="21">
        <v>423</v>
      </c>
      <c r="E119" s="21">
        <v>4410</v>
      </c>
      <c r="F119" s="21">
        <v>0</v>
      </c>
      <c r="G119" s="21">
        <v>24300</v>
      </c>
      <c r="H119" s="21">
        <v>3970</v>
      </c>
      <c r="I119" s="21">
        <v>1470</v>
      </c>
      <c r="J119" s="21">
        <v>25100</v>
      </c>
      <c r="K119" s="34">
        <v>10200</v>
      </c>
      <c r="L119" s="34">
        <v>7140</v>
      </c>
      <c r="M119" s="21">
        <v>193000</v>
      </c>
    </row>
    <row r="120" spans="1:13">
      <c r="A120" s="18">
        <v>2014</v>
      </c>
      <c r="B120" s="21">
        <v>0</v>
      </c>
      <c r="C120" s="21">
        <v>4820</v>
      </c>
      <c r="D120" s="21">
        <v>540</v>
      </c>
      <c r="E120" s="21">
        <v>4280</v>
      </c>
      <c r="F120" s="21">
        <v>0</v>
      </c>
      <c r="G120" s="21">
        <v>23200</v>
      </c>
      <c r="H120" s="21">
        <v>2630</v>
      </c>
      <c r="I120" s="21" t="s">
        <v>1313</v>
      </c>
      <c r="J120" s="21">
        <v>25400</v>
      </c>
      <c r="K120" s="34">
        <v>9370</v>
      </c>
      <c r="L120" s="34">
        <v>6450</v>
      </c>
      <c r="M120" s="21">
        <v>175000</v>
      </c>
    </row>
    <row r="121" spans="1:13">
      <c r="A121" s="18">
        <v>2015</v>
      </c>
      <c r="B121" s="21">
        <v>0</v>
      </c>
      <c r="C121" s="21">
        <v>4380</v>
      </c>
      <c r="D121" s="21">
        <v>645</v>
      </c>
      <c r="E121" s="21">
        <v>3740</v>
      </c>
      <c r="F121" s="21">
        <v>0</v>
      </c>
      <c r="G121" s="21">
        <v>22000</v>
      </c>
      <c r="H121" s="21">
        <v>2480</v>
      </c>
      <c r="I121" s="21" t="s">
        <v>1313</v>
      </c>
      <c r="J121" s="21">
        <v>23900</v>
      </c>
      <c r="K121" s="34">
        <v>7210</v>
      </c>
      <c r="L121" s="34">
        <v>4960</v>
      </c>
      <c r="M121" s="21">
        <v>150000</v>
      </c>
    </row>
    <row r="122" spans="1:13">
      <c r="A122" s="18">
        <v>2016</v>
      </c>
      <c r="B122" s="21">
        <v>0</v>
      </c>
      <c r="C122" s="21">
        <v>4470</v>
      </c>
      <c r="D122" s="21">
        <v>664</v>
      </c>
      <c r="E122" s="21">
        <v>3810</v>
      </c>
      <c r="F122" s="21">
        <v>0</v>
      </c>
      <c r="G122" s="21">
        <v>23200</v>
      </c>
      <c r="H122" s="21">
        <v>1770</v>
      </c>
      <c r="I122" s="21" t="s">
        <v>1313</v>
      </c>
      <c r="J122" s="21">
        <v>25900</v>
      </c>
      <c r="K122" s="34">
        <v>7390</v>
      </c>
      <c r="L122" s="34">
        <v>5020</v>
      </c>
      <c r="M122" s="21">
        <v>148000</v>
      </c>
    </row>
    <row r="123" spans="1:13">
      <c r="A123" s="18">
        <v>2017</v>
      </c>
      <c r="B123" s="21">
        <v>0</v>
      </c>
      <c r="C123" s="21">
        <v>5000</v>
      </c>
      <c r="D123" s="21">
        <v>621</v>
      </c>
      <c r="E123" s="21">
        <v>4370</v>
      </c>
      <c r="F123" s="21">
        <v>0</v>
      </c>
      <c r="G123" s="21">
        <v>24600</v>
      </c>
      <c r="H123" s="21">
        <v>2250</v>
      </c>
      <c r="I123" s="21" t="s">
        <v>1313</v>
      </c>
      <c r="J123" s="21">
        <v>27400</v>
      </c>
      <c r="K123" s="34">
        <v>8770</v>
      </c>
      <c r="L123" s="34">
        <v>5830</v>
      </c>
      <c r="M123" s="21">
        <v>144000</v>
      </c>
    </row>
    <row r="124" spans="1:13">
      <c r="A124" s="18">
        <v>2018</v>
      </c>
      <c r="B124" s="21">
        <v>0</v>
      </c>
      <c r="C124" s="21">
        <v>4420</v>
      </c>
      <c r="D124" s="21">
        <v>331</v>
      </c>
      <c r="E124" s="21">
        <v>4090</v>
      </c>
      <c r="F124" s="21">
        <v>0</v>
      </c>
      <c r="G124" s="21">
        <v>25500</v>
      </c>
      <c r="H124" s="21">
        <v>2250</v>
      </c>
      <c r="I124" s="21" t="s">
        <v>1313</v>
      </c>
      <c r="J124" s="21">
        <v>27700</v>
      </c>
      <c r="K124" s="34">
        <v>8550</v>
      </c>
      <c r="L124" s="34">
        <v>5550</v>
      </c>
      <c r="M124" s="21">
        <v>147000</v>
      </c>
    </row>
    <row r="125" spans="1:13">
      <c r="A125" s="18">
        <v>2019</v>
      </c>
      <c r="B125" s="21">
        <v>0</v>
      </c>
      <c r="C125" s="21">
        <v>4520</v>
      </c>
      <c r="D125" s="21">
        <v>377</v>
      </c>
      <c r="E125" s="21">
        <v>4140</v>
      </c>
      <c r="F125" s="21">
        <v>0</v>
      </c>
      <c r="G125" s="21">
        <v>23900</v>
      </c>
      <c r="H125" s="21">
        <v>1940</v>
      </c>
      <c r="I125" s="21" t="s">
        <v>1313</v>
      </c>
      <c r="J125" s="21">
        <v>26500</v>
      </c>
      <c r="K125" s="34">
        <v>8600</v>
      </c>
      <c r="L125" s="34">
        <v>5480</v>
      </c>
      <c r="M125" s="21">
        <v>162000</v>
      </c>
    </row>
    <row r="126" spans="1:13">
      <c r="A126" s="485" t="s">
        <v>1326</v>
      </c>
      <c r="B126" s="485"/>
      <c r="C126" s="485"/>
      <c r="D126" s="485"/>
      <c r="E126" s="485"/>
      <c r="F126" s="485"/>
      <c r="G126" s="485"/>
      <c r="H126" s="485"/>
      <c r="I126" s="485"/>
      <c r="J126" s="485"/>
      <c r="K126" s="485"/>
      <c r="L126" s="485"/>
      <c r="M126" s="485"/>
    </row>
    <row r="127" spans="1:13" ht="16.5">
      <c r="A127" s="476" t="s">
        <v>1327</v>
      </c>
      <c r="B127" s="476"/>
      <c r="C127" s="476"/>
      <c r="D127" s="476"/>
      <c r="E127" s="476"/>
      <c r="F127" s="476"/>
      <c r="G127" s="476"/>
      <c r="H127" s="476"/>
      <c r="I127" s="476"/>
      <c r="J127" s="476"/>
      <c r="K127" s="476"/>
      <c r="L127" s="476"/>
      <c r="M127" s="476"/>
    </row>
    <row r="128" spans="1:13">
      <c r="A128" s="477" t="s">
        <v>1328</v>
      </c>
      <c r="B128" s="477"/>
      <c r="C128" s="477"/>
      <c r="D128" s="477"/>
      <c r="E128" s="477"/>
      <c r="F128" s="477"/>
      <c r="G128" s="477"/>
      <c r="H128" s="477"/>
      <c r="I128" s="477"/>
      <c r="J128" s="477"/>
      <c r="K128" s="477"/>
      <c r="L128" s="477"/>
      <c r="M128" s="477"/>
    </row>
  </sheetData>
  <mergeCells count="7">
    <mergeCell ref="A128:M128"/>
    <mergeCell ref="A1:M1"/>
    <mergeCell ref="A2:M2"/>
    <mergeCell ref="A4:M4"/>
    <mergeCell ref="A3:M3"/>
    <mergeCell ref="A126:M126"/>
    <mergeCell ref="A127:M1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18"/>
  <sheetViews>
    <sheetView workbookViewId="0">
      <selection activeCell="O40" sqref="O40"/>
    </sheetView>
  </sheetViews>
  <sheetFormatPr defaultRowHeight="15"/>
  <sheetData>
    <row r="1" spans="1:11" ht="16.5">
      <c r="A1" s="478" t="s">
        <v>1329</v>
      </c>
      <c r="B1" s="487"/>
      <c r="C1" s="488"/>
      <c r="D1" s="488"/>
      <c r="E1" s="488"/>
      <c r="F1" s="488"/>
      <c r="G1" s="488"/>
      <c r="H1" s="488"/>
      <c r="I1" s="488"/>
      <c r="J1" s="488"/>
      <c r="K1" s="74"/>
    </row>
    <row r="2" spans="1:11">
      <c r="A2" s="479" t="s">
        <v>1293</v>
      </c>
      <c r="B2" s="482"/>
      <c r="C2" s="482"/>
      <c r="D2" s="482"/>
      <c r="E2" s="482"/>
      <c r="F2" s="482"/>
      <c r="G2" s="482"/>
      <c r="H2" s="482"/>
      <c r="I2" s="482"/>
      <c r="J2" s="482"/>
      <c r="K2" s="75"/>
    </row>
    <row r="3" spans="1:11">
      <c r="A3" s="478" t="s">
        <v>1330</v>
      </c>
      <c r="B3" s="478"/>
      <c r="C3" s="478"/>
      <c r="D3" s="478"/>
      <c r="E3" s="478"/>
      <c r="F3" s="478"/>
      <c r="G3" s="478"/>
      <c r="H3" s="480"/>
      <c r="I3" s="480"/>
      <c r="J3" s="480"/>
      <c r="K3" s="76"/>
    </row>
    <row r="4" spans="1:11">
      <c r="A4" s="478" t="s">
        <v>1331</v>
      </c>
      <c r="B4" s="487"/>
      <c r="C4" s="478"/>
      <c r="D4" s="478"/>
      <c r="E4" s="478"/>
      <c r="F4" s="478"/>
      <c r="G4" s="478"/>
      <c r="H4" s="478"/>
      <c r="I4" s="478"/>
      <c r="J4" s="478"/>
      <c r="K4" s="73"/>
    </row>
    <row r="5" spans="1:11" ht="64.5">
      <c r="A5" s="52" t="s">
        <v>0</v>
      </c>
      <c r="B5" s="53" t="s">
        <v>1332</v>
      </c>
      <c r="C5" s="53" t="s">
        <v>1322</v>
      </c>
      <c r="D5" s="54" t="s">
        <v>1302</v>
      </c>
      <c r="E5" s="54" t="s">
        <v>1323</v>
      </c>
      <c r="F5" s="53" t="s">
        <v>1333</v>
      </c>
      <c r="G5" s="53" t="s">
        <v>1307</v>
      </c>
      <c r="H5" s="53" t="s">
        <v>1308</v>
      </c>
      <c r="I5" s="53" t="s">
        <v>1309</v>
      </c>
      <c r="J5" s="52" t="s">
        <v>1334</v>
      </c>
      <c r="K5" s="52" t="s">
        <v>1335</v>
      </c>
    </row>
    <row r="6" spans="1:11">
      <c r="A6" s="55">
        <v>1900</v>
      </c>
      <c r="B6" s="56" t="s">
        <v>1325</v>
      </c>
      <c r="C6" s="57">
        <v>81.8</v>
      </c>
      <c r="D6" s="56" t="s">
        <v>1313</v>
      </c>
      <c r="E6" s="56" t="s">
        <v>1313</v>
      </c>
      <c r="F6" s="58" t="s">
        <v>1313</v>
      </c>
      <c r="G6" s="56">
        <v>82</v>
      </c>
      <c r="H6" s="56">
        <v>4960</v>
      </c>
      <c r="I6" s="56">
        <v>97000</v>
      </c>
      <c r="J6" s="58" t="s">
        <v>1313</v>
      </c>
      <c r="K6" s="56" t="s">
        <v>1313</v>
      </c>
    </row>
    <row r="7" spans="1:11">
      <c r="A7" s="55">
        <v>1901</v>
      </c>
      <c r="B7" s="56" t="s">
        <v>1325</v>
      </c>
      <c r="C7" s="57">
        <v>74.900000000000006</v>
      </c>
      <c r="D7" s="56" t="s">
        <v>1313</v>
      </c>
      <c r="E7" s="56" t="s">
        <v>1313</v>
      </c>
      <c r="F7" s="58" t="s">
        <v>1313</v>
      </c>
      <c r="G7" s="56">
        <v>75</v>
      </c>
      <c r="H7" s="56">
        <v>3970</v>
      </c>
      <c r="I7" s="56">
        <v>78000</v>
      </c>
      <c r="J7" s="58" t="s">
        <v>1313</v>
      </c>
      <c r="K7" s="56" t="s">
        <v>1313</v>
      </c>
    </row>
    <row r="8" spans="1:11">
      <c r="A8" s="55">
        <v>1902</v>
      </c>
      <c r="B8" s="56" t="s">
        <v>1325</v>
      </c>
      <c r="C8" s="57">
        <v>86.6</v>
      </c>
      <c r="D8" s="56" t="s">
        <v>1313</v>
      </c>
      <c r="E8" s="56" t="s">
        <v>1313</v>
      </c>
      <c r="F8" s="58" t="s">
        <v>1313</v>
      </c>
      <c r="G8" s="56">
        <v>87</v>
      </c>
      <c r="H8" s="56">
        <v>3310</v>
      </c>
      <c r="I8" s="56">
        <v>62000</v>
      </c>
      <c r="J8" s="58" t="s">
        <v>1313</v>
      </c>
      <c r="K8" s="56" t="s">
        <v>1313</v>
      </c>
    </row>
    <row r="9" spans="1:11">
      <c r="A9" s="55">
        <v>1903</v>
      </c>
      <c r="B9" s="56" t="s">
        <v>1325</v>
      </c>
      <c r="C9" s="57">
        <v>66.8</v>
      </c>
      <c r="D9" s="56" t="s">
        <v>1313</v>
      </c>
      <c r="E9" s="56" t="s">
        <v>1313</v>
      </c>
      <c r="F9" s="58" t="s">
        <v>1313</v>
      </c>
      <c r="G9" s="56">
        <v>67</v>
      </c>
      <c r="H9" s="56">
        <v>3310</v>
      </c>
      <c r="I9" s="56">
        <v>60000</v>
      </c>
      <c r="J9" s="58" t="s">
        <v>1313</v>
      </c>
      <c r="K9" s="56" t="s">
        <v>1313</v>
      </c>
    </row>
    <row r="10" spans="1:11">
      <c r="A10" s="55">
        <v>1904</v>
      </c>
      <c r="B10" s="56" t="s">
        <v>1325</v>
      </c>
      <c r="C10" s="57">
        <v>84.3</v>
      </c>
      <c r="D10" s="56" t="s">
        <v>1313</v>
      </c>
      <c r="E10" s="56" t="s">
        <v>1313</v>
      </c>
      <c r="F10" s="58" t="s">
        <v>1313</v>
      </c>
      <c r="G10" s="56">
        <v>84</v>
      </c>
      <c r="H10" s="56">
        <v>3310</v>
      </c>
      <c r="I10" s="56">
        <v>60000</v>
      </c>
      <c r="J10" s="58" t="s">
        <v>1313</v>
      </c>
      <c r="K10" s="56" t="s">
        <v>1313</v>
      </c>
    </row>
    <row r="11" spans="1:11">
      <c r="A11" s="55">
        <v>1905</v>
      </c>
      <c r="B11" s="56" t="s">
        <v>1325</v>
      </c>
      <c r="C11" s="57">
        <v>67.400000000000006</v>
      </c>
      <c r="D11" s="56" t="s">
        <v>1313</v>
      </c>
      <c r="E11" s="56" t="s">
        <v>1313</v>
      </c>
      <c r="F11" s="58" t="s">
        <v>1313</v>
      </c>
      <c r="G11" s="56">
        <v>67</v>
      </c>
      <c r="H11" s="56">
        <v>2820</v>
      </c>
      <c r="I11" s="56">
        <v>51000</v>
      </c>
      <c r="J11" s="58" t="s">
        <v>1313</v>
      </c>
      <c r="K11" s="56" t="s">
        <v>1313</v>
      </c>
    </row>
    <row r="12" spans="1:11">
      <c r="A12" s="55">
        <v>1906</v>
      </c>
      <c r="B12" s="56" t="s">
        <v>1325</v>
      </c>
      <c r="C12" s="57">
        <v>116</v>
      </c>
      <c r="D12" s="56" t="s">
        <v>1313</v>
      </c>
      <c r="E12" s="56" t="s">
        <v>1313</v>
      </c>
      <c r="F12" s="58" t="s">
        <v>1313</v>
      </c>
      <c r="G12" s="56">
        <v>120</v>
      </c>
      <c r="H12" s="56">
        <v>2760</v>
      </c>
      <c r="I12" s="56">
        <v>50000</v>
      </c>
      <c r="J12" s="58" t="s">
        <v>1313</v>
      </c>
      <c r="K12" s="56" t="s">
        <v>1313</v>
      </c>
    </row>
    <row r="13" spans="1:11">
      <c r="A13" s="55">
        <v>1907</v>
      </c>
      <c r="B13" s="56" t="s">
        <v>1325</v>
      </c>
      <c r="C13" s="57">
        <v>118</v>
      </c>
      <c r="D13" s="56" t="s">
        <v>1313</v>
      </c>
      <c r="E13" s="56" t="s">
        <v>1313</v>
      </c>
      <c r="F13" s="58" t="s">
        <v>1313</v>
      </c>
      <c r="G13" s="56">
        <v>120</v>
      </c>
      <c r="H13" s="56">
        <v>2760</v>
      </c>
      <c r="I13" s="56">
        <v>48000</v>
      </c>
      <c r="J13" s="58" t="s">
        <v>1313</v>
      </c>
      <c r="K13" s="56" t="s">
        <v>1313</v>
      </c>
    </row>
    <row r="14" spans="1:11">
      <c r="A14" s="55">
        <v>1908</v>
      </c>
      <c r="B14" s="56" t="s">
        <v>1325</v>
      </c>
      <c r="C14" s="57">
        <v>74.7</v>
      </c>
      <c r="D14" s="56" t="s">
        <v>1313</v>
      </c>
      <c r="E14" s="56" t="s">
        <v>1313</v>
      </c>
      <c r="F14" s="58" t="s">
        <v>1313</v>
      </c>
      <c r="G14" s="56">
        <v>75</v>
      </c>
      <c r="H14" s="56">
        <v>3860</v>
      </c>
      <c r="I14" s="56">
        <v>70000</v>
      </c>
      <c r="J14" s="58" t="s">
        <v>1313</v>
      </c>
      <c r="K14" s="56" t="s">
        <v>1313</v>
      </c>
    </row>
    <row r="15" spans="1:11">
      <c r="A15" s="55">
        <v>1909</v>
      </c>
      <c r="B15" s="56" t="s">
        <v>1325</v>
      </c>
      <c r="C15" s="57">
        <v>83.2</v>
      </c>
      <c r="D15" s="56" t="s">
        <v>1313</v>
      </c>
      <c r="E15" s="56" t="s">
        <v>1313</v>
      </c>
      <c r="F15" s="58" t="s">
        <v>1313</v>
      </c>
      <c r="G15" s="56">
        <v>83</v>
      </c>
      <c r="H15" s="56">
        <v>3860</v>
      </c>
      <c r="I15" s="56">
        <v>70000</v>
      </c>
      <c r="J15" s="58" t="s">
        <v>1313</v>
      </c>
      <c r="K15" s="56" t="s">
        <v>1313</v>
      </c>
    </row>
    <row r="16" spans="1:11">
      <c r="A16" s="55">
        <v>1910</v>
      </c>
      <c r="B16" s="56" t="s">
        <v>1325</v>
      </c>
      <c r="C16" s="57">
        <v>89.9</v>
      </c>
      <c r="D16" s="56" t="s">
        <v>1313</v>
      </c>
      <c r="E16" s="56" t="s">
        <v>1313</v>
      </c>
      <c r="F16" s="58" t="s">
        <v>1313</v>
      </c>
      <c r="G16" s="56">
        <v>90</v>
      </c>
      <c r="H16" s="56">
        <v>4250</v>
      </c>
      <c r="I16" s="56">
        <v>75000</v>
      </c>
      <c r="J16" s="58" t="s">
        <v>1313</v>
      </c>
      <c r="K16" s="56" t="s">
        <v>1313</v>
      </c>
    </row>
    <row r="17" spans="1:11">
      <c r="A17" s="55">
        <v>1911</v>
      </c>
      <c r="B17" s="56" t="s">
        <v>1325</v>
      </c>
      <c r="C17" s="57">
        <v>78.099999999999994</v>
      </c>
      <c r="D17" s="56" t="s">
        <v>1313</v>
      </c>
      <c r="E17" s="56" t="s">
        <v>1313</v>
      </c>
      <c r="F17" s="58" t="s">
        <v>1313</v>
      </c>
      <c r="G17" s="56">
        <v>78</v>
      </c>
      <c r="H17" s="56">
        <v>4700</v>
      </c>
      <c r="I17" s="56">
        <v>82000</v>
      </c>
      <c r="J17" s="58" t="s">
        <v>1313</v>
      </c>
      <c r="K17" s="56" t="s">
        <v>1313</v>
      </c>
    </row>
    <row r="18" spans="1:11">
      <c r="A18" s="55">
        <v>1912</v>
      </c>
      <c r="B18" s="56" t="s">
        <v>1325</v>
      </c>
      <c r="C18" s="57">
        <v>82.9</v>
      </c>
      <c r="D18" s="56" t="s">
        <v>1313</v>
      </c>
      <c r="E18" s="56" t="s">
        <v>1313</v>
      </c>
      <c r="F18" s="58" t="s">
        <v>1313</v>
      </c>
      <c r="G18" s="56">
        <v>83</v>
      </c>
      <c r="H18" s="56">
        <v>4480</v>
      </c>
      <c r="I18" s="56">
        <v>76000</v>
      </c>
      <c r="J18" s="56">
        <v>722</v>
      </c>
      <c r="K18" s="56" t="s">
        <v>1313</v>
      </c>
    </row>
    <row r="19" spans="1:11">
      <c r="A19" s="55">
        <v>1913</v>
      </c>
      <c r="B19" s="56" t="s">
        <v>1325</v>
      </c>
      <c r="C19" s="57">
        <v>53.4</v>
      </c>
      <c r="D19" s="56" t="s">
        <v>1313</v>
      </c>
      <c r="E19" s="56" t="s">
        <v>1313</v>
      </c>
      <c r="F19" s="58" t="s">
        <v>1313</v>
      </c>
      <c r="G19" s="56">
        <v>53</v>
      </c>
      <c r="H19" s="56">
        <v>4410</v>
      </c>
      <c r="I19" s="56">
        <v>72700</v>
      </c>
      <c r="J19" s="56">
        <v>922</v>
      </c>
      <c r="K19" s="56" t="s">
        <v>1313</v>
      </c>
    </row>
    <row r="20" spans="1:11">
      <c r="A20" s="55">
        <v>1914</v>
      </c>
      <c r="B20" s="56" t="s">
        <v>1325</v>
      </c>
      <c r="C20" s="57">
        <v>41.1</v>
      </c>
      <c r="D20" s="56" t="s">
        <v>1313</v>
      </c>
      <c r="E20" s="56" t="s">
        <v>1313</v>
      </c>
      <c r="F20" s="58" t="s">
        <v>1313</v>
      </c>
      <c r="G20" s="56">
        <v>41</v>
      </c>
      <c r="H20" s="56">
        <v>6350</v>
      </c>
      <c r="I20" s="56">
        <v>104000</v>
      </c>
      <c r="J20" s="56">
        <v>1050</v>
      </c>
      <c r="K20" s="56" t="s">
        <v>1313</v>
      </c>
    </row>
    <row r="21" spans="1:11">
      <c r="A21" s="55">
        <v>1915</v>
      </c>
      <c r="B21" s="56" t="s">
        <v>1325</v>
      </c>
      <c r="C21" s="57">
        <v>20.100000000000001</v>
      </c>
      <c r="D21" s="56" t="s">
        <v>1313</v>
      </c>
      <c r="E21" s="56" t="s">
        <v>1313</v>
      </c>
      <c r="F21" s="58" t="s">
        <v>1313</v>
      </c>
      <c r="G21" s="56">
        <v>20</v>
      </c>
      <c r="H21" s="56">
        <v>6350</v>
      </c>
      <c r="I21" s="56">
        <v>102000</v>
      </c>
      <c r="J21" s="56">
        <v>1770</v>
      </c>
      <c r="K21" s="56" t="s">
        <v>1313</v>
      </c>
    </row>
    <row r="22" spans="1:11">
      <c r="A22" s="55">
        <v>1916</v>
      </c>
      <c r="B22" s="56" t="s">
        <v>1325</v>
      </c>
      <c r="C22" s="57">
        <v>34.799999999999997</v>
      </c>
      <c r="D22" s="56" t="s">
        <v>1313</v>
      </c>
      <c r="E22" s="56" t="s">
        <v>1313</v>
      </c>
      <c r="F22" s="58" t="s">
        <v>1313</v>
      </c>
      <c r="G22" s="56">
        <v>35</v>
      </c>
      <c r="H22" s="56">
        <v>8000</v>
      </c>
      <c r="I22" s="56">
        <v>120000</v>
      </c>
      <c r="J22" s="56">
        <v>1670</v>
      </c>
      <c r="K22" s="56" t="s">
        <v>1313</v>
      </c>
    </row>
    <row r="23" spans="1:11">
      <c r="A23" s="55">
        <v>1917</v>
      </c>
      <c r="B23" s="56" t="s">
        <v>1325</v>
      </c>
      <c r="C23" s="57">
        <v>31.4</v>
      </c>
      <c r="D23" s="56" t="s">
        <v>1313</v>
      </c>
      <c r="E23" s="56" t="s">
        <v>1313</v>
      </c>
      <c r="F23" s="56">
        <v>136</v>
      </c>
      <c r="G23" s="56">
        <v>136</v>
      </c>
      <c r="H23" s="56">
        <v>7560</v>
      </c>
      <c r="I23" s="56">
        <v>96300</v>
      </c>
      <c r="J23" s="56">
        <v>907</v>
      </c>
      <c r="K23" s="56" t="s">
        <v>1313</v>
      </c>
    </row>
    <row r="24" spans="1:11">
      <c r="A24" s="55">
        <v>1918</v>
      </c>
      <c r="B24" s="56" t="s">
        <v>1325</v>
      </c>
      <c r="C24" s="57">
        <v>61.6</v>
      </c>
      <c r="D24" s="56" t="s">
        <v>1313</v>
      </c>
      <c r="E24" s="56" t="s">
        <v>1313</v>
      </c>
      <c r="F24" s="56">
        <v>136</v>
      </c>
      <c r="G24" s="56">
        <v>136</v>
      </c>
      <c r="H24" s="56">
        <v>7560</v>
      </c>
      <c r="I24" s="56">
        <v>81600</v>
      </c>
      <c r="J24" s="56">
        <v>992</v>
      </c>
      <c r="K24" s="56" t="s">
        <v>1313</v>
      </c>
    </row>
    <row r="25" spans="1:11">
      <c r="A25" s="55">
        <v>1919</v>
      </c>
      <c r="B25" s="56" t="s">
        <v>1325</v>
      </c>
      <c r="C25" s="57">
        <v>26.1</v>
      </c>
      <c r="D25" s="56" t="s">
        <v>1313</v>
      </c>
      <c r="E25" s="56" t="s">
        <v>1313</v>
      </c>
      <c r="F25" s="58" t="s">
        <v>1313</v>
      </c>
      <c r="G25" s="56">
        <v>26</v>
      </c>
      <c r="H25" s="56">
        <v>6790</v>
      </c>
      <c r="I25" s="56">
        <v>64000</v>
      </c>
      <c r="J25" s="56">
        <v>833</v>
      </c>
      <c r="K25" s="56" t="s">
        <v>1313</v>
      </c>
    </row>
    <row r="26" spans="1:11">
      <c r="A26" s="55">
        <v>1920</v>
      </c>
      <c r="B26" s="56" t="s">
        <v>1325</v>
      </c>
      <c r="C26" s="57">
        <v>33</v>
      </c>
      <c r="D26" s="56" t="s">
        <v>1313</v>
      </c>
      <c r="E26" s="56" t="s">
        <v>1313</v>
      </c>
      <c r="F26" s="58" t="s">
        <v>1313</v>
      </c>
      <c r="G26" s="56">
        <v>33</v>
      </c>
      <c r="H26" s="56">
        <v>5620</v>
      </c>
      <c r="I26" s="56">
        <v>45800</v>
      </c>
      <c r="J26" s="56">
        <v>817</v>
      </c>
      <c r="K26" s="56" t="s">
        <v>1313</v>
      </c>
    </row>
    <row r="27" spans="1:11">
      <c r="A27" s="55">
        <v>1921</v>
      </c>
      <c r="B27" s="56" t="s">
        <v>1325</v>
      </c>
      <c r="C27" s="57">
        <v>42.7</v>
      </c>
      <c r="D27" s="56" t="s">
        <v>1313</v>
      </c>
      <c r="E27" s="56" t="s">
        <v>1313</v>
      </c>
      <c r="F27" s="58" t="s">
        <v>1313</v>
      </c>
      <c r="G27" s="56">
        <v>43</v>
      </c>
      <c r="H27" s="56">
        <v>4300</v>
      </c>
      <c r="I27" s="56">
        <v>39200</v>
      </c>
      <c r="J27" s="56">
        <v>274</v>
      </c>
      <c r="K27" s="56" t="s">
        <v>1313</v>
      </c>
    </row>
    <row r="28" spans="1:11">
      <c r="A28" s="55">
        <v>1922</v>
      </c>
      <c r="B28" s="56" t="s">
        <v>1325</v>
      </c>
      <c r="C28" s="57">
        <v>55.1</v>
      </c>
      <c r="D28" s="56" t="s">
        <v>1313</v>
      </c>
      <c r="E28" s="56" t="s">
        <v>1313</v>
      </c>
      <c r="F28" s="58" t="s">
        <v>1313</v>
      </c>
      <c r="G28" s="56">
        <v>55</v>
      </c>
      <c r="H28" s="56">
        <v>4370</v>
      </c>
      <c r="I28" s="56">
        <v>42400</v>
      </c>
      <c r="J28" s="58" t="s">
        <v>1313</v>
      </c>
      <c r="K28" s="56" t="s">
        <v>1313</v>
      </c>
    </row>
    <row r="29" spans="1:11">
      <c r="A29" s="55">
        <v>1923</v>
      </c>
      <c r="B29" s="56" t="s">
        <v>1325</v>
      </c>
      <c r="C29" s="57">
        <v>28.4</v>
      </c>
      <c r="D29" s="56" t="s">
        <v>1313</v>
      </c>
      <c r="E29" s="56" t="s">
        <v>1313</v>
      </c>
      <c r="F29" s="58" t="s">
        <v>1313</v>
      </c>
      <c r="G29" s="56">
        <v>28</v>
      </c>
      <c r="H29" s="56">
        <v>5510</v>
      </c>
      <c r="I29" s="56">
        <v>52500</v>
      </c>
      <c r="J29" s="58" t="s">
        <v>1313</v>
      </c>
      <c r="K29" s="56" t="s">
        <v>1313</v>
      </c>
    </row>
    <row r="30" spans="1:11">
      <c r="A30" s="55">
        <v>1924</v>
      </c>
      <c r="B30" s="56" t="s">
        <v>1325</v>
      </c>
      <c r="C30" s="57">
        <v>8.39</v>
      </c>
      <c r="D30" s="56" t="s">
        <v>1313</v>
      </c>
      <c r="E30" s="56" t="s">
        <v>1313</v>
      </c>
      <c r="F30" s="58" t="s">
        <v>1313</v>
      </c>
      <c r="G30" s="58">
        <v>8.4</v>
      </c>
      <c r="H30" s="56">
        <v>4480</v>
      </c>
      <c r="I30" s="56">
        <v>42700</v>
      </c>
      <c r="J30" s="58" t="s">
        <v>1313</v>
      </c>
      <c r="K30" s="56" t="s">
        <v>1313</v>
      </c>
    </row>
    <row r="31" spans="1:11">
      <c r="A31" s="55">
        <v>1925</v>
      </c>
      <c r="B31" s="56" t="s">
        <v>1325</v>
      </c>
      <c r="C31" s="57">
        <v>45.2</v>
      </c>
      <c r="D31" s="56" t="s">
        <v>1313</v>
      </c>
      <c r="E31" s="56" t="s">
        <v>1313</v>
      </c>
      <c r="F31" s="58" t="s">
        <v>1313</v>
      </c>
      <c r="G31" s="56">
        <v>45</v>
      </c>
      <c r="H31" s="56">
        <v>4410</v>
      </c>
      <c r="I31" s="56">
        <v>41100</v>
      </c>
      <c r="J31" s="58" t="s">
        <v>1313</v>
      </c>
      <c r="K31" s="56" t="s">
        <v>1313</v>
      </c>
    </row>
    <row r="32" spans="1:11">
      <c r="A32" s="55">
        <v>1926</v>
      </c>
      <c r="B32" s="56" t="s">
        <v>1325</v>
      </c>
      <c r="C32" s="57">
        <v>30.6</v>
      </c>
      <c r="D32" s="56" t="s">
        <v>1313</v>
      </c>
      <c r="E32" s="56" t="s">
        <v>1313</v>
      </c>
      <c r="F32" s="58" t="s">
        <v>1313</v>
      </c>
      <c r="G32" s="56">
        <v>31</v>
      </c>
      <c r="H32" s="56">
        <v>6680</v>
      </c>
      <c r="I32" s="56">
        <v>61500</v>
      </c>
      <c r="J32" s="58" t="s">
        <v>1313</v>
      </c>
      <c r="K32" s="56" t="s">
        <v>1313</v>
      </c>
    </row>
    <row r="33" spans="1:11">
      <c r="A33" s="55">
        <v>1927</v>
      </c>
      <c r="B33" s="56" t="s">
        <v>1325</v>
      </c>
      <c r="C33" s="57">
        <v>21.6</v>
      </c>
      <c r="D33" s="56" t="s">
        <v>1313</v>
      </c>
      <c r="E33" s="56" t="s">
        <v>1313</v>
      </c>
      <c r="F33" s="58" t="s">
        <v>1313</v>
      </c>
      <c r="G33" s="56">
        <v>22</v>
      </c>
      <c r="H33" s="56">
        <v>5070</v>
      </c>
      <c r="I33" s="56">
        <v>47500</v>
      </c>
      <c r="J33" s="58" t="s">
        <v>1313</v>
      </c>
      <c r="K33" s="56" t="s">
        <v>1313</v>
      </c>
    </row>
    <row r="34" spans="1:11">
      <c r="A34" s="55">
        <v>1928</v>
      </c>
      <c r="B34" s="56" t="s">
        <v>1325</v>
      </c>
      <c r="C34" s="57">
        <v>18.8</v>
      </c>
      <c r="D34" s="56" t="s">
        <v>1313</v>
      </c>
      <c r="E34" s="56" t="s">
        <v>1313</v>
      </c>
      <c r="F34" s="58" t="s">
        <v>1313</v>
      </c>
      <c r="G34" s="56">
        <v>19</v>
      </c>
      <c r="H34" s="56">
        <v>4370</v>
      </c>
      <c r="I34" s="56">
        <v>41700</v>
      </c>
      <c r="J34" s="58" t="s">
        <v>1313</v>
      </c>
      <c r="K34" s="56" t="s">
        <v>1313</v>
      </c>
    </row>
    <row r="35" spans="1:11">
      <c r="A35" s="55">
        <v>1929</v>
      </c>
      <c r="B35" s="56" t="s">
        <v>1325</v>
      </c>
      <c r="C35" s="57">
        <v>17</v>
      </c>
      <c r="D35" s="56" t="s">
        <v>1313</v>
      </c>
      <c r="E35" s="56" t="s">
        <v>1313</v>
      </c>
      <c r="F35" s="58" t="s">
        <v>1313</v>
      </c>
      <c r="G35" s="56">
        <v>17</v>
      </c>
      <c r="H35" s="56">
        <v>3750</v>
      </c>
      <c r="I35" s="56">
        <v>35700</v>
      </c>
      <c r="J35" s="58" t="s">
        <v>1313</v>
      </c>
      <c r="K35" s="56" t="s">
        <v>1313</v>
      </c>
    </row>
    <row r="36" spans="1:11">
      <c r="A36" s="55">
        <v>1930</v>
      </c>
      <c r="B36" s="56" t="s">
        <v>1325</v>
      </c>
      <c r="C36" s="57">
        <v>11.1</v>
      </c>
      <c r="D36" s="56" t="s">
        <v>1313</v>
      </c>
      <c r="E36" s="56" t="s">
        <v>1313</v>
      </c>
      <c r="F36" s="58" t="s">
        <v>1313</v>
      </c>
      <c r="G36" s="56">
        <v>11</v>
      </c>
      <c r="H36" s="56">
        <v>2980</v>
      </c>
      <c r="I36" s="56">
        <v>29100</v>
      </c>
      <c r="J36" s="58" t="s">
        <v>1313</v>
      </c>
      <c r="K36" s="56" t="s">
        <v>1313</v>
      </c>
    </row>
    <row r="37" spans="1:11">
      <c r="A37" s="55">
        <v>1931</v>
      </c>
      <c r="B37" s="56" t="s">
        <v>1325</v>
      </c>
      <c r="C37" s="57">
        <v>3.5</v>
      </c>
      <c r="D37" s="56" t="s">
        <v>1313</v>
      </c>
      <c r="E37" s="56" t="s">
        <v>1313</v>
      </c>
      <c r="F37" s="58" t="s">
        <v>1313</v>
      </c>
      <c r="G37" s="58">
        <v>3.5</v>
      </c>
      <c r="H37" s="56">
        <v>2760</v>
      </c>
      <c r="I37" s="56">
        <v>29600</v>
      </c>
      <c r="J37" s="58" t="s">
        <v>1313</v>
      </c>
      <c r="K37" s="56" t="s">
        <v>1313</v>
      </c>
    </row>
    <row r="38" spans="1:11">
      <c r="A38" s="55">
        <v>1932</v>
      </c>
      <c r="B38" s="56" t="s">
        <v>1325</v>
      </c>
      <c r="C38" s="57">
        <v>14</v>
      </c>
      <c r="D38" s="56" t="s">
        <v>1313</v>
      </c>
      <c r="E38" s="56" t="s">
        <v>1313</v>
      </c>
      <c r="F38" s="58" t="s">
        <v>1313</v>
      </c>
      <c r="G38" s="56">
        <v>14</v>
      </c>
      <c r="H38" s="56">
        <v>1870</v>
      </c>
      <c r="I38" s="56">
        <v>22300</v>
      </c>
      <c r="J38" s="58" t="s">
        <v>1313</v>
      </c>
      <c r="K38" s="56" t="s">
        <v>1313</v>
      </c>
    </row>
    <row r="39" spans="1:11">
      <c r="A39" s="55">
        <v>1933</v>
      </c>
      <c r="B39" s="56" t="s">
        <v>1325</v>
      </c>
      <c r="C39" s="57">
        <v>13</v>
      </c>
      <c r="D39" s="56" t="s">
        <v>1313</v>
      </c>
      <c r="E39" s="56" t="s">
        <v>1313</v>
      </c>
      <c r="F39" s="58" t="s">
        <v>1313</v>
      </c>
      <c r="G39" s="56">
        <v>13</v>
      </c>
      <c r="H39" s="56">
        <v>2380</v>
      </c>
      <c r="I39" s="56">
        <v>29800</v>
      </c>
      <c r="J39" s="58" t="s">
        <v>1313</v>
      </c>
      <c r="K39" s="56" t="s">
        <v>1313</v>
      </c>
    </row>
    <row r="40" spans="1:11">
      <c r="A40" s="55">
        <v>1934</v>
      </c>
      <c r="B40" s="56" t="s">
        <v>1325</v>
      </c>
      <c r="C40" s="57">
        <v>8.77</v>
      </c>
      <c r="D40" s="56" t="s">
        <v>1313</v>
      </c>
      <c r="E40" s="56" t="s">
        <v>1313</v>
      </c>
      <c r="F40" s="58" t="s">
        <v>1313</v>
      </c>
      <c r="G40" s="58">
        <v>8.8000000000000007</v>
      </c>
      <c r="H40" s="56">
        <v>2650</v>
      </c>
      <c r="I40" s="56">
        <v>32200</v>
      </c>
      <c r="J40" s="58" t="s">
        <v>1313</v>
      </c>
      <c r="K40" s="56" t="s">
        <v>1313</v>
      </c>
    </row>
    <row r="41" spans="1:11">
      <c r="A41" s="55">
        <v>1935</v>
      </c>
      <c r="B41" s="56" t="s">
        <v>1325</v>
      </c>
      <c r="C41" s="57">
        <v>47</v>
      </c>
      <c r="D41" s="56" t="s">
        <v>1313</v>
      </c>
      <c r="E41" s="56" t="s">
        <v>1313</v>
      </c>
      <c r="F41" s="58" t="s">
        <v>1313</v>
      </c>
      <c r="G41" s="56">
        <v>47</v>
      </c>
      <c r="H41" s="56">
        <v>2310</v>
      </c>
      <c r="I41" s="56">
        <v>27500</v>
      </c>
      <c r="J41" s="58" t="s">
        <v>1313</v>
      </c>
      <c r="K41" s="56" t="s">
        <v>1313</v>
      </c>
    </row>
    <row r="42" spans="1:11">
      <c r="A42" s="55">
        <v>1936</v>
      </c>
      <c r="B42" s="56" t="s">
        <v>1325</v>
      </c>
      <c r="C42" s="57">
        <v>52</v>
      </c>
      <c r="D42" s="56" t="s">
        <v>1313</v>
      </c>
      <c r="E42" s="56" t="s">
        <v>1313</v>
      </c>
      <c r="F42" s="58" t="s">
        <v>1313</v>
      </c>
      <c r="G42" s="56">
        <v>540</v>
      </c>
      <c r="H42" s="56">
        <v>2200</v>
      </c>
      <c r="I42" s="56">
        <v>25800</v>
      </c>
      <c r="J42" s="58" t="s">
        <v>1313</v>
      </c>
      <c r="K42" s="56" t="s">
        <v>1313</v>
      </c>
    </row>
    <row r="43" spans="1:11">
      <c r="A43" s="55">
        <v>1937</v>
      </c>
      <c r="B43" s="56" t="s">
        <v>1325</v>
      </c>
      <c r="C43" s="57">
        <v>32</v>
      </c>
      <c r="D43" s="56" t="s">
        <v>1313</v>
      </c>
      <c r="E43" s="56" t="s">
        <v>1313</v>
      </c>
      <c r="F43" s="58" t="s">
        <v>1313</v>
      </c>
      <c r="G43" s="56">
        <v>540</v>
      </c>
      <c r="H43" s="56">
        <v>2200</v>
      </c>
      <c r="I43" s="56">
        <v>24900</v>
      </c>
      <c r="J43" s="56">
        <v>700</v>
      </c>
      <c r="K43" s="56" t="s">
        <v>1313</v>
      </c>
    </row>
    <row r="44" spans="1:11">
      <c r="A44" s="55">
        <v>1938</v>
      </c>
      <c r="B44" s="56" t="s">
        <v>1325</v>
      </c>
      <c r="C44" s="57">
        <v>43</v>
      </c>
      <c r="D44" s="56" t="s">
        <v>1313</v>
      </c>
      <c r="E44" s="56" t="s">
        <v>1313</v>
      </c>
      <c r="F44" s="58" t="s">
        <v>1313</v>
      </c>
      <c r="G44" s="56">
        <v>540</v>
      </c>
      <c r="H44" s="56">
        <v>2310</v>
      </c>
      <c r="I44" s="56">
        <v>26700</v>
      </c>
      <c r="J44" s="56">
        <v>1000</v>
      </c>
      <c r="K44" s="56" t="s">
        <v>1313</v>
      </c>
    </row>
    <row r="45" spans="1:11">
      <c r="A45" s="55">
        <v>1939</v>
      </c>
      <c r="B45" s="56" t="s">
        <v>1325</v>
      </c>
      <c r="C45" s="57">
        <v>82.9</v>
      </c>
      <c r="D45" s="56" t="s">
        <v>1313</v>
      </c>
      <c r="E45" s="56" t="s">
        <v>1313</v>
      </c>
      <c r="F45" s="58" t="s">
        <v>1313</v>
      </c>
      <c r="G45" s="56">
        <v>540</v>
      </c>
      <c r="H45" s="56">
        <v>2430</v>
      </c>
      <c r="I45" s="56">
        <v>28500</v>
      </c>
      <c r="J45" s="56">
        <v>1300</v>
      </c>
      <c r="K45" s="56" t="s">
        <v>1313</v>
      </c>
    </row>
    <row r="46" spans="1:11">
      <c r="A46" s="55">
        <v>1940</v>
      </c>
      <c r="B46" s="56" t="s">
        <v>1325</v>
      </c>
      <c r="C46" s="57">
        <v>56.2</v>
      </c>
      <c r="D46" s="56" t="s">
        <v>1313</v>
      </c>
      <c r="E46" s="56" t="s">
        <v>1313</v>
      </c>
      <c r="F46" s="58" t="s">
        <v>1313</v>
      </c>
      <c r="G46" s="56">
        <v>540</v>
      </c>
      <c r="H46" s="56">
        <v>2760</v>
      </c>
      <c r="I46" s="56">
        <v>32100</v>
      </c>
      <c r="J46" s="56">
        <v>1400</v>
      </c>
      <c r="K46" s="56" t="s">
        <v>1313</v>
      </c>
    </row>
    <row r="47" spans="1:11">
      <c r="A47" s="55">
        <v>1941</v>
      </c>
      <c r="B47" s="56" t="s">
        <v>1325</v>
      </c>
      <c r="C47" s="57">
        <v>101</v>
      </c>
      <c r="D47" s="56">
        <v>268</v>
      </c>
      <c r="E47" s="56">
        <v>120</v>
      </c>
      <c r="F47" s="58" t="s">
        <v>1313</v>
      </c>
      <c r="G47" s="56">
        <v>540</v>
      </c>
      <c r="H47" s="56">
        <v>2760</v>
      </c>
      <c r="I47" s="56">
        <v>30600</v>
      </c>
      <c r="J47" s="56">
        <v>1400</v>
      </c>
      <c r="K47" s="56" t="s">
        <v>1313</v>
      </c>
    </row>
    <row r="48" spans="1:11">
      <c r="A48" s="55">
        <v>1942</v>
      </c>
      <c r="B48" s="56" t="s">
        <v>1325</v>
      </c>
      <c r="C48" s="57">
        <v>101</v>
      </c>
      <c r="D48" s="56">
        <v>131</v>
      </c>
      <c r="E48" s="56">
        <v>160</v>
      </c>
      <c r="F48" s="56">
        <v>1130</v>
      </c>
      <c r="G48" s="56">
        <v>1130</v>
      </c>
      <c r="H48" s="56">
        <v>2760</v>
      </c>
      <c r="I48" s="56">
        <v>27600</v>
      </c>
      <c r="J48" s="56">
        <v>1700</v>
      </c>
      <c r="K48" s="56" t="s">
        <v>1313</v>
      </c>
    </row>
    <row r="49" spans="1:11">
      <c r="A49" s="55">
        <v>1943</v>
      </c>
      <c r="B49" s="56" t="s">
        <v>1325</v>
      </c>
      <c r="C49" s="57">
        <v>218</v>
      </c>
      <c r="D49" s="56">
        <v>42</v>
      </c>
      <c r="E49" s="56">
        <v>378</v>
      </c>
      <c r="F49" s="56">
        <v>909</v>
      </c>
      <c r="G49" s="56">
        <v>909</v>
      </c>
      <c r="H49" s="56">
        <v>2760</v>
      </c>
      <c r="I49" s="56">
        <v>26000</v>
      </c>
      <c r="J49" s="56">
        <v>1400</v>
      </c>
      <c r="K49" s="56" t="s">
        <v>1313</v>
      </c>
    </row>
    <row r="50" spans="1:11">
      <c r="A50" s="55">
        <v>1944</v>
      </c>
      <c r="B50" s="56" t="s">
        <v>1325</v>
      </c>
      <c r="C50" s="57">
        <v>188</v>
      </c>
      <c r="D50" s="56">
        <v>56</v>
      </c>
      <c r="E50" s="56">
        <v>435</v>
      </c>
      <c r="F50" s="56">
        <v>665</v>
      </c>
      <c r="G50" s="56">
        <v>665</v>
      </c>
      <c r="H50" s="56">
        <v>2760</v>
      </c>
      <c r="I50" s="56">
        <v>25600</v>
      </c>
      <c r="J50" s="56">
        <v>1200</v>
      </c>
      <c r="K50" s="56" t="s">
        <v>1313</v>
      </c>
    </row>
    <row r="51" spans="1:11">
      <c r="A51" s="55">
        <v>1945</v>
      </c>
      <c r="B51" s="56" t="s">
        <v>1325</v>
      </c>
      <c r="C51" s="57">
        <v>151</v>
      </c>
      <c r="D51" s="56">
        <v>52</v>
      </c>
      <c r="E51" s="56">
        <v>346</v>
      </c>
      <c r="F51" s="56">
        <v>742</v>
      </c>
      <c r="G51" s="56">
        <v>742</v>
      </c>
      <c r="H51" s="56">
        <v>2760</v>
      </c>
      <c r="I51" s="56">
        <v>25000</v>
      </c>
      <c r="J51" s="56">
        <v>1100</v>
      </c>
      <c r="K51" s="56" t="s">
        <v>1313</v>
      </c>
    </row>
    <row r="52" spans="1:11">
      <c r="A52" s="55">
        <v>1946</v>
      </c>
      <c r="B52" s="56" t="s">
        <v>1325</v>
      </c>
      <c r="C52" s="57">
        <v>192</v>
      </c>
      <c r="D52" s="56">
        <v>69</v>
      </c>
      <c r="E52" s="56">
        <v>266</v>
      </c>
      <c r="F52" s="56">
        <v>603</v>
      </c>
      <c r="G52" s="56">
        <v>603</v>
      </c>
      <c r="H52" s="56">
        <v>3170</v>
      </c>
      <c r="I52" s="56">
        <v>26500</v>
      </c>
      <c r="J52" s="56">
        <v>940</v>
      </c>
      <c r="K52" s="56" t="s">
        <v>1313</v>
      </c>
    </row>
    <row r="53" spans="1:11">
      <c r="A53" s="55">
        <v>1947</v>
      </c>
      <c r="B53" s="56" t="s">
        <v>1325</v>
      </c>
      <c r="C53" s="57">
        <v>141</v>
      </c>
      <c r="D53" s="56">
        <v>109</v>
      </c>
      <c r="E53" s="56">
        <v>54</v>
      </c>
      <c r="F53" s="58" t="s">
        <v>1313</v>
      </c>
      <c r="G53" s="56">
        <v>700</v>
      </c>
      <c r="H53" s="56">
        <v>4370</v>
      </c>
      <c r="I53" s="56">
        <v>31900</v>
      </c>
      <c r="J53" s="56">
        <v>1500</v>
      </c>
      <c r="K53" s="56" t="s">
        <v>1313</v>
      </c>
    </row>
    <row r="54" spans="1:11">
      <c r="A54" s="55">
        <v>1948</v>
      </c>
      <c r="B54" s="56" t="s">
        <v>1325</v>
      </c>
      <c r="C54" s="57">
        <v>136</v>
      </c>
      <c r="D54" s="56">
        <v>160</v>
      </c>
      <c r="E54" s="56">
        <v>42</v>
      </c>
      <c r="F54" s="58" t="s">
        <v>1313</v>
      </c>
      <c r="G54" s="56">
        <v>710</v>
      </c>
      <c r="H54" s="56">
        <v>4410</v>
      </c>
      <c r="I54" s="56">
        <v>29800</v>
      </c>
      <c r="J54" s="56">
        <v>1500</v>
      </c>
      <c r="K54" s="56" t="s">
        <v>1313</v>
      </c>
    </row>
    <row r="55" spans="1:11">
      <c r="A55" s="55">
        <v>1949</v>
      </c>
      <c r="B55" s="56" t="s">
        <v>1325</v>
      </c>
      <c r="C55" s="57">
        <v>246</v>
      </c>
      <c r="D55" s="56">
        <v>86.6</v>
      </c>
      <c r="E55" s="56">
        <v>52</v>
      </c>
      <c r="F55" s="58" t="s">
        <v>1313</v>
      </c>
      <c r="G55" s="56">
        <v>720</v>
      </c>
      <c r="H55" s="56">
        <v>4410</v>
      </c>
      <c r="I55" s="56">
        <v>30200</v>
      </c>
      <c r="J55" s="56">
        <v>1500</v>
      </c>
      <c r="K55" s="56" t="s">
        <v>1313</v>
      </c>
    </row>
    <row r="56" spans="1:11">
      <c r="A56" s="55">
        <v>1950</v>
      </c>
      <c r="B56" s="56" t="s">
        <v>1325</v>
      </c>
      <c r="C56" s="57">
        <v>354</v>
      </c>
      <c r="D56" s="56">
        <v>90.4</v>
      </c>
      <c r="E56" s="56">
        <v>63</v>
      </c>
      <c r="F56" s="58" t="s">
        <v>1313</v>
      </c>
      <c r="G56" s="56">
        <v>730</v>
      </c>
      <c r="H56" s="56">
        <v>4540</v>
      </c>
      <c r="I56" s="56">
        <v>30700</v>
      </c>
      <c r="J56" s="56">
        <v>1400</v>
      </c>
      <c r="K56" s="56" t="s">
        <v>1313</v>
      </c>
    </row>
    <row r="57" spans="1:11">
      <c r="A57" s="55">
        <v>1951</v>
      </c>
      <c r="B57" s="56" t="s">
        <v>1325</v>
      </c>
      <c r="C57" s="57">
        <v>239</v>
      </c>
      <c r="D57" s="56">
        <v>66.7</v>
      </c>
      <c r="E57" s="56">
        <v>88.6</v>
      </c>
      <c r="F57" s="56">
        <v>788</v>
      </c>
      <c r="G57" s="56">
        <v>788</v>
      </c>
      <c r="H57" s="56">
        <v>4960</v>
      </c>
      <c r="I57" s="56">
        <v>31100</v>
      </c>
      <c r="J57" s="56">
        <v>1770</v>
      </c>
      <c r="K57" s="56" t="s">
        <v>1313</v>
      </c>
    </row>
    <row r="58" spans="1:11">
      <c r="A58" s="55">
        <v>1952</v>
      </c>
      <c r="B58" s="56" t="s">
        <v>1325</v>
      </c>
      <c r="C58" s="57">
        <v>321</v>
      </c>
      <c r="D58" s="56">
        <v>111</v>
      </c>
      <c r="E58" s="56">
        <v>95.9</v>
      </c>
      <c r="F58" s="56">
        <v>805</v>
      </c>
      <c r="G58" s="56">
        <v>805</v>
      </c>
      <c r="H58" s="56">
        <v>4960</v>
      </c>
      <c r="I58" s="56">
        <v>30500</v>
      </c>
      <c r="J58" s="56">
        <v>1770</v>
      </c>
      <c r="K58" s="56" t="s">
        <v>1313</v>
      </c>
    </row>
    <row r="59" spans="1:11">
      <c r="A59" s="55">
        <v>1953</v>
      </c>
      <c r="B59" s="56" t="s">
        <v>1325</v>
      </c>
      <c r="C59" s="57">
        <v>291</v>
      </c>
      <c r="D59" s="56">
        <v>57.6</v>
      </c>
      <c r="E59" s="56">
        <v>75.599999999999994</v>
      </c>
      <c r="F59" s="56">
        <v>711</v>
      </c>
      <c r="G59" s="56">
        <v>711</v>
      </c>
      <c r="H59" s="56">
        <v>4960</v>
      </c>
      <c r="I59" s="56">
        <v>30300</v>
      </c>
      <c r="J59" s="56">
        <v>2090</v>
      </c>
      <c r="K59" s="56" t="s">
        <v>1313</v>
      </c>
    </row>
    <row r="60" spans="1:11">
      <c r="A60" s="55">
        <v>1954</v>
      </c>
      <c r="B60" s="56" t="s">
        <v>1325</v>
      </c>
      <c r="C60" s="57">
        <v>292</v>
      </c>
      <c r="D60" s="56">
        <v>62.5</v>
      </c>
      <c r="E60" s="56">
        <v>115</v>
      </c>
      <c r="F60" s="56">
        <v>653</v>
      </c>
      <c r="G60" s="56">
        <v>653</v>
      </c>
      <c r="H60" s="56">
        <v>4960</v>
      </c>
      <c r="I60" s="56">
        <v>30100</v>
      </c>
      <c r="J60" s="56">
        <v>1680</v>
      </c>
      <c r="K60" s="56" t="s">
        <v>1313</v>
      </c>
    </row>
    <row r="61" spans="1:11">
      <c r="A61" s="55">
        <v>1955</v>
      </c>
      <c r="B61" s="56" t="s">
        <v>1325</v>
      </c>
      <c r="C61" s="57">
        <v>270</v>
      </c>
      <c r="D61" s="56">
        <v>92.4</v>
      </c>
      <c r="E61" s="56">
        <v>106</v>
      </c>
      <c r="F61" s="56">
        <v>702</v>
      </c>
      <c r="G61" s="56">
        <v>702</v>
      </c>
      <c r="H61" s="56">
        <v>4960</v>
      </c>
      <c r="I61" s="56">
        <v>30200</v>
      </c>
      <c r="J61" s="56">
        <v>1910</v>
      </c>
      <c r="K61" s="56" t="s">
        <v>1313</v>
      </c>
    </row>
    <row r="62" spans="1:11">
      <c r="A62" s="55">
        <v>1956</v>
      </c>
      <c r="B62" s="56" t="s">
        <v>1325</v>
      </c>
      <c r="C62" s="57">
        <v>416</v>
      </c>
      <c r="D62" s="56">
        <v>130</v>
      </c>
      <c r="E62" s="56">
        <v>104</v>
      </c>
      <c r="F62" s="56">
        <v>686</v>
      </c>
      <c r="G62" s="56">
        <v>686</v>
      </c>
      <c r="H62" s="56">
        <v>4960</v>
      </c>
      <c r="I62" s="56">
        <v>29700</v>
      </c>
      <c r="J62" s="56">
        <v>2400</v>
      </c>
      <c r="K62" s="56" t="s">
        <v>1313</v>
      </c>
    </row>
    <row r="63" spans="1:11">
      <c r="A63" s="55">
        <v>1957</v>
      </c>
      <c r="B63" s="56" t="s">
        <v>1325</v>
      </c>
      <c r="C63" s="57">
        <v>385</v>
      </c>
      <c r="D63" s="56">
        <v>71.8</v>
      </c>
      <c r="E63" s="56">
        <v>170</v>
      </c>
      <c r="F63" s="56">
        <v>733</v>
      </c>
      <c r="G63" s="56">
        <v>733</v>
      </c>
      <c r="H63" s="56">
        <v>4960</v>
      </c>
      <c r="I63" s="56">
        <v>28800</v>
      </c>
      <c r="J63" s="56">
        <v>2270</v>
      </c>
      <c r="K63" s="56" t="s">
        <v>1313</v>
      </c>
    </row>
    <row r="64" spans="1:11">
      <c r="A64" s="55">
        <v>1958</v>
      </c>
      <c r="B64" s="56" t="s">
        <v>1325</v>
      </c>
      <c r="C64" s="57">
        <v>289</v>
      </c>
      <c r="D64" s="56">
        <v>143</v>
      </c>
      <c r="E64" s="56">
        <v>248</v>
      </c>
      <c r="F64" s="56">
        <v>564</v>
      </c>
      <c r="G64" s="56">
        <v>564</v>
      </c>
      <c r="H64" s="56">
        <v>4960</v>
      </c>
      <c r="I64" s="56">
        <v>28000</v>
      </c>
      <c r="J64" s="56">
        <v>2090</v>
      </c>
      <c r="K64" s="56" t="s">
        <v>1313</v>
      </c>
    </row>
    <row r="65" spans="1:11">
      <c r="A65" s="55">
        <v>1959</v>
      </c>
      <c r="B65" s="56" t="s">
        <v>1325</v>
      </c>
      <c r="C65" s="57">
        <v>207</v>
      </c>
      <c r="D65" s="56">
        <v>81.5</v>
      </c>
      <c r="E65" s="56">
        <v>214</v>
      </c>
      <c r="F65" s="56">
        <v>725</v>
      </c>
      <c r="G65" s="56">
        <v>725</v>
      </c>
      <c r="H65" s="56">
        <v>4960</v>
      </c>
      <c r="I65" s="56">
        <v>27800</v>
      </c>
      <c r="J65" s="56">
        <v>2270</v>
      </c>
      <c r="K65" s="56" t="s">
        <v>1313</v>
      </c>
    </row>
    <row r="66" spans="1:11">
      <c r="A66" s="55">
        <v>1960</v>
      </c>
      <c r="B66" s="56" t="s">
        <v>1325</v>
      </c>
      <c r="C66" s="57">
        <v>529</v>
      </c>
      <c r="D66" s="56">
        <v>71</v>
      </c>
      <c r="E66" s="56">
        <v>165</v>
      </c>
      <c r="F66" s="56">
        <v>693</v>
      </c>
      <c r="G66" s="56">
        <v>693</v>
      </c>
      <c r="H66" s="56">
        <v>4960</v>
      </c>
      <c r="I66" s="56">
        <v>27300</v>
      </c>
      <c r="J66" s="56">
        <v>2400</v>
      </c>
      <c r="K66" s="56" t="s">
        <v>1313</v>
      </c>
    </row>
    <row r="67" spans="1:11">
      <c r="A67" s="55">
        <v>1961</v>
      </c>
      <c r="B67" s="56" t="s">
        <v>1325</v>
      </c>
      <c r="C67" s="57">
        <v>362</v>
      </c>
      <c r="D67" s="56">
        <v>144</v>
      </c>
      <c r="E67" s="56">
        <v>147</v>
      </c>
      <c r="F67" s="56">
        <v>671</v>
      </c>
      <c r="G67" s="56">
        <v>671</v>
      </c>
      <c r="H67" s="56">
        <v>4960</v>
      </c>
      <c r="I67" s="56">
        <v>27000</v>
      </c>
      <c r="J67" s="56">
        <v>2590</v>
      </c>
      <c r="K67" s="56" t="s">
        <v>1313</v>
      </c>
    </row>
    <row r="68" spans="1:11">
      <c r="A68" s="55">
        <v>1962</v>
      </c>
      <c r="B68" s="56" t="s">
        <v>1325</v>
      </c>
      <c r="C68" s="57">
        <v>370</v>
      </c>
      <c r="D68" s="56">
        <v>159</v>
      </c>
      <c r="E68" s="56">
        <v>203</v>
      </c>
      <c r="F68" s="56">
        <v>866</v>
      </c>
      <c r="G68" s="56">
        <v>866</v>
      </c>
      <c r="H68" s="56">
        <v>4960</v>
      </c>
      <c r="I68" s="56">
        <v>26800</v>
      </c>
      <c r="J68" s="56">
        <v>3040</v>
      </c>
      <c r="K68" s="56" t="s">
        <v>1313</v>
      </c>
    </row>
    <row r="69" spans="1:11">
      <c r="A69" s="55">
        <v>1963</v>
      </c>
      <c r="B69" s="56" t="s">
        <v>1325</v>
      </c>
      <c r="C69" s="57">
        <v>510</v>
      </c>
      <c r="D69" s="56">
        <v>16</v>
      </c>
      <c r="E69" s="56">
        <v>194</v>
      </c>
      <c r="F69" s="56">
        <v>987</v>
      </c>
      <c r="G69" s="56">
        <v>987</v>
      </c>
      <c r="H69" s="56">
        <v>4960</v>
      </c>
      <c r="I69" s="56">
        <v>26400</v>
      </c>
      <c r="J69" s="56">
        <v>2530</v>
      </c>
      <c r="K69" s="56" t="s">
        <v>1313</v>
      </c>
    </row>
    <row r="70" spans="1:11">
      <c r="A70" s="55">
        <v>1964</v>
      </c>
      <c r="B70" s="56" t="s">
        <v>1325</v>
      </c>
      <c r="C70" s="57">
        <v>562</v>
      </c>
      <c r="D70" s="56">
        <v>27.8</v>
      </c>
      <c r="E70" s="56">
        <v>298</v>
      </c>
      <c r="F70" s="56">
        <v>980</v>
      </c>
      <c r="G70" s="56">
        <v>980</v>
      </c>
      <c r="H70" s="56">
        <v>5070</v>
      </c>
      <c r="I70" s="56">
        <v>26700</v>
      </c>
      <c r="J70" s="56">
        <v>2890</v>
      </c>
      <c r="K70" s="56" t="s">
        <v>1313</v>
      </c>
    </row>
    <row r="71" spans="1:11">
      <c r="A71" s="55">
        <v>1965</v>
      </c>
      <c r="B71" s="56" t="s">
        <v>1325</v>
      </c>
      <c r="C71" s="57">
        <v>625</v>
      </c>
      <c r="D71" s="56">
        <v>155</v>
      </c>
      <c r="E71" s="56">
        <v>230</v>
      </c>
      <c r="F71" s="56">
        <v>1330</v>
      </c>
      <c r="G71" s="56">
        <v>1330</v>
      </c>
      <c r="H71" s="56">
        <v>7560</v>
      </c>
      <c r="I71" s="56">
        <v>39100</v>
      </c>
      <c r="J71" s="56">
        <v>2960</v>
      </c>
      <c r="K71" s="56" t="s">
        <v>1313</v>
      </c>
    </row>
    <row r="72" spans="1:11">
      <c r="A72" s="55">
        <v>1966</v>
      </c>
      <c r="B72" s="56" t="s">
        <v>1325</v>
      </c>
      <c r="C72" s="57">
        <v>763</v>
      </c>
      <c r="D72" s="56">
        <v>40.5</v>
      </c>
      <c r="E72" s="56">
        <v>296</v>
      </c>
      <c r="F72" s="56">
        <v>1450</v>
      </c>
      <c r="G72" s="56">
        <v>1450</v>
      </c>
      <c r="H72" s="56">
        <v>8820</v>
      </c>
      <c r="I72" s="56">
        <v>44400</v>
      </c>
      <c r="J72" s="56">
        <v>3110</v>
      </c>
      <c r="K72" s="56" t="s">
        <v>1313</v>
      </c>
    </row>
    <row r="73" spans="1:11">
      <c r="A73" s="55">
        <v>1967</v>
      </c>
      <c r="B73" s="56" t="s">
        <v>1325</v>
      </c>
      <c r="C73" s="57">
        <v>626</v>
      </c>
      <c r="D73" s="56">
        <v>69.3</v>
      </c>
      <c r="E73" s="56">
        <v>299</v>
      </c>
      <c r="F73" s="56">
        <v>1140</v>
      </c>
      <c r="G73" s="56">
        <v>1140</v>
      </c>
      <c r="H73" s="56">
        <v>8820</v>
      </c>
      <c r="I73" s="56">
        <v>43000</v>
      </c>
      <c r="J73" s="56">
        <v>3380</v>
      </c>
      <c r="K73" s="56" t="s">
        <v>1313</v>
      </c>
    </row>
    <row r="74" spans="1:11">
      <c r="A74" s="55">
        <v>1968</v>
      </c>
      <c r="B74" s="56" t="s">
        <v>1325</v>
      </c>
      <c r="C74" s="57">
        <v>574</v>
      </c>
      <c r="D74" s="56">
        <v>54.6</v>
      </c>
      <c r="E74" s="56">
        <v>282</v>
      </c>
      <c r="F74" s="56">
        <v>1070</v>
      </c>
      <c r="G74" s="56">
        <v>1070</v>
      </c>
      <c r="H74" s="56">
        <v>8820</v>
      </c>
      <c r="I74" s="56">
        <v>41300</v>
      </c>
      <c r="J74" s="56">
        <v>3770</v>
      </c>
      <c r="K74" s="56" t="s">
        <v>1313</v>
      </c>
    </row>
    <row r="75" spans="1:11">
      <c r="A75" s="55">
        <v>1969</v>
      </c>
      <c r="B75" s="56" t="s">
        <v>1325</v>
      </c>
      <c r="C75" s="57">
        <v>406</v>
      </c>
      <c r="D75" s="56">
        <v>203</v>
      </c>
      <c r="E75" s="56">
        <v>271</v>
      </c>
      <c r="F75" s="56">
        <v>1150</v>
      </c>
      <c r="G75" s="56">
        <v>1150</v>
      </c>
      <c r="H75" s="56">
        <v>10200</v>
      </c>
      <c r="I75" s="56">
        <v>45300</v>
      </c>
      <c r="J75" s="56">
        <v>3760</v>
      </c>
      <c r="K75" s="56" t="s">
        <v>1313</v>
      </c>
    </row>
    <row r="76" spans="1:11">
      <c r="A76" s="55">
        <v>1970</v>
      </c>
      <c r="B76" s="56" t="s">
        <v>1325</v>
      </c>
      <c r="C76" s="57">
        <v>453</v>
      </c>
      <c r="D76" s="56">
        <v>413</v>
      </c>
      <c r="E76" s="56">
        <v>327</v>
      </c>
      <c r="F76" s="56">
        <v>1000</v>
      </c>
      <c r="G76" s="56">
        <v>1000</v>
      </c>
      <c r="H76" s="56">
        <v>13200</v>
      </c>
      <c r="I76" s="56">
        <v>55500</v>
      </c>
      <c r="J76" s="56">
        <v>3720</v>
      </c>
      <c r="K76" s="56" t="s">
        <v>1313</v>
      </c>
    </row>
    <row r="77" spans="1:11">
      <c r="A77" s="55">
        <v>1971</v>
      </c>
      <c r="B77" s="56" t="s">
        <v>1325</v>
      </c>
      <c r="C77" s="57">
        <v>385</v>
      </c>
      <c r="D77" s="56">
        <v>32.299999999999997</v>
      </c>
      <c r="E77" s="56">
        <v>502</v>
      </c>
      <c r="F77" s="56">
        <v>748</v>
      </c>
      <c r="G77" s="56">
        <v>748</v>
      </c>
      <c r="H77" s="56">
        <v>11600</v>
      </c>
      <c r="I77" s="56">
        <v>46700</v>
      </c>
      <c r="J77" s="56">
        <v>3830</v>
      </c>
      <c r="K77" s="56" t="s">
        <v>1313</v>
      </c>
    </row>
    <row r="78" spans="1:11">
      <c r="A78" s="55">
        <v>1972</v>
      </c>
      <c r="B78" s="56" t="s">
        <v>1325</v>
      </c>
      <c r="C78" s="57">
        <v>709</v>
      </c>
      <c r="D78" s="56">
        <v>120</v>
      </c>
      <c r="E78" s="56">
        <v>325</v>
      </c>
      <c r="F78" s="56">
        <v>1050</v>
      </c>
      <c r="G78" s="56">
        <v>1050</v>
      </c>
      <c r="H78" s="56">
        <v>8000</v>
      </c>
      <c r="I78" s="56">
        <v>31200</v>
      </c>
      <c r="J78" s="56">
        <v>4000</v>
      </c>
      <c r="K78" s="56" t="s">
        <v>1313</v>
      </c>
    </row>
    <row r="79" spans="1:11">
      <c r="A79" s="55">
        <v>1973</v>
      </c>
      <c r="B79" s="56" t="s">
        <v>1325</v>
      </c>
      <c r="C79" s="57">
        <v>1220</v>
      </c>
      <c r="D79" s="56">
        <v>68.5</v>
      </c>
      <c r="E79" s="56">
        <v>245</v>
      </c>
      <c r="F79" s="56">
        <v>1320</v>
      </c>
      <c r="G79" s="56">
        <v>1320</v>
      </c>
      <c r="H79" s="56">
        <v>11600</v>
      </c>
      <c r="I79" s="56">
        <v>42600</v>
      </c>
      <c r="J79" s="56">
        <v>3720</v>
      </c>
      <c r="K79" s="56" t="s">
        <v>1313</v>
      </c>
    </row>
    <row r="80" spans="1:11">
      <c r="A80" s="55">
        <v>1974</v>
      </c>
      <c r="B80" s="56" t="s">
        <v>1325</v>
      </c>
      <c r="C80" s="57">
        <v>859</v>
      </c>
      <c r="D80" s="56">
        <v>150</v>
      </c>
      <c r="E80" s="56">
        <v>271</v>
      </c>
      <c r="F80" s="56">
        <v>1040</v>
      </c>
      <c r="G80" s="56">
        <v>1040</v>
      </c>
      <c r="H80" s="56">
        <v>20400</v>
      </c>
      <c r="I80" s="56">
        <v>67400</v>
      </c>
      <c r="J80" s="56">
        <v>4820</v>
      </c>
      <c r="K80" s="56" t="s">
        <v>1313</v>
      </c>
    </row>
    <row r="81" spans="1:11">
      <c r="A81" s="55">
        <v>1975</v>
      </c>
      <c r="B81" s="56" t="s">
        <v>1325</v>
      </c>
      <c r="C81" s="57">
        <v>604</v>
      </c>
      <c r="D81" s="56">
        <v>58.5</v>
      </c>
      <c r="E81" s="56">
        <v>205</v>
      </c>
      <c r="F81" s="56">
        <v>638</v>
      </c>
      <c r="G81" s="56">
        <v>638</v>
      </c>
      <c r="H81" s="56">
        <v>18200</v>
      </c>
      <c r="I81" s="56">
        <v>55100</v>
      </c>
      <c r="J81" s="56">
        <v>3980</v>
      </c>
      <c r="K81" s="56" t="s">
        <v>1313</v>
      </c>
    </row>
    <row r="82" spans="1:11">
      <c r="A82" s="55">
        <v>1976</v>
      </c>
      <c r="B82" s="56" t="s">
        <v>1325</v>
      </c>
      <c r="C82" s="57">
        <v>1060</v>
      </c>
      <c r="D82" s="56">
        <v>31.1</v>
      </c>
      <c r="E82" s="56">
        <v>219</v>
      </c>
      <c r="F82" s="56">
        <v>1090</v>
      </c>
      <c r="G82" s="56">
        <v>1090</v>
      </c>
      <c r="H82" s="56">
        <v>16500</v>
      </c>
      <c r="I82" s="56">
        <v>47300</v>
      </c>
      <c r="J82" s="56">
        <v>3940</v>
      </c>
      <c r="K82" s="56" t="s">
        <v>1313</v>
      </c>
    </row>
    <row r="83" spans="1:11">
      <c r="A83" s="55">
        <v>1977</v>
      </c>
      <c r="B83" s="56" t="s">
        <v>1325</v>
      </c>
      <c r="C83" s="57">
        <v>913</v>
      </c>
      <c r="D83" s="56">
        <v>43.2</v>
      </c>
      <c r="E83" s="56">
        <v>198</v>
      </c>
      <c r="F83" s="56">
        <v>1080</v>
      </c>
      <c r="G83" s="56">
        <v>1080</v>
      </c>
      <c r="H83" s="56">
        <v>13300</v>
      </c>
      <c r="I83" s="56">
        <v>35800</v>
      </c>
      <c r="J83" s="56">
        <v>4480</v>
      </c>
      <c r="K83" s="56" t="s">
        <v>1313</v>
      </c>
    </row>
    <row r="84" spans="1:11">
      <c r="A84" s="55">
        <v>1978</v>
      </c>
      <c r="B84" s="56" t="s">
        <v>1325</v>
      </c>
      <c r="C84" s="57">
        <v>1210</v>
      </c>
      <c r="D84" s="56">
        <v>43.7</v>
      </c>
      <c r="E84" s="56">
        <v>355</v>
      </c>
      <c r="F84" s="56">
        <v>1140</v>
      </c>
      <c r="G84" s="56">
        <v>1140</v>
      </c>
      <c r="H84" s="56">
        <v>7450</v>
      </c>
      <c r="I84" s="56">
        <v>18600</v>
      </c>
      <c r="J84" s="56">
        <v>4250</v>
      </c>
      <c r="K84" s="56" t="s">
        <v>1313</v>
      </c>
    </row>
    <row r="85" spans="1:11">
      <c r="A85" s="55">
        <v>1979</v>
      </c>
      <c r="B85" s="56" t="s">
        <v>1325</v>
      </c>
      <c r="C85" s="57">
        <v>983</v>
      </c>
      <c r="D85" s="56">
        <v>194</v>
      </c>
      <c r="E85" s="56">
        <v>286</v>
      </c>
      <c r="F85" s="56">
        <v>1240</v>
      </c>
      <c r="G85" s="56">
        <v>1240</v>
      </c>
      <c r="H85" s="56">
        <v>6640</v>
      </c>
      <c r="I85" s="56">
        <v>14900</v>
      </c>
      <c r="J85" s="56">
        <v>3420</v>
      </c>
      <c r="K85" s="56" t="s">
        <v>1313</v>
      </c>
    </row>
    <row r="86" spans="1:11">
      <c r="A86" s="55">
        <v>1980</v>
      </c>
      <c r="B86" s="56" t="s">
        <v>1325</v>
      </c>
      <c r="C86" s="57">
        <v>1010</v>
      </c>
      <c r="D86" s="56">
        <v>58.4</v>
      </c>
      <c r="E86" s="56">
        <v>306</v>
      </c>
      <c r="F86" s="56">
        <v>1040</v>
      </c>
      <c r="G86" s="56">
        <v>1040</v>
      </c>
      <c r="H86" s="56">
        <v>5820</v>
      </c>
      <c r="I86" s="56">
        <v>11500</v>
      </c>
      <c r="J86" s="56">
        <v>3610</v>
      </c>
      <c r="K86" s="56" t="s">
        <v>1313</v>
      </c>
    </row>
    <row r="87" spans="1:11">
      <c r="A87" s="55">
        <v>1981</v>
      </c>
      <c r="B87" s="56" t="s">
        <v>1325</v>
      </c>
      <c r="C87" s="57">
        <v>1100</v>
      </c>
      <c r="D87" s="56">
        <v>35.799999999999997</v>
      </c>
      <c r="E87" s="56">
        <v>231</v>
      </c>
      <c r="F87" s="56">
        <v>1090</v>
      </c>
      <c r="G87" s="56">
        <v>1090</v>
      </c>
      <c r="H87" s="56">
        <v>5560</v>
      </c>
      <c r="I87" s="56">
        <v>9970</v>
      </c>
      <c r="J87" s="56">
        <v>3750</v>
      </c>
      <c r="K87" s="56" t="s">
        <v>1313</v>
      </c>
    </row>
    <row r="88" spans="1:11">
      <c r="A88" s="55">
        <v>1982</v>
      </c>
      <c r="B88" s="56" t="s">
        <v>1325</v>
      </c>
      <c r="C88" s="57">
        <v>919</v>
      </c>
      <c r="D88" s="56">
        <v>24</v>
      </c>
      <c r="E88" s="56">
        <v>246</v>
      </c>
      <c r="F88" s="56">
        <v>851</v>
      </c>
      <c r="G88" s="56">
        <v>851</v>
      </c>
      <c r="H88" s="56">
        <v>3550</v>
      </c>
      <c r="I88" s="56">
        <v>6000</v>
      </c>
      <c r="J88" s="56">
        <v>4110</v>
      </c>
      <c r="K88" s="56" t="s">
        <v>1313</v>
      </c>
    </row>
    <row r="89" spans="1:11">
      <c r="A89" s="55">
        <v>1983</v>
      </c>
      <c r="B89" s="56" t="s">
        <v>1325</v>
      </c>
      <c r="C89" s="57">
        <v>894</v>
      </c>
      <c r="D89" s="56">
        <v>139</v>
      </c>
      <c r="E89" s="56">
        <v>262</v>
      </c>
      <c r="F89" s="56">
        <v>1040</v>
      </c>
      <c r="G89" s="56">
        <v>1040</v>
      </c>
      <c r="H89" s="56">
        <v>3790</v>
      </c>
      <c r="I89" s="56">
        <v>6200</v>
      </c>
      <c r="J89" s="56">
        <v>3980</v>
      </c>
      <c r="K89" s="56" t="s">
        <v>1313</v>
      </c>
    </row>
    <row r="90" spans="1:11">
      <c r="A90" s="55">
        <v>1984</v>
      </c>
      <c r="B90" s="56" t="s">
        <v>1325</v>
      </c>
      <c r="C90" s="57">
        <v>884</v>
      </c>
      <c r="D90" s="56">
        <v>142</v>
      </c>
      <c r="E90" s="56">
        <v>218</v>
      </c>
      <c r="F90" s="56">
        <v>1200</v>
      </c>
      <c r="G90" s="56">
        <v>1200</v>
      </c>
      <c r="H90" s="56">
        <v>9410</v>
      </c>
      <c r="I90" s="56">
        <v>14800</v>
      </c>
      <c r="J90" s="56">
        <v>3480</v>
      </c>
      <c r="K90" s="56">
        <v>3187</v>
      </c>
    </row>
    <row r="91" spans="1:11">
      <c r="A91" s="55">
        <v>1985</v>
      </c>
      <c r="B91" s="56" t="s">
        <v>1325</v>
      </c>
      <c r="C91" s="57">
        <v>907</v>
      </c>
      <c r="D91" s="56">
        <v>122</v>
      </c>
      <c r="E91" s="56">
        <v>230</v>
      </c>
      <c r="F91" s="56">
        <v>1200</v>
      </c>
      <c r="G91" s="56">
        <v>1200</v>
      </c>
      <c r="H91" s="56">
        <v>11400</v>
      </c>
      <c r="I91" s="56">
        <v>17300</v>
      </c>
      <c r="J91" s="56">
        <v>4410</v>
      </c>
      <c r="K91" s="56">
        <v>4325</v>
      </c>
    </row>
    <row r="92" spans="1:11">
      <c r="A92" s="55">
        <v>1986</v>
      </c>
      <c r="B92" s="56" t="s">
        <v>1325</v>
      </c>
      <c r="C92" s="57">
        <v>1130</v>
      </c>
      <c r="D92" s="56">
        <v>42</v>
      </c>
      <c r="E92" s="56">
        <v>346</v>
      </c>
      <c r="F92" s="56">
        <v>1320</v>
      </c>
      <c r="G92" s="56">
        <v>1320</v>
      </c>
      <c r="H92" s="56">
        <v>7170</v>
      </c>
      <c r="I92" s="56">
        <v>10700</v>
      </c>
      <c r="J92" s="56">
        <v>3660</v>
      </c>
      <c r="K92" s="56">
        <v>4077</v>
      </c>
    </row>
    <row r="93" spans="1:11">
      <c r="A93" s="55">
        <v>1987</v>
      </c>
      <c r="B93" s="56" t="s">
        <v>1325</v>
      </c>
      <c r="C93" s="57">
        <v>1580</v>
      </c>
      <c r="D93" s="56">
        <v>38</v>
      </c>
      <c r="E93" s="56">
        <v>294</v>
      </c>
      <c r="F93" s="56">
        <v>1600</v>
      </c>
      <c r="G93" s="56">
        <v>1600</v>
      </c>
      <c r="H93" s="56">
        <v>8050</v>
      </c>
      <c r="I93" s="56">
        <v>11600</v>
      </c>
      <c r="J93" s="56">
        <v>3170</v>
      </c>
      <c r="K93" s="56">
        <v>4078</v>
      </c>
    </row>
    <row r="94" spans="1:11">
      <c r="A94" s="55">
        <v>1988</v>
      </c>
      <c r="B94" s="56" t="s">
        <v>1325</v>
      </c>
      <c r="C94" s="57">
        <v>1640</v>
      </c>
      <c r="D94" s="56">
        <v>147</v>
      </c>
      <c r="E94" s="56">
        <v>433</v>
      </c>
      <c r="F94" s="56">
        <v>1530</v>
      </c>
      <c r="G94" s="56">
        <v>1530</v>
      </c>
      <c r="H94" s="56">
        <v>12700</v>
      </c>
      <c r="I94" s="56">
        <v>17500</v>
      </c>
      <c r="J94" s="56">
        <v>3220</v>
      </c>
      <c r="K94" s="56">
        <v>4099</v>
      </c>
    </row>
    <row r="95" spans="1:11">
      <c r="A95" s="55">
        <v>1989</v>
      </c>
      <c r="B95" s="56" t="s">
        <v>1325</v>
      </c>
      <c r="C95" s="57">
        <v>1880</v>
      </c>
      <c r="D95" s="56">
        <v>122</v>
      </c>
      <c r="E95" s="56">
        <v>440</v>
      </c>
      <c r="F95" s="56">
        <v>1350</v>
      </c>
      <c r="G95" s="56">
        <v>1350</v>
      </c>
      <c r="H95" s="56">
        <v>12700</v>
      </c>
      <c r="I95" s="56">
        <v>16700</v>
      </c>
      <c r="J95" s="56">
        <v>3650</v>
      </c>
      <c r="K95" s="56">
        <v>4194</v>
      </c>
    </row>
    <row r="96" spans="1:11">
      <c r="A96" s="55">
        <v>1990</v>
      </c>
      <c r="B96" s="56" t="s">
        <v>1325</v>
      </c>
      <c r="C96" s="57">
        <v>1610</v>
      </c>
      <c r="D96" s="56">
        <v>122</v>
      </c>
      <c r="E96" s="56">
        <v>331</v>
      </c>
      <c r="F96" s="56">
        <v>1120</v>
      </c>
      <c r="G96" s="56">
        <v>1120</v>
      </c>
      <c r="H96" s="56">
        <v>7850</v>
      </c>
      <c r="I96" s="56">
        <v>9790</v>
      </c>
      <c r="J96" s="56">
        <v>3440</v>
      </c>
      <c r="K96" s="56">
        <v>4190</v>
      </c>
    </row>
    <row r="97" spans="1:11">
      <c r="A97" s="55">
        <v>1991</v>
      </c>
      <c r="B97" s="56" t="s">
        <v>1325</v>
      </c>
      <c r="C97" s="57">
        <v>1410</v>
      </c>
      <c r="D97" s="56">
        <v>75</v>
      </c>
      <c r="E97" s="56">
        <v>247</v>
      </c>
      <c r="F97" s="56">
        <v>1260</v>
      </c>
      <c r="G97" s="56">
        <v>1260</v>
      </c>
      <c r="H97" s="56">
        <v>6610</v>
      </c>
      <c r="I97" s="56">
        <v>7910</v>
      </c>
      <c r="J97" s="56">
        <v>3230</v>
      </c>
      <c r="K97" s="56">
        <v>3820</v>
      </c>
    </row>
    <row r="98" spans="1:11">
      <c r="A98" s="55">
        <v>1992</v>
      </c>
      <c r="B98" s="56" t="s">
        <v>1325</v>
      </c>
      <c r="C98" s="57">
        <v>1620</v>
      </c>
      <c r="D98" s="56">
        <v>90</v>
      </c>
      <c r="E98" s="56">
        <v>272</v>
      </c>
      <c r="F98" s="56">
        <v>1300</v>
      </c>
      <c r="G98" s="56">
        <v>1300</v>
      </c>
      <c r="H98" s="56">
        <v>5860</v>
      </c>
      <c r="I98" s="56">
        <v>6810</v>
      </c>
      <c r="J98" s="56">
        <v>2870</v>
      </c>
      <c r="K98" s="56">
        <v>3710</v>
      </c>
    </row>
    <row r="99" spans="1:11">
      <c r="A99" s="55">
        <v>1993</v>
      </c>
      <c r="B99" s="56" t="s">
        <v>1325</v>
      </c>
      <c r="C99" s="57">
        <v>1330</v>
      </c>
      <c r="D99" s="56">
        <v>70</v>
      </c>
      <c r="E99" s="56">
        <v>323</v>
      </c>
      <c r="F99" s="56">
        <v>1300</v>
      </c>
      <c r="G99" s="56">
        <v>1300</v>
      </c>
      <c r="H99" s="56">
        <v>5510</v>
      </c>
      <c r="I99" s="56">
        <v>6220</v>
      </c>
      <c r="J99" s="56">
        <v>3550</v>
      </c>
      <c r="K99" s="56">
        <v>4390</v>
      </c>
    </row>
    <row r="100" spans="1:11">
      <c r="A100" s="55">
        <v>1994</v>
      </c>
      <c r="B100" s="56" t="s">
        <v>1325</v>
      </c>
      <c r="C100" s="57">
        <v>1660</v>
      </c>
      <c r="D100" s="56">
        <v>160</v>
      </c>
      <c r="E100" s="56">
        <v>402</v>
      </c>
      <c r="F100" s="56">
        <v>1490</v>
      </c>
      <c r="G100" s="56">
        <v>1490</v>
      </c>
      <c r="H100" s="56">
        <v>7170</v>
      </c>
      <c r="I100" s="56">
        <v>7890</v>
      </c>
      <c r="J100" s="56">
        <v>3410</v>
      </c>
      <c r="K100" s="56">
        <v>4180</v>
      </c>
    </row>
    <row r="101" spans="1:11">
      <c r="A101" s="55">
        <v>1995</v>
      </c>
      <c r="B101" s="56" t="s">
        <v>1325</v>
      </c>
      <c r="C101" s="57">
        <v>1450</v>
      </c>
      <c r="D101" s="56">
        <v>261</v>
      </c>
      <c r="E101" s="56">
        <v>390</v>
      </c>
      <c r="F101" s="56">
        <v>2150</v>
      </c>
      <c r="G101" s="56">
        <v>2150</v>
      </c>
      <c r="H101" s="56">
        <v>8490</v>
      </c>
      <c r="I101" s="56">
        <v>9080</v>
      </c>
      <c r="J101" s="56">
        <v>3430</v>
      </c>
      <c r="K101" s="56">
        <v>3840</v>
      </c>
    </row>
    <row r="102" spans="1:11">
      <c r="A102" s="55">
        <v>1996</v>
      </c>
      <c r="B102" s="56" t="s">
        <v>1325</v>
      </c>
      <c r="C102" s="57">
        <v>1490</v>
      </c>
      <c r="D102" s="56">
        <v>151</v>
      </c>
      <c r="E102" s="56">
        <v>122</v>
      </c>
      <c r="F102" s="56">
        <v>1520</v>
      </c>
      <c r="G102" s="56">
        <v>1520</v>
      </c>
      <c r="H102" s="56">
        <v>8050</v>
      </c>
      <c r="I102" s="56">
        <v>8360</v>
      </c>
      <c r="J102" s="56">
        <v>3600</v>
      </c>
      <c r="K102" s="56">
        <v>4180</v>
      </c>
    </row>
    <row r="103" spans="1:11">
      <c r="A103" s="55">
        <v>1997</v>
      </c>
      <c r="B103" s="57">
        <v>0</v>
      </c>
      <c r="C103" s="57">
        <v>2170</v>
      </c>
      <c r="D103" s="56">
        <v>206</v>
      </c>
      <c r="E103" s="56">
        <v>213</v>
      </c>
      <c r="F103" s="56">
        <v>1530</v>
      </c>
      <c r="G103" s="56">
        <v>1870</v>
      </c>
      <c r="H103" s="56">
        <v>7720</v>
      </c>
      <c r="I103" s="56">
        <v>7840</v>
      </c>
      <c r="J103" s="56">
        <v>4360</v>
      </c>
      <c r="K103" s="56">
        <v>4070</v>
      </c>
    </row>
    <row r="104" spans="1:11">
      <c r="A104" s="55">
        <v>1998</v>
      </c>
      <c r="B104" s="57">
        <v>0</v>
      </c>
      <c r="C104" s="57">
        <v>2720</v>
      </c>
      <c r="D104" s="56">
        <v>245</v>
      </c>
      <c r="E104" s="56">
        <v>175</v>
      </c>
      <c r="F104" s="56">
        <v>1990</v>
      </c>
      <c r="G104" s="56">
        <v>2510</v>
      </c>
      <c r="H104" s="56">
        <v>7940</v>
      </c>
      <c r="I104" s="56">
        <v>7940</v>
      </c>
      <c r="J104" s="56">
        <v>3930</v>
      </c>
      <c r="K104" s="56">
        <v>4330</v>
      </c>
    </row>
    <row r="105" spans="1:11">
      <c r="A105" s="59">
        <v>1999</v>
      </c>
      <c r="B105" s="57">
        <v>0</v>
      </c>
      <c r="C105" s="57">
        <v>2110</v>
      </c>
      <c r="D105" s="56">
        <v>257</v>
      </c>
      <c r="E105" s="56">
        <v>121</v>
      </c>
      <c r="F105" s="56">
        <v>2050</v>
      </c>
      <c r="G105" s="56">
        <v>1910</v>
      </c>
      <c r="H105" s="56">
        <v>8490</v>
      </c>
      <c r="I105" s="56">
        <v>8310</v>
      </c>
      <c r="J105" s="56">
        <v>4860</v>
      </c>
      <c r="K105" s="56">
        <v>3570</v>
      </c>
    </row>
    <row r="106" spans="1:11">
      <c r="A106" s="59">
        <v>2000</v>
      </c>
      <c r="B106" s="57">
        <v>0</v>
      </c>
      <c r="C106" s="57">
        <v>2410</v>
      </c>
      <c r="D106" s="56">
        <v>491</v>
      </c>
      <c r="E106" s="56">
        <v>118</v>
      </c>
      <c r="F106" s="56">
        <v>2130</v>
      </c>
      <c r="G106" s="56">
        <v>1920</v>
      </c>
      <c r="H106" s="56">
        <v>8160</v>
      </c>
      <c r="I106" s="56">
        <v>7720</v>
      </c>
      <c r="J106" s="56">
        <v>3790</v>
      </c>
      <c r="K106" s="56">
        <v>4230</v>
      </c>
    </row>
    <row r="107" spans="1:11">
      <c r="A107" s="59">
        <v>2001</v>
      </c>
      <c r="B107" s="57">
        <v>0</v>
      </c>
      <c r="C107" s="56">
        <v>2220</v>
      </c>
      <c r="D107" s="56">
        <v>541</v>
      </c>
      <c r="E107" s="56">
        <v>95</v>
      </c>
      <c r="F107" s="56">
        <v>2200</v>
      </c>
      <c r="G107" s="56">
        <v>1700</v>
      </c>
      <c r="H107" s="56">
        <v>8250</v>
      </c>
      <c r="I107" s="56">
        <v>7590</v>
      </c>
      <c r="J107" s="56">
        <v>5100</v>
      </c>
      <c r="K107" s="56">
        <v>5800</v>
      </c>
    </row>
    <row r="108" spans="1:11">
      <c r="A108" s="59">
        <v>2002</v>
      </c>
      <c r="B108" s="57">
        <v>0</v>
      </c>
      <c r="C108" s="57">
        <v>1930</v>
      </c>
      <c r="D108" s="57">
        <v>131</v>
      </c>
      <c r="E108" s="57">
        <v>111</v>
      </c>
      <c r="F108" s="57">
        <v>2320</v>
      </c>
      <c r="G108" s="57">
        <v>1780</v>
      </c>
      <c r="H108" s="57">
        <v>6920</v>
      </c>
      <c r="I108" s="57">
        <v>6270</v>
      </c>
      <c r="J108" s="57">
        <v>4600</v>
      </c>
      <c r="K108" s="57">
        <v>6700</v>
      </c>
    </row>
    <row r="109" spans="1:11">
      <c r="A109" s="59">
        <v>2003</v>
      </c>
      <c r="B109" s="57">
        <v>0</v>
      </c>
      <c r="C109" s="57">
        <v>2320</v>
      </c>
      <c r="D109" s="57">
        <v>108</v>
      </c>
      <c r="E109" s="57">
        <v>172</v>
      </c>
      <c r="F109" s="57">
        <v>2210</v>
      </c>
      <c r="G109" s="57">
        <v>2150</v>
      </c>
      <c r="H109" s="57">
        <v>6330</v>
      </c>
      <c r="I109" s="57">
        <v>5610</v>
      </c>
      <c r="J109" s="57">
        <v>5100</v>
      </c>
      <c r="K109" s="57">
        <v>8700</v>
      </c>
    </row>
    <row r="110" spans="1:11">
      <c r="A110" s="69">
        <v>2004</v>
      </c>
      <c r="B110" s="57">
        <v>0</v>
      </c>
      <c r="C110" s="57">
        <v>1990</v>
      </c>
      <c r="D110" s="57">
        <v>109</v>
      </c>
      <c r="E110" s="57">
        <v>167</v>
      </c>
      <c r="F110" s="57">
        <v>1880</v>
      </c>
      <c r="G110" s="57">
        <v>1890</v>
      </c>
      <c r="H110" s="57">
        <v>7390</v>
      </c>
      <c r="I110" s="57">
        <v>6370</v>
      </c>
      <c r="J110" s="57">
        <v>5600</v>
      </c>
      <c r="K110" s="57">
        <v>15000</v>
      </c>
    </row>
    <row r="111" spans="1:11">
      <c r="A111" s="59">
        <v>2005</v>
      </c>
      <c r="B111" s="57">
        <v>0</v>
      </c>
      <c r="C111" s="57">
        <v>2530</v>
      </c>
      <c r="D111" s="57">
        <v>142</v>
      </c>
      <c r="E111" s="57">
        <v>175</v>
      </c>
      <c r="F111" s="57">
        <v>2390</v>
      </c>
      <c r="G111" s="57">
        <v>2380</v>
      </c>
      <c r="H111" s="57">
        <v>8620</v>
      </c>
      <c r="I111" s="57">
        <v>7190</v>
      </c>
      <c r="J111" s="57">
        <v>5400</v>
      </c>
      <c r="K111" s="56">
        <v>14000</v>
      </c>
    </row>
    <row r="112" spans="1:11">
      <c r="A112" s="59">
        <v>2006</v>
      </c>
      <c r="B112" s="57">
        <v>0</v>
      </c>
      <c r="C112" s="57">
        <v>2300</v>
      </c>
      <c r="D112" s="57">
        <v>311</v>
      </c>
      <c r="E112" s="57">
        <v>120</v>
      </c>
      <c r="F112" s="57">
        <v>1960</v>
      </c>
      <c r="G112" s="57">
        <v>2040</v>
      </c>
      <c r="H112" s="57">
        <v>11100</v>
      </c>
      <c r="I112" s="57">
        <v>8980</v>
      </c>
      <c r="J112" s="57">
        <v>5800</v>
      </c>
      <c r="K112" s="57">
        <v>15000</v>
      </c>
    </row>
    <row r="113" spans="1:13">
      <c r="A113" s="59">
        <v>2007</v>
      </c>
      <c r="B113" s="57">
        <v>0</v>
      </c>
      <c r="C113" s="57">
        <v>3070</v>
      </c>
      <c r="D113" s="57">
        <v>421</v>
      </c>
      <c r="E113" s="57">
        <v>139</v>
      </c>
      <c r="F113" s="57">
        <v>2630</v>
      </c>
      <c r="G113" s="57">
        <v>2630</v>
      </c>
      <c r="H113" s="57">
        <v>31000</v>
      </c>
      <c r="I113" s="57">
        <v>24400</v>
      </c>
      <c r="J113" s="57">
        <v>6400</v>
      </c>
      <c r="K113" s="57">
        <v>15400</v>
      </c>
      <c r="L113" s="51"/>
      <c r="M113" s="51"/>
    </row>
    <row r="114" spans="1:13">
      <c r="A114" s="59">
        <v>2008</v>
      </c>
      <c r="B114" s="57">
        <v>0</v>
      </c>
      <c r="C114" s="57">
        <v>1930</v>
      </c>
      <c r="D114" s="57">
        <v>375</v>
      </c>
      <c r="E114" s="57">
        <v>228</v>
      </c>
      <c r="F114" s="57">
        <v>1210</v>
      </c>
      <c r="G114" s="57">
        <v>1470</v>
      </c>
      <c r="H114" s="57">
        <v>28100</v>
      </c>
      <c r="I114" s="57">
        <v>21200</v>
      </c>
      <c r="J114" s="57">
        <v>7500</v>
      </c>
      <c r="K114" s="57">
        <v>16000</v>
      </c>
      <c r="L114" s="51"/>
      <c r="M114" s="51"/>
    </row>
    <row r="115" spans="1:13">
      <c r="A115" s="59">
        <v>2009</v>
      </c>
      <c r="B115" s="57">
        <v>0</v>
      </c>
      <c r="C115" s="57">
        <v>1250</v>
      </c>
      <c r="D115" s="57">
        <v>397</v>
      </c>
      <c r="E115" s="57">
        <v>134</v>
      </c>
      <c r="F115" s="57">
        <v>812</v>
      </c>
      <c r="G115" s="57">
        <v>950</v>
      </c>
      <c r="H115" s="57">
        <v>17300</v>
      </c>
      <c r="I115" s="57">
        <v>13100</v>
      </c>
      <c r="J115" s="57">
        <v>7500</v>
      </c>
      <c r="K115" s="57">
        <v>14000</v>
      </c>
      <c r="L115" s="51"/>
      <c r="M115" s="51"/>
    </row>
    <row r="116" spans="1:13">
      <c r="A116" s="59">
        <v>2010</v>
      </c>
      <c r="B116" s="57">
        <v>0</v>
      </c>
      <c r="C116" s="57">
        <v>1620</v>
      </c>
      <c r="D116" s="57">
        <v>1040</v>
      </c>
      <c r="E116" s="57">
        <v>133</v>
      </c>
      <c r="F116" s="57">
        <v>636</v>
      </c>
      <c r="G116" s="57">
        <v>580</v>
      </c>
      <c r="H116" s="57">
        <v>19300</v>
      </c>
      <c r="I116" s="57">
        <v>14400</v>
      </c>
      <c r="J116" s="57">
        <v>7700</v>
      </c>
      <c r="K116" s="57">
        <v>16000</v>
      </c>
      <c r="L116" s="51"/>
      <c r="M116" s="51"/>
    </row>
    <row r="117" spans="1:13">
      <c r="A117" s="59">
        <v>2011</v>
      </c>
      <c r="B117" s="57">
        <v>0</v>
      </c>
      <c r="C117" s="57">
        <v>1750</v>
      </c>
      <c r="D117" s="57">
        <v>628</v>
      </c>
      <c r="E117" s="57">
        <v>138</v>
      </c>
      <c r="F117" s="57">
        <v>696</v>
      </c>
      <c r="G117" s="57">
        <v>1120</v>
      </c>
      <c r="H117" s="57">
        <v>25300</v>
      </c>
      <c r="I117" s="57">
        <v>18300</v>
      </c>
      <c r="J117" s="57">
        <v>8170</v>
      </c>
      <c r="K117" s="57">
        <v>16700</v>
      </c>
      <c r="L117" s="51"/>
      <c r="M117" s="51"/>
    </row>
    <row r="118" spans="1:13">
      <c r="A118" s="59">
        <v>2012</v>
      </c>
      <c r="B118" s="57">
        <v>0</v>
      </c>
      <c r="C118" s="57">
        <v>1700</v>
      </c>
      <c r="D118" s="57">
        <v>767</v>
      </c>
      <c r="E118" s="57">
        <v>134</v>
      </c>
      <c r="F118" s="57">
        <v>647</v>
      </c>
      <c r="G118" s="57">
        <v>940</v>
      </c>
      <c r="H118" s="57">
        <v>22300</v>
      </c>
      <c r="I118" s="57">
        <v>15800</v>
      </c>
      <c r="J118" s="56">
        <v>6960</v>
      </c>
      <c r="K118" s="57">
        <v>16700</v>
      </c>
      <c r="L118" s="51"/>
      <c r="M118" s="51"/>
    </row>
    <row r="119" spans="1:13">
      <c r="A119" s="59">
        <v>2013</v>
      </c>
      <c r="B119" s="57">
        <v>0</v>
      </c>
      <c r="C119" s="57">
        <v>1710</v>
      </c>
      <c r="D119" s="57">
        <v>857</v>
      </c>
      <c r="E119" s="57">
        <v>400</v>
      </c>
      <c r="F119" s="57">
        <v>737</v>
      </c>
      <c r="G119" s="57">
        <v>590</v>
      </c>
      <c r="H119" s="57">
        <v>19200</v>
      </c>
      <c r="I119" s="57">
        <v>13400</v>
      </c>
      <c r="J119" s="56">
        <v>8480</v>
      </c>
      <c r="K119" s="57">
        <v>17100</v>
      </c>
      <c r="L119" s="51"/>
      <c r="M119" s="51"/>
    </row>
    <row r="120" spans="1:13">
      <c r="A120" s="59">
        <v>2014</v>
      </c>
      <c r="B120" s="57">
        <v>0</v>
      </c>
      <c r="C120" s="57">
        <v>2270</v>
      </c>
      <c r="D120" s="57">
        <v>567</v>
      </c>
      <c r="E120" s="57">
        <v>431</v>
      </c>
      <c r="F120" s="57">
        <v>625</v>
      </c>
      <c r="G120" s="57">
        <v>1670</v>
      </c>
      <c r="H120" s="57">
        <v>24600</v>
      </c>
      <c r="I120" s="57">
        <v>16900</v>
      </c>
      <c r="J120" s="56" t="s">
        <v>1313</v>
      </c>
      <c r="K120" s="57">
        <v>19000</v>
      </c>
      <c r="L120" s="62"/>
      <c r="M120" s="62"/>
    </row>
    <row r="121" spans="1:13">
      <c r="A121" s="59">
        <v>2015</v>
      </c>
      <c r="B121" s="57">
        <v>0</v>
      </c>
      <c r="C121" s="57">
        <v>1950</v>
      </c>
      <c r="D121" s="57">
        <v>519</v>
      </c>
      <c r="E121" s="57">
        <v>457</v>
      </c>
      <c r="F121" s="57">
        <v>566</v>
      </c>
      <c r="G121" s="57">
        <v>1410</v>
      </c>
      <c r="H121" s="57">
        <v>14200</v>
      </c>
      <c r="I121" s="57">
        <v>9750</v>
      </c>
      <c r="J121" s="56" t="s">
        <v>1313</v>
      </c>
      <c r="K121" s="57">
        <v>19400</v>
      </c>
      <c r="L121" s="62"/>
      <c r="M121" s="68"/>
    </row>
    <row r="122" spans="1:13">
      <c r="A122" s="59">
        <v>2016</v>
      </c>
      <c r="B122" s="57">
        <v>0</v>
      </c>
      <c r="C122" s="57">
        <v>2190</v>
      </c>
      <c r="D122" s="57">
        <v>431</v>
      </c>
      <c r="E122" s="57">
        <v>513</v>
      </c>
      <c r="F122" s="57">
        <v>651</v>
      </c>
      <c r="G122" s="57">
        <v>1700</v>
      </c>
      <c r="H122" s="57">
        <v>9990</v>
      </c>
      <c r="I122" s="57">
        <v>6780</v>
      </c>
      <c r="J122" s="57" t="s">
        <v>1313</v>
      </c>
      <c r="K122" s="57">
        <v>19700</v>
      </c>
      <c r="L122" s="62"/>
      <c r="M122" s="71"/>
    </row>
    <row r="123" spans="1:13">
      <c r="A123" s="59">
        <v>2017</v>
      </c>
      <c r="B123" s="57">
        <v>0</v>
      </c>
      <c r="C123" s="57">
        <v>2820</v>
      </c>
      <c r="D123" s="57">
        <v>392</v>
      </c>
      <c r="E123" s="57">
        <v>489</v>
      </c>
      <c r="F123" s="57">
        <v>694</v>
      </c>
      <c r="G123" s="57">
        <v>2450</v>
      </c>
      <c r="H123" s="57">
        <v>10900</v>
      </c>
      <c r="I123" s="57">
        <v>7230</v>
      </c>
      <c r="J123" s="57" t="s">
        <v>1313</v>
      </c>
      <c r="K123" s="57">
        <v>19800</v>
      </c>
      <c r="L123" s="62"/>
      <c r="M123" s="71"/>
    </row>
    <row r="124" spans="1:13">
      <c r="A124" s="59">
        <v>2018</v>
      </c>
      <c r="B124" s="57">
        <v>0</v>
      </c>
      <c r="C124" s="57">
        <v>2510</v>
      </c>
      <c r="D124" s="57">
        <v>653</v>
      </c>
      <c r="E124" s="57">
        <v>346</v>
      </c>
      <c r="F124" s="57">
        <v>570</v>
      </c>
      <c r="G124" s="57">
        <v>2000</v>
      </c>
      <c r="H124" s="57">
        <v>10200</v>
      </c>
      <c r="I124" s="57">
        <v>6640</v>
      </c>
      <c r="J124" s="57" t="s">
        <v>1313</v>
      </c>
      <c r="K124" s="57">
        <v>19200</v>
      </c>
      <c r="L124" s="62"/>
      <c r="M124" s="68"/>
    </row>
    <row r="125" spans="1:13">
      <c r="A125" s="59">
        <v>2019</v>
      </c>
      <c r="B125" s="57">
        <v>0</v>
      </c>
      <c r="C125" s="57">
        <v>2300</v>
      </c>
      <c r="D125" s="57">
        <v>636</v>
      </c>
      <c r="E125" s="57">
        <v>443</v>
      </c>
      <c r="F125" s="57">
        <v>548</v>
      </c>
      <c r="G125" s="57">
        <v>1570</v>
      </c>
      <c r="H125" s="57">
        <v>7030</v>
      </c>
      <c r="I125" s="57">
        <v>4840</v>
      </c>
      <c r="J125" s="57" t="s">
        <v>1313</v>
      </c>
      <c r="K125" s="57">
        <v>21130</v>
      </c>
      <c r="L125" s="62"/>
      <c r="M125" s="68"/>
    </row>
    <row r="126" spans="1:13">
      <c r="A126" s="489" t="s">
        <v>1336</v>
      </c>
      <c r="B126" s="489"/>
      <c r="C126" s="489"/>
      <c r="D126" s="489"/>
      <c r="E126" s="489"/>
      <c r="F126" s="489"/>
      <c r="G126" s="489"/>
      <c r="H126" s="489"/>
      <c r="I126" s="489"/>
      <c r="J126" s="489"/>
      <c r="K126" s="77"/>
      <c r="L126" s="51"/>
      <c r="M126" s="51"/>
    </row>
    <row r="127" spans="1:13" ht="16.5">
      <c r="A127" s="490" t="s">
        <v>1337</v>
      </c>
      <c r="B127" s="490"/>
      <c r="C127" s="490"/>
      <c r="D127" s="490"/>
      <c r="E127" s="490"/>
      <c r="F127" s="490"/>
      <c r="G127" s="490"/>
      <c r="H127" s="490"/>
      <c r="I127" s="490"/>
      <c r="J127" s="490"/>
      <c r="K127" s="78"/>
      <c r="L127" s="51"/>
      <c r="M127" s="51"/>
    </row>
    <row r="128" spans="1:13">
      <c r="A128" s="486" t="s">
        <v>1328</v>
      </c>
      <c r="B128" s="486"/>
      <c r="C128" s="486"/>
      <c r="D128" s="486"/>
      <c r="E128" s="486"/>
      <c r="F128" s="486"/>
      <c r="G128" s="486"/>
      <c r="H128" s="486"/>
      <c r="I128" s="486"/>
      <c r="J128" s="486"/>
      <c r="K128" s="72"/>
      <c r="L128" s="51"/>
      <c r="M128" s="51"/>
    </row>
    <row r="129" spans="1:13">
      <c r="A129" s="63"/>
      <c r="B129" s="51"/>
      <c r="C129" s="51"/>
      <c r="D129" s="51"/>
      <c r="E129" s="51"/>
      <c r="F129" s="51"/>
      <c r="G129" s="51"/>
      <c r="H129" s="62"/>
      <c r="I129" s="62"/>
      <c r="J129" s="62"/>
      <c r="K129" s="62"/>
      <c r="L129" s="51"/>
      <c r="M129" s="51"/>
    </row>
    <row r="130" spans="1:13">
      <c r="A130" s="51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</row>
    <row r="131" spans="1:13">
      <c r="A131" s="51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</row>
    <row r="132" spans="1:13">
      <c r="A132" s="51"/>
      <c r="B132" s="51"/>
      <c r="C132" s="51"/>
      <c r="D132" s="51"/>
      <c r="E132" s="51"/>
      <c r="F132" s="51"/>
      <c r="G132" s="61"/>
      <c r="H132" s="62"/>
      <c r="I132" s="64"/>
      <c r="J132" s="51"/>
      <c r="K132" s="51"/>
      <c r="L132" s="51"/>
      <c r="M132" s="51"/>
    </row>
    <row r="133" spans="1:13">
      <c r="A133" s="51"/>
      <c r="B133" s="51"/>
      <c r="C133" s="51"/>
      <c r="D133" s="51"/>
      <c r="E133" s="51"/>
      <c r="F133" s="51"/>
      <c r="G133" s="61"/>
      <c r="H133" s="62"/>
      <c r="I133" s="64"/>
      <c r="J133" s="65"/>
      <c r="K133" s="65"/>
      <c r="L133" s="51"/>
      <c r="M133" s="51"/>
    </row>
    <row r="134" spans="1:13">
      <c r="A134" s="51"/>
      <c r="B134" s="51"/>
      <c r="C134" s="51"/>
      <c r="D134" s="51"/>
      <c r="E134" s="51"/>
      <c r="F134" s="51"/>
      <c r="G134" s="61"/>
      <c r="H134" s="62"/>
      <c r="I134" s="62"/>
      <c r="J134" s="62"/>
      <c r="K134" s="62"/>
      <c r="L134" s="51"/>
      <c r="M134" s="51"/>
    </row>
    <row r="135" spans="1:13">
      <c r="A135" s="51"/>
      <c r="B135" s="51"/>
      <c r="C135" s="51"/>
      <c r="D135" s="51"/>
      <c r="E135" s="51"/>
      <c r="F135" s="51"/>
      <c r="G135" s="61"/>
      <c r="H135" s="51"/>
      <c r="I135" s="60"/>
      <c r="J135" s="51"/>
      <c r="K135" s="51"/>
      <c r="L135" s="51"/>
      <c r="M135" s="51"/>
    </row>
    <row r="136" spans="1:13">
      <c r="A136" s="51"/>
      <c r="B136" s="51"/>
      <c r="C136" s="51"/>
      <c r="D136" s="51"/>
      <c r="E136" s="51"/>
      <c r="F136" s="51"/>
      <c r="G136" s="51"/>
      <c r="H136" s="51"/>
      <c r="I136" s="60"/>
      <c r="J136" s="51"/>
      <c r="K136" s="51"/>
      <c r="L136" s="51"/>
      <c r="M136" s="51"/>
    </row>
    <row r="137" spans="1:13">
      <c r="A137" s="51"/>
      <c r="B137" s="51"/>
      <c r="C137" s="51"/>
      <c r="D137" s="51"/>
      <c r="E137" s="51"/>
      <c r="F137" s="51"/>
      <c r="G137" s="51"/>
      <c r="H137" s="51"/>
      <c r="I137" s="60"/>
      <c r="J137" s="51"/>
      <c r="K137" s="51"/>
      <c r="L137" s="51"/>
      <c r="M137" s="51"/>
    </row>
    <row r="138" spans="1:13">
      <c r="A138" s="51"/>
      <c r="B138" s="51"/>
      <c r="C138" s="51"/>
      <c r="D138" s="51"/>
      <c r="E138" s="51"/>
      <c r="F138" s="51"/>
      <c r="G138" s="51"/>
      <c r="H138" s="51"/>
      <c r="I138" s="60"/>
      <c r="J138" s="51"/>
      <c r="K138" s="51"/>
      <c r="L138" s="51"/>
      <c r="M138" s="51"/>
    </row>
    <row r="139" spans="1:13">
      <c r="A139" s="51"/>
      <c r="B139" s="51"/>
      <c r="C139" s="51"/>
      <c r="D139" s="51"/>
      <c r="E139" s="51"/>
      <c r="F139" s="51"/>
      <c r="G139" s="51"/>
      <c r="H139" s="51"/>
      <c r="I139" s="60"/>
      <c r="J139" s="51"/>
      <c r="K139" s="51"/>
      <c r="L139" s="51"/>
      <c r="M139" s="51"/>
    </row>
    <row r="140" spans="1:13">
      <c r="A140" s="51"/>
      <c r="B140" s="51"/>
      <c r="C140" s="51"/>
      <c r="D140" s="51"/>
      <c r="E140" s="51"/>
      <c r="F140" s="51"/>
      <c r="G140" s="51"/>
      <c r="H140" s="51"/>
      <c r="I140" s="60"/>
      <c r="J140" s="51"/>
      <c r="K140" s="51"/>
      <c r="L140" s="51"/>
      <c r="M140" s="51"/>
    </row>
    <row r="141" spans="1:13">
      <c r="A141" s="51"/>
      <c r="B141" s="51"/>
      <c r="C141" s="51"/>
      <c r="D141" s="51"/>
      <c r="E141" s="51"/>
      <c r="F141" s="51"/>
      <c r="G141" s="51"/>
      <c r="H141" s="51"/>
      <c r="I141" s="60"/>
      <c r="J141" s="51"/>
      <c r="K141" s="51"/>
      <c r="L141" s="51"/>
      <c r="M141" s="51"/>
    </row>
    <row r="142" spans="1:13">
      <c r="A142" s="51"/>
      <c r="B142" s="51"/>
      <c r="C142" s="51"/>
      <c r="D142" s="51"/>
      <c r="E142" s="51"/>
      <c r="F142" s="51"/>
      <c r="G142" s="51"/>
      <c r="H142" s="51"/>
      <c r="I142" s="60"/>
      <c r="J142" s="51"/>
      <c r="K142" s="51"/>
      <c r="L142" s="51"/>
      <c r="M142" s="51"/>
    </row>
    <row r="143" spans="1:13">
      <c r="A143" s="51"/>
      <c r="B143" s="51"/>
      <c r="C143" s="51"/>
      <c r="D143" s="51"/>
      <c r="E143" s="51"/>
      <c r="F143" s="66"/>
      <c r="G143" s="66"/>
      <c r="H143" s="66"/>
      <c r="I143" s="66"/>
      <c r="J143" s="51"/>
      <c r="K143" s="51"/>
      <c r="L143" s="51"/>
      <c r="M143" s="51"/>
    </row>
    <row r="144" spans="1:13">
      <c r="A144" s="51"/>
      <c r="B144" s="51"/>
      <c r="C144" s="51"/>
      <c r="D144" s="51"/>
      <c r="E144" s="51"/>
      <c r="F144" s="51"/>
      <c r="G144" s="51"/>
      <c r="H144" s="51"/>
      <c r="I144" s="60"/>
      <c r="J144" s="51"/>
      <c r="K144" s="51"/>
      <c r="L144" s="51"/>
      <c r="M144" s="51"/>
    </row>
    <row r="145" spans="9:9">
      <c r="I145" s="60"/>
    </row>
    <row r="146" spans="9:9">
      <c r="I146" s="60"/>
    </row>
    <row r="147" spans="9:9">
      <c r="I147" s="60"/>
    </row>
    <row r="148" spans="9:9">
      <c r="I148" s="60"/>
    </row>
    <row r="149" spans="9:9">
      <c r="I149" s="60"/>
    </row>
    <row r="150" spans="9:9">
      <c r="I150" s="60"/>
    </row>
    <row r="151" spans="9:9">
      <c r="I151" s="60"/>
    </row>
    <row r="152" spans="9:9">
      <c r="I152" s="60"/>
    </row>
    <row r="153" spans="9:9">
      <c r="I153" s="60"/>
    </row>
    <row r="154" spans="9:9">
      <c r="I154" s="60"/>
    </row>
    <row r="155" spans="9:9">
      <c r="I155" s="60"/>
    </row>
    <row r="156" spans="9:9">
      <c r="I156" s="60"/>
    </row>
    <row r="157" spans="9:9">
      <c r="I157" s="60"/>
    </row>
    <row r="158" spans="9:9">
      <c r="I158" s="60"/>
    </row>
    <row r="159" spans="9:9">
      <c r="I159" s="60"/>
    </row>
    <row r="160" spans="9:9">
      <c r="I160" s="60"/>
    </row>
    <row r="161" spans="9:9">
      <c r="I161" s="60"/>
    </row>
    <row r="162" spans="9:9">
      <c r="I162" s="60"/>
    </row>
    <row r="163" spans="9:9">
      <c r="I163" s="60"/>
    </row>
    <row r="164" spans="9:9">
      <c r="I164" s="60"/>
    </row>
    <row r="165" spans="9:9">
      <c r="I165" s="60"/>
    </row>
    <row r="166" spans="9:9">
      <c r="I166" s="60"/>
    </row>
    <row r="167" spans="9:9">
      <c r="I167" s="60"/>
    </row>
    <row r="168" spans="9:9">
      <c r="I168" s="60"/>
    </row>
    <row r="169" spans="9:9">
      <c r="I169" s="60"/>
    </row>
    <row r="170" spans="9:9">
      <c r="I170" s="60"/>
    </row>
    <row r="171" spans="9:9">
      <c r="I171" s="60"/>
    </row>
    <row r="172" spans="9:9">
      <c r="I172" s="60"/>
    </row>
    <row r="173" spans="9:9">
      <c r="I173" s="60"/>
    </row>
    <row r="174" spans="9:9">
      <c r="I174" s="60"/>
    </row>
    <row r="175" spans="9:9">
      <c r="I175" s="60"/>
    </row>
    <row r="176" spans="9:9">
      <c r="I176" s="60"/>
    </row>
    <row r="177" spans="9:9">
      <c r="I177" s="60"/>
    </row>
    <row r="178" spans="9:9">
      <c r="I178" s="60"/>
    </row>
    <row r="179" spans="9:9">
      <c r="I179" s="60"/>
    </row>
    <row r="180" spans="9:9">
      <c r="I180" s="60"/>
    </row>
    <row r="181" spans="9:9">
      <c r="I181" s="60"/>
    </row>
    <row r="182" spans="9:9">
      <c r="I182" s="60"/>
    </row>
    <row r="183" spans="9:9">
      <c r="I183" s="60"/>
    </row>
    <row r="184" spans="9:9">
      <c r="I184" s="60"/>
    </row>
    <row r="185" spans="9:9">
      <c r="I185" s="60"/>
    </row>
    <row r="186" spans="9:9">
      <c r="I186" s="60"/>
    </row>
    <row r="187" spans="9:9">
      <c r="I187" s="60"/>
    </row>
    <row r="188" spans="9:9">
      <c r="I188" s="60"/>
    </row>
    <row r="189" spans="9:9">
      <c r="I189" s="60"/>
    </row>
    <row r="190" spans="9:9">
      <c r="I190" s="60"/>
    </row>
    <row r="191" spans="9:9">
      <c r="I191" s="60"/>
    </row>
    <row r="192" spans="9:9">
      <c r="I192" s="60"/>
    </row>
    <row r="193" spans="9:9">
      <c r="I193" s="60"/>
    </row>
    <row r="194" spans="9:9">
      <c r="I194" s="60"/>
    </row>
    <row r="195" spans="9:9">
      <c r="I195" s="60"/>
    </row>
    <row r="196" spans="9:9">
      <c r="I196" s="60"/>
    </row>
    <row r="197" spans="9:9">
      <c r="I197" s="60"/>
    </row>
    <row r="198" spans="9:9">
      <c r="I198" s="60"/>
    </row>
    <row r="199" spans="9:9">
      <c r="I199" s="60"/>
    </row>
    <row r="200" spans="9:9">
      <c r="I200" s="60"/>
    </row>
    <row r="201" spans="9:9">
      <c r="I201" s="60"/>
    </row>
    <row r="202" spans="9:9">
      <c r="I202" s="60"/>
    </row>
    <row r="203" spans="9:9">
      <c r="I203" s="60"/>
    </row>
    <row r="204" spans="9:9">
      <c r="I204" s="60"/>
    </row>
    <row r="205" spans="9:9">
      <c r="I205" s="60"/>
    </row>
    <row r="206" spans="9:9">
      <c r="I206" s="60"/>
    </row>
    <row r="207" spans="9:9">
      <c r="I207" s="60"/>
    </row>
    <row r="208" spans="9:9">
      <c r="I208" s="60"/>
    </row>
    <row r="209" spans="9:9">
      <c r="I209" s="60"/>
    </row>
    <row r="210" spans="9:9">
      <c r="I210" s="60"/>
    </row>
    <row r="211" spans="9:9">
      <c r="I211" s="60"/>
    </row>
    <row r="212" spans="9:9">
      <c r="I212" s="60"/>
    </row>
    <row r="213" spans="9:9">
      <c r="I213" s="67"/>
    </row>
    <row r="214" spans="9:9">
      <c r="I214" s="67"/>
    </row>
    <row r="215" spans="9:9">
      <c r="I215" s="67"/>
    </row>
    <row r="216" spans="9:9">
      <c r="I216" s="67"/>
    </row>
    <row r="217" spans="9:9">
      <c r="I217" s="67"/>
    </row>
    <row r="218" spans="9:9">
      <c r="I218" s="67"/>
    </row>
  </sheetData>
  <mergeCells count="7">
    <mergeCell ref="A128:J128"/>
    <mergeCell ref="A1:J1"/>
    <mergeCell ref="A2:J2"/>
    <mergeCell ref="A3:J3"/>
    <mergeCell ref="A4:J4"/>
    <mergeCell ref="A126:J126"/>
    <mergeCell ref="A127:J1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9"/>
  <sheetViews>
    <sheetView workbookViewId="0">
      <selection sqref="A1:M129"/>
    </sheetView>
  </sheetViews>
  <sheetFormatPr defaultRowHeight="15"/>
  <sheetData>
    <row r="1" spans="1:13" ht="16.5">
      <c r="A1" s="493" t="s">
        <v>1338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</row>
    <row r="2" spans="1:13">
      <c r="A2" s="494" t="s">
        <v>1293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</row>
    <row r="3" spans="1:13">
      <c r="A3" s="493" t="s">
        <v>1339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</row>
    <row r="4" spans="1:13">
      <c r="A4" s="496" t="s">
        <v>1340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</row>
    <row r="5" spans="1:13" ht="77.25">
      <c r="A5" s="104" t="s">
        <v>0</v>
      </c>
      <c r="B5" s="104" t="s">
        <v>1296</v>
      </c>
      <c r="C5" s="104" t="s">
        <v>1299</v>
      </c>
      <c r="D5" s="104" t="s">
        <v>1322</v>
      </c>
      <c r="E5" s="104" t="s">
        <v>1302</v>
      </c>
      <c r="F5" s="104" t="s">
        <v>1303</v>
      </c>
      <c r="G5" s="104" t="s">
        <v>1305</v>
      </c>
      <c r="H5" s="104" t="s">
        <v>1341</v>
      </c>
      <c r="I5" s="104" t="s">
        <v>1342</v>
      </c>
      <c r="J5" s="104" t="s">
        <v>1307</v>
      </c>
      <c r="K5" s="104" t="s">
        <v>1308</v>
      </c>
      <c r="L5" s="104" t="s">
        <v>1309</v>
      </c>
      <c r="M5" s="104" t="s">
        <v>1310</v>
      </c>
    </row>
    <row r="6" spans="1:13">
      <c r="A6" s="105">
        <v>1900</v>
      </c>
      <c r="B6" s="106">
        <v>44</v>
      </c>
      <c r="C6" s="107" t="s">
        <v>1313</v>
      </c>
      <c r="D6" s="106">
        <v>5540</v>
      </c>
      <c r="E6" s="107" t="s">
        <v>1313</v>
      </c>
      <c r="F6" s="107" t="s">
        <v>1313</v>
      </c>
      <c r="G6" s="107" t="s">
        <v>1313</v>
      </c>
      <c r="H6" s="107" t="s">
        <v>1313</v>
      </c>
      <c r="I6" s="107" t="s">
        <v>1313</v>
      </c>
      <c r="J6" s="106">
        <v>5580</v>
      </c>
      <c r="K6" s="106">
        <v>56</v>
      </c>
      <c r="L6" s="106">
        <v>1090</v>
      </c>
      <c r="M6" s="106">
        <v>16500</v>
      </c>
    </row>
    <row r="7" spans="1:13">
      <c r="A7" s="105">
        <v>1901</v>
      </c>
      <c r="B7" s="106">
        <v>116</v>
      </c>
      <c r="C7" s="107" t="s">
        <v>1313</v>
      </c>
      <c r="D7" s="106">
        <v>6390</v>
      </c>
      <c r="E7" s="107" t="s">
        <v>1313</v>
      </c>
      <c r="F7" s="107" t="s">
        <v>1313</v>
      </c>
      <c r="G7" s="107" t="s">
        <v>1313</v>
      </c>
      <c r="H7" s="107" t="s">
        <v>1313</v>
      </c>
      <c r="I7" s="107" t="s">
        <v>1313</v>
      </c>
      <c r="J7" s="106">
        <v>6510</v>
      </c>
      <c r="K7" s="106">
        <v>59</v>
      </c>
      <c r="L7" s="106">
        <v>1160</v>
      </c>
      <c r="M7" s="106">
        <v>27900</v>
      </c>
    </row>
    <row r="8" spans="1:13">
      <c r="A8" s="105">
        <v>1902</v>
      </c>
      <c r="B8" s="106">
        <v>99</v>
      </c>
      <c r="C8" s="107" t="s">
        <v>1313</v>
      </c>
      <c r="D8" s="106">
        <v>12500</v>
      </c>
      <c r="E8" s="107" t="s">
        <v>1313</v>
      </c>
      <c r="F8" s="107" t="s">
        <v>1313</v>
      </c>
      <c r="G8" s="107" t="s">
        <v>1313</v>
      </c>
      <c r="H8" s="107" t="s">
        <v>1313</v>
      </c>
      <c r="I8" s="107" t="s">
        <v>1313</v>
      </c>
      <c r="J8" s="106">
        <v>12600</v>
      </c>
      <c r="K8" s="106">
        <v>47</v>
      </c>
      <c r="L8" s="106">
        <v>882</v>
      </c>
      <c r="M8" s="106">
        <v>26400</v>
      </c>
    </row>
    <row r="9" spans="1:13">
      <c r="A9" s="105">
        <v>1903</v>
      </c>
      <c r="B9" s="106">
        <v>47</v>
      </c>
      <c r="C9" s="107" t="s">
        <v>1313</v>
      </c>
      <c r="D9" s="106">
        <v>7230</v>
      </c>
      <c r="E9" s="107" t="s">
        <v>1313</v>
      </c>
      <c r="F9" s="107" t="s">
        <v>1313</v>
      </c>
      <c r="G9" s="107" t="s">
        <v>1313</v>
      </c>
      <c r="H9" s="107" t="s">
        <v>1313</v>
      </c>
      <c r="I9" s="107" t="s">
        <v>1313</v>
      </c>
      <c r="J9" s="106">
        <v>7280</v>
      </c>
      <c r="K9" s="106">
        <v>42</v>
      </c>
      <c r="L9" s="106">
        <v>765</v>
      </c>
      <c r="M9" s="106">
        <v>29500</v>
      </c>
    </row>
    <row r="10" spans="1:13">
      <c r="A10" s="105">
        <v>1904</v>
      </c>
      <c r="B10" s="106">
        <v>39</v>
      </c>
      <c r="C10" s="107" t="s">
        <v>1313</v>
      </c>
      <c r="D10" s="106">
        <v>7640</v>
      </c>
      <c r="E10" s="107" t="s">
        <v>1313</v>
      </c>
      <c r="F10" s="107" t="s">
        <v>1313</v>
      </c>
      <c r="G10" s="107" t="s">
        <v>1313</v>
      </c>
      <c r="H10" s="107" t="s">
        <v>1313</v>
      </c>
      <c r="I10" s="107" t="s">
        <v>1313</v>
      </c>
      <c r="J10" s="106">
        <v>7680</v>
      </c>
      <c r="K10" s="106">
        <v>46</v>
      </c>
      <c r="L10" s="106">
        <v>836</v>
      </c>
      <c r="M10" s="106">
        <v>36600</v>
      </c>
    </row>
    <row r="11" spans="1:13">
      <c r="A11" s="105">
        <v>1905</v>
      </c>
      <c r="B11" s="106">
        <v>7</v>
      </c>
      <c r="C11" s="107" t="s">
        <v>1313</v>
      </c>
      <c r="D11" s="106">
        <v>17100</v>
      </c>
      <c r="E11" s="107" t="s">
        <v>1313</v>
      </c>
      <c r="F11" s="107" t="s">
        <v>1313</v>
      </c>
      <c r="G11" s="107" t="s">
        <v>1313</v>
      </c>
      <c r="H11" s="107" t="s">
        <v>1313</v>
      </c>
      <c r="I11" s="107" t="s">
        <v>1313</v>
      </c>
      <c r="J11" s="106">
        <v>17100</v>
      </c>
      <c r="K11" s="106">
        <v>43</v>
      </c>
      <c r="L11" s="106">
        <v>769</v>
      </c>
      <c r="M11" s="106">
        <v>44500</v>
      </c>
    </row>
    <row r="12" spans="1:13">
      <c r="A12" s="105">
        <v>1906</v>
      </c>
      <c r="B12" s="106">
        <v>34</v>
      </c>
      <c r="C12" s="107" t="s">
        <v>1313</v>
      </c>
      <c r="D12" s="106">
        <v>13700</v>
      </c>
      <c r="E12" s="107" t="s">
        <v>1313</v>
      </c>
      <c r="F12" s="107" t="s">
        <v>1313</v>
      </c>
      <c r="G12" s="107" t="s">
        <v>1313</v>
      </c>
      <c r="H12" s="107" t="s">
        <v>1313</v>
      </c>
      <c r="I12" s="107" t="s">
        <v>1313</v>
      </c>
      <c r="J12" s="106">
        <v>13700</v>
      </c>
      <c r="K12" s="106">
        <v>41</v>
      </c>
      <c r="L12" s="106">
        <v>738</v>
      </c>
      <c r="M12" s="106">
        <v>49700</v>
      </c>
    </row>
    <row r="13" spans="1:13">
      <c r="A13" s="105">
        <v>1907</v>
      </c>
      <c r="B13" s="106">
        <v>91</v>
      </c>
      <c r="C13" s="107" t="s">
        <v>1313</v>
      </c>
      <c r="D13" s="106">
        <v>13200</v>
      </c>
      <c r="E13" s="107" t="s">
        <v>1313</v>
      </c>
      <c r="F13" s="107" t="s">
        <v>1313</v>
      </c>
      <c r="G13" s="107" t="s">
        <v>1313</v>
      </c>
      <c r="H13" s="107" t="s">
        <v>1313</v>
      </c>
      <c r="I13" s="107" t="s">
        <v>1313</v>
      </c>
      <c r="J13" s="106">
        <v>13300</v>
      </c>
      <c r="K13" s="106">
        <v>37</v>
      </c>
      <c r="L13" s="106">
        <v>652</v>
      </c>
      <c r="M13" s="106">
        <v>34700</v>
      </c>
    </row>
    <row r="14" spans="1:13">
      <c r="A14" s="105">
        <v>1908</v>
      </c>
      <c r="B14" s="106">
        <v>113</v>
      </c>
      <c r="C14" s="107" t="s">
        <v>1313</v>
      </c>
      <c r="D14" s="106">
        <v>8800</v>
      </c>
      <c r="E14" s="107" t="s">
        <v>1313</v>
      </c>
      <c r="F14" s="107" t="s">
        <v>1313</v>
      </c>
      <c r="G14" s="107" t="s">
        <v>1313</v>
      </c>
      <c r="H14" s="107" t="s">
        <v>1313</v>
      </c>
      <c r="I14" s="107" t="s">
        <v>1313</v>
      </c>
      <c r="J14" s="106">
        <v>8910</v>
      </c>
      <c r="K14" s="106">
        <v>40</v>
      </c>
      <c r="L14" s="106">
        <v>731</v>
      </c>
      <c r="M14" s="106">
        <v>20700</v>
      </c>
    </row>
    <row r="15" spans="1:13">
      <c r="A15" s="105">
        <v>1909</v>
      </c>
      <c r="B15" s="106">
        <v>188</v>
      </c>
      <c r="C15" s="107" t="s">
        <v>1313</v>
      </c>
      <c r="D15" s="106">
        <v>12500</v>
      </c>
      <c r="E15" s="107" t="s">
        <v>1313</v>
      </c>
      <c r="F15" s="107" t="s">
        <v>1313</v>
      </c>
      <c r="G15" s="107" t="s">
        <v>1313</v>
      </c>
      <c r="H15" s="107" t="s">
        <v>1313</v>
      </c>
      <c r="I15" s="107" t="s">
        <v>1313</v>
      </c>
      <c r="J15" s="106">
        <v>12700</v>
      </c>
      <c r="K15" s="106">
        <v>38</v>
      </c>
      <c r="L15" s="106">
        <v>685</v>
      </c>
      <c r="M15" s="106">
        <v>33300</v>
      </c>
    </row>
    <row r="16" spans="1:13">
      <c r="A16" s="105">
        <v>1910</v>
      </c>
      <c r="B16" s="106">
        <v>64</v>
      </c>
      <c r="C16" s="107" t="s">
        <v>1313</v>
      </c>
      <c r="D16" s="106">
        <v>12200</v>
      </c>
      <c r="E16" s="107" t="s">
        <v>1313</v>
      </c>
      <c r="F16" s="107" t="s">
        <v>1313</v>
      </c>
      <c r="G16" s="107" t="s">
        <v>1313</v>
      </c>
      <c r="H16" s="107" t="s">
        <v>1313</v>
      </c>
      <c r="I16" s="107" t="s">
        <v>1313</v>
      </c>
      <c r="J16" s="106">
        <v>12300</v>
      </c>
      <c r="K16" s="106">
        <v>35</v>
      </c>
      <c r="L16" s="106">
        <v>608</v>
      </c>
      <c r="M16" s="106">
        <v>33600</v>
      </c>
    </row>
    <row r="17" spans="1:13">
      <c r="A17" s="105">
        <v>1911</v>
      </c>
      <c r="B17" s="106">
        <v>38</v>
      </c>
      <c r="C17" s="107" t="s">
        <v>1313</v>
      </c>
      <c r="D17" s="106">
        <v>12000</v>
      </c>
      <c r="E17" s="107" t="s">
        <v>1313</v>
      </c>
      <c r="F17" s="107" t="s">
        <v>1313</v>
      </c>
      <c r="G17" s="107" t="s">
        <v>1313</v>
      </c>
      <c r="H17" s="107" t="s">
        <v>1313</v>
      </c>
      <c r="I17" s="107" t="s">
        <v>1313</v>
      </c>
      <c r="J17" s="106">
        <v>12000</v>
      </c>
      <c r="K17" s="106">
        <v>35</v>
      </c>
      <c r="L17" s="106">
        <v>603</v>
      </c>
      <c r="M17" s="106">
        <v>25100</v>
      </c>
    </row>
    <row r="18" spans="1:13">
      <c r="A18" s="105">
        <v>1912</v>
      </c>
      <c r="B18" s="106">
        <v>63</v>
      </c>
      <c r="C18" s="107" t="s">
        <v>1313</v>
      </c>
      <c r="D18" s="106">
        <v>17300</v>
      </c>
      <c r="E18" s="107" t="s">
        <v>1313</v>
      </c>
      <c r="F18" s="107" t="s">
        <v>1313</v>
      </c>
      <c r="G18" s="107" t="s">
        <v>1313</v>
      </c>
      <c r="H18" s="107" t="s">
        <v>1313</v>
      </c>
      <c r="I18" s="107" t="s">
        <v>1313</v>
      </c>
      <c r="J18" s="106">
        <v>17400</v>
      </c>
      <c r="K18" s="106">
        <v>30</v>
      </c>
      <c r="L18" s="106">
        <v>498</v>
      </c>
      <c r="M18" s="106">
        <v>38000</v>
      </c>
    </row>
    <row r="19" spans="1:13">
      <c r="A19" s="105">
        <v>1913</v>
      </c>
      <c r="B19" s="106">
        <v>80</v>
      </c>
      <c r="C19" s="107" t="s">
        <v>1313</v>
      </c>
      <c r="D19" s="106">
        <v>20700</v>
      </c>
      <c r="E19" s="107" t="s">
        <v>1313</v>
      </c>
      <c r="F19" s="107" t="s">
        <v>1313</v>
      </c>
      <c r="G19" s="107" t="s">
        <v>1313</v>
      </c>
      <c r="H19" s="107" t="s">
        <v>1313</v>
      </c>
      <c r="I19" s="107" t="s">
        <v>1313</v>
      </c>
      <c r="J19" s="106">
        <v>20800</v>
      </c>
      <c r="K19" s="106">
        <v>30</v>
      </c>
      <c r="L19" s="106">
        <v>501</v>
      </c>
      <c r="M19" s="106">
        <v>45500</v>
      </c>
    </row>
    <row r="20" spans="1:13">
      <c r="A20" s="105">
        <v>1914</v>
      </c>
      <c r="B20" s="106">
        <v>186</v>
      </c>
      <c r="C20" s="107" t="s">
        <v>1313</v>
      </c>
      <c r="D20" s="106">
        <v>25500</v>
      </c>
      <c r="E20" s="107" t="s">
        <v>1313</v>
      </c>
      <c r="F20" s="107" t="s">
        <v>1313</v>
      </c>
      <c r="G20" s="107" t="s">
        <v>1313</v>
      </c>
      <c r="H20" s="107" t="s">
        <v>1313</v>
      </c>
      <c r="I20" s="107" t="s">
        <v>1313</v>
      </c>
      <c r="J20" s="106">
        <v>25700</v>
      </c>
      <c r="K20" s="106">
        <v>28</v>
      </c>
      <c r="L20" s="106">
        <v>449</v>
      </c>
      <c r="M20" s="106">
        <v>48500</v>
      </c>
    </row>
    <row r="21" spans="1:13">
      <c r="A21" s="105">
        <v>1915</v>
      </c>
      <c r="B21" s="106">
        <v>1030</v>
      </c>
      <c r="C21" s="107" t="s">
        <v>1313</v>
      </c>
      <c r="D21" s="106">
        <v>24100</v>
      </c>
      <c r="E21" s="107" t="s">
        <v>1313</v>
      </c>
      <c r="F21" s="107" t="s">
        <v>1313</v>
      </c>
      <c r="G21" s="107" t="s">
        <v>1313</v>
      </c>
      <c r="H21" s="107" t="s">
        <v>1313</v>
      </c>
      <c r="I21" s="107" t="s">
        <v>1313</v>
      </c>
      <c r="J21" s="106">
        <v>25100</v>
      </c>
      <c r="K21" s="106">
        <v>33</v>
      </c>
      <c r="L21" s="106">
        <v>526</v>
      </c>
      <c r="M21" s="106">
        <v>57400</v>
      </c>
    </row>
    <row r="22" spans="1:13">
      <c r="A22" s="105">
        <v>1916</v>
      </c>
      <c r="B22" s="106">
        <v>14800</v>
      </c>
      <c r="C22" s="107" t="s">
        <v>1313</v>
      </c>
      <c r="D22" s="106">
        <v>36500</v>
      </c>
      <c r="E22" s="107" t="s">
        <v>1313</v>
      </c>
      <c r="F22" s="107" t="s">
        <v>1313</v>
      </c>
      <c r="G22" s="107" t="s">
        <v>1313</v>
      </c>
      <c r="H22" s="107" t="s">
        <v>1313</v>
      </c>
      <c r="I22" s="107" t="s">
        <v>1313</v>
      </c>
      <c r="J22" s="106">
        <v>51300</v>
      </c>
      <c r="K22" s="106">
        <v>44</v>
      </c>
      <c r="L22" s="106">
        <v>660</v>
      </c>
      <c r="M22" s="106">
        <v>87000</v>
      </c>
    </row>
    <row r="23" spans="1:13">
      <c r="A23" s="105">
        <v>1917</v>
      </c>
      <c r="B23" s="106">
        <v>13800</v>
      </c>
      <c r="C23" s="107" t="s">
        <v>1313</v>
      </c>
      <c r="D23" s="106">
        <v>22700</v>
      </c>
      <c r="E23" s="107" t="s">
        <v>1313</v>
      </c>
      <c r="F23" s="107" t="s">
        <v>1313</v>
      </c>
      <c r="G23" s="107" t="s">
        <v>1313</v>
      </c>
      <c r="H23" s="107" t="s">
        <v>1313</v>
      </c>
      <c r="I23" s="107" t="s">
        <v>1313</v>
      </c>
      <c r="J23" s="106">
        <v>36400</v>
      </c>
      <c r="K23" s="106">
        <v>59</v>
      </c>
      <c r="L23" s="106">
        <v>750</v>
      </c>
      <c r="M23" s="106">
        <v>81300</v>
      </c>
    </row>
    <row r="24" spans="1:13">
      <c r="A24" s="105">
        <v>1918</v>
      </c>
      <c r="B24" s="106">
        <v>25900</v>
      </c>
      <c r="C24" s="107" t="s">
        <v>1313</v>
      </c>
      <c r="D24" s="106">
        <v>31500</v>
      </c>
      <c r="E24" s="107" t="s">
        <v>1313</v>
      </c>
      <c r="F24" s="107" t="s">
        <v>1313</v>
      </c>
      <c r="G24" s="107" t="s">
        <v>1313</v>
      </c>
      <c r="H24" s="107" t="s">
        <v>1313</v>
      </c>
      <c r="I24" s="107" t="s">
        <v>1313</v>
      </c>
      <c r="J24" s="106">
        <v>57400</v>
      </c>
      <c r="K24" s="106">
        <v>118</v>
      </c>
      <c r="L24" s="106">
        <v>1280</v>
      </c>
      <c r="M24" s="106">
        <v>96500</v>
      </c>
    </row>
    <row r="25" spans="1:13">
      <c r="A25" s="105">
        <v>1919</v>
      </c>
      <c r="B25" s="106">
        <v>1600</v>
      </c>
      <c r="C25" s="107" t="s">
        <v>1313</v>
      </c>
      <c r="D25" s="106">
        <v>19600</v>
      </c>
      <c r="E25" s="107" t="s">
        <v>1313</v>
      </c>
      <c r="F25" s="107" t="s">
        <v>1313</v>
      </c>
      <c r="G25" s="107" t="s">
        <v>1313</v>
      </c>
      <c r="H25" s="107" t="s">
        <v>1313</v>
      </c>
      <c r="I25" s="107" t="s">
        <v>1313</v>
      </c>
      <c r="J25" s="106">
        <v>21200</v>
      </c>
      <c r="K25" s="106">
        <v>72</v>
      </c>
      <c r="L25" s="106">
        <v>680</v>
      </c>
      <c r="M25" s="106">
        <v>52900</v>
      </c>
    </row>
    <row r="26" spans="1:13">
      <c r="A26" s="105">
        <v>1920</v>
      </c>
      <c r="B26" s="106">
        <v>787</v>
      </c>
      <c r="C26" s="107" t="s">
        <v>1313</v>
      </c>
      <c r="D26" s="106">
        <v>48500</v>
      </c>
      <c r="E26" s="107" t="s">
        <v>1313</v>
      </c>
      <c r="F26" s="107" t="s">
        <v>1313</v>
      </c>
      <c r="G26" s="107" t="s">
        <v>1313</v>
      </c>
      <c r="H26" s="107" t="s">
        <v>1313</v>
      </c>
      <c r="I26" s="107" t="s">
        <v>1313</v>
      </c>
      <c r="J26" s="106">
        <v>49300</v>
      </c>
      <c r="K26" s="106">
        <v>41</v>
      </c>
      <c r="L26" s="106">
        <v>333</v>
      </c>
      <c r="M26" s="106">
        <v>53200</v>
      </c>
    </row>
    <row r="27" spans="1:13">
      <c r="A27" s="105">
        <v>1921</v>
      </c>
      <c r="B27" s="106">
        <v>89</v>
      </c>
      <c r="C27" s="107" t="s">
        <v>1313</v>
      </c>
      <c r="D27" s="106">
        <v>26100</v>
      </c>
      <c r="E27" s="107" t="s">
        <v>1313</v>
      </c>
      <c r="F27" s="107" t="s">
        <v>1313</v>
      </c>
      <c r="G27" s="107" t="s">
        <v>1313</v>
      </c>
      <c r="H27" s="107" t="s">
        <v>1313</v>
      </c>
      <c r="I27" s="107" t="s">
        <v>1313</v>
      </c>
      <c r="J27" s="106">
        <v>26200</v>
      </c>
      <c r="K27" s="106">
        <v>25</v>
      </c>
      <c r="L27" s="106">
        <v>232</v>
      </c>
      <c r="M27" s="106">
        <v>41400</v>
      </c>
    </row>
    <row r="28" spans="1:13">
      <c r="A28" s="105">
        <v>1922</v>
      </c>
      <c r="B28" s="106">
        <v>112</v>
      </c>
      <c r="C28" s="107" t="s">
        <v>1313</v>
      </c>
      <c r="D28" s="106">
        <v>28600</v>
      </c>
      <c r="E28" s="107" t="s">
        <v>1313</v>
      </c>
      <c r="F28" s="107" t="s">
        <v>1313</v>
      </c>
      <c r="G28" s="107" t="s">
        <v>1313</v>
      </c>
      <c r="H28" s="107" t="s">
        <v>1313</v>
      </c>
      <c r="I28" s="107" t="s">
        <v>1313</v>
      </c>
      <c r="J28" s="106">
        <v>28700</v>
      </c>
      <c r="K28" s="106">
        <v>26</v>
      </c>
      <c r="L28" s="106">
        <v>255</v>
      </c>
      <c r="M28" s="106">
        <v>43300</v>
      </c>
    </row>
    <row r="29" spans="1:13">
      <c r="A29" s="105">
        <v>1923</v>
      </c>
      <c r="B29" s="106">
        <v>71</v>
      </c>
      <c r="C29" s="107" t="s">
        <v>1313</v>
      </c>
      <c r="D29" s="106">
        <v>40700</v>
      </c>
      <c r="E29" s="107" t="s">
        <v>1313</v>
      </c>
      <c r="F29" s="107" t="s">
        <v>1313</v>
      </c>
      <c r="G29" s="107" t="s">
        <v>1313</v>
      </c>
      <c r="H29" s="107" t="s">
        <v>1313</v>
      </c>
      <c r="I29" s="107" t="s">
        <v>1313</v>
      </c>
      <c r="J29" s="106">
        <v>40800</v>
      </c>
      <c r="K29" s="106">
        <v>28</v>
      </c>
      <c r="L29" s="106">
        <v>265</v>
      </c>
      <c r="M29" s="106">
        <v>63500</v>
      </c>
    </row>
    <row r="30" spans="1:13">
      <c r="A30" s="105">
        <v>1924</v>
      </c>
      <c r="B30" s="106">
        <v>91</v>
      </c>
      <c r="C30" s="107" t="s">
        <v>1313</v>
      </c>
      <c r="D30" s="106">
        <v>37600</v>
      </c>
      <c r="E30" s="107" t="s">
        <v>1313</v>
      </c>
      <c r="F30" s="107" t="s">
        <v>1313</v>
      </c>
      <c r="G30" s="107" t="s">
        <v>1313</v>
      </c>
      <c r="H30" s="107" t="s">
        <v>1313</v>
      </c>
      <c r="I30" s="107" t="s">
        <v>1313</v>
      </c>
      <c r="J30" s="106">
        <v>37600</v>
      </c>
      <c r="K30" s="106">
        <v>29</v>
      </c>
      <c r="L30" s="106">
        <v>280</v>
      </c>
      <c r="M30" s="106">
        <v>90200</v>
      </c>
    </row>
    <row r="31" spans="1:13">
      <c r="A31" s="105">
        <v>1925</v>
      </c>
      <c r="B31" s="106">
        <v>34</v>
      </c>
      <c r="C31" s="107" t="s">
        <v>1313</v>
      </c>
      <c r="D31" s="106">
        <v>47600</v>
      </c>
      <c r="E31" s="107" t="s">
        <v>1313</v>
      </c>
      <c r="F31" s="107" t="s">
        <v>1313</v>
      </c>
      <c r="G31" s="107" t="s">
        <v>1313</v>
      </c>
      <c r="H31" s="107" t="s">
        <v>1313</v>
      </c>
      <c r="I31" s="107" t="s">
        <v>1313</v>
      </c>
      <c r="J31" s="106">
        <v>47600</v>
      </c>
      <c r="K31" s="106">
        <v>26</v>
      </c>
      <c r="L31" s="106">
        <v>239</v>
      </c>
      <c r="M31" s="106">
        <v>95300</v>
      </c>
    </row>
    <row r="32" spans="1:13">
      <c r="A32" s="105">
        <v>1926</v>
      </c>
      <c r="B32" s="106">
        <v>44</v>
      </c>
      <c r="C32" s="107" t="s">
        <v>1313</v>
      </c>
      <c r="D32" s="106">
        <v>68100</v>
      </c>
      <c r="E32" s="107" t="s">
        <v>1313</v>
      </c>
      <c r="F32" s="107" t="s">
        <v>1313</v>
      </c>
      <c r="G32" s="107" t="s">
        <v>1313</v>
      </c>
      <c r="H32" s="107" t="s">
        <v>1313</v>
      </c>
      <c r="I32" s="107" t="s">
        <v>1313</v>
      </c>
      <c r="J32" s="106">
        <v>68200</v>
      </c>
      <c r="K32" s="106">
        <v>25</v>
      </c>
      <c r="L32" s="106">
        <v>232</v>
      </c>
      <c r="M32" s="106">
        <v>112000</v>
      </c>
    </row>
    <row r="33" spans="1:13">
      <c r="A33" s="105">
        <v>1927</v>
      </c>
      <c r="B33" s="106">
        <v>63</v>
      </c>
      <c r="C33" s="107" t="s">
        <v>1313</v>
      </c>
      <c r="D33" s="106">
        <v>70000</v>
      </c>
      <c r="E33" s="107" t="s">
        <v>1313</v>
      </c>
      <c r="F33" s="107" t="s">
        <v>1313</v>
      </c>
      <c r="G33" s="107" t="s">
        <v>1313</v>
      </c>
      <c r="H33" s="107" t="s">
        <v>1313</v>
      </c>
      <c r="I33" s="107" t="s">
        <v>1313</v>
      </c>
      <c r="J33" s="106">
        <v>70100</v>
      </c>
      <c r="K33" s="106">
        <v>25</v>
      </c>
      <c r="L33" s="106">
        <v>235</v>
      </c>
      <c r="M33" s="106">
        <v>124000</v>
      </c>
    </row>
    <row r="34" spans="1:13">
      <c r="A34" s="105">
        <v>1928</v>
      </c>
      <c r="B34" s="106">
        <v>208</v>
      </c>
      <c r="C34" s="107" t="s">
        <v>1313</v>
      </c>
      <c r="D34" s="106">
        <v>68600</v>
      </c>
      <c r="E34" s="106">
        <v>1380</v>
      </c>
      <c r="F34" s="107" t="s">
        <v>1313</v>
      </c>
      <c r="G34" s="107" t="s">
        <v>1313</v>
      </c>
      <c r="H34" s="107" t="s">
        <v>1313</v>
      </c>
      <c r="I34" s="107" t="s">
        <v>1313</v>
      </c>
      <c r="J34" s="106">
        <v>67500</v>
      </c>
      <c r="K34" s="106">
        <v>25</v>
      </c>
      <c r="L34" s="106">
        <v>240</v>
      </c>
      <c r="M34" s="106">
        <v>140000</v>
      </c>
    </row>
    <row r="35" spans="1:13">
      <c r="A35" s="105">
        <v>1929</v>
      </c>
      <c r="B35" s="106">
        <v>85</v>
      </c>
      <c r="C35" s="107" t="s">
        <v>1313</v>
      </c>
      <c r="D35" s="106">
        <v>101000</v>
      </c>
      <c r="E35" s="106">
        <v>927</v>
      </c>
      <c r="F35" s="107" t="s">
        <v>1313</v>
      </c>
      <c r="G35" s="107" t="s">
        <v>1313</v>
      </c>
      <c r="H35" s="107" t="s">
        <v>1313</v>
      </c>
      <c r="I35" s="107" t="s">
        <v>1313</v>
      </c>
      <c r="J35" s="106">
        <v>99700</v>
      </c>
      <c r="K35" s="106">
        <v>27</v>
      </c>
      <c r="L35" s="106">
        <v>255</v>
      </c>
      <c r="M35" s="106">
        <v>197000</v>
      </c>
    </row>
    <row r="36" spans="1:13">
      <c r="A36" s="105">
        <v>1930</v>
      </c>
      <c r="B36" s="106">
        <v>25</v>
      </c>
      <c r="C36" s="107" t="s">
        <v>1313</v>
      </c>
      <c r="D36" s="106">
        <v>103000</v>
      </c>
      <c r="E36" s="106">
        <v>781</v>
      </c>
      <c r="F36" s="107" t="s">
        <v>1313</v>
      </c>
      <c r="G36" s="107" t="s">
        <v>1313</v>
      </c>
      <c r="H36" s="107" t="s">
        <v>1313</v>
      </c>
      <c r="I36" s="107" t="s">
        <v>1313</v>
      </c>
      <c r="J36" s="106">
        <v>102000</v>
      </c>
      <c r="K36" s="106">
        <v>34</v>
      </c>
      <c r="L36" s="106">
        <v>334</v>
      </c>
      <c r="M36" s="106">
        <v>173000</v>
      </c>
    </row>
    <row r="37" spans="1:13">
      <c r="A37" s="105">
        <v>1931</v>
      </c>
      <c r="B37" s="106">
        <v>90</v>
      </c>
      <c r="C37" s="107" t="s">
        <v>1313</v>
      </c>
      <c r="D37" s="106">
        <v>71500</v>
      </c>
      <c r="E37" s="106">
        <v>698</v>
      </c>
      <c r="F37" s="107" t="s">
        <v>1313</v>
      </c>
      <c r="G37" s="107" t="s">
        <v>1313</v>
      </c>
      <c r="H37" s="107" t="s">
        <v>1313</v>
      </c>
      <c r="I37" s="107" t="s">
        <v>1313</v>
      </c>
      <c r="J37" s="106">
        <v>70900</v>
      </c>
      <c r="K37" s="106">
        <v>46</v>
      </c>
      <c r="L37" s="106">
        <v>498</v>
      </c>
      <c r="M37" s="106">
        <v>127000</v>
      </c>
    </row>
    <row r="38" spans="1:13">
      <c r="A38" s="105">
        <v>1932</v>
      </c>
      <c r="B38" s="106">
        <v>53</v>
      </c>
      <c r="C38" s="107" t="s">
        <v>1313</v>
      </c>
      <c r="D38" s="106">
        <v>30600</v>
      </c>
      <c r="E38" s="106">
        <v>978</v>
      </c>
      <c r="F38" s="107" t="s">
        <v>1313</v>
      </c>
      <c r="G38" s="107" t="s">
        <v>1313</v>
      </c>
      <c r="H38" s="107" t="s">
        <v>1313</v>
      </c>
      <c r="I38" s="107" t="s">
        <v>1313</v>
      </c>
      <c r="J38" s="106">
        <v>29700</v>
      </c>
      <c r="K38" s="106">
        <v>53</v>
      </c>
      <c r="L38" s="106">
        <v>635</v>
      </c>
      <c r="M38" s="106">
        <v>101000</v>
      </c>
    </row>
    <row r="39" spans="1:13">
      <c r="A39" s="105">
        <v>1933</v>
      </c>
      <c r="B39" s="106">
        <v>257</v>
      </c>
      <c r="C39" s="107" t="s">
        <v>1313</v>
      </c>
      <c r="D39" s="106">
        <v>35800</v>
      </c>
      <c r="E39" s="107" t="s">
        <v>1313</v>
      </c>
      <c r="F39" s="107" t="s">
        <v>1313</v>
      </c>
      <c r="G39" s="107" t="s">
        <v>1313</v>
      </c>
      <c r="H39" s="107" t="s">
        <v>1313</v>
      </c>
      <c r="I39" s="107" t="s">
        <v>1313</v>
      </c>
      <c r="J39" s="106">
        <v>36000</v>
      </c>
      <c r="K39" s="106">
        <v>40</v>
      </c>
      <c r="L39" s="106">
        <v>503</v>
      </c>
      <c r="M39" s="106">
        <v>123000</v>
      </c>
    </row>
    <row r="40" spans="1:13">
      <c r="A40" s="105">
        <v>1934</v>
      </c>
      <c r="B40" s="106">
        <v>111</v>
      </c>
      <c r="C40" s="107" t="s">
        <v>1313</v>
      </c>
      <c r="D40" s="106">
        <v>57800</v>
      </c>
      <c r="E40" s="107" t="s">
        <v>1313</v>
      </c>
      <c r="F40" s="107" t="s">
        <v>1313</v>
      </c>
      <c r="G40" s="107" t="s">
        <v>1313</v>
      </c>
      <c r="H40" s="107" t="s">
        <v>1313</v>
      </c>
      <c r="I40" s="107" t="s">
        <v>1313</v>
      </c>
      <c r="J40" s="106">
        <v>57900</v>
      </c>
      <c r="K40" s="106">
        <v>39</v>
      </c>
      <c r="L40" s="106">
        <v>480</v>
      </c>
      <c r="M40" s="106">
        <v>183000</v>
      </c>
    </row>
    <row r="41" spans="1:13">
      <c r="A41" s="105">
        <v>1935</v>
      </c>
      <c r="B41" s="106">
        <v>161</v>
      </c>
      <c r="C41" s="107" t="s">
        <v>1313</v>
      </c>
      <c r="D41" s="106">
        <v>80900</v>
      </c>
      <c r="E41" s="107" t="s">
        <v>1313</v>
      </c>
      <c r="F41" s="107" t="s">
        <v>1313</v>
      </c>
      <c r="G41" s="107" t="s">
        <v>1313</v>
      </c>
      <c r="H41" s="107" t="s">
        <v>1313</v>
      </c>
      <c r="I41" s="107" t="s">
        <v>1313</v>
      </c>
      <c r="J41" s="106">
        <v>81100</v>
      </c>
      <c r="K41" s="106">
        <v>45</v>
      </c>
      <c r="L41" s="106">
        <v>530</v>
      </c>
      <c r="M41" s="106">
        <v>241000</v>
      </c>
    </row>
    <row r="42" spans="1:13">
      <c r="A42" s="105">
        <v>1936</v>
      </c>
      <c r="B42" s="106">
        <v>81</v>
      </c>
      <c r="C42" s="107" t="s">
        <v>1313</v>
      </c>
      <c r="D42" s="106">
        <v>98300</v>
      </c>
      <c r="E42" s="107" t="s">
        <v>1313</v>
      </c>
      <c r="F42" s="107" t="s">
        <v>1313</v>
      </c>
      <c r="G42" s="107" t="s">
        <v>1313</v>
      </c>
      <c r="H42" s="107" t="s">
        <v>1313</v>
      </c>
      <c r="I42" s="107" t="s">
        <v>1313</v>
      </c>
      <c r="J42" s="106">
        <v>98400</v>
      </c>
      <c r="K42" s="106">
        <v>45</v>
      </c>
      <c r="L42" s="106">
        <v>529</v>
      </c>
      <c r="M42" s="106">
        <v>317000</v>
      </c>
    </row>
    <row r="43" spans="1:13">
      <c r="A43" s="105">
        <v>1937</v>
      </c>
      <c r="B43" s="106">
        <v>720</v>
      </c>
      <c r="C43" s="107" t="s">
        <v>1313</v>
      </c>
      <c r="D43" s="106">
        <v>172000</v>
      </c>
      <c r="E43" s="107" t="s">
        <v>1313</v>
      </c>
      <c r="F43" s="107" t="s">
        <v>1313</v>
      </c>
      <c r="G43" s="107" t="s">
        <v>1313</v>
      </c>
      <c r="H43" s="107" t="s">
        <v>1313</v>
      </c>
      <c r="I43" s="107" t="s">
        <v>1313</v>
      </c>
      <c r="J43" s="106">
        <v>173000</v>
      </c>
      <c r="K43" s="106">
        <v>43</v>
      </c>
      <c r="L43" s="106">
        <v>482</v>
      </c>
      <c r="M43" s="106">
        <v>392000</v>
      </c>
    </row>
    <row r="44" spans="1:13">
      <c r="A44" s="105">
        <v>1938</v>
      </c>
      <c r="B44" s="106">
        <v>262</v>
      </c>
      <c r="C44" s="107" t="s">
        <v>1313</v>
      </c>
      <c r="D44" s="106">
        <v>114000</v>
      </c>
      <c r="E44" s="107" t="s">
        <v>1313</v>
      </c>
      <c r="F44" s="107" t="s">
        <v>1313</v>
      </c>
      <c r="G44" s="107" t="s">
        <v>1313</v>
      </c>
      <c r="H44" s="107" t="s">
        <v>1313</v>
      </c>
      <c r="I44" s="107" t="s">
        <v>1313</v>
      </c>
      <c r="J44" s="106">
        <v>114000</v>
      </c>
      <c r="K44" s="106">
        <v>43</v>
      </c>
      <c r="L44" s="106">
        <v>494</v>
      </c>
      <c r="M44" s="106">
        <v>362000</v>
      </c>
    </row>
    <row r="45" spans="1:13">
      <c r="A45" s="105">
        <v>1939</v>
      </c>
      <c r="B45" s="106">
        <v>1070</v>
      </c>
      <c r="C45" s="107" t="s">
        <v>1313</v>
      </c>
      <c r="D45" s="106">
        <v>93900</v>
      </c>
      <c r="E45" s="107" t="s">
        <v>1313</v>
      </c>
      <c r="F45" s="107" t="s">
        <v>1313</v>
      </c>
      <c r="G45" s="107" t="s">
        <v>1313</v>
      </c>
      <c r="H45" s="107" t="s">
        <v>1313</v>
      </c>
      <c r="I45" s="107" t="s">
        <v>1313</v>
      </c>
      <c r="J45" s="106">
        <v>95000</v>
      </c>
      <c r="K45" s="106">
        <v>41</v>
      </c>
      <c r="L45" s="106">
        <v>477</v>
      </c>
      <c r="M45" s="106">
        <v>347000</v>
      </c>
    </row>
    <row r="46" spans="1:13">
      <c r="A46" s="105">
        <v>1940</v>
      </c>
      <c r="B46" s="106">
        <v>849</v>
      </c>
      <c r="C46" s="107" t="s">
        <v>1313</v>
      </c>
      <c r="D46" s="106">
        <v>210000</v>
      </c>
      <c r="E46" s="107" t="s">
        <v>1313</v>
      </c>
      <c r="F46" s="107" t="s">
        <v>1313</v>
      </c>
      <c r="G46" s="106">
        <v>16600</v>
      </c>
      <c r="H46" s="106">
        <v>157000</v>
      </c>
      <c r="I46" s="107" t="s">
        <v>1313</v>
      </c>
      <c r="J46" s="106">
        <v>211000</v>
      </c>
      <c r="K46" s="106">
        <v>42</v>
      </c>
      <c r="L46" s="106">
        <v>486</v>
      </c>
      <c r="M46" s="106">
        <v>457000</v>
      </c>
    </row>
    <row r="47" spans="1:13">
      <c r="A47" s="105">
        <v>1941</v>
      </c>
      <c r="B47" s="106">
        <v>3960</v>
      </c>
      <c r="C47" s="107" t="s">
        <v>1313</v>
      </c>
      <c r="D47" s="106">
        <v>310000</v>
      </c>
      <c r="E47" s="106">
        <v>530</v>
      </c>
      <c r="F47" s="107" t="s">
        <v>1313</v>
      </c>
      <c r="G47" s="106">
        <v>20800</v>
      </c>
      <c r="H47" s="106">
        <v>220000</v>
      </c>
      <c r="I47" s="107" t="s">
        <v>1313</v>
      </c>
      <c r="J47" s="106">
        <v>309000</v>
      </c>
      <c r="K47" s="106">
        <v>41</v>
      </c>
      <c r="L47" s="106">
        <v>455</v>
      </c>
      <c r="M47" s="106">
        <v>509000</v>
      </c>
    </row>
    <row r="48" spans="1:13">
      <c r="A48" s="105">
        <v>1942</v>
      </c>
      <c r="B48" s="106">
        <v>32100</v>
      </c>
      <c r="C48" s="107" t="s">
        <v>1313</v>
      </c>
      <c r="D48" s="106">
        <v>279000</v>
      </c>
      <c r="E48" s="106">
        <v>1350</v>
      </c>
      <c r="F48" s="107" t="s">
        <v>1313</v>
      </c>
      <c r="G48" s="106">
        <v>83000</v>
      </c>
      <c r="H48" s="106">
        <v>239000</v>
      </c>
      <c r="I48" s="107" t="s">
        <v>1313</v>
      </c>
      <c r="J48" s="106">
        <v>248000</v>
      </c>
      <c r="K48" s="106">
        <v>56</v>
      </c>
      <c r="L48" s="106">
        <v>562</v>
      </c>
      <c r="M48" s="106">
        <v>637000</v>
      </c>
    </row>
    <row r="49" spans="1:13">
      <c r="A49" s="105">
        <v>1943</v>
      </c>
      <c r="B49" s="106">
        <v>43300</v>
      </c>
      <c r="C49" s="107" t="s">
        <v>1313</v>
      </c>
      <c r="D49" s="106">
        <v>251000</v>
      </c>
      <c r="E49" s="106">
        <v>8390</v>
      </c>
      <c r="F49" s="107" t="s">
        <v>1313</v>
      </c>
      <c r="G49" s="106">
        <v>90900</v>
      </c>
      <c r="H49" s="106">
        <v>262000</v>
      </c>
      <c r="I49" s="107" t="s">
        <v>1313</v>
      </c>
      <c r="J49" s="106">
        <v>278000</v>
      </c>
      <c r="K49" s="106">
        <v>65</v>
      </c>
      <c r="L49" s="106">
        <v>617</v>
      </c>
      <c r="M49" s="106">
        <v>542000</v>
      </c>
    </row>
    <row r="50" spans="1:13">
      <c r="A50" s="105">
        <v>1944</v>
      </c>
      <c r="B50" s="106">
        <v>12200</v>
      </c>
      <c r="C50" s="107" t="s">
        <v>1313</v>
      </c>
      <c r="D50" s="106">
        <v>227000</v>
      </c>
      <c r="E50" s="106">
        <v>596</v>
      </c>
      <c r="F50" s="107" t="s">
        <v>1313</v>
      </c>
      <c r="G50" s="106">
        <v>719000</v>
      </c>
      <c r="H50" s="106">
        <v>232000</v>
      </c>
      <c r="I50" s="107" t="s">
        <v>1313</v>
      </c>
      <c r="J50" s="106">
        <v>231000</v>
      </c>
      <c r="K50" s="106">
        <v>70</v>
      </c>
      <c r="L50" s="106">
        <v>651</v>
      </c>
      <c r="M50" s="106">
        <v>411000</v>
      </c>
    </row>
    <row r="51" spans="1:13">
      <c r="A51" s="105">
        <v>1945</v>
      </c>
      <c r="B51" s="106">
        <v>3800</v>
      </c>
      <c r="C51" s="107" t="s">
        <v>1313</v>
      </c>
      <c r="D51" s="106">
        <v>253000</v>
      </c>
      <c r="E51" s="106">
        <v>4190</v>
      </c>
      <c r="F51" s="107" t="s">
        <v>1313</v>
      </c>
      <c r="G51" s="102">
        <v>721000</v>
      </c>
      <c r="H51" s="106">
        <v>220000</v>
      </c>
      <c r="I51" s="106">
        <v>79300</v>
      </c>
      <c r="J51" s="102">
        <v>251000</v>
      </c>
      <c r="K51" s="106">
        <v>70</v>
      </c>
      <c r="L51" s="106">
        <v>634</v>
      </c>
      <c r="M51" s="106">
        <v>318000</v>
      </c>
    </row>
    <row r="52" spans="1:13">
      <c r="A52" s="105">
        <v>1946</v>
      </c>
      <c r="B52" s="106">
        <v>1120</v>
      </c>
      <c r="C52" s="107" t="s">
        <v>1313</v>
      </c>
      <c r="D52" s="106">
        <v>207000</v>
      </c>
      <c r="E52" s="106">
        <v>1980</v>
      </c>
      <c r="F52" s="106">
        <v>87700</v>
      </c>
      <c r="G52" s="102">
        <v>758000</v>
      </c>
      <c r="H52" s="106">
        <v>197000</v>
      </c>
      <c r="I52" s="106">
        <v>67300</v>
      </c>
      <c r="J52" s="102">
        <v>169000</v>
      </c>
      <c r="K52" s="106">
        <v>52</v>
      </c>
      <c r="L52" s="106">
        <v>434</v>
      </c>
      <c r="M52" s="106">
        <v>352000</v>
      </c>
    </row>
    <row r="53" spans="1:13">
      <c r="A53" s="105">
        <v>1947</v>
      </c>
      <c r="B53" s="106">
        <v>259</v>
      </c>
      <c r="C53" s="107" t="s">
        <v>1313</v>
      </c>
      <c r="D53" s="106">
        <v>308000</v>
      </c>
      <c r="E53" s="106">
        <v>2990</v>
      </c>
      <c r="F53" s="106">
        <v>105000</v>
      </c>
      <c r="G53" s="102">
        <v>852000</v>
      </c>
      <c r="H53" s="106">
        <v>213000</v>
      </c>
      <c r="I53" s="106">
        <v>62300</v>
      </c>
      <c r="J53" s="102">
        <v>194000</v>
      </c>
      <c r="K53" s="106">
        <v>64</v>
      </c>
      <c r="L53" s="106">
        <v>466</v>
      </c>
      <c r="M53" s="106">
        <v>521000</v>
      </c>
    </row>
    <row r="54" spans="1:13">
      <c r="A54" s="105">
        <v>1948</v>
      </c>
      <c r="B54" s="106">
        <v>992</v>
      </c>
      <c r="C54" s="107" t="s">
        <v>1313</v>
      </c>
      <c r="D54" s="106">
        <v>427000</v>
      </c>
      <c r="E54" s="106">
        <v>4850</v>
      </c>
      <c r="F54" s="106">
        <v>160000</v>
      </c>
      <c r="G54" s="102">
        <v>945000</v>
      </c>
      <c r="H54" s="106">
        <v>232000</v>
      </c>
      <c r="I54" s="106">
        <v>67400</v>
      </c>
      <c r="J54" s="102">
        <v>275000</v>
      </c>
      <c r="K54" s="106">
        <v>76</v>
      </c>
      <c r="L54" s="106">
        <v>513</v>
      </c>
      <c r="M54" s="106">
        <v>644000</v>
      </c>
    </row>
    <row r="55" spans="1:13">
      <c r="A55" s="105">
        <v>1949</v>
      </c>
      <c r="B55" s="106">
        <v>119</v>
      </c>
      <c r="C55" s="107" t="s">
        <v>1313</v>
      </c>
      <c r="D55" s="106">
        <v>334000</v>
      </c>
      <c r="E55" s="106">
        <v>2190</v>
      </c>
      <c r="F55" s="106">
        <v>194000</v>
      </c>
      <c r="G55" s="102">
        <v>1040000</v>
      </c>
      <c r="H55" s="106">
        <v>172000</v>
      </c>
      <c r="I55" s="106">
        <v>48200</v>
      </c>
      <c r="J55" s="102">
        <v>204000</v>
      </c>
      <c r="K55" s="106">
        <v>76</v>
      </c>
      <c r="L55" s="106">
        <v>522</v>
      </c>
      <c r="M55" s="106">
        <v>650000</v>
      </c>
    </row>
    <row r="56" spans="1:13">
      <c r="A56" s="105">
        <v>1950</v>
      </c>
      <c r="B56" s="106">
        <v>112</v>
      </c>
      <c r="C56" s="107" t="s">
        <v>1313</v>
      </c>
      <c r="D56" s="106">
        <v>374000</v>
      </c>
      <c r="E56" s="106">
        <v>904</v>
      </c>
      <c r="F56" s="106">
        <v>160000</v>
      </c>
      <c r="G56" s="102">
        <v>1130000</v>
      </c>
      <c r="H56" s="106">
        <v>258000</v>
      </c>
      <c r="I56" s="106">
        <v>81200</v>
      </c>
      <c r="J56" s="102">
        <v>314000</v>
      </c>
      <c r="K56" s="106">
        <v>74</v>
      </c>
      <c r="L56" s="106">
        <v>503</v>
      </c>
      <c r="M56" s="106">
        <v>720000</v>
      </c>
    </row>
    <row r="57" spans="1:13">
      <c r="A57" s="105">
        <v>1951</v>
      </c>
      <c r="B57" s="106">
        <v>1870</v>
      </c>
      <c r="C57" s="107" t="s">
        <v>1313</v>
      </c>
      <c r="D57" s="106">
        <v>394000</v>
      </c>
      <c r="E57" s="106">
        <v>907</v>
      </c>
      <c r="F57" s="106">
        <v>169000</v>
      </c>
      <c r="G57" s="102">
        <v>1220000</v>
      </c>
      <c r="H57" s="106">
        <v>321000</v>
      </c>
      <c r="I57" s="106">
        <v>107000</v>
      </c>
      <c r="J57" s="102">
        <v>293000</v>
      </c>
      <c r="K57" s="106">
        <v>80</v>
      </c>
      <c r="L57" s="106">
        <v>501</v>
      </c>
      <c r="M57" s="106">
        <v>823000</v>
      </c>
    </row>
    <row r="58" spans="1:13">
      <c r="A58" s="105">
        <v>1952</v>
      </c>
      <c r="B58" s="106">
        <v>5540</v>
      </c>
      <c r="C58" s="107" t="s">
        <v>1313</v>
      </c>
      <c r="D58" s="106">
        <v>456000</v>
      </c>
      <c r="E58" s="106">
        <v>1240</v>
      </c>
      <c r="F58" s="106">
        <v>196000</v>
      </c>
      <c r="G58" s="102">
        <v>1320000</v>
      </c>
      <c r="H58" s="106">
        <v>308000</v>
      </c>
      <c r="I58" s="106">
        <v>142000</v>
      </c>
      <c r="J58" s="102">
        <v>339000</v>
      </c>
      <c r="K58" s="106">
        <v>94</v>
      </c>
      <c r="L58" s="106">
        <v>580</v>
      </c>
      <c r="M58" s="106">
        <v>963000</v>
      </c>
    </row>
    <row r="59" spans="1:13">
      <c r="A59" s="105">
        <v>1953</v>
      </c>
      <c r="B59" s="106">
        <v>15500</v>
      </c>
      <c r="C59" s="107" t="s">
        <v>1313</v>
      </c>
      <c r="D59" s="106">
        <v>604000</v>
      </c>
      <c r="E59" s="106">
        <v>785</v>
      </c>
      <c r="F59" s="106">
        <v>269000</v>
      </c>
      <c r="G59" s="102">
        <v>1410000</v>
      </c>
      <c r="H59" s="106">
        <v>354000</v>
      </c>
      <c r="I59" s="106">
        <v>156000</v>
      </c>
      <c r="J59" s="102">
        <v>452000</v>
      </c>
      <c r="K59" s="106">
        <v>110</v>
      </c>
      <c r="L59" s="106">
        <v>669</v>
      </c>
      <c r="M59" s="106">
        <v>1130000</v>
      </c>
    </row>
    <row r="60" spans="1:13">
      <c r="A60" s="105">
        <v>1954</v>
      </c>
      <c r="B60" s="106">
        <v>41900</v>
      </c>
      <c r="C60" s="107" t="s">
        <v>1313</v>
      </c>
      <c r="D60" s="106">
        <v>387000</v>
      </c>
      <c r="E60" s="106">
        <v>3130</v>
      </c>
      <c r="F60" s="106">
        <v>334000</v>
      </c>
      <c r="G60" s="102">
        <v>1500000</v>
      </c>
      <c r="H60" s="106">
        <v>241000</v>
      </c>
      <c r="I60" s="106">
        <v>114000</v>
      </c>
      <c r="J60" s="102">
        <v>268000</v>
      </c>
      <c r="K60" s="106">
        <v>85</v>
      </c>
      <c r="L60" s="106">
        <v>516</v>
      </c>
      <c r="M60" s="106">
        <v>924000</v>
      </c>
    </row>
    <row r="61" spans="1:13">
      <c r="A61" s="105">
        <v>1955</v>
      </c>
      <c r="B61" s="106">
        <v>39700</v>
      </c>
      <c r="C61" s="107" t="s">
        <v>1313</v>
      </c>
      <c r="D61" s="106">
        <v>493000</v>
      </c>
      <c r="E61" s="106">
        <v>5150</v>
      </c>
      <c r="F61" s="106">
        <v>296000</v>
      </c>
      <c r="G61" s="102">
        <v>1600000</v>
      </c>
      <c r="H61" s="106">
        <v>423000</v>
      </c>
      <c r="I61" s="106">
        <v>165000</v>
      </c>
      <c r="J61" s="102">
        <v>472000</v>
      </c>
      <c r="K61" s="106">
        <v>86</v>
      </c>
      <c r="L61" s="106">
        <v>523</v>
      </c>
      <c r="M61" s="106">
        <v>1040000</v>
      </c>
    </row>
    <row r="62" spans="1:13">
      <c r="A62" s="105">
        <v>1956</v>
      </c>
      <c r="B62" s="106">
        <v>54500</v>
      </c>
      <c r="C62" s="107" t="s">
        <v>1313</v>
      </c>
      <c r="D62" s="106">
        <v>595000</v>
      </c>
      <c r="E62" s="106">
        <v>5790</v>
      </c>
      <c r="F62" s="106">
        <v>362000</v>
      </c>
      <c r="G62" s="102">
        <v>1690000</v>
      </c>
      <c r="H62" s="106">
        <v>499000</v>
      </c>
      <c r="I62" s="106">
        <v>162000</v>
      </c>
      <c r="J62" s="102">
        <v>515000</v>
      </c>
      <c r="K62" s="106">
        <v>96</v>
      </c>
      <c r="L62" s="106">
        <v>577</v>
      </c>
      <c r="M62" s="106">
        <v>1200000</v>
      </c>
    </row>
    <row r="63" spans="1:13">
      <c r="A63" s="105">
        <v>1957</v>
      </c>
      <c r="B63" s="106">
        <v>44400</v>
      </c>
      <c r="C63" s="107" t="s">
        <v>1313</v>
      </c>
      <c r="D63" s="106">
        <v>640000</v>
      </c>
      <c r="E63" s="106">
        <v>1630</v>
      </c>
      <c r="F63" s="106">
        <v>481000</v>
      </c>
      <c r="G63" s="102">
        <v>1780000</v>
      </c>
      <c r="H63" s="106">
        <v>480000</v>
      </c>
      <c r="I63" s="106">
        <v>132000</v>
      </c>
      <c r="J63" s="102">
        <v>470000</v>
      </c>
      <c r="K63" s="106">
        <v>112</v>
      </c>
      <c r="L63" s="106">
        <v>652</v>
      </c>
      <c r="M63" s="106">
        <v>1370000</v>
      </c>
    </row>
    <row r="64" spans="1:13">
      <c r="A64" s="105">
        <v>1958</v>
      </c>
      <c r="B64" s="106">
        <v>38500</v>
      </c>
      <c r="C64" s="107" t="s">
        <v>1313</v>
      </c>
      <c r="D64" s="106">
        <v>356000</v>
      </c>
      <c r="E64" s="106">
        <v>1830</v>
      </c>
      <c r="F64" s="106">
        <v>453000</v>
      </c>
      <c r="G64" s="102">
        <v>1880000</v>
      </c>
      <c r="H64" s="106">
        <v>332000</v>
      </c>
      <c r="I64" s="106">
        <v>106000</v>
      </c>
      <c r="J64" s="102">
        <v>327000</v>
      </c>
      <c r="K64" s="106">
        <v>112</v>
      </c>
      <c r="L64" s="106">
        <v>631</v>
      </c>
      <c r="M64" s="106">
        <v>1130000</v>
      </c>
    </row>
    <row r="65" spans="1:13">
      <c r="A65" s="105">
        <v>1959</v>
      </c>
      <c r="B65" s="106">
        <v>27900</v>
      </c>
      <c r="C65" s="107" t="s">
        <v>1313</v>
      </c>
      <c r="D65" s="106">
        <v>475000</v>
      </c>
      <c r="E65" s="106">
        <v>8710</v>
      </c>
      <c r="F65" s="106">
        <v>529000</v>
      </c>
      <c r="G65" s="102">
        <v>1970000</v>
      </c>
      <c r="H65" s="106">
        <v>359000</v>
      </c>
      <c r="I65" s="106">
        <v>153000</v>
      </c>
      <c r="J65" s="102">
        <v>325000</v>
      </c>
      <c r="K65" s="106">
        <v>135</v>
      </c>
      <c r="L65" s="106">
        <v>756</v>
      </c>
      <c r="M65" s="106">
        <v>1150000</v>
      </c>
    </row>
    <row r="66" spans="1:13">
      <c r="A66" s="105">
        <v>1960</v>
      </c>
      <c r="B66" s="106">
        <v>27400</v>
      </c>
      <c r="C66" s="107" t="s">
        <v>1313</v>
      </c>
      <c r="D66" s="106">
        <v>387000</v>
      </c>
      <c r="E66" s="106">
        <v>13300</v>
      </c>
      <c r="F66" s="106">
        <v>532000</v>
      </c>
      <c r="G66" s="102">
        <v>2060000</v>
      </c>
      <c r="H66" s="106">
        <v>323000</v>
      </c>
      <c r="I66" s="106">
        <v>137000</v>
      </c>
      <c r="J66" s="102">
        <v>311000</v>
      </c>
      <c r="K66" s="106">
        <v>86</v>
      </c>
      <c r="L66" s="106">
        <v>476</v>
      </c>
      <c r="M66" s="106">
        <v>1250000</v>
      </c>
    </row>
    <row r="67" spans="1:13">
      <c r="A67" s="105">
        <v>1961</v>
      </c>
      <c r="B67" s="106">
        <v>21700</v>
      </c>
      <c r="C67" s="107" t="s">
        <v>1313</v>
      </c>
      <c r="D67" s="106">
        <v>369000</v>
      </c>
      <c r="E67" s="106">
        <v>8420</v>
      </c>
      <c r="F67" s="106">
        <v>492000</v>
      </c>
      <c r="G67" s="106">
        <v>2160000</v>
      </c>
      <c r="H67" s="106">
        <v>317000</v>
      </c>
      <c r="I67" s="106">
        <v>147000</v>
      </c>
      <c r="J67" s="102">
        <v>329000</v>
      </c>
      <c r="K67" s="106">
        <v>70</v>
      </c>
      <c r="L67" s="106">
        <v>379</v>
      </c>
      <c r="M67" s="106">
        <v>1220000</v>
      </c>
    </row>
    <row r="68" spans="1:13">
      <c r="A68" s="105">
        <v>1962</v>
      </c>
      <c r="B68" s="106">
        <v>0</v>
      </c>
      <c r="C68" s="106">
        <v>99300</v>
      </c>
      <c r="D68" s="106">
        <v>405000</v>
      </c>
      <c r="E68" s="106">
        <v>4370</v>
      </c>
      <c r="F68" s="106">
        <v>527000</v>
      </c>
      <c r="G68" s="102">
        <v>2220000</v>
      </c>
      <c r="H68" s="106">
        <v>300000</v>
      </c>
      <c r="I68" s="106">
        <v>150000</v>
      </c>
      <c r="J68" s="102">
        <v>402000</v>
      </c>
      <c r="K68" s="106">
        <v>125</v>
      </c>
      <c r="L68" s="106">
        <v>673</v>
      </c>
      <c r="M68" s="106">
        <v>1280000</v>
      </c>
    </row>
    <row r="69" spans="1:13">
      <c r="A69" s="105">
        <v>1963</v>
      </c>
      <c r="B69" s="106">
        <v>0</v>
      </c>
      <c r="C69" s="106">
        <v>110000</v>
      </c>
      <c r="D69" s="106">
        <v>396000</v>
      </c>
      <c r="E69" s="106">
        <v>6000</v>
      </c>
      <c r="F69" s="106">
        <v>508000</v>
      </c>
      <c r="G69" s="106">
        <v>2250000</v>
      </c>
      <c r="H69" s="106">
        <v>323000</v>
      </c>
      <c r="I69" s="106">
        <v>169000</v>
      </c>
      <c r="J69" s="102">
        <v>488000</v>
      </c>
      <c r="K69" s="106">
        <v>116</v>
      </c>
      <c r="L69" s="106">
        <v>619</v>
      </c>
      <c r="M69" s="106">
        <v>1170000</v>
      </c>
    </row>
    <row r="70" spans="1:13">
      <c r="A70" s="105">
        <v>1964</v>
      </c>
      <c r="B70" s="106">
        <v>0</v>
      </c>
      <c r="C70" s="106">
        <v>129000</v>
      </c>
      <c r="D70" s="106">
        <v>419000</v>
      </c>
      <c r="E70" s="106">
        <v>4360</v>
      </c>
      <c r="F70" s="106">
        <v>388000</v>
      </c>
      <c r="G70" s="106">
        <v>2270000</v>
      </c>
      <c r="H70" s="106">
        <v>396000</v>
      </c>
      <c r="I70" s="106">
        <v>208000</v>
      </c>
      <c r="J70" s="106">
        <v>650000</v>
      </c>
      <c r="K70" s="106">
        <v>124</v>
      </c>
      <c r="L70" s="106">
        <v>652</v>
      </c>
      <c r="M70" s="106">
        <v>1290000</v>
      </c>
    </row>
    <row r="71" spans="1:13">
      <c r="A71" s="105">
        <v>1965</v>
      </c>
      <c r="B71" s="106">
        <v>0</v>
      </c>
      <c r="C71" s="106">
        <v>130000</v>
      </c>
      <c r="D71" s="106">
        <v>466000</v>
      </c>
      <c r="E71" s="106">
        <v>3450</v>
      </c>
      <c r="F71" s="106">
        <v>361000</v>
      </c>
      <c r="G71" s="106">
        <v>2210000</v>
      </c>
      <c r="H71" s="106">
        <v>434000</v>
      </c>
      <c r="I71" s="106">
        <v>221000</v>
      </c>
      <c r="J71" s="106">
        <v>893000</v>
      </c>
      <c r="K71" s="106">
        <v>130</v>
      </c>
      <c r="L71" s="106">
        <v>670</v>
      </c>
      <c r="M71" s="106">
        <v>1490000</v>
      </c>
    </row>
    <row r="72" spans="1:13">
      <c r="A72" s="105">
        <v>1966</v>
      </c>
      <c r="B72" s="106">
        <v>0</v>
      </c>
      <c r="C72" s="106">
        <v>149000</v>
      </c>
      <c r="D72" s="106">
        <v>590000</v>
      </c>
      <c r="E72" s="106">
        <v>10400</v>
      </c>
      <c r="F72" s="106">
        <v>405000</v>
      </c>
      <c r="G72" s="106">
        <v>2190000</v>
      </c>
      <c r="H72" s="106">
        <v>404000</v>
      </c>
      <c r="I72" s="106">
        <v>233000</v>
      </c>
      <c r="J72" s="106">
        <v>708000</v>
      </c>
      <c r="K72" s="106">
        <v>121</v>
      </c>
      <c r="L72" s="106">
        <v>609</v>
      </c>
      <c r="M72" s="106">
        <v>1360000</v>
      </c>
    </row>
    <row r="73" spans="1:13">
      <c r="A73" s="105">
        <v>1967</v>
      </c>
      <c r="B73" s="106">
        <v>0</v>
      </c>
      <c r="C73" s="106">
        <v>133000</v>
      </c>
      <c r="D73" s="106">
        <v>390000</v>
      </c>
      <c r="E73" s="106">
        <v>10700</v>
      </c>
      <c r="F73" s="106">
        <v>397000</v>
      </c>
      <c r="G73" s="106">
        <v>2170000</v>
      </c>
      <c r="H73" s="106">
        <v>383000</v>
      </c>
      <c r="I73" s="106">
        <v>202000</v>
      </c>
      <c r="J73" s="106">
        <v>547000</v>
      </c>
      <c r="K73" s="106">
        <v>132</v>
      </c>
      <c r="L73" s="106">
        <v>644</v>
      </c>
      <c r="M73" s="106">
        <v>1430000</v>
      </c>
    </row>
    <row r="74" spans="1:13">
      <c r="A74" s="105">
        <v>1968</v>
      </c>
      <c r="B74" s="106">
        <v>0</v>
      </c>
      <c r="C74" s="106">
        <v>135000</v>
      </c>
      <c r="D74" s="106">
        <v>352000</v>
      </c>
      <c r="E74" s="106">
        <v>20100</v>
      </c>
      <c r="F74" s="106">
        <v>321000</v>
      </c>
      <c r="G74" s="106">
        <v>2130000</v>
      </c>
      <c r="H74" s="106">
        <v>371000</v>
      </c>
      <c r="I74" s="106">
        <v>208000</v>
      </c>
      <c r="J74" s="106">
        <v>577000</v>
      </c>
      <c r="K74" s="106">
        <v>138</v>
      </c>
      <c r="L74" s="106">
        <v>645</v>
      </c>
      <c r="M74" s="106">
        <v>1560000</v>
      </c>
    </row>
    <row r="75" spans="1:13">
      <c r="A75" s="105">
        <v>1969</v>
      </c>
      <c r="B75" s="106">
        <v>0</v>
      </c>
      <c r="C75" s="106">
        <v>183000</v>
      </c>
      <c r="D75" s="106">
        <v>351000</v>
      </c>
      <c r="E75" s="106">
        <v>29100</v>
      </c>
      <c r="F75" s="106">
        <v>266000</v>
      </c>
      <c r="G75" s="106">
        <v>2080000</v>
      </c>
      <c r="H75" s="106">
        <v>398000</v>
      </c>
      <c r="I75" s="106">
        <v>218000</v>
      </c>
      <c r="J75" s="106">
        <v>619000</v>
      </c>
      <c r="K75" s="106">
        <v>138</v>
      </c>
      <c r="L75" s="106">
        <v>614</v>
      </c>
      <c r="M75" s="106">
        <v>1670000</v>
      </c>
    </row>
    <row r="76" spans="1:13">
      <c r="A76" s="105">
        <v>1970</v>
      </c>
      <c r="B76" s="106">
        <v>0</v>
      </c>
      <c r="C76" s="106">
        <v>147000</v>
      </c>
      <c r="D76" s="106">
        <v>427000</v>
      </c>
      <c r="E76" s="106">
        <v>29000</v>
      </c>
      <c r="F76" s="106">
        <v>267000</v>
      </c>
      <c r="G76" s="106">
        <v>2030000</v>
      </c>
      <c r="H76" s="106">
        <v>394000</v>
      </c>
      <c r="I76" s="106">
        <v>194000</v>
      </c>
      <c r="J76" s="106">
        <v>593000</v>
      </c>
      <c r="K76" s="106">
        <v>128</v>
      </c>
      <c r="L76" s="106">
        <v>538</v>
      </c>
      <c r="M76" s="106">
        <v>1910000</v>
      </c>
    </row>
    <row r="77" spans="1:13">
      <c r="A77" s="105">
        <v>1971</v>
      </c>
      <c r="B77" s="106">
        <v>0</v>
      </c>
      <c r="C77" s="106">
        <v>149000</v>
      </c>
      <c r="D77" s="106">
        <v>420000</v>
      </c>
      <c r="E77" s="106">
        <v>16000</v>
      </c>
      <c r="F77" s="106">
        <v>382000</v>
      </c>
      <c r="G77" s="106">
        <v>1960000</v>
      </c>
      <c r="H77" s="106">
        <v>308000</v>
      </c>
      <c r="I77" s="106">
        <v>180000</v>
      </c>
      <c r="J77" s="106">
        <v>505000</v>
      </c>
      <c r="K77" s="106">
        <v>188</v>
      </c>
      <c r="L77" s="106">
        <v>755</v>
      </c>
      <c r="M77" s="106">
        <v>2000000</v>
      </c>
    </row>
    <row r="78" spans="1:13">
      <c r="A78" s="105">
        <v>1972</v>
      </c>
      <c r="B78" s="106">
        <v>0</v>
      </c>
      <c r="C78" s="106">
        <v>149000</v>
      </c>
      <c r="D78" s="106">
        <v>399000</v>
      </c>
      <c r="E78" s="106">
        <v>14300</v>
      </c>
      <c r="F78" s="106">
        <v>341000</v>
      </c>
      <c r="G78" s="106">
        <v>1910000</v>
      </c>
      <c r="H78" s="106">
        <v>320000</v>
      </c>
      <c r="I78" s="106">
        <v>217000</v>
      </c>
      <c r="J78" s="106">
        <v>623000</v>
      </c>
      <c r="K78" s="106">
        <v>197</v>
      </c>
      <c r="L78" s="106">
        <v>767</v>
      </c>
      <c r="M78" s="106">
        <v>1970000</v>
      </c>
    </row>
    <row r="79" spans="1:13">
      <c r="A79" s="105">
        <v>1973</v>
      </c>
      <c r="B79" s="106">
        <v>0</v>
      </c>
      <c r="C79" s="106">
        <v>166000</v>
      </c>
      <c r="D79" s="106">
        <v>359000</v>
      </c>
      <c r="E79" s="106">
        <v>18300</v>
      </c>
      <c r="F79" s="106">
        <v>226000</v>
      </c>
      <c r="G79" s="106">
        <v>1840000</v>
      </c>
      <c r="H79" s="106">
        <v>389000</v>
      </c>
      <c r="I79" s="106">
        <v>286000</v>
      </c>
      <c r="J79" s="106">
        <v>694000</v>
      </c>
      <c r="K79" s="106">
        <v>211</v>
      </c>
      <c r="L79" s="106">
        <v>774</v>
      </c>
      <c r="M79" s="106">
        <v>2030000</v>
      </c>
    </row>
    <row r="80" spans="1:13">
      <c r="A80" s="105">
        <v>1974</v>
      </c>
      <c r="B80" s="106">
        <v>0</v>
      </c>
      <c r="C80" s="106">
        <v>206000</v>
      </c>
      <c r="D80" s="106">
        <v>397000</v>
      </c>
      <c r="E80" s="106">
        <v>13300</v>
      </c>
      <c r="F80" s="106">
        <v>195000</v>
      </c>
      <c r="G80" s="106">
        <v>1710000</v>
      </c>
      <c r="H80" s="106">
        <v>398000</v>
      </c>
      <c r="I80" s="106">
        <v>327000</v>
      </c>
      <c r="J80" s="106">
        <v>747000</v>
      </c>
      <c r="K80" s="106">
        <v>321</v>
      </c>
      <c r="L80" s="106">
        <v>1060</v>
      </c>
      <c r="M80" s="106">
        <v>2230000</v>
      </c>
    </row>
    <row r="81" spans="1:13">
      <c r="A81" s="105">
        <v>1975</v>
      </c>
      <c r="B81" s="106">
        <v>0</v>
      </c>
      <c r="C81" s="106">
        <v>121000</v>
      </c>
      <c r="D81" s="106">
        <v>530000</v>
      </c>
      <c r="E81" s="106">
        <v>49800</v>
      </c>
      <c r="F81" s="106">
        <v>367000</v>
      </c>
      <c r="G81" s="106">
        <v>1610000</v>
      </c>
      <c r="H81" s="106">
        <v>232000</v>
      </c>
      <c r="I81" s="106">
        <v>183000</v>
      </c>
      <c r="J81" s="106">
        <v>535000</v>
      </c>
      <c r="K81" s="106">
        <v>587</v>
      </c>
      <c r="L81" s="106">
        <v>1780</v>
      </c>
      <c r="M81" s="106">
        <v>2530000</v>
      </c>
    </row>
    <row r="82" spans="1:13">
      <c r="A82" s="105">
        <v>1976</v>
      </c>
      <c r="B82" s="106">
        <v>0</v>
      </c>
      <c r="C82" s="106">
        <v>168000</v>
      </c>
      <c r="D82" s="106">
        <v>475000</v>
      </c>
      <c r="E82" s="106">
        <v>44600</v>
      </c>
      <c r="F82" s="106">
        <v>398000</v>
      </c>
      <c r="G82" s="106">
        <v>1530000</v>
      </c>
      <c r="H82" s="106">
        <v>262000</v>
      </c>
      <c r="I82" s="106">
        <v>225000</v>
      </c>
      <c r="J82" s="106">
        <v>642000</v>
      </c>
      <c r="K82" s="106">
        <v>503</v>
      </c>
      <c r="L82" s="106">
        <v>1440</v>
      </c>
      <c r="M82" s="106">
        <v>2430000</v>
      </c>
    </row>
    <row r="83" spans="1:13">
      <c r="A83" s="105">
        <v>1977</v>
      </c>
      <c r="B83" s="106">
        <v>0</v>
      </c>
      <c r="C83" s="106">
        <v>168000</v>
      </c>
      <c r="D83" s="106">
        <v>460000</v>
      </c>
      <c r="E83" s="106">
        <v>59000</v>
      </c>
      <c r="F83" s="106">
        <v>461000</v>
      </c>
      <c r="G83" s="106">
        <v>1390000</v>
      </c>
      <c r="H83" s="106">
        <v>254000</v>
      </c>
      <c r="I83" s="106">
        <v>244000</v>
      </c>
      <c r="J83" s="106">
        <v>651000</v>
      </c>
      <c r="K83" s="106">
        <v>498</v>
      </c>
      <c r="L83" s="106">
        <v>1340</v>
      </c>
      <c r="M83" s="106">
        <v>2600000</v>
      </c>
    </row>
    <row r="84" spans="1:13">
      <c r="A84" s="105">
        <v>1978</v>
      </c>
      <c r="B84" s="106">
        <v>0</v>
      </c>
      <c r="C84" s="106">
        <v>165000</v>
      </c>
      <c r="D84" s="106">
        <v>426000</v>
      </c>
      <c r="E84" s="106">
        <v>24300</v>
      </c>
      <c r="F84" s="106">
        <v>412000</v>
      </c>
      <c r="G84" s="106">
        <v>1390000</v>
      </c>
      <c r="H84" s="106">
        <v>250000</v>
      </c>
      <c r="I84" s="106">
        <v>270000</v>
      </c>
      <c r="J84" s="106">
        <v>617000</v>
      </c>
      <c r="K84" s="106">
        <v>460</v>
      </c>
      <c r="L84" s="106">
        <v>1150</v>
      </c>
      <c r="M84" s="106">
        <v>2990000</v>
      </c>
    </row>
    <row r="85" spans="1:13">
      <c r="A85" s="105">
        <v>1979</v>
      </c>
      <c r="B85" s="106">
        <v>0</v>
      </c>
      <c r="C85" s="106">
        <v>186000</v>
      </c>
      <c r="D85" s="106">
        <v>384000</v>
      </c>
      <c r="E85" s="106">
        <v>25600</v>
      </c>
      <c r="F85" s="106">
        <v>314000</v>
      </c>
      <c r="G85" s="106">
        <v>1390000</v>
      </c>
      <c r="H85" s="106">
        <v>295000</v>
      </c>
      <c r="I85" s="106">
        <v>294000</v>
      </c>
      <c r="J85" s="106">
        <v>644000</v>
      </c>
      <c r="K85" s="106">
        <v>586</v>
      </c>
      <c r="L85" s="106">
        <v>1310</v>
      </c>
      <c r="M85" s="106">
        <v>2590000</v>
      </c>
    </row>
    <row r="86" spans="1:13">
      <c r="A86" s="105">
        <v>1980</v>
      </c>
      <c r="B86" s="106">
        <v>0</v>
      </c>
      <c r="C86" s="106">
        <v>154000</v>
      </c>
      <c r="D86" s="106">
        <v>421000</v>
      </c>
      <c r="E86" s="106">
        <v>29900</v>
      </c>
      <c r="F86" s="106">
        <v>212000</v>
      </c>
      <c r="G86" s="106">
        <v>1290000</v>
      </c>
      <c r="H86" s="106">
        <v>233000</v>
      </c>
      <c r="I86" s="106">
        <v>229000</v>
      </c>
      <c r="J86" s="106">
        <v>727000</v>
      </c>
      <c r="K86" s="106">
        <v>638</v>
      </c>
      <c r="L86" s="106">
        <v>1260</v>
      </c>
      <c r="M86" s="106">
        <v>2830000</v>
      </c>
    </row>
    <row r="87" spans="1:13">
      <c r="A87" s="105">
        <v>1981</v>
      </c>
      <c r="B87" s="106">
        <v>0</v>
      </c>
      <c r="C87" s="106">
        <v>157000</v>
      </c>
      <c r="D87" s="106">
        <v>463000</v>
      </c>
      <c r="E87" s="106">
        <v>33200</v>
      </c>
      <c r="F87" s="106">
        <v>228000</v>
      </c>
      <c r="G87" s="106">
        <v>1290000</v>
      </c>
      <c r="H87" s="106">
        <v>209000</v>
      </c>
      <c r="I87" s="106">
        <v>230000</v>
      </c>
      <c r="J87" s="106">
        <v>570000</v>
      </c>
      <c r="K87" s="106">
        <v>708</v>
      </c>
      <c r="L87" s="106">
        <v>1270</v>
      </c>
      <c r="M87" s="106">
        <v>2550000</v>
      </c>
    </row>
    <row r="88" spans="1:13">
      <c r="A88" s="105">
        <v>1982</v>
      </c>
      <c r="B88" s="106">
        <v>0</v>
      </c>
      <c r="C88" s="106">
        <v>121000</v>
      </c>
      <c r="D88" s="106">
        <v>214000</v>
      </c>
      <c r="E88" s="106">
        <v>11300</v>
      </c>
      <c r="F88" s="106">
        <v>177000</v>
      </c>
      <c r="G88" s="106">
        <v>1290000</v>
      </c>
      <c r="H88" s="106">
        <v>135000</v>
      </c>
      <c r="I88" s="106">
        <v>143000</v>
      </c>
      <c r="J88" s="106">
        <v>374000</v>
      </c>
      <c r="K88" s="106">
        <v>678</v>
      </c>
      <c r="L88" s="106">
        <v>1150</v>
      </c>
      <c r="M88" s="106">
        <v>2390000</v>
      </c>
    </row>
    <row r="89" spans="1:13">
      <c r="A89" s="105">
        <v>1983</v>
      </c>
      <c r="B89" s="106">
        <v>0</v>
      </c>
      <c r="C89" s="106">
        <v>155000</v>
      </c>
      <c r="D89" s="106">
        <v>211000</v>
      </c>
      <c r="E89" s="106">
        <v>12000</v>
      </c>
      <c r="F89" s="106">
        <v>154000</v>
      </c>
      <c r="G89" s="106">
        <v>1290000</v>
      </c>
      <c r="H89" s="106">
        <v>83400</v>
      </c>
      <c r="I89" s="106">
        <v>208000</v>
      </c>
      <c r="J89" s="106">
        <v>377000</v>
      </c>
      <c r="K89" s="106">
        <v>649</v>
      </c>
      <c r="L89" s="106">
        <v>1060</v>
      </c>
      <c r="M89" s="106">
        <v>2540000</v>
      </c>
    </row>
    <row r="90" spans="1:13">
      <c r="A90" s="105">
        <v>1984</v>
      </c>
      <c r="B90" s="106">
        <v>0</v>
      </c>
      <c r="C90" s="106">
        <v>163000</v>
      </c>
      <c r="D90" s="106">
        <v>323000</v>
      </c>
      <c r="E90" s="106">
        <v>34400</v>
      </c>
      <c r="F90" s="106">
        <v>111000</v>
      </c>
      <c r="G90" s="106">
        <v>1250000</v>
      </c>
      <c r="H90" s="106">
        <v>136000</v>
      </c>
      <c r="I90" s="106">
        <v>210000</v>
      </c>
      <c r="J90" s="106">
        <v>527000</v>
      </c>
      <c r="K90" s="106">
        <v>724</v>
      </c>
      <c r="L90" s="106">
        <v>1140</v>
      </c>
      <c r="M90" s="106">
        <v>2950000</v>
      </c>
    </row>
    <row r="91" spans="1:13">
      <c r="A91" s="105">
        <v>1985</v>
      </c>
      <c r="B91" s="106">
        <v>0</v>
      </c>
      <c r="C91" s="106">
        <v>164000</v>
      </c>
      <c r="D91" s="106">
        <v>304000</v>
      </c>
      <c r="E91" s="106">
        <v>40200</v>
      </c>
      <c r="F91" s="106">
        <v>102000</v>
      </c>
      <c r="G91" s="106">
        <v>1260000</v>
      </c>
      <c r="H91" s="106">
        <v>143000</v>
      </c>
      <c r="I91" s="106">
        <v>188000</v>
      </c>
      <c r="J91" s="106">
        <v>433000</v>
      </c>
      <c r="K91" s="106">
        <v>763</v>
      </c>
      <c r="L91" s="106">
        <v>1160</v>
      </c>
      <c r="M91" s="106">
        <v>3180000</v>
      </c>
    </row>
    <row r="92" spans="1:13">
      <c r="A92" s="105">
        <v>1986</v>
      </c>
      <c r="B92" s="106">
        <v>0</v>
      </c>
      <c r="C92" s="106">
        <v>161000</v>
      </c>
      <c r="D92" s="106">
        <v>363000</v>
      </c>
      <c r="E92" s="106">
        <v>38700</v>
      </c>
      <c r="F92" s="106">
        <v>97900</v>
      </c>
      <c r="G92" s="106">
        <v>1270000</v>
      </c>
      <c r="H92" s="106">
        <v>107000</v>
      </c>
      <c r="I92" s="106">
        <v>191000</v>
      </c>
      <c r="J92" s="106">
        <v>474000</v>
      </c>
      <c r="K92" s="106">
        <v>680</v>
      </c>
      <c r="L92" s="106">
        <v>1010</v>
      </c>
      <c r="M92" s="106">
        <v>3530000</v>
      </c>
    </row>
    <row r="93" spans="1:13">
      <c r="A93" s="105">
        <v>1987</v>
      </c>
      <c r="B93" s="106">
        <v>0</v>
      </c>
      <c r="C93" s="106">
        <v>178000</v>
      </c>
      <c r="D93" s="106">
        <v>322000</v>
      </c>
      <c r="E93" s="106">
        <v>10600</v>
      </c>
      <c r="F93" s="106">
        <v>107000</v>
      </c>
      <c r="G93" s="106">
        <v>1240000</v>
      </c>
      <c r="H93" s="106">
        <v>141000</v>
      </c>
      <c r="I93" s="106">
        <v>231000</v>
      </c>
      <c r="J93" s="106">
        <v>512000</v>
      </c>
      <c r="K93" s="106">
        <v>658</v>
      </c>
      <c r="L93" s="106">
        <v>944</v>
      </c>
      <c r="M93" s="106">
        <v>3450000</v>
      </c>
    </row>
    <row r="94" spans="1:13">
      <c r="A94" s="105">
        <v>1988</v>
      </c>
      <c r="B94" s="106">
        <v>0</v>
      </c>
      <c r="C94" s="106">
        <v>213000</v>
      </c>
      <c r="D94" s="106">
        <v>449000</v>
      </c>
      <c r="E94" s="106">
        <v>15500</v>
      </c>
      <c r="F94" s="106">
        <v>132000</v>
      </c>
      <c r="G94" s="106">
        <v>1220000</v>
      </c>
      <c r="H94" s="106">
        <v>160000</v>
      </c>
      <c r="I94" s="106">
        <v>243000</v>
      </c>
      <c r="J94" s="106">
        <v>649000</v>
      </c>
      <c r="K94" s="106">
        <v>1050</v>
      </c>
      <c r="L94" s="106">
        <v>1440</v>
      </c>
      <c r="M94" s="106">
        <v>3870000</v>
      </c>
    </row>
    <row r="95" spans="1:13">
      <c r="A95" s="105">
        <v>1989</v>
      </c>
      <c r="B95" s="106">
        <v>0</v>
      </c>
      <c r="C95" s="106">
        <v>176000</v>
      </c>
      <c r="D95" s="106">
        <v>380000</v>
      </c>
      <c r="E95" s="106">
        <v>27200</v>
      </c>
      <c r="F95" s="106">
        <v>135000</v>
      </c>
      <c r="G95" s="106">
        <v>1260000</v>
      </c>
      <c r="H95" s="106">
        <v>163000</v>
      </c>
      <c r="I95" s="106">
        <v>214000</v>
      </c>
      <c r="J95" s="106">
        <v>486000</v>
      </c>
      <c r="K95" s="106">
        <v>1240</v>
      </c>
      <c r="L95" s="106">
        <v>1630</v>
      </c>
      <c r="M95" s="106">
        <v>4320000</v>
      </c>
    </row>
    <row r="96" spans="1:13">
      <c r="A96" s="105">
        <v>1990</v>
      </c>
      <c r="B96" s="106">
        <v>0</v>
      </c>
      <c r="C96" s="106">
        <v>185000</v>
      </c>
      <c r="D96" s="106">
        <v>346000</v>
      </c>
      <c r="E96" s="106">
        <v>16300</v>
      </c>
      <c r="F96" s="106">
        <v>121000</v>
      </c>
      <c r="G96" s="106">
        <v>1270000</v>
      </c>
      <c r="H96" s="106">
        <v>120000</v>
      </c>
      <c r="I96" s="106">
        <v>226000</v>
      </c>
      <c r="J96" s="106">
        <v>515000</v>
      </c>
      <c r="K96" s="106">
        <v>892</v>
      </c>
      <c r="L96" s="106">
        <v>1110</v>
      </c>
      <c r="M96" s="106">
        <v>3950000</v>
      </c>
    </row>
    <row r="97" spans="1:13">
      <c r="A97" s="105">
        <v>1991</v>
      </c>
      <c r="B97" s="106">
        <v>0</v>
      </c>
      <c r="C97" s="106">
        <v>175000</v>
      </c>
      <c r="D97" s="106">
        <v>310000</v>
      </c>
      <c r="E97" s="106">
        <v>18200</v>
      </c>
      <c r="F97" s="106">
        <v>115000</v>
      </c>
      <c r="G97" s="106">
        <v>1250000</v>
      </c>
      <c r="H97" s="106">
        <v>115000</v>
      </c>
      <c r="I97" s="106">
        <v>208000</v>
      </c>
      <c r="J97" s="106">
        <v>491000</v>
      </c>
      <c r="K97" s="106">
        <v>900</v>
      </c>
      <c r="L97" s="106">
        <v>1080</v>
      </c>
      <c r="M97" s="106">
        <v>4060000</v>
      </c>
    </row>
    <row r="98" spans="1:13">
      <c r="A98" s="105">
        <v>1992</v>
      </c>
      <c r="B98" s="106">
        <v>0</v>
      </c>
      <c r="C98" s="106">
        <v>187000</v>
      </c>
      <c r="D98" s="106">
        <v>324000</v>
      </c>
      <c r="E98" s="106">
        <v>17900</v>
      </c>
      <c r="F98" s="106">
        <v>115000</v>
      </c>
      <c r="G98" s="106">
        <v>1280000</v>
      </c>
      <c r="H98" s="106">
        <v>116000</v>
      </c>
      <c r="I98" s="106">
        <v>218000</v>
      </c>
      <c r="J98" s="106">
        <v>462000</v>
      </c>
      <c r="K98" s="106">
        <v>878</v>
      </c>
      <c r="L98" s="106">
        <v>1020</v>
      </c>
      <c r="M98" s="106">
        <v>3420000</v>
      </c>
    </row>
    <row r="99" spans="1:13">
      <c r="A99" s="105">
        <v>1993</v>
      </c>
      <c r="B99" s="106">
        <v>0</v>
      </c>
      <c r="C99" s="106">
        <v>171000</v>
      </c>
      <c r="D99" s="106">
        <v>330000</v>
      </c>
      <c r="E99" s="106">
        <v>20900</v>
      </c>
      <c r="F99" s="106">
        <v>100000</v>
      </c>
      <c r="G99" s="106">
        <v>1210000</v>
      </c>
      <c r="H99" s="106">
        <v>109000</v>
      </c>
      <c r="I99" s="106">
        <v>218000</v>
      </c>
      <c r="J99" s="106">
        <v>564000</v>
      </c>
      <c r="K99" s="106">
        <v>689</v>
      </c>
      <c r="L99" s="106">
        <v>777</v>
      </c>
      <c r="M99" s="106">
        <v>3080000</v>
      </c>
    </row>
    <row r="100" spans="1:13">
      <c r="A100" s="105">
        <v>1994</v>
      </c>
      <c r="B100" s="106">
        <v>0</v>
      </c>
      <c r="C100" s="106">
        <v>170000</v>
      </c>
      <c r="D100" s="106">
        <v>273000</v>
      </c>
      <c r="E100" s="106">
        <v>33200</v>
      </c>
      <c r="F100" s="106">
        <v>98800</v>
      </c>
      <c r="G100" s="106">
        <v>1170000</v>
      </c>
      <c r="H100" s="106">
        <v>104000</v>
      </c>
      <c r="I100" s="106">
        <v>206000</v>
      </c>
      <c r="J100" s="106">
        <v>460000</v>
      </c>
      <c r="K100" s="106">
        <v>694</v>
      </c>
      <c r="L100" s="106">
        <v>764</v>
      </c>
      <c r="M100" s="106">
        <v>3090000</v>
      </c>
    </row>
    <row r="101" spans="1:13">
      <c r="A101" s="105">
        <v>1995</v>
      </c>
      <c r="B101" s="106">
        <v>0</v>
      </c>
      <c r="C101" s="106">
        <v>189000</v>
      </c>
      <c r="D101" s="106">
        <v>415000</v>
      </c>
      <c r="E101" s="106">
        <v>26700</v>
      </c>
      <c r="F101" s="106">
        <v>77000</v>
      </c>
      <c r="G101" s="106">
        <v>1120000</v>
      </c>
      <c r="H101" s="106">
        <v>105000</v>
      </c>
      <c r="I101" s="106">
        <v>193000</v>
      </c>
      <c r="J101" s="106">
        <v>643000</v>
      </c>
      <c r="K101" s="106">
        <v>1210</v>
      </c>
      <c r="L101" s="106">
        <v>1300</v>
      </c>
      <c r="M101" s="106">
        <v>4530000</v>
      </c>
    </row>
    <row r="102" spans="1:13">
      <c r="A102" s="105">
        <v>1996</v>
      </c>
      <c r="B102" s="106">
        <v>0</v>
      </c>
      <c r="C102" s="106">
        <v>177000</v>
      </c>
      <c r="D102" s="106">
        <v>362000</v>
      </c>
      <c r="E102" s="106">
        <v>51000</v>
      </c>
      <c r="F102" s="106">
        <v>72400</v>
      </c>
      <c r="G102" s="106">
        <v>1070000</v>
      </c>
      <c r="H102" s="106">
        <v>87200</v>
      </c>
      <c r="I102" s="106">
        <v>190000</v>
      </c>
      <c r="J102" s="106">
        <v>545000</v>
      </c>
      <c r="K102" s="106">
        <v>934</v>
      </c>
      <c r="L102" s="106">
        <v>970</v>
      </c>
      <c r="M102" s="106">
        <v>3660000</v>
      </c>
    </row>
    <row r="103" spans="1:13">
      <c r="A103" s="105">
        <v>1997</v>
      </c>
      <c r="B103" s="106">
        <v>0</v>
      </c>
      <c r="C103" s="106">
        <v>194000</v>
      </c>
      <c r="D103" s="106">
        <v>350000</v>
      </c>
      <c r="E103" s="106">
        <v>30300</v>
      </c>
      <c r="F103" s="106">
        <v>69500</v>
      </c>
      <c r="G103" s="106">
        <v>1020000</v>
      </c>
      <c r="H103" s="106">
        <v>108000</v>
      </c>
      <c r="I103" s="106">
        <v>225000</v>
      </c>
      <c r="J103" s="106">
        <v>563000</v>
      </c>
      <c r="K103" s="106">
        <v>1020</v>
      </c>
      <c r="L103" s="106">
        <v>1040</v>
      </c>
      <c r="M103" s="106">
        <v>4330000</v>
      </c>
    </row>
    <row r="104" spans="1:13">
      <c r="A104" s="105">
        <v>1998</v>
      </c>
      <c r="B104" s="106">
        <v>0</v>
      </c>
      <c r="C104" s="106">
        <v>177000</v>
      </c>
      <c r="D104" s="106">
        <v>384000</v>
      </c>
      <c r="E104" s="106">
        <v>62400</v>
      </c>
      <c r="F104" s="106">
        <v>57100</v>
      </c>
      <c r="G104" s="106">
        <v>929000</v>
      </c>
      <c r="H104" s="106">
        <v>83600</v>
      </c>
      <c r="I104" s="106">
        <v>192000</v>
      </c>
      <c r="J104" s="106">
        <v>597000</v>
      </c>
      <c r="K104" s="106">
        <v>909</v>
      </c>
      <c r="L104" s="106">
        <v>909</v>
      </c>
      <c r="M104" s="106">
        <v>4460000</v>
      </c>
    </row>
    <row r="105" spans="1:13">
      <c r="A105" s="105">
        <v>1999</v>
      </c>
      <c r="B105" s="106">
        <v>0</v>
      </c>
      <c r="C105" s="106">
        <v>193000</v>
      </c>
      <c r="D105" s="106">
        <v>476000</v>
      </c>
      <c r="E105" s="106">
        <v>60300</v>
      </c>
      <c r="F105" s="106">
        <v>52500</v>
      </c>
      <c r="G105" s="106">
        <v>910000</v>
      </c>
      <c r="H105" s="107" t="s">
        <v>1313</v>
      </c>
      <c r="I105" s="106">
        <v>217000</v>
      </c>
      <c r="J105" s="106">
        <v>632000</v>
      </c>
      <c r="K105" s="106">
        <v>709</v>
      </c>
      <c r="L105" s="106">
        <v>694</v>
      </c>
      <c r="M105" s="106">
        <v>4810000</v>
      </c>
    </row>
    <row r="106" spans="1:13">
      <c r="A106" s="105">
        <v>2000</v>
      </c>
      <c r="B106" s="106">
        <v>0</v>
      </c>
      <c r="C106" s="106">
        <v>207000</v>
      </c>
      <c r="D106" s="106">
        <v>453000</v>
      </c>
      <c r="E106" s="106">
        <v>86300</v>
      </c>
      <c r="F106" s="106">
        <v>13600</v>
      </c>
      <c r="G106" s="106">
        <v>825000</v>
      </c>
      <c r="H106" s="107" t="s">
        <v>1313</v>
      </c>
      <c r="I106" s="106">
        <v>220000</v>
      </c>
      <c r="J106" s="106">
        <v>657000</v>
      </c>
      <c r="K106" s="106">
        <v>761</v>
      </c>
      <c r="L106" s="106">
        <v>721</v>
      </c>
      <c r="M106" s="106">
        <v>4750000</v>
      </c>
    </row>
    <row r="107" spans="1:13">
      <c r="A107" s="101">
        <v>2001</v>
      </c>
      <c r="B107" s="102">
        <v>0</v>
      </c>
      <c r="C107" s="102">
        <v>141000</v>
      </c>
      <c r="D107" s="102">
        <v>239000</v>
      </c>
      <c r="E107" s="102">
        <v>43000</v>
      </c>
      <c r="F107" s="102">
        <v>16700</v>
      </c>
      <c r="G107" s="102">
        <v>816000</v>
      </c>
      <c r="H107" s="107" t="s">
        <v>1313</v>
      </c>
      <c r="I107" s="102">
        <v>208000</v>
      </c>
      <c r="J107" s="102">
        <v>344000</v>
      </c>
      <c r="K107" s="102">
        <v>854</v>
      </c>
      <c r="L107" s="102">
        <v>786</v>
      </c>
      <c r="M107" s="102">
        <v>3740000</v>
      </c>
    </row>
    <row r="108" spans="1:13">
      <c r="A108" s="101">
        <v>2002</v>
      </c>
      <c r="B108" s="107">
        <v>0</v>
      </c>
      <c r="C108" s="102">
        <v>219000</v>
      </c>
      <c r="D108" s="102">
        <v>405000</v>
      </c>
      <c r="E108" s="102">
        <v>134000</v>
      </c>
      <c r="F108" s="102">
        <v>8390</v>
      </c>
      <c r="G108" s="102">
        <v>643000</v>
      </c>
      <c r="H108" s="107" t="s">
        <v>1313</v>
      </c>
      <c r="I108" s="102">
        <v>241000</v>
      </c>
      <c r="J108" s="102">
        <v>670000</v>
      </c>
      <c r="K108" s="102">
        <v>796</v>
      </c>
      <c r="L108" s="102">
        <v>721</v>
      </c>
      <c r="M108" s="102">
        <v>4510000</v>
      </c>
    </row>
    <row r="109" spans="1:13">
      <c r="A109" s="101">
        <v>2003</v>
      </c>
      <c r="B109" s="107">
        <v>0</v>
      </c>
      <c r="C109" s="102">
        <v>180000</v>
      </c>
      <c r="D109" s="102">
        <v>441000</v>
      </c>
      <c r="E109" s="102">
        <v>188000</v>
      </c>
      <c r="F109" s="102">
        <v>9870</v>
      </c>
      <c r="G109" s="102">
        <v>560000</v>
      </c>
      <c r="H109" s="107" t="s">
        <v>1313</v>
      </c>
      <c r="I109" s="102">
        <v>245000</v>
      </c>
      <c r="J109" s="102">
        <v>514000</v>
      </c>
      <c r="K109" s="102">
        <v>892</v>
      </c>
      <c r="L109" s="102">
        <v>790</v>
      </c>
      <c r="M109" s="102">
        <v>4770000</v>
      </c>
    </row>
    <row r="110" spans="1:13">
      <c r="A110" s="101">
        <v>2004</v>
      </c>
      <c r="B110" s="107">
        <v>0</v>
      </c>
      <c r="C110" s="102">
        <v>177000</v>
      </c>
      <c r="D110" s="102">
        <v>489000</v>
      </c>
      <c r="E110" s="102">
        <v>171000</v>
      </c>
      <c r="F110" s="102">
        <v>7900</v>
      </c>
      <c r="G110" s="102">
        <v>466000</v>
      </c>
      <c r="H110" s="107" t="s">
        <v>1313</v>
      </c>
      <c r="I110" s="102">
        <v>268000</v>
      </c>
      <c r="J110" s="102">
        <v>591000</v>
      </c>
      <c r="K110" s="102">
        <v>1380</v>
      </c>
      <c r="L110" s="102">
        <v>1190</v>
      </c>
      <c r="M110" s="102">
        <v>5010000</v>
      </c>
    </row>
    <row r="111" spans="1:13">
      <c r="A111" s="101">
        <v>2005</v>
      </c>
      <c r="B111" s="107">
        <v>0</v>
      </c>
      <c r="C111" s="102">
        <v>174000</v>
      </c>
      <c r="D111" s="102">
        <v>503000</v>
      </c>
      <c r="E111" s="102">
        <v>220000</v>
      </c>
      <c r="F111" s="102">
        <v>8520</v>
      </c>
      <c r="G111" s="102">
        <v>375000</v>
      </c>
      <c r="H111" s="107" t="s">
        <v>1313</v>
      </c>
      <c r="I111" s="102">
        <v>257000</v>
      </c>
      <c r="J111" s="102">
        <v>548000</v>
      </c>
      <c r="K111" s="102">
        <v>1510</v>
      </c>
      <c r="L111" s="102">
        <v>1260</v>
      </c>
      <c r="M111" s="102">
        <v>5920000</v>
      </c>
    </row>
    <row r="112" spans="1:13">
      <c r="A112" s="101">
        <v>2006</v>
      </c>
      <c r="B112" s="107">
        <v>0</v>
      </c>
      <c r="C112" s="102">
        <v>179000</v>
      </c>
      <c r="D112" s="102">
        <v>520000</v>
      </c>
      <c r="E112" s="102">
        <v>212000</v>
      </c>
      <c r="F112" s="102">
        <v>9620</v>
      </c>
      <c r="G112" s="102">
        <v>272000</v>
      </c>
      <c r="H112" s="107" t="s">
        <v>1313</v>
      </c>
      <c r="I112" s="102">
        <v>255000</v>
      </c>
      <c r="J112" s="102">
        <v>589000</v>
      </c>
      <c r="K112" s="102">
        <v>1410</v>
      </c>
      <c r="L112" s="102">
        <v>1140</v>
      </c>
      <c r="M112" s="102">
        <v>6080000</v>
      </c>
    </row>
    <row r="113" spans="1:13">
      <c r="A113" s="101">
        <v>2007</v>
      </c>
      <c r="B113" s="107">
        <v>0</v>
      </c>
      <c r="C113" s="102">
        <v>162000</v>
      </c>
      <c r="D113" s="102">
        <v>485000</v>
      </c>
      <c r="E113" s="102">
        <v>291000</v>
      </c>
      <c r="F113" s="102">
        <v>9940</v>
      </c>
      <c r="G113" s="102">
        <v>115000</v>
      </c>
      <c r="H113" s="107" t="s">
        <v>1313</v>
      </c>
      <c r="I113" s="102">
        <v>277000</v>
      </c>
      <c r="J113" s="102">
        <v>512000</v>
      </c>
      <c r="K113" s="102">
        <v>2010</v>
      </c>
      <c r="L113" s="102">
        <v>1580</v>
      </c>
      <c r="M113" s="102">
        <v>6929999.9999999991</v>
      </c>
    </row>
    <row r="114" spans="1:13">
      <c r="A114" s="101">
        <v>2008</v>
      </c>
      <c r="B114" s="107">
        <v>0</v>
      </c>
      <c r="C114" s="102">
        <v>146000</v>
      </c>
      <c r="D114" s="102">
        <v>559000</v>
      </c>
      <c r="E114" s="102">
        <v>287000</v>
      </c>
      <c r="F114" s="102">
        <v>7290</v>
      </c>
      <c r="G114" s="102">
        <v>105000</v>
      </c>
      <c r="H114" s="107" t="s">
        <v>1313</v>
      </c>
      <c r="I114" s="102">
        <v>256000</v>
      </c>
      <c r="J114" s="102">
        <v>432000</v>
      </c>
      <c r="K114" s="102">
        <v>3490</v>
      </c>
      <c r="L114" s="102">
        <v>2640</v>
      </c>
      <c r="M114" s="102">
        <v>7320000</v>
      </c>
    </row>
    <row r="115" spans="1:13">
      <c r="A115" s="101">
        <v>2009</v>
      </c>
      <c r="B115" s="107">
        <v>0</v>
      </c>
      <c r="C115" s="102">
        <v>141000</v>
      </c>
      <c r="D115" s="102">
        <v>273000</v>
      </c>
      <c r="E115" s="102">
        <v>280000</v>
      </c>
      <c r="F115" s="102">
        <v>6820.0000000000009</v>
      </c>
      <c r="G115" s="102">
        <v>129000</v>
      </c>
      <c r="H115" s="107" t="s">
        <v>1313</v>
      </c>
      <c r="I115" s="102">
        <v>228000</v>
      </c>
      <c r="J115" s="102">
        <v>160000</v>
      </c>
      <c r="K115" s="102">
        <v>2030</v>
      </c>
      <c r="L115" s="102">
        <v>1540</v>
      </c>
      <c r="M115" s="102">
        <v>6010000</v>
      </c>
    </row>
    <row r="116" spans="1:13">
      <c r="A116" s="101">
        <v>2010</v>
      </c>
      <c r="B116" s="107">
        <v>0</v>
      </c>
      <c r="C116" s="102">
        <v>144000</v>
      </c>
      <c r="D116" s="102">
        <v>499000</v>
      </c>
      <c r="E116" s="102">
        <v>274000</v>
      </c>
      <c r="F116" s="102">
        <v>7300</v>
      </c>
      <c r="G116" s="102">
        <v>115000</v>
      </c>
      <c r="H116" s="107" t="s">
        <v>1313</v>
      </c>
      <c r="I116" s="102">
        <v>252000</v>
      </c>
      <c r="J116" s="102">
        <v>384000</v>
      </c>
      <c r="K116" s="102">
        <v>2650</v>
      </c>
      <c r="L116" s="102">
        <v>1980</v>
      </c>
      <c r="M116" s="102">
        <v>7510000</v>
      </c>
    </row>
    <row r="117" spans="1:13">
      <c r="A117" s="101">
        <v>2011</v>
      </c>
      <c r="B117" s="107">
        <v>0</v>
      </c>
      <c r="C117" s="102">
        <v>147000</v>
      </c>
      <c r="D117" s="102">
        <v>603000</v>
      </c>
      <c r="E117" s="102">
        <v>239000</v>
      </c>
      <c r="F117" s="102">
        <v>7770</v>
      </c>
      <c r="G117" s="102">
        <v>111000</v>
      </c>
      <c r="H117" s="107" t="s">
        <v>1313</v>
      </c>
      <c r="I117" s="102">
        <v>253000</v>
      </c>
      <c r="J117" s="102">
        <v>514000</v>
      </c>
      <c r="K117" s="102">
        <v>2720</v>
      </c>
      <c r="L117" s="102">
        <v>1970</v>
      </c>
      <c r="M117" s="102">
        <v>8350000</v>
      </c>
    </row>
    <row r="118" spans="1:13">
      <c r="A118" s="101">
        <v>2012</v>
      </c>
      <c r="B118" s="107">
        <v>0</v>
      </c>
      <c r="C118" s="102">
        <v>146000</v>
      </c>
      <c r="D118" s="102">
        <v>637000</v>
      </c>
      <c r="E118" s="102">
        <v>244000</v>
      </c>
      <c r="F118" s="102">
        <v>7580</v>
      </c>
      <c r="G118" s="102">
        <v>107000</v>
      </c>
      <c r="H118" s="107" t="s">
        <v>1313</v>
      </c>
      <c r="I118" s="102">
        <v>255000</v>
      </c>
      <c r="J118" s="102">
        <v>543000</v>
      </c>
      <c r="K118" s="102">
        <v>2550</v>
      </c>
      <c r="L118" s="102">
        <v>1810</v>
      </c>
      <c r="M118" s="102">
        <v>8310000</v>
      </c>
    </row>
    <row r="119" spans="1:13">
      <c r="A119" s="101">
        <v>2013</v>
      </c>
      <c r="B119" s="107">
        <v>0</v>
      </c>
      <c r="C119" s="102">
        <v>150000</v>
      </c>
      <c r="D119" s="102">
        <v>581000</v>
      </c>
      <c r="E119" s="102">
        <v>241000</v>
      </c>
      <c r="F119" s="102">
        <v>7750</v>
      </c>
      <c r="G119" s="102">
        <v>96500</v>
      </c>
      <c r="H119" s="107" t="s">
        <v>1313</v>
      </c>
      <c r="I119" s="102">
        <v>252000</v>
      </c>
      <c r="J119" s="102">
        <v>500000</v>
      </c>
      <c r="K119" s="102">
        <v>2250</v>
      </c>
      <c r="L119" s="102">
        <v>1570</v>
      </c>
      <c r="M119" s="102">
        <v>11500000</v>
      </c>
    </row>
    <row r="120" spans="1:13">
      <c r="A120" s="101">
        <v>2014</v>
      </c>
      <c r="B120" s="107">
        <v>0</v>
      </c>
      <c r="C120" s="102">
        <v>161000</v>
      </c>
      <c r="D120" s="102">
        <v>710000</v>
      </c>
      <c r="E120" s="102">
        <v>257000</v>
      </c>
      <c r="F120" s="102">
        <v>8320</v>
      </c>
      <c r="G120" s="102">
        <v>81200</v>
      </c>
      <c r="H120" s="107" t="s">
        <v>1313</v>
      </c>
      <c r="I120" s="102">
        <v>261000</v>
      </c>
      <c r="J120" s="102">
        <v>629000</v>
      </c>
      <c r="K120" s="102">
        <v>2610</v>
      </c>
      <c r="L120" s="102">
        <v>1800</v>
      </c>
      <c r="M120" s="102">
        <v>11800000</v>
      </c>
    </row>
    <row r="121" spans="1:13">
      <c r="A121" s="101">
        <v>2015</v>
      </c>
      <c r="B121" s="107">
        <v>0</v>
      </c>
      <c r="C121" s="102">
        <v>159000</v>
      </c>
      <c r="D121" s="102">
        <v>537000</v>
      </c>
      <c r="E121" s="102">
        <v>238000</v>
      </c>
      <c r="F121" s="102">
        <v>7240</v>
      </c>
      <c r="G121" s="102">
        <v>72300</v>
      </c>
      <c r="H121" s="107" t="s">
        <v>1313</v>
      </c>
      <c r="I121" s="102">
        <v>237000</v>
      </c>
      <c r="J121" s="102">
        <v>468000</v>
      </c>
      <c r="K121" s="102">
        <v>2130</v>
      </c>
      <c r="L121" s="102">
        <v>1470</v>
      </c>
      <c r="M121" s="102">
        <v>11400000</v>
      </c>
    </row>
    <row r="122" spans="1:13">
      <c r="A122" s="101">
        <v>2016</v>
      </c>
      <c r="B122" s="107">
        <v>0</v>
      </c>
      <c r="C122" s="102">
        <v>156000</v>
      </c>
      <c r="D122" s="102">
        <v>548000</v>
      </c>
      <c r="E122" s="102">
        <v>253000</v>
      </c>
      <c r="F122" s="102">
        <v>8500</v>
      </c>
      <c r="G122" s="102">
        <v>66800</v>
      </c>
      <c r="H122" s="107" t="s">
        <v>1313</v>
      </c>
      <c r="I122" s="102">
        <v>228000</v>
      </c>
      <c r="J122" s="102">
        <v>455000</v>
      </c>
      <c r="K122" s="102">
        <v>1750</v>
      </c>
      <c r="L122" s="102">
        <v>1190</v>
      </c>
      <c r="M122" s="102">
        <v>10900000</v>
      </c>
    </row>
    <row r="123" spans="1:13">
      <c r="A123" s="101">
        <v>2017</v>
      </c>
      <c r="B123" s="107">
        <v>0</v>
      </c>
      <c r="C123" s="102">
        <v>156000</v>
      </c>
      <c r="D123" s="102">
        <v>634000</v>
      </c>
      <c r="E123" s="102">
        <v>256000</v>
      </c>
      <c r="F123" s="102">
        <v>6060</v>
      </c>
      <c r="G123" s="102">
        <v>58700</v>
      </c>
      <c r="H123" s="107" t="s">
        <v>1313</v>
      </c>
      <c r="I123" s="102">
        <v>290000</v>
      </c>
      <c r="J123" s="102">
        <v>545000</v>
      </c>
      <c r="K123" s="102">
        <v>2520</v>
      </c>
      <c r="L123" s="102">
        <v>1680</v>
      </c>
      <c r="M123" s="102">
        <v>12600000</v>
      </c>
    </row>
    <row r="124" spans="1:13">
      <c r="A124" s="101">
        <v>2018</v>
      </c>
      <c r="B124" s="107">
        <v>0</v>
      </c>
      <c r="C124" s="102">
        <v>143000</v>
      </c>
      <c r="D124" s="102">
        <v>651000</v>
      </c>
      <c r="E124" s="102">
        <v>212000</v>
      </c>
      <c r="F124" s="102">
        <v>5060</v>
      </c>
      <c r="G124" s="102">
        <v>54700.000000000007</v>
      </c>
      <c r="H124" s="107" t="s">
        <v>1313</v>
      </c>
      <c r="I124" s="102">
        <v>295000</v>
      </c>
      <c r="J124" s="102">
        <v>587000</v>
      </c>
      <c r="K124" s="102">
        <v>2470</v>
      </c>
      <c r="L124" s="102">
        <v>1600</v>
      </c>
      <c r="M124" s="102">
        <v>14400000</v>
      </c>
    </row>
    <row r="125" spans="1:13">
      <c r="A125" s="101">
        <v>2019</v>
      </c>
      <c r="B125" s="107">
        <v>0</v>
      </c>
      <c r="C125" s="102">
        <v>142000</v>
      </c>
      <c r="D125" s="102">
        <v>530000</v>
      </c>
      <c r="E125" s="102">
        <v>157000</v>
      </c>
      <c r="F125" s="102">
        <v>4970</v>
      </c>
      <c r="G125" s="102">
        <v>51000</v>
      </c>
      <c r="H125" s="107" t="s">
        <v>1313</v>
      </c>
      <c r="I125" s="102">
        <v>271000</v>
      </c>
      <c r="J125" s="102">
        <v>519000</v>
      </c>
      <c r="K125" s="102">
        <v>2020</v>
      </c>
      <c r="L125" s="102">
        <v>1290</v>
      </c>
      <c r="M125" s="102">
        <v>13800000.000000002</v>
      </c>
    </row>
    <row r="126" spans="1:13">
      <c r="A126" s="497" t="s">
        <v>1343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</row>
    <row r="127" spans="1:13" ht="16.5">
      <c r="A127" s="492" t="s">
        <v>1344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</row>
    <row r="128" spans="1:13">
      <c r="A128" s="491" t="s">
        <v>1328</v>
      </c>
      <c r="B128" s="491"/>
      <c r="C128" s="491"/>
      <c r="D128" s="491"/>
      <c r="E128" s="491"/>
      <c r="F128" s="491"/>
      <c r="G128" s="491"/>
      <c r="H128" s="491"/>
      <c r="I128" s="491"/>
      <c r="J128" s="491"/>
      <c r="K128" s="491"/>
      <c r="L128" s="491"/>
      <c r="M128" s="491"/>
    </row>
    <row r="129" spans="2:9">
      <c r="B129" s="100"/>
      <c r="C129" s="100"/>
      <c r="D129" s="100"/>
      <c r="E129" s="100"/>
      <c r="F129" s="100"/>
      <c r="G129" s="100"/>
      <c r="H129" s="103" t="s">
        <v>1345</v>
      </c>
      <c r="I129" s="100"/>
    </row>
  </sheetData>
  <mergeCells count="7">
    <mergeCell ref="A128:M128"/>
    <mergeCell ref="A127:M127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30"/>
  <sheetViews>
    <sheetView workbookViewId="0">
      <selection activeCell="V37" sqref="V37"/>
    </sheetView>
  </sheetViews>
  <sheetFormatPr defaultRowHeight="15"/>
  <sheetData>
    <row r="1" spans="1:14" ht="15.75">
      <c r="A1" s="498" t="s">
        <v>1346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  <c r="L1" s="499"/>
      <c r="M1" s="499"/>
      <c r="N1" s="499"/>
    </row>
    <row r="2" spans="1:14">
      <c r="A2" s="503" t="s">
        <v>1293</v>
      </c>
      <c r="B2" s="499"/>
      <c r="C2" s="499"/>
      <c r="D2" s="499"/>
      <c r="E2" s="499"/>
      <c r="F2" s="499"/>
      <c r="G2" s="499"/>
      <c r="H2" s="499"/>
      <c r="I2" s="499"/>
      <c r="J2" s="499"/>
      <c r="K2" s="504"/>
      <c r="L2" s="504"/>
      <c r="M2" s="504"/>
      <c r="N2" s="504"/>
    </row>
    <row r="3" spans="1:14">
      <c r="A3" s="500" t="s">
        <v>1347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</row>
    <row r="4" spans="1:14">
      <c r="A4" s="501" t="s">
        <v>1348</v>
      </c>
      <c r="B4" s="502"/>
      <c r="C4" s="502"/>
      <c r="D4" s="502"/>
      <c r="E4" s="502"/>
      <c r="F4" s="502"/>
      <c r="G4" s="502"/>
      <c r="H4" s="502"/>
      <c r="I4" s="502"/>
      <c r="J4" s="502"/>
      <c r="K4" s="502"/>
      <c r="L4" s="502"/>
      <c r="M4" s="502"/>
      <c r="N4" s="502"/>
    </row>
    <row r="5" spans="1:14" ht="51.75">
      <c r="A5" s="88" t="s">
        <v>0</v>
      </c>
      <c r="B5" s="96" t="s">
        <v>1296</v>
      </c>
      <c r="C5" s="96" t="s">
        <v>1299</v>
      </c>
      <c r="D5" s="96" t="s">
        <v>1349</v>
      </c>
      <c r="E5" s="96" t="s">
        <v>1350</v>
      </c>
      <c r="F5" s="93" t="s">
        <v>1322</v>
      </c>
      <c r="G5" s="93" t="s">
        <v>1302</v>
      </c>
      <c r="H5" s="93" t="s">
        <v>1323</v>
      </c>
      <c r="I5" s="96" t="s">
        <v>1333</v>
      </c>
      <c r="J5" s="93" t="s">
        <v>1307</v>
      </c>
      <c r="K5" s="93" t="s">
        <v>1308</v>
      </c>
      <c r="L5" s="93" t="s">
        <v>1309</v>
      </c>
      <c r="M5" s="96" t="s">
        <v>1351</v>
      </c>
      <c r="N5" s="96" t="s">
        <v>1335</v>
      </c>
    </row>
    <row r="6" spans="1:14">
      <c r="A6" s="99">
        <v>1900</v>
      </c>
      <c r="B6" s="94" t="s">
        <v>1313</v>
      </c>
      <c r="C6" s="94" t="s">
        <v>1313</v>
      </c>
      <c r="D6" s="94" t="s">
        <v>1313</v>
      </c>
      <c r="E6" s="94">
        <v>0</v>
      </c>
      <c r="F6" s="92">
        <v>20</v>
      </c>
      <c r="G6" s="94" t="s">
        <v>1313</v>
      </c>
      <c r="H6" s="94" t="s">
        <v>1313</v>
      </c>
      <c r="I6" s="94" t="s">
        <v>1313</v>
      </c>
      <c r="J6" s="94">
        <v>20</v>
      </c>
      <c r="K6" s="94">
        <v>4930</v>
      </c>
      <c r="L6" s="94">
        <v>97000</v>
      </c>
      <c r="M6" s="94" t="s">
        <v>1313</v>
      </c>
      <c r="N6" s="94" t="s">
        <v>1313</v>
      </c>
    </row>
    <row r="7" spans="1:14">
      <c r="A7" s="99">
        <v>1901</v>
      </c>
      <c r="B7" s="94" t="s">
        <v>1313</v>
      </c>
      <c r="C7" s="94" t="s">
        <v>1313</v>
      </c>
      <c r="D7" s="94" t="s">
        <v>1313</v>
      </c>
      <c r="E7" s="94">
        <v>0</v>
      </c>
      <c r="F7" s="92">
        <v>20</v>
      </c>
      <c r="G7" s="94" t="s">
        <v>1313</v>
      </c>
      <c r="H7" s="94" t="s">
        <v>1313</v>
      </c>
      <c r="I7" s="94" t="s">
        <v>1313</v>
      </c>
      <c r="J7" s="94">
        <v>20</v>
      </c>
      <c r="K7" s="94">
        <v>5590</v>
      </c>
      <c r="L7" s="94">
        <v>110000</v>
      </c>
      <c r="M7" s="94">
        <v>180</v>
      </c>
      <c r="N7" s="94" t="s">
        <v>1313</v>
      </c>
    </row>
    <row r="8" spans="1:14">
      <c r="A8" s="99">
        <v>1902</v>
      </c>
      <c r="B8" s="94" t="s">
        <v>1313</v>
      </c>
      <c r="C8" s="94" t="s">
        <v>1313</v>
      </c>
      <c r="D8" s="94" t="s">
        <v>1313</v>
      </c>
      <c r="E8" s="94">
        <v>0</v>
      </c>
      <c r="F8" s="92">
        <v>30</v>
      </c>
      <c r="G8" s="94" t="s">
        <v>1313</v>
      </c>
      <c r="H8" s="94" t="s">
        <v>1313</v>
      </c>
      <c r="I8" s="94" t="s">
        <v>1313</v>
      </c>
      <c r="J8" s="94">
        <v>30</v>
      </c>
      <c r="K8" s="94">
        <v>5600</v>
      </c>
      <c r="L8" s="94">
        <v>106000</v>
      </c>
      <c r="M8" s="94">
        <v>540</v>
      </c>
      <c r="N8" s="94" t="s">
        <v>1313</v>
      </c>
    </row>
    <row r="9" spans="1:14">
      <c r="A9" s="99">
        <v>1903</v>
      </c>
      <c r="B9" s="94" t="s">
        <v>1313</v>
      </c>
      <c r="C9" s="94" t="s">
        <v>1313</v>
      </c>
      <c r="D9" s="94" t="s">
        <v>1313</v>
      </c>
      <c r="E9" s="94">
        <v>0</v>
      </c>
      <c r="F9" s="92">
        <v>20</v>
      </c>
      <c r="G9" s="94" t="s">
        <v>1313</v>
      </c>
      <c r="H9" s="94" t="s">
        <v>1313</v>
      </c>
      <c r="I9" s="94" t="s">
        <v>1313</v>
      </c>
      <c r="J9" s="94">
        <v>20</v>
      </c>
      <c r="K9" s="94">
        <v>6050</v>
      </c>
      <c r="L9" s="94">
        <v>110000</v>
      </c>
      <c r="M9" s="94">
        <v>640</v>
      </c>
      <c r="N9" s="94" t="s">
        <v>1313</v>
      </c>
    </row>
    <row r="10" spans="1:14">
      <c r="A10" s="99">
        <v>1904</v>
      </c>
      <c r="B10" s="94" t="s">
        <v>1313</v>
      </c>
      <c r="C10" s="94" t="s">
        <v>1313</v>
      </c>
      <c r="D10" s="94" t="s">
        <v>1313</v>
      </c>
      <c r="E10" s="94">
        <v>0</v>
      </c>
      <c r="F10" s="92">
        <v>10</v>
      </c>
      <c r="G10" s="94" t="s">
        <v>1313</v>
      </c>
      <c r="H10" s="94" t="s">
        <v>1313</v>
      </c>
      <c r="I10" s="94" t="s">
        <v>1313</v>
      </c>
      <c r="J10" s="94">
        <v>10</v>
      </c>
      <c r="K10" s="94">
        <v>6210</v>
      </c>
      <c r="L10" s="94">
        <v>113000</v>
      </c>
      <c r="M10" s="94">
        <v>540</v>
      </c>
      <c r="N10" s="94" t="s">
        <v>1313</v>
      </c>
    </row>
    <row r="11" spans="1:14">
      <c r="A11" s="99">
        <v>1905</v>
      </c>
      <c r="B11" s="94" t="s">
        <v>1313</v>
      </c>
      <c r="C11" s="94" t="s">
        <v>1313</v>
      </c>
      <c r="D11" s="94" t="s">
        <v>1313</v>
      </c>
      <c r="E11" s="94">
        <v>0</v>
      </c>
      <c r="F11" s="92">
        <v>20</v>
      </c>
      <c r="G11" s="94" t="s">
        <v>1313</v>
      </c>
      <c r="H11" s="94" t="s">
        <v>1313</v>
      </c>
      <c r="I11" s="94" t="s">
        <v>1313</v>
      </c>
      <c r="J11" s="94">
        <v>20</v>
      </c>
      <c r="K11" s="94">
        <v>6060</v>
      </c>
      <c r="L11" s="94">
        <v>110000</v>
      </c>
      <c r="M11" s="94">
        <v>450</v>
      </c>
      <c r="N11" s="94" t="s">
        <v>1313</v>
      </c>
    </row>
    <row r="12" spans="1:14">
      <c r="A12" s="99">
        <v>1906</v>
      </c>
      <c r="B12" s="94" t="s">
        <v>1313</v>
      </c>
      <c r="C12" s="94" t="s">
        <v>1313</v>
      </c>
      <c r="D12" s="94" t="s">
        <v>1313</v>
      </c>
      <c r="E12" s="94">
        <v>0</v>
      </c>
      <c r="F12" s="92">
        <v>10</v>
      </c>
      <c r="G12" s="94" t="s">
        <v>1313</v>
      </c>
      <c r="H12" s="94" t="s">
        <v>1313</v>
      </c>
      <c r="I12" s="94" t="s">
        <v>1313</v>
      </c>
      <c r="J12" s="94">
        <v>10</v>
      </c>
      <c r="K12" s="94">
        <v>5940</v>
      </c>
      <c r="L12" s="94">
        <v>108000</v>
      </c>
      <c r="M12" s="94">
        <v>450</v>
      </c>
      <c r="N12" s="94" t="s">
        <v>1313</v>
      </c>
    </row>
    <row r="13" spans="1:14">
      <c r="A13" s="99">
        <v>1907</v>
      </c>
      <c r="B13" s="94" t="s">
        <v>1313</v>
      </c>
      <c r="C13" s="94" t="s">
        <v>1313</v>
      </c>
      <c r="D13" s="94" t="s">
        <v>1313</v>
      </c>
      <c r="E13" s="94">
        <v>0</v>
      </c>
      <c r="F13" s="92">
        <v>20</v>
      </c>
      <c r="G13" s="94" t="s">
        <v>1313</v>
      </c>
      <c r="H13" s="94" t="s">
        <v>1313</v>
      </c>
      <c r="I13" s="94" t="s">
        <v>1313</v>
      </c>
      <c r="J13" s="94">
        <v>20</v>
      </c>
      <c r="K13" s="94">
        <v>4680</v>
      </c>
      <c r="L13" s="94">
        <v>82000</v>
      </c>
      <c r="M13" s="94">
        <v>910</v>
      </c>
      <c r="N13" s="94" t="s">
        <v>1313</v>
      </c>
    </row>
    <row r="14" spans="1:14">
      <c r="A14" s="99">
        <v>1908</v>
      </c>
      <c r="B14" s="94" t="s">
        <v>1313</v>
      </c>
      <c r="C14" s="94" t="s">
        <v>1313</v>
      </c>
      <c r="D14" s="94" t="s">
        <v>1313</v>
      </c>
      <c r="E14" s="94">
        <v>0</v>
      </c>
      <c r="F14" s="92">
        <v>70</v>
      </c>
      <c r="G14" s="94" t="s">
        <v>1313</v>
      </c>
      <c r="H14" s="94" t="s">
        <v>1313</v>
      </c>
      <c r="I14" s="94" t="s">
        <v>1313</v>
      </c>
      <c r="J14" s="94">
        <v>70</v>
      </c>
      <c r="K14" s="94">
        <v>230</v>
      </c>
      <c r="L14" s="94">
        <v>4300</v>
      </c>
      <c r="M14" s="94">
        <v>1360</v>
      </c>
      <c r="N14" s="94" t="s">
        <v>1313</v>
      </c>
    </row>
    <row r="15" spans="1:14">
      <c r="A15" s="99">
        <v>1909</v>
      </c>
      <c r="B15" s="94" t="s">
        <v>1313</v>
      </c>
      <c r="C15" s="94" t="s">
        <v>1313</v>
      </c>
      <c r="D15" s="94" t="s">
        <v>1313</v>
      </c>
      <c r="E15" s="94">
        <v>0</v>
      </c>
      <c r="F15" s="92">
        <v>5</v>
      </c>
      <c r="G15" s="94" t="s">
        <v>1313</v>
      </c>
      <c r="H15" s="94" t="s">
        <v>1313</v>
      </c>
      <c r="I15" s="94" t="s">
        <v>1313</v>
      </c>
      <c r="J15" s="94">
        <v>5</v>
      </c>
      <c r="K15" s="94">
        <v>2920</v>
      </c>
      <c r="L15" s="94">
        <v>53000</v>
      </c>
      <c r="M15" s="94">
        <v>1450</v>
      </c>
      <c r="N15" s="94" t="s">
        <v>1313</v>
      </c>
    </row>
    <row r="16" spans="1:14">
      <c r="A16" s="99">
        <v>1910</v>
      </c>
      <c r="B16" s="97">
        <v>0</v>
      </c>
      <c r="C16" s="94" t="s">
        <v>1313</v>
      </c>
      <c r="D16" s="94" t="s">
        <v>1313</v>
      </c>
      <c r="E16" s="94">
        <v>0</v>
      </c>
      <c r="F16" s="92">
        <v>5</v>
      </c>
      <c r="G16" s="94" t="s">
        <v>1313</v>
      </c>
      <c r="H16" s="94" t="s">
        <v>1313</v>
      </c>
      <c r="I16" s="94" t="s">
        <v>1313</v>
      </c>
      <c r="J16" s="94">
        <v>5</v>
      </c>
      <c r="K16" s="94">
        <v>1270</v>
      </c>
      <c r="L16" s="94">
        <v>22000</v>
      </c>
      <c r="M16" s="94">
        <v>1000</v>
      </c>
      <c r="N16" s="94" t="s">
        <v>1313</v>
      </c>
    </row>
    <row r="17" spans="1:14">
      <c r="A17" s="99">
        <v>1911</v>
      </c>
      <c r="B17" s="97">
        <v>0</v>
      </c>
      <c r="C17" s="94" t="s">
        <v>1313</v>
      </c>
      <c r="D17" s="94" t="s">
        <v>1313</v>
      </c>
      <c r="E17" s="94">
        <v>0</v>
      </c>
      <c r="F17" s="92">
        <v>200</v>
      </c>
      <c r="G17" s="94" t="s">
        <v>1313</v>
      </c>
      <c r="H17" s="94" t="s">
        <v>1313</v>
      </c>
      <c r="I17" s="94" t="s">
        <v>1313</v>
      </c>
      <c r="J17" s="94">
        <v>200</v>
      </c>
      <c r="K17" s="94">
        <v>300</v>
      </c>
      <c r="L17" s="94">
        <v>5200</v>
      </c>
      <c r="M17" s="94">
        <v>820</v>
      </c>
      <c r="N17" s="94" t="s">
        <v>1313</v>
      </c>
    </row>
    <row r="18" spans="1:14">
      <c r="A18" s="99">
        <v>1912</v>
      </c>
      <c r="B18" s="97">
        <v>0</v>
      </c>
      <c r="C18" s="94" t="s">
        <v>1313</v>
      </c>
      <c r="D18" s="94" t="s">
        <v>1313</v>
      </c>
      <c r="E18" s="94">
        <v>0</v>
      </c>
      <c r="F18" s="92">
        <v>260</v>
      </c>
      <c r="G18" s="94" t="s">
        <v>1313</v>
      </c>
      <c r="H18" s="94" t="s">
        <v>1313</v>
      </c>
      <c r="I18" s="94" t="s">
        <v>1313</v>
      </c>
      <c r="J18" s="94">
        <v>260</v>
      </c>
      <c r="K18" s="94">
        <v>320</v>
      </c>
      <c r="L18" s="94">
        <v>5400</v>
      </c>
      <c r="M18" s="94">
        <v>860</v>
      </c>
      <c r="N18" s="94" t="s">
        <v>1313</v>
      </c>
    </row>
    <row r="19" spans="1:14">
      <c r="A19" s="99">
        <v>1913</v>
      </c>
      <c r="B19" s="97">
        <v>0</v>
      </c>
      <c r="C19" s="94" t="s">
        <v>1313</v>
      </c>
      <c r="D19" s="94" t="s">
        <v>1313</v>
      </c>
      <c r="E19" s="94">
        <v>0</v>
      </c>
      <c r="F19" s="92">
        <v>70</v>
      </c>
      <c r="G19" s="94" t="s">
        <v>1313</v>
      </c>
      <c r="H19" s="94" t="s">
        <v>1313</v>
      </c>
      <c r="I19" s="94" t="s">
        <v>1313</v>
      </c>
      <c r="J19" s="94">
        <v>70</v>
      </c>
      <c r="K19" s="94">
        <v>1390</v>
      </c>
      <c r="L19" s="94">
        <v>22800</v>
      </c>
      <c r="M19" s="94">
        <v>820</v>
      </c>
      <c r="N19" s="94" t="s">
        <v>1313</v>
      </c>
    </row>
    <row r="20" spans="1:14">
      <c r="A20" s="99">
        <v>1914</v>
      </c>
      <c r="B20" s="97">
        <v>0</v>
      </c>
      <c r="C20" s="94" t="s">
        <v>1313</v>
      </c>
      <c r="D20" s="94" t="s">
        <v>1313</v>
      </c>
      <c r="E20" s="94">
        <v>0</v>
      </c>
      <c r="F20" s="92">
        <v>110</v>
      </c>
      <c r="G20" s="94" t="s">
        <v>1313</v>
      </c>
      <c r="H20" s="94" t="s">
        <v>1313</v>
      </c>
      <c r="I20" s="94" t="s">
        <v>1313</v>
      </c>
      <c r="J20" s="94">
        <v>110</v>
      </c>
      <c r="K20" s="94">
        <v>2470</v>
      </c>
      <c r="L20" s="94">
        <v>40300</v>
      </c>
      <c r="M20" s="94">
        <v>360</v>
      </c>
      <c r="N20" s="94" t="s">
        <v>1313</v>
      </c>
    </row>
    <row r="21" spans="1:14">
      <c r="A21" s="99">
        <v>1915</v>
      </c>
      <c r="B21" s="97">
        <v>0</v>
      </c>
      <c r="C21" s="94" t="s">
        <v>1313</v>
      </c>
      <c r="D21" s="94" t="s">
        <v>1313</v>
      </c>
      <c r="E21" s="94">
        <v>0</v>
      </c>
      <c r="F21" s="92">
        <v>70</v>
      </c>
      <c r="G21" s="94" t="s">
        <v>1313</v>
      </c>
      <c r="H21" s="94" t="s">
        <v>1313</v>
      </c>
      <c r="I21" s="94" t="s">
        <v>1313</v>
      </c>
      <c r="J21" s="94">
        <v>70</v>
      </c>
      <c r="K21" s="94">
        <v>3180</v>
      </c>
      <c r="L21" s="94">
        <v>51200</v>
      </c>
      <c r="M21" s="94">
        <v>230</v>
      </c>
      <c r="N21" s="94" t="s">
        <v>1313</v>
      </c>
    </row>
    <row r="22" spans="1:14">
      <c r="A22" s="99">
        <v>1916</v>
      </c>
      <c r="B22" s="97">
        <v>0</v>
      </c>
      <c r="C22" s="94" t="s">
        <v>1313</v>
      </c>
      <c r="D22" s="94" t="s">
        <v>1313</v>
      </c>
      <c r="E22" s="94">
        <v>0</v>
      </c>
      <c r="F22" s="92">
        <v>110</v>
      </c>
      <c r="G22" s="94" t="s">
        <v>1313</v>
      </c>
      <c r="H22" s="94" t="s">
        <v>1313</v>
      </c>
      <c r="I22" s="94" t="s">
        <v>1313</v>
      </c>
      <c r="J22" s="94">
        <v>110</v>
      </c>
      <c r="K22" s="94">
        <v>3220</v>
      </c>
      <c r="L22" s="94">
        <v>48200</v>
      </c>
      <c r="M22" s="94">
        <v>410</v>
      </c>
      <c r="N22" s="94" t="s">
        <v>1313</v>
      </c>
    </row>
    <row r="23" spans="1:14">
      <c r="A23" s="99">
        <v>1917</v>
      </c>
      <c r="B23" s="97">
        <v>0</v>
      </c>
      <c r="C23" s="94" t="s">
        <v>1313</v>
      </c>
      <c r="D23" s="94" t="s">
        <v>1313</v>
      </c>
      <c r="E23" s="94">
        <v>0</v>
      </c>
      <c r="F23" s="92">
        <v>170</v>
      </c>
      <c r="G23" s="94" t="s">
        <v>1313</v>
      </c>
      <c r="H23" s="94" t="s">
        <v>1313</v>
      </c>
      <c r="I23" s="94" t="s">
        <v>1313</v>
      </c>
      <c r="J23" s="94">
        <v>170</v>
      </c>
      <c r="K23" s="94">
        <v>3890</v>
      </c>
      <c r="L23" s="94">
        <v>49500</v>
      </c>
      <c r="M23" s="94">
        <v>360</v>
      </c>
      <c r="N23" s="94" t="s">
        <v>1313</v>
      </c>
    </row>
    <row r="24" spans="1:14">
      <c r="A24" s="99">
        <v>1918</v>
      </c>
      <c r="B24" s="94" t="s">
        <v>1313</v>
      </c>
      <c r="C24" s="94" t="s">
        <v>1313</v>
      </c>
      <c r="D24" s="94" t="s">
        <v>1313</v>
      </c>
      <c r="E24" s="94">
        <v>0</v>
      </c>
      <c r="F24" s="92">
        <v>240</v>
      </c>
      <c r="G24" s="94" t="s">
        <v>1313</v>
      </c>
      <c r="H24" s="94" t="s">
        <v>1313</v>
      </c>
      <c r="I24" s="94" t="s">
        <v>1313</v>
      </c>
      <c r="J24" s="94">
        <v>240</v>
      </c>
      <c r="K24" s="94">
        <v>3900</v>
      </c>
      <c r="L24" s="94">
        <v>42400</v>
      </c>
      <c r="M24" s="94">
        <v>450</v>
      </c>
      <c r="N24" s="94" t="s">
        <v>1313</v>
      </c>
    </row>
    <row r="25" spans="1:14">
      <c r="A25" s="99">
        <v>1919</v>
      </c>
      <c r="B25" s="94" t="s">
        <v>1313</v>
      </c>
      <c r="C25" s="94" t="s">
        <v>1313</v>
      </c>
      <c r="D25" s="94" t="s">
        <v>1313</v>
      </c>
      <c r="E25" s="94">
        <v>0</v>
      </c>
      <c r="F25" s="92">
        <v>70</v>
      </c>
      <c r="G25" s="94" t="s">
        <v>1313</v>
      </c>
      <c r="H25" s="94" t="s">
        <v>1313</v>
      </c>
      <c r="I25" s="94" t="s">
        <v>1313</v>
      </c>
      <c r="J25" s="94">
        <v>70</v>
      </c>
      <c r="K25" s="94">
        <v>4770</v>
      </c>
      <c r="L25" s="94">
        <v>44900</v>
      </c>
      <c r="M25" s="94">
        <v>360</v>
      </c>
      <c r="N25" s="94" t="s">
        <v>1313</v>
      </c>
    </row>
    <row r="26" spans="1:14">
      <c r="A26" s="99">
        <v>1920</v>
      </c>
      <c r="B26" s="94" t="s">
        <v>1313</v>
      </c>
      <c r="C26" s="94" t="s">
        <v>1313</v>
      </c>
      <c r="D26" s="94" t="s">
        <v>1313</v>
      </c>
      <c r="E26" s="94">
        <v>0</v>
      </c>
      <c r="F26" s="92">
        <v>120</v>
      </c>
      <c r="G26" s="94" t="s">
        <v>1313</v>
      </c>
      <c r="H26" s="94" t="s">
        <v>1313</v>
      </c>
      <c r="I26" s="94" t="s">
        <v>1313</v>
      </c>
      <c r="J26" s="94">
        <v>120</v>
      </c>
      <c r="K26" s="94">
        <v>6150</v>
      </c>
      <c r="L26" s="94">
        <v>50100</v>
      </c>
      <c r="M26" s="94">
        <v>360</v>
      </c>
      <c r="N26" s="94" t="s">
        <v>1313</v>
      </c>
    </row>
    <row r="27" spans="1:14">
      <c r="A27" s="99">
        <v>1921</v>
      </c>
      <c r="B27" s="94" t="s">
        <v>1313</v>
      </c>
      <c r="C27" s="94" t="s">
        <v>1313</v>
      </c>
      <c r="D27" s="94" t="s">
        <v>1313</v>
      </c>
      <c r="E27" s="94">
        <v>0</v>
      </c>
      <c r="F27" s="92">
        <v>70</v>
      </c>
      <c r="G27" s="94" t="s">
        <v>1313</v>
      </c>
      <c r="H27" s="94" t="s">
        <v>1313</v>
      </c>
      <c r="I27" s="94" t="s">
        <v>1313</v>
      </c>
      <c r="J27" s="94">
        <v>70</v>
      </c>
      <c r="K27" s="94">
        <v>6450</v>
      </c>
      <c r="L27" s="94">
        <v>58700</v>
      </c>
      <c r="M27" s="94">
        <v>180</v>
      </c>
      <c r="N27" s="94" t="s">
        <v>1313</v>
      </c>
    </row>
    <row r="28" spans="1:14">
      <c r="A28" s="99">
        <v>1922</v>
      </c>
      <c r="B28" s="94" t="s">
        <v>1313</v>
      </c>
      <c r="C28" s="94" t="s">
        <v>1313</v>
      </c>
      <c r="D28" s="94" t="s">
        <v>1313</v>
      </c>
      <c r="E28" s="94">
        <v>0</v>
      </c>
      <c r="F28" s="92">
        <v>120</v>
      </c>
      <c r="G28" s="94" t="s">
        <v>1313</v>
      </c>
      <c r="H28" s="94" t="s">
        <v>1313</v>
      </c>
      <c r="I28" s="94" t="s">
        <v>1313</v>
      </c>
      <c r="J28" s="94">
        <v>120</v>
      </c>
      <c r="K28" s="94">
        <v>6590</v>
      </c>
      <c r="L28" s="94">
        <v>63900</v>
      </c>
      <c r="M28" s="94">
        <v>820</v>
      </c>
      <c r="N28" s="94" t="s">
        <v>1313</v>
      </c>
    </row>
    <row r="29" spans="1:14">
      <c r="A29" s="99">
        <v>1923</v>
      </c>
      <c r="B29" s="97">
        <v>0</v>
      </c>
      <c r="C29" s="94" t="s">
        <v>1313</v>
      </c>
      <c r="D29" s="94" t="s">
        <v>1313</v>
      </c>
      <c r="E29" s="94">
        <v>0</v>
      </c>
      <c r="F29" s="92">
        <v>193</v>
      </c>
      <c r="G29" s="94" t="s">
        <v>1313</v>
      </c>
      <c r="H29" s="94" t="s">
        <v>1313</v>
      </c>
      <c r="I29" s="94" t="s">
        <v>1313</v>
      </c>
      <c r="J29" s="94">
        <v>193</v>
      </c>
      <c r="K29" s="94">
        <v>5950</v>
      </c>
      <c r="L29" s="94">
        <v>56700</v>
      </c>
      <c r="M29" s="94">
        <v>640</v>
      </c>
      <c r="N29" s="94" t="s">
        <v>1313</v>
      </c>
    </row>
    <row r="30" spans="1:14">
      <c r="A30" s="99">
        <v>1924</v>
      </c>
      <c r="B30" s="97">
        <v>0</v>
      </c>
      <c r="C30" s="94" t="s">
        <v>1313</v>
      </c>
      <c r="D30" s="94" t="s">
        <v>1313</v>
      </c>
      <c r="E30" s="94">
        <v>0</v>
      </c>
      <c r="F30" s="92">
        <v>128</v>
      </c>
      <c r="G30" s="94" t="s">
        <v>1313</v>
      </c>
      <c r="H30" s="94" t="s">
        <v>1313</v>
      </c>
      <c r="I30" s="94" t="s">
        <v>1313</v>
      </c>
      <c r="J30" s="94">
        <v>128</v>
      </c>
      <c r="K30" s="94">
        <v>5810</v>
      </c>
      <c r="L30" s="94">
        <v>55400</v>
      </c>
      <c r="M30" s="94">
        <v>1090</v>
      </c>
      <c r="N30" s="94" t="s">
        <v>1313</v>
      </c>
    </row>
    <row r="31" spans="1:14">
      <c r="A31" s="99">
        <v>1925</v>
      </c>
      <c r="B31" s="97">
        <v>0</v>
      </c>
      <c r="C31" s="94" t="s">
        <v>1313</v>
      </c>
      <c r="D31" s="94" t="s">
        <v>1313</v>
      </c>
      <c r="E31" s="94">
        <v>0</v>
      </c>
      <c r="F31" s="92">
        <v>185</v>
      </c>
      <c r="G31" s="94" t="s">
        <v>1313</v>
      </c>
      <c r="H31" s="94" t="s">
        <v>1313</v>
      </c>
      <c r="I31" s="94" t="s">
        <v>1313</v>
      </c>
      <c r="J31" s="94">
        <v>185</v>
      </c>
      <c r="K31" s="94">
        <v>5450</v>
      </c>
      <c r="L31" s="94">
        <v>50700</v>
      </c>
      <c r="M31" s="94">
        <v>1090</v>
      </c>
      <c r="N31" s="94" t="s">
        <v>1313</v>
      </c>
    </row>
    <row r="32" spans="1:14">
      <c r="A32" s="99">
        <v>1926</v>
      </c>
      <c r="B32" s="97">
        <v>0</v>
      </c>
      <c r="C32" s="94" t="s">
        <v>1313</v>
      </c>
      <c r="D32" s="94" t="s">
        <v>1313</v>
      </c>
      <c r="E32" s="94">
        <v>0</v>
      </c>
      <c r="F32" s="92">
        <v>291</v>
      </c>
      <c r="G32" s="94" t="s">
        <v>1313</v>
      </c>
      <c r="H32" s="94" t="s">
        <v>1313</v>
      </c>
      <c r="I32" s="94" t="s">
        <v>1313</v>
      </c>
      <c r="J32" s="94">
        <v>291</v>
      </c>
      <c r="K32" s="94">
        <v>5260</v>
      </c>
      <c r="L32" s="94">
        <v>48400</v>
      </c>
      <c r="M32" s="94">
        <v>820</v>
      </c>
      <c r="N32" s="94" t="s">
        <v>1313</v>
      </c>
    </row>
    <row r="33" spans="1:14">
      <c r="A33" s="99">
        <v>1927</v>
      </c>
      <c r="B33" s="97">
        <v>0</v>
      </c>
      <c r="C33" s="94" t="s">
        <v>1313</v>
      </c>
      <c r="D33" s="94" t="s">
        <v>1313</v>
      </c>
      <c r="E33" s="94">
        <v>0</v>
      </c>
      <c r="F33" s="92">
        <v>308</v>
      </c>
      <c r="G33" s="94" t="s">
        <v>1313</v>
      </c>
      <c r="H33" s="94" t="s">
        <v>1313</v>
      </c>
      <c r="I33" s="94" t="s">
        <v>1313</v>
      </c>
      <c r="J33" s="94">
        <v>308</v>
      </c>
      <c r="K33" s="94">
        <v>5120</v>
      </c>
      <c r="L33" s="94">
        <v>48000</v>
      </c>
      <c r="M33" s="94">
        <v>1180</v>
      </c>
      <c r="N33" s="94" t="s">
        <v>1313</v>
      </c>
    </row>
    <row r="34" spans="1:14">
      <c r="A34" s="99">
        <v>1928</v>
      </c>
      <c r="B34" s="97">
        <v>0</v>
      </c>
      <c r="C34" s="94" t="s">
        <v>1313</v>
      </c>
      <c r="D34" s="94" t="s">
        <v>1313</v>
      </c>
      <c r="E34" s="94">
        <v>0</v>
      </c>
      <c r="F34" s="92">
        <v>371</v>
      </c>
      <c r="G34" s="94" t="s">
        <v>1313</v>
      </c>
      <c r="H34" s="94" t="s">
        <v>1313</v>
      </c>
      <c r="I34" s="94" t="s">
        <v>1313</v>
      </c>
      <c r="J34" s="94">
        <v>371</v>
      </c>
      <c r="K34" s="94">
        <v>5140</v>
      </c>
      <c r="L34" s="94">
        <v>48700</v>
      </c>
      <c r="M34" s="94">
        <v>1180</v>
      </c>
      <c r="N34" s="94" t="s">
        <v>1313</v>
      </c>
    </row>
    <row r="35" spans="1:14">
      <c r="A35" s="99">
        <v>1929</v>
      </c>
      <c r="B35" s="97">
        <v>0</v>
      </c>
      <c r="C35" s="94" t="s">
        <v>1313</v>
      </c>
      <c r="D35" s="94" t="s">
        <v>1313</v>
      </c>
      <c r="E35" s="94">
        <v>0</v>
      </c>
      <c r="F35" s="92">
        <v>550</v>
      </c>
      <c r="G35" s="94" t="s">
        <v>1313</v>
      </c>
      <c r="H35" s="94" t="s">
        <v>1313</v>
      </c>
      <c r="I35" s="94" t="s">
        <v>1313</v>
      </c>
      <c r="J35" s="94">
        <v>550</v>
      </c>
      <c r="K35" s="94">
        <v>4940</v>
      </c>
      <c r="L35" s="94">
        <v>46800</v>
      </c>
      <c r="M35" s="94">
        <v>1360</v>
      </c>
      <c r="N35" s="94" t="s">
        <v>1313</v>
      </c>
    </row>
    <row r="36" spans="1:14">
      <c r="A36" s="99">
        <v>1930</v>
      </c>
      <c r="B36" s="97">
        <v>0</v>
      </c>
      <c r="C36" s="94" t="s">
        <v>1313</v>
      </c>
      <c r="D36" s="94" t="s">
        <v>1313</v>
      </c>
      <c r="E36" s="94">
        <v>0</v>
      </c>
      <c r="F36" s="92">
        <v>360</v>
      </c>
      <c r="G36" s="94" t="s">
        <v>1313</v>
      </c>
      <c r="H36" s="94" t="s">
        <v>1313</v>
      </c>
      <c r="I36" s="94" t="s">
        <v>1313</v>
      </c>
      <c r="J36" s="94">
        <v>360</v>
      </c>
      <c r="K36" s="94">
        <v>4990</v>
      </c>
      <c r="L36" s="94">
        <v>48700</v>
      </c>
      <c r="M36" s="94">
        <v>1270</v>
      </c>
      <c r="N36" s="94" t="s">
        <v>1313</v>
      </c>
    </row>
    <row r="37" spans="1:14">
      <c r="A37" s="99">
        <v>1931</v>
      </c>
      <c r="B37" s="94" t="s">
        <v>1313</v>
      </c>
      <c r="C37" s="94" t="s">
        <v>1313</v>
      </c>
      <c r="D37" s="94" t="s">
        <v>1313</v>
      </c>
      <c r="E37" s="94">
        <v>0</v>
      </c>
      <c r="F37" s="92">
        <v>186</v>
      </c>
      <c r="G37" s="94" t="s">
        <v>1313</v>
      </c>
      <c r="H37" s="94" t="s">
        <v>1313</v>
      </c>
      <c r="I37" s="94" t="s">
        <v>1313</v>
      </c>
      <c r="J37" s="94">
        <v>186</v>
      </c>
      <c r="K37" s="94">
        <v>3620</v>
      </c>
      <c r="L37" s="94">
        <v>38800</v>
      </c>
      <c r="M37" s="94">
        <v>910</v>
      </c>
      <c r="N37" s="94" t="s">
        <v>1313</v>
      </c>
    </row>
    <row r="38" spans="1:14">
      <c r="A38" s="99">
        <v>1932</v>
      </c>
      <c r="B38" s="97">
        <v>0</v>
      </c>
      <c r="C38" s="94" t="s">
        <v>1313</v>
      </c>
      <c r="D38" s="94" t="s">
        <v>1313</v>
      </c>
      <c r="E38" s="94">
        <v>0</v>
      </c>
      <c r="F38" s="92">
        <v>137</v>
      </c>
      <c r="G38" s="94" t="s">
        <v>1313</v>
      </c>
      <c r="H38" s="94" t="s">
        <v>1313</v>
      </c>
      <c r="I38" s="94" t="s">
        <v>1313</v>
      </c>
      <c r="J38" s="94">
        <v>137</v>
      </c>
      <c r="K38" s="94">
        <v>3000</v>
      </c>
      <c r="L38" s="94">
        <v>36000</v>
      </c>
      <c r="M38" s="94">
        <v>1090</v>
      </c>
      <c r="N38" s="94" t="s">
        <v>1313</v>
      </c>
    </row>
    <row r="39" spans="1:14">
      <c r="A39" s="99">
        <v>1933</v>
      </c>
      <c r="B39" s="94" t="s">
        <v>1313</v>
      </c>
      <c r="C39" s="94" t="s">
        <v>1313</v>
      </c>
      <c r="D39" s="94" t="s">
        <v>1313</v>
      </c>
      <c r="E39" s="94">
        <v>0</v>
      </c>
      <c r="F39" s="92">
        <v>349</v>
      </c>
      <c r="G39" s="94" t="s">
        <v>1313</v>
      </c>
      <c r="H39" s="94" t="s">
        <v>1313</v>
      </c>
      <c r="I39" s="94" t="s">
        <v>1313</v>
      </c>
      <c r="J39" s="94">
        <v>349</v>
      </c>
      <c r="K39" s="94">
        <v>2550</v>
      </c>
      <c r="L39" s="94">
        <v>32200</v>
      </c>
      <c r="M39" s="94">
        <v>1270</v>
      </c>
      <c r="N39" s="94" t="s">
        <v>1313</v>
      </c>
    </row>
    <row r="40" spans="1:14">
      <c r="A40" s="99">
        <v>1934</v>
      </c>
      <c r="B40" s="94" t="s">
        <v>1313</v>
      </c>
      <c r="C40" s="94" t="s">
        <v>1313</v>
      </c>
      <c r="D40" s="94" t="s">
        <v>1313</v>
      </c>
      <c r="E40" s="94">
        <v>0</v>
      </c>
      <c r="F40" s="92">
        <v>454</v>
      </c>
      <c r="G40" s="94" t="s">
        <v>1313</v>
      </c>
      <c r="H40" s="94" t="s">
        <v>1313</v>
      </c>
      <c r="I40" s="94" t="s">
        <v>1313</v>
      </c>
      <c r="J40" s="94">
        <v>454</v>
      </c>
      <c r="K40" s="94">
        <v>2350</v>
      </c>
      <c r="L40" s="94">
        <v>28600</v>
      </c>
      <c r="M40" s="94">
        <v>1450</v>
      </c>
      <c r="N40" s="94" t="s">
        <v>1313</v>
      </c>
    </row>
    <row r="41" spans="1:14">
      <c r="A41" s="99">
        <v>1935</v>
      </c>
      <c r="B41" s="94" t="s">
        <v>1313</v>
      </c>
      <c r="C41" s="94" t="s">
        <v>1313</v>
      </c>
      <c r="D41" s="94" t="s">
        <v>1313</v>
      </c>
      <c r="E41" s="94">
        <v>0</v>
      </c>
      <c r="F41" s="92">
        <v>529</v>
      </c>
      <c r="G41" s="94" t="s">
        <v>1313</v>
      </c>
      <c r="H41" s="94" t="s">
        <v>1313</v>
      </c>
      <c r="I41" s="94" t="s">
        <v>1313</v>
      </c>
      <c r="J41" s="94">
        <v>529</v>
      </c>
      <c r="K41" s="94">
        <v>2530</v>
      </c>
      <c r="L41" s="94">
        <v>30100</v>
      </c>
      <c r="M41" s="94">
        <v>2000</v>
      </c>
      <c r="N41" s="94" t="s">
        <v>1313</v>
      </c>
    </row>
    <row r="42" spans="1:14">
      <c r="A42" s="99">
        <v>1936</v>
      </c>
      <c r="B42" s="94" t="s">
        <v>1313</v>
      </c>
      <c r="C42" s="94" t="s">
        <v>1313</v>
      </c>
      <c r="D42" s="94" t="s">
        <v>1313</v>
      </c>
      <c r="E42" s="94">
        <v>0</v>
      </c>
      <c r="F42" s="92">
        <v>717</v>
      </c>
      <c r="G42" s="94" t="s">
        <v>1313</v>
      </c>
      <c r="H42" s="94" t="s">
        <v>1313</v>
      </c>
      <c r="I42" s="94" t="s">
        <v>1313</v>
      </c>
      <c r="J42" s="94">
        <v>717</v>
      </c>
      <c r="K42" s="94">
        <v>2780</v>
      </c>
      <c r="L42" s="94">
        <v>32600</v>
      </c>
      <c r="M42" s="94">
        <v>2720</v>
      </c>
      <c r="N42" s="94" t="s">
        <v>1313</v>
      </c>
    </row>
    <row r="43" spans="1:14">
      <c r="A43" s="99">
        <v>1937</v>
      </c>
      <c r="B43" s="94" t="s">
        <v>1313</v>
      </c>
      <c r="C43" s="94" t="s">
        <v>1313</v>
      </c>
      <c r="D43" s="94" t="s">
        <v>1313</v>
      </c>
      <c r="E43" s="94">
        <v>0</v>
      </c>
      <c r="F43" s="92">
        <v>787</v>
      </c>
      <c r="G43" s="94" t="s">
        <v>1313</v>
      </c>
      <c r="H43" s="94" t="s">
        <v>1313</v>
      </c>
      <c r="I43" s="94" t="s">
        <v>1313</v>
      </c>
      <c r="J43" s="94">
        <v>787</v>
      </c>
      <c r="K43" s="94">
        <v>3140</v>
      </c>
      <c r="L43" s="94">
        <v>35500</v>
      </c>
      <c r="M43" s="94">
        <v>3800</v>
      </c>
      <c r="N43" s="94" t="s">
        <v>1313</v>
      </c>
    </row>
    <row r="44" spans="1:14">
      <c r="A44" s="99">
        <v>1938</v>
      </c>
      <c r="B44" s="94" t="s">
        <v>1313</v>
      </c>
      <c r="C44" s="94" t="s">
        <v>1313</v>
      </c>
      <c r="D44" s="94" t="s">
        <v>1313</v>
      </c>
      <c r="E44" s="94">
        <v>0</v>
      </c>
      <c r="F44" s="92">
        <v>567</v>
      </c>
      <c r="G44" s="94" t="s">
        <v>1313</v>
      </c>
      <c r="H44" s="94" t="s">
        <v>1313</v>
      </c>
      <c r="I44" s="94" t="s">
        <v>1313</v>
      </c>
      <c r="J44" s="94">
        <v>567</v>
      </c>
      <c r="K44" s="94">
        <v>3030</v>
      </c>
      <c r="L44" s="94">
        <v>35000</v>
      </c>
      <c r="M44" s="94">
        <v>4500</v>
      </c>
      <c r="N44" s="94" t="s">
        <v>1313</v>
      </c>
    </row>
    <row r="45" spans="1:14">
      <c r="A45" s="99">
        <v>1939</v>
      </c>
      <c r="B45" s="94" t="s">
        <v>1313</v>
      </c>
      <c r="C45" s="94" t="s">
        <v>1313</v>
      </c>
      <c r="D45" s="94" t="s">
        <v>1313</v>
      </c>
      <c r="E45" s="94">
        <v>0</v>
      </c>
      <c r="F45" s="92">
        <v>1210</v>
      </c>
      <c r="G45" s="94" t="s">
        <v>1313</v>
      </c>
      <c r="H45" s="94" t="s">
        <v>1313</v>
      </c>
      <c r="I45" s="94" t="s">
        <v>1313</v>
      </c>
      <c r="J45" s="94">
        <v>1210</v>
      </c>
      <c r="K45" s="94">
        <v>3100</v>
      </c>
      <c r="L45" s="94">
        <v>36400</v>
      </c>
      <c r="M45" s="94">
        <v>4500</v>
      </c>
      <c r="N45" s="94" t="s">
        <v>1313</v>
      </c>
    </row>
    <row r="46" spans="1:14">
      <c r="A46" s="99">
        <v>1940</v>
      </c>
      <c r="B46" s="97">
        <v>40</v>
      </c>
      <c r="C46" s="94" t="s">
        <v>1313</v>
      </c>
      <c r="D46" s="94">
        <v>40</v>
      </c>
      <c r="E46" s="94" t="s">
        <v>1313</v>
      </c>
      <c r="F46" s="92">
        <v>1910</v>
      </c>
      <c r="G46" s="94" t="s">
        <v>1313</v>
      </c>
      <c r="H46" s="94" t="s">
        <v>1313</v>
      </c>
      <c r="I46" s="94" t="s">
        <v>1313</v>
      </c>
      <c r="J46" s="94">
        <v>1940</v>
      </c>
      <c r="K46" s="94">
        <v>2620</v>
      </c>
      <c r="L46" s="94">
        <v>30600</v>
      </c>
      <c r="M46" s="94">
        <v>5000</v>
      </c>
      <c r="N46" s="94" t="s">
        <v>1313</v>
      </c>
    </row>
    <row r="47" spans="1:14">
      <c r="A47" s="99">
        <v>1941</v>
      </c>
      <c r="B47" s="97">
        <v>150</v>
      </c>
      <c r="C47" s="94" t="s">
        <v>1313</v>
      </c>
      <c r="D47" s="94">
        <v>150</v>
      </c>
      <c r="E47" s="94" t="s">
        <v>1313</v>
      </c>
      <c r="F47" s="92">
        <v>2120</v>
      </c>
      <c r="G47" s="94">
        <v>20</v>
      </c>
      <c r="H47" s="94" t="s">
        <v>1313</v>
      </c>
      <c r="I47" s="94" t="s">
        <v>1313</v>
      </c>
      <c r="J47" s="94">
        <v>2250</v>
      </c>
      <c r="K47" s="94">
        <v>2600</v>
      </c>
      <c r="L47" s="94">
        <v>28800</v>
      </c>
      <c r="M47" s="94">
        <v>4000</v>
      </c>
      <c r="N47" s="94" t="s">
        <v>1313</v>
      </c>
    </row>
    <row r="48" spans="1:14">
      <c r="A48" s="99">
        <v>1942</v>
      </c>
      <c r="B48" s="97">
        <v>210</v>
      </c>
      <c r="C48" s="94" t="s">
        <v>1313</v>
      </c>
      <c r="D48" s="94">
        <v>190</v>
      </c>
      <c r="E48" s="94" t="s">
        <v>1313</v>
      </c>
      <c r="F48" s="92">
        <v>1940</v>
      </c>
      <c r="G48" s="94">
        <v>40</v>
      </c>
      <c r="H48" s="94" t="s">
        <v>1313</v>
      </c>
      <c r="I48" s="94" t="s">
        <v>1313</v>
      </c>
      <c r="J48" s="94">
        <v>2100</v>
      </c>
      <c r="K48" s="94">
        <v>2220</v>
      </c>
      <c r="L48" s="94">
        <v>22200</v>
      </c>
      <c r="M48" s="94">
        <v>3500</v>
      </c>
      <c r="N48" s="94" t="s">
        <v>1313</v>
      </c>
    </row>
    <row r="49" spans="1:14">
      <c r="A49" s="99">
        <v>1943</v>
      </c>
      <c r="B49" s="97">
        <v>210</v>
      </c>
      <c r="C49" s="94">
        <v>20</v>
      </c>
      <c r="D49" s="94">
        <v>220</v>
      </c>
      <c r="E49" s="94" t="s">
        <v>1313</v>
      </c>
      <c r="F49" s="92">
        <v>2050</v>
      </c>
      <c r="G49" s="94">
        <v>160</v>
      </c>
      <c r="H49" s="94" t="s">
        <v>1313</v>
      </c>
      <c r="I49" s="94">
        <v>1780</v>
      </c>
      <c r="J49" s="94">
        <v>2140</v>
      </c>
      <c r="K49" s="94">
        <v>2920</v>
      </c>
      <c r="L49" s="94">
        <v>27500</v>
      </c>
      <c r="M49" s="94">
        <v>4200</v>
      </c>
      <c r="N49" s="94" t="s">
        <v>1313</v>
      </c>
    </row>
    <row r="50" spans="1:14">
      <c r="A50" s="99">
        <v>1944</v>
      </c>
      <c r="B50" s="97">
        <v>240</v>
      </c>
      <c r="C50" s="94">
        <v>21</v>
      </c>
      <c r="D50" s="94">
        <v>160</v>
      </c>
      <c r="E50" s="94" t="s">
        <v>1313</v>
      </c>
      <c r="F50" s="92">
        <v>1710</v>
      </c>
      <c r="G50" s="94">
        <v>180</v>
      </c>
      <c r="H50" s="94" t="s">
        <v>1313</v>
      </c>
      <c r="I50" s="94">
        <v>1810</v>
      </c>
      <c r="J50" s="94">
        <v>1710</v>
      </c>
      <c r="K50" s="94">
        <v>4200</v>
      </c>
      <c r="L50" s="94">
        <v>38900</v>
      </c>
      <c r="M50" s="94">
        <v>3900</v>
      </c>
      <c r="N50" s="94" t="s">
        <v>1313</v>
      </c>
    </row>
    <row r="51" spans="1:14">
      <c r="A51" s="99">
        <v>1945</v>
      </c>
      <c r="B51" s="97">
        <v>320</v>
      </c>
      <c r="C51" s="94">
        <v>14</v>
      </c>
      <c r="D51" s="94">
        <v>380</v>
      </c>
      <c r="E51" s="94" t="s">
        <v>1313</v>
      </c>
      <c r="F51" s="92">
        <v>2090</v>
      </c>
      <c r="G51" s="94">
        <v>10</v>
      </c>
      <c r="H51" s="94" t="s">
        <v>1313</v>
      </c>
      <c r="I51" s="94">
        <v>1680</v>
      </c>
      <c r="J51" s="94">
        <v>2470</v>
      </c>
      <c r="K51" s="94">
        <v>3660</v>
      </c>
      <c r="L51" s="94">
        <v>33100</v>
      </c>
      <c r="M51" s="94">
        <v>4700</v>
      </c>
      <c r="N51" s="94" t="s">
        <v>1313</v>
      </c>
    </row>
    <row r="52" spans="1:14">
      <c r="A52" s="99">
        <v>1946</v>
      </c>
      <c r="B52" s="97">
        <v>150</v>
      </c>
      <c r="C52" s="94">
        <v>4</v>
      </c>
      <c r="D52" s="94">
        <v>150</v>
      </c>
      <c r="E52" s="94" t="s">
        <v>1313</v>
      </c>
      <c r="F52" s="92">
        <v>1570</v>
      </c>
      <c r="G52" s="94">
        <v>5</v>
      </c>
      <c r="H52" s="94" t="s">
        <v>1313</v>
      </c>
      <c r="I52" s="94">
        <v>1860</v>
      </c>
      <c r="J52" s="94">
        <v>1710</v>
      </c>
      <c r="K52" s="94">
        <v>3400</v>
      </c>
      <c r="L52" s="94">
        <v>28400</v>
      </c>
      <c r="M52" s="94">
        <v>3500</v>
      </c>
      <c r="N52" s="94" t="s">
        <v>1313</v>
      </c>
    </row>
    <row r="53" spans="1:14">
      <c r="A53" s="99">
        <v>1947</v>
      </c>
      <c r="B53" s="97">
        <v>187</v>
      </c>
      <c r="C53" s="94">
        <v>2</v>
      </c>
      <c r="D53" s="94">
        <v>198</v>
      </c>
      <c r="E53" s="94" t="s">
        <v>1313</v>
      </c>
      <c r="F53" s="92">
        <v>3720</v>
      </c>
      <c r="G53" s="94">
        <v>0</v>
      </c>
      <c r="H53" s="94" t="s">
        <v>1313</v>
      </c>
      <c r="I53" s="94">
        <v>1880</v>
      </c>
      <c r="J53" s="94">
        <v>3920</v>
      </c>
      <c r="K53" s="94">
        <v>2920</v>
      </c>
      <c r="L53" s="94">
        <v>21400</v>
      </c>
      <c r="M53" s="94">
        <v>5000</v>
      </c>
      <c r="N53" s="94" t="s">
        <v>1313</v>
      </c>
    </row>
    <row r="54" spans="1:14">
      <c r="A54" s="99">
        <v>1948</v>
      </c>
      <c r="B54" s="97">
        <v>198</v>
      </c>
      <c r="C54" s="94">
        <v>9</v>
      </c>
      <c r="D54" s="94">
        <v>170</v>
      </c>
      <c r="E54" s="94" t="s">
        <v>1313</v>
      </c>
      <c r="F54" s="92">
        <v>4000</v>
      </c>
      <c r="G54" s="94">
        <v>1</v>
      </c>
      <c r="H54" s="94">
        <v>852</v>
      </c>
      <c r="I54" s="94">
        <v>2280</v>
      </c>
      <c r="J54" s="94">
        <v>3330</v>
      </c>
      <c r="K54" s="94">
        <v>3040</v>
      </c>
      <c r="L54" s="94">
        <v>20600</v>
      </c>
      <c r="M54" s="94">
        <v>6100</v>
      </c>
      <c r="N54" s="94" t="s">
        <v>1313</v>
      </c>
    </row>
    <row r="55" spans="1:14">
      <c r="A55" s="99">
        <v>1949</v>
      </c>
      <c r="B55" s="97">
        <v>150</v>
      </c>
      <c r="C55" s="94">
        <v>7</v>
      </c>
      <c r="D55" s="94">
        <v>197</v>
      </c>
      <c r="E55" s="94" t="s">
        <v>1313</v>
      </c>
      <c r="F55" s="92">
        <v>3380</v>
      </c>
      <c r="G55" s="94">
        <v>10</v>
      </c>
      <c r="H55" s="94">
        <v>621</v>
      </c>
      <c r="I55" s="94">
        <v>2130</v>
      </c>
      <c r="J55" s="94">
        <v>3810</v>
      </c>
      <c r="K55" s="94">
        <v>3550</v>
      </c>
      <c r="L55" s="94">
        <v>24300</v>
      </c>
      <c r="M55" s="94">
        <v>5900</v>
      </c>
      <c r="N55" s="94" t="s">
        <v>1313</v>
      </c>
    </row>
    <row r="56" spans="1:14">
      <c r="A56" s="99">
        <v>1950</v>
      </c>
      <c r="B56" s="97">
        <v>232</v>
      </c>
      <c r="C56" s="94">
        <v>57</v>
      </c>
      <c r="D56" s="94">
        <v>193</v>
      </c>
      <c r="E56" s="94" t="s">
        <v>1313</v>
      </c>
      <c r="F56" s="92">
        <v>4130</v>
      </c>
      <c r="G56" s="94">
        <v>10</v>
      </c>
      <c r="H56" s="94" t="s">
        <v>1313</v>
      </c>
      <c r="I56" s="94">
        <v>3760</v>
      </c>
      <c r="J56" s="94">
        <v>4990</v>
      </c>
      <c r="K56" s="94">
        <v>3670</v>
      </c>
      <c r="L56" s="94">
        <v>24800</v>
      </c>
      <c r="M56" s="94">
        <v>7170</v>
      </c>
      <c r="N56" s="94" t="s">
        <v>1313</v>
      </c>
    </row>
    <row r="57" spans="1:14">
      <c r="A57" s="99">
        <v>1951</v>
      </c>
      <c r="B57" s="97">
        <v>267</v>
      </c>
      <c r="C57" s="94">
        <v>406</v>
      </c>
      <c r="D57" s="94">
        <v>221</v>
      </c>
      <c r="E57" s="94" t="s">
        <v>1313</v>
      </c>
      <c r="F57" s="92">
        <v>4690</v>
      </c>
      <c r="G57" s="94">
        <v>5</v>
      </c>
      <c r="H57" s="94">
        <v>438</v>
      </c>
      <c r="I57" s="94">
        <v>4510</v>
      </c>
      <c r="J57" s="94">
        <v>4870</v>
      </c>
      <c r="K57" s="94">
        <v>4420</v>
      </c>
      <c r="L57" s="94">
        <v>27700</v>
      </c>
      <c r="M57" s="94">
        <v>8440</v>
      </c>
      <c r="N57" s="94" t="s">
        <v>1313</v>
      </c>
    </row>
    <row r="58" spans="1:14">
      <c r="A58" s="99">
        <v>1952</v>
      </c>
      <c r="B58" s="97">
        <v>438</v>
      </c>
      <c r="C58" s="94">
        <v>621</v>
      </c>
      <c r="D58" s="94">
        <v>254</v>
      </c>
      <c r="E58" s="94" t="s">
        <v>1313</v>
      </c>
      <c r="F58" s="92">
        <v>6820</v>
      </c>
      <c r="G58" s="94">
        <v>25</v>
      </c>
      <c r="H58" s="94">
        <v>491</v>
      </c>
      <c r="I58" s="94">
        <v>4910</v>
      </c>
      <c r="J58" s="94">
        <v>7620</v>
      </c>
      <c r="K58" s="94">
        <v>5000</v>
      </c>
      <c r="L58" s="94">
        <v>30700</v>
      </c>
      <c r="M58" s="94">
        <v>10100</v>
      </c>
      <c r="N58" s="94" t="s">
        <v>1313</v>
      </c>
    </row>
    <row r="59" spans="1:14">
      <c r="A59" s="99">
        <v>1953</v>
      </c>
      <c r="B59" s="97">
        <v>398</v>
      </c>
      <c r="C59" s="94">
        <v>699</v>
      </c>
      <c r="D59" s="94">
        <v>577</v>
      </c>
      <c r="E59" s="94" t="s">
        <v>1313</v>
      </c>
      <c r="F59" s="92">
        <v>7820</v>
      </c>
      <c r="G59" s="94">
        <v>20</v>
      </c>
      <c r="H59" s="94">
        <v>545</v>
      </c>
      <c r="I59" s="94">
        <v>4880</v>
      </c>
      <c r="J59" s="94">
        <v>9020</v>
      </c>
      <c r="K59" s="94">
        <v>5070</v>
      </c>
      <c r="L59" s="94">
        <v>30800</v>
      </c>
      <c r="M59" s="94">
        <v>11300</v>
      </c>
      <c r="N59" s="94" t="s">
        <v>1313</v>
      </c>
    </row>
    <row r="60" spans="1:14">
      <c r="A60" s="99">
        <v>1954</v>
      </c>
      <c r="B60" s="97">
        <v>652</v>
      </c>
      <c r="C60" s="94">
        <v>358</v>
      </c>
      <c r="D60" s="94">
        <v>733</v>
      </c>
      <c r="E60" s="94" t="s">
        <v>1313</v>
      </c>
      <c r="F60" s="92">
        <v>7650</v>
      </c>
      <c r="G60" s="94">
        <v>140</v>
      </c>
      <c r="H60" s="94">
        <v>538</v>
      </c>
      <c r="I60" s="94">
        <v>3330</v>
      </c>
      <c r="J60" s="94">
        <v>8610</v>
      </c>
      <c r="K60" s="94">
        <v>5470</v>
      </c>
      <c r="L60" s="94">
        <v>33200</v>
      </c>
      <c r="M60" s="94">
        <v>13100</v>
      </c>
      <c r="N60" s="94" t="s">
        <v>1313</v>
      </c>
    </row>
    <row r="61" spans="1:14">
      <c r="A61" s="99">
        <v>1955</v>
      </c>
      <c r="B61" s="97">
        <v>842</v>
      </c>
      <c r="C61" s="94">
        <v>233</v>
      </c>
      <c r="D61" s="94">
        <v>787</v>
      </c>
      <c r="E61" s="94" t="s">
        <v>1313</v>
      </c>
      <c r="F61" s="92">
        <v>8500</v>
      </c>
      <c r="G61" s="94">
        <v>170</v>
      </c>
      <c r="H61" s="94">
        <v>589</v>
      </c>
      <c r="I61" s="94">
        <v>4420</v>
      </c>
      <c r="J61" s="94">
        <v>9300</v>
      </c>
      <c r="K61" s="94">
        <v>5460</v>
      </c>
      <c r="L61" s="94">
        <v>33200</v>
      </c>
      <c r="M61" s="94">
        <v>13300</v>
      </c>
      <c r="N61" s="94" t="s">
        <v>1313</v>
      </c>
    </row>
    <row r="62" spans="1:14">
      <c r="A62" s="99">
        <v>1956</v>
      </c>
      <c r="B62" s="97">
        <v>1150</v>
      </c>
      <c r="C62" s="94">
        <v>179</v>
      </c>
      <c r="D62" s="94">
        <v>1200</v>
      </c>
      <c r="E62" s="94" t="s">
        <v>1313</v>
      </c>
      <c r="F62" s="92">
        <v>7070</v>
      </c>
      <c r="G62" s="94">
        <v>140</v>
      </c>
      <c r="H62" s="94">
        <v>564</v>
      </c>
      <c r="I62" s="94">
        <v>4340</v>
      </c>
      <c r="J62" s="94">
        <v>8330</v>
      </c>
      <c r="K62" s="94">
        <v>5570</v>
      </c>
      <c r="L62" s="94">
        <v>33400</v>
      </c>
      <c r="M62" s="94">
        <v>14400</v>
      </c>
      <c r="N62" s="94" t="s">
        <v>1313</v>
      </c>
    </row>
    <row r="63" spans="1:14">
      <c r="A63" s="99">
        <v>1957</v>
      </c>
      <c r="B63" s="97">
        <v>1500</v>
      </c>
      <c r="C63" s="94">
        <v>165</v>
      </c>
      <c r="D63" s="94">
        <v>1490</v>
      </c>
      <c r="E63" s="94" t="s">
        <v>1313</v>
      </c>
      <c r="F63" s="92">
        <v>7880</v>
      </c>
      <c r="G63" s="94">
        <v>70</v>
      </c>
      <c r="H63" s="94">
        <v>443</v>
      </c>
      <c r="I63" s="94">
        <v>4150</v>
      </c>
      <c r="J63" s="94">
        <v>9590</v>
      </c>
      <c r="K63" s="94">
        <v>4410</v>
      </c>
      <c r="L63" s="94">
        <v>25600</v>
      </c>
      <c r="M63" s="94">
        <v>14400</v>
      </c>
      <c r="N63" s="94" t="s">
        <v>1313</v>
      </c>
    </row>
    <row r="64" spans="1:14">
      <c r="A64" s="99">
        <v>1958</v>
      </c>
      <c r="B64" s="97">
        <v>1820</v>
      </c>
      <c r="C64" s="94">
        <v>161</v>
      </c>
      <c r="D64" s="94">
        <v>1820</v>
      </c>
      <c r="E64" s="94" t="s">
        <v>1313</v>
      </c>
      <c r="F64" s="92">
        <v>6870</v>
      </c>
      <c r="G64" s="94">
        <v>80</v>
      </c>
      <c r="H64" s="94">
        <v>396</v>
      </c>
      <c r="I64" s="94">
        <v>3420</v>
      </c>
      <c r="J64" s="94">
        <v>8820</v>
      </c>
      <c r="K64" s="94">
        <v>4360</v>
      </c>
      <c r="L64" s="94">
        <v>24600</v>
      </c>
      <c r="M64" s="94">
        <v>12600</v>
      </c>
      <c r="N64" s="94" t="s">
        <v>1313</v>
      </c>
    </row>
    <row r="65" spans="1:14">
      <c r="A65" s="99">
        <v>1959</v>
      </c>
      <c r="B65" s="97">
        <v>1060</v>
      </c>
      <c r="C65" s="94">
        <v>118</v>
      </c>
      <c r="D65" s="94">
        <v>1050</v>
      </c>
      <c r="E65" s="94" t="s">
        <v>1313</v>
      </c>
      <c r="F65" s="92">
        <v>9640</v>
      </c>
      <c r="G65" s="94">
        <v>30</v>
      </c>
      <c r="H65" s="94">
        <v>636</v>
      </c>
      <c r="I65" s="94">
        <v>4490</v>
      </c>
      <c r="J65" s="94">
        <v>10500</v>
      </c>
      <c r="K65" s="94">
        <v>3930</v>
      </c>
      <c r="L65" s="94">
        <v>22000</v>
      </c>
      <c r="M65" s="94">
        <v>14800</v>
      </c>
      <c r="N65" s="94" t="s">
        <v>1313</v>
      </c>
    </row>
    <row r="66" spans="1:14">
      <c r="A66" s="99">
        <v>1960</v>
      </c>
      <c r="B66" s="94" t="s">
        <v>1325</v>
      </c>
      <c r="C66" s="94">
        <v>109</v>
      </c>
      <c r="D66" s="94" t="s">
        <v>1325</v>
      </c>
      <c r="E66" s="94" t="s">
        <v>1313</v>
      </c>
      <c r="F66" s="92">
        <v>5520</v>
      </c>
      <c r="G66" s="94">
        <v>80</v>
      </c>
      <c r="H66" s="94">
        <v>842</v>
      </c>
      <c r="I66" s="94">
        <v>4050</v>
      </c>
      <c r="J66" s="94">
        <v>5340</v>
      </c>
      <c r="K66" s="94">
        <v>3390</v>
      </c>
      <c r="L66" s="94">
        <v>18700</v>
      </c>
      <c r="M66" s="94">
        <v>14200</v>
      </c>
      <c r="N66" s="94" t="s">
        <v>1313</v>
      </c>
    </row>
    <row r="67" spans="1:14">
      <c r="A67" s="99">
        <v>1961</v>
      </c>
      <c r="B67" s="94" t="s">
        <v>1325</v>
      </c>
      <c r="C67" s="94">
        <v>81</v>
      </c>
      <c r="D67" s="94" t="s">
        <v>1325</v>
      </c>
      <c r="E67" s="94" t="s">
        <v>1313</v>
      </c>
      <c r="F67" s="92">
        <v>4760</v>
      </c>
      <c r="G67" s="94">
        <v>90</v>
      </c>
      <c r="H67" s="94">
        <v>820</v>
      </c>
      <c r="I67" s="94">
        <v>4350</v>
      </c>
      <c r="J67" s="94">
        <v>4770</v>
      </c>
      <c r="K67" s="94">
        <v>3280</v>
      </c>
      <c r="L67" s="94">
        <v>17900</v>
      </c>
      <c r="M67" s="94">
        <v>14400</v>
      </c>
      <c r="N67" s="94" t="s">
        <v>1313</v>
      </c>
    </row>
    <row r="68" spans="1:14">
      <c r="A68" s="99">
        <v>1962</v>
      </c>
      <c r="B68" s="94" t="s">
        <v>1325</v>
      </c>
      <c r="C68" s="94">
        <v>94</v>
      </c>
      <c r="D68" s="94" t="s">
        <v>1313</v>
      </c>
      <c r="E68" s="94" t="s">
        <v>1313</v>
      </c>
      <c r="F68" s="92">
        <v>5640</v>
      </c>
      <c r="G68" s="94">
        <v>90</v>
      </c>
      <c r="H68" s="94">
        <v>671</v>
      </c>
      <c r="I68" s="94">
        <v>5110</v>
      </c>
      <c r="J68" s="94">
        <v>5790</v>
      </c>
      <c r="K68" s="94">
        <v>3210</v>
      </c>
      <c r="L68" s="94">
        <v>17300</v>
      </c>
      <c r="M68" s="94">
        <v>17100</v>
      </c>
      <c r="N68" s="94" t="s">
        <v>1313</v>
      </c>
    </row>
    <row r="69" spans="1:14">
      <c r="A69" s="99">
        <v>1963</v>
      </c>
      <c r="B69" s="94" t="s">
        <v>1325</v>
      </c>
      <c r="C69" s="94">
        <v>112</v>
      </c>
      <c r="D69" s="94" t="s">
        <v>1313</v>
      </c>
      <c r="E69" s="94" t="s">
        <v>1313</v>
      </c>
      <c r="F69" s="92">
        <v>4770</v>
      </c>
      <c r="G69" s="94">
        <v>90</v>
      </c>
      <c r="H69" s="94">
        <v>498</v>
      </c>
      <c r="I69" s="94">
        <v>4780</v>
      </c>
      <c r="J69" s="94">
        <v>4970</v>
      </c>
      <c r="K69" s="94">
        <v>3180</v>
      </c>
      <c r="L69" s="94">
        <v>16900</v>
      </c>
      <c r="M69" s="94">
        <v>14500</v>
      </c>
      <c r="N69" s="94" t="s">
        <v>1313</v>
      </c>
    </row>
    <row r="70" spans="1:14">
      <c r="A70" s="99">
        <v>1964</v>
      </c>
      <c r="B70" s="97">
        <v>492</v>
      </c>
      <c r="C70" s="94">
        <v>67</v>
      </c>
      <c r="D70" s="94" t="s">
        <v>1313</v>
      </c>
      <c r="E70" s="94">
        <v>332</v>
      </c>
      <c r="F70" s="92">
        <v>5640</v>
      </c>
      <c r="G70" s="94">
        <v>49</v>
      </c>
      <c r="H70" s="94">
        <v>644</v>
      </c>
      <c r="I70" s="94">
        <v>4830</v>
      </c>
      <c r="J70" s="94">
        <v>6340</v>
      </c>
      <c r="K70" s="94">
        <v>3190</v>
      </c>
      <c r="L70" s="94">
        <v>16800</v>
      </c>
      <c r="M70" s="94">
        <v>17800</v>
      </c>
      <c r="N70" s="94" t="s">
        <v>1313</v>
      </c>
    </row>
    <row r="71" spans="1:14">
      <c r="A71" s="99">
        <v>1965</v>
      </c>
      <c r="B71" s="97">
        <v>538</v>
      </c>
      <c r="C71" s="94">
        <v>39</v>
      </c>
      <c r="D71" s="94" t="s">
        <v>1313</v>
      </c>
      <c r="E71" s="94">
        <v>1</v>
      </c>
      <c r="F71" s="92">
        <v>6990</v>
      </c>
      <c r="G71" s="94">
        <v>53</v>
      </c>
      <c r="H71" s="94">
        <v>1630</v>
      </c>
      <c r="I71" s="94">
        <v>6170</v>
      </c>
      <c r="J71" s="94">
        <v>6520</v>
      </c>
      <c r="K71" s="94">
        <v>3480</v>
      </c>
      <c r="L71" s="94">
        <v>18000</v>
      </c>
      <c r="M71" s="94">
        <v>19000</v>
      </c>
      <c r="N71" s="94" t="s">
        <v>1313</v>
      </c>
    </row>
    <row r="72" spans="1:14">
      <c r="A72" s="99">
        <v>1966</v>
      </c>
      <c r="B72" s="97">
        <v>551</v>
      </c>
      <c r="C72" s="94">
        <v>22</v>
      </c>
      <c r="D72" s="94" t="s">
        <v>1313</v>
      </c>
      <c r="E72" s="94">
        <v>346</v>
      </c>
      <c r="F72" s="92">
        <v>8540</v>
      </c>
      <c r="G72" s="94">
        <v>45</v>
      </c>
      <c r="H72" s="94">
        <v>2900</v>
      </c>
      <c r="I72" s="94">
        <v>6440</v>
      </c>
      <c r="J72" s="94">
        <v>8140</v>
      </c>
      <c r="K72" s="94">
        <v>3420</v>
      </c>
      <c r="L72" s="94">
        <v>17200</v>
      </c>
      <c r="M72" s="94">
        <v>21800</v>
      </c>
      <c r="N72" s="94" t="s">
        <v>1313</v>
      </c>
    </row>
    <row r="73" spans="1:14">
      <c r="A73" s="99">
        <v>1967</v>
      </c>
      <c r="B73" s="97">
        <v>530</v>
      </c>
      <c r="C73" s="94">
        <v>54</v>
      </c>
      <c r="D73" s="94" t="s">
        <v>1313</v>
      </c>
      <c r="E73" s="94">
        <v>2810</v>
      </c>
      <c r="F73" s="92">
        <v>3730</v>
      </c>
      <c r="G73" s="94">
        <v>91</v>
      </c>
      <c r="H73" s="94">
        <v>2970</v>
      </c>
      <c r="I73" s="94">
        <v>6340</v>
      </c>
      <c r="J73" s="94">
        <v>6960</v>
      </c>
      <c r="K73" s="94">
        <v>4370</v>
      </c>
      <c r="L73" s="94">
        <v>21300</v>
      </c>
      <c r="M73" s="94">
        <v>20500</v>
      </c>
      <c r="N73" s="94" t="s">
        <v>1313</v>
      </c>
    </row>
    <row r="74" spans="1:14">
      <c r="A74" s="99">
        <v>1968</v>
      </c>
      <c r="B74" s="97">
        <v>533</v>
      </c>
      <c r="C74" s="94">
        <v>65</v>
      </c>
      <c r="D74" s="94" t="s">
        <v>1313</v>
      </c>
      <c r="E74" s="94">
        <v>2250</v>
      </c>
      <c r="F74" s="92">
        <v>4110</v>
      </c>
      <c r="G74" s="94">
        <v>644</v>
      </c>
      <c r="H74" s="94">
        <v>2670</v>
      </c>
      <c r="I74" s="94">
        <v>5900</v>
      </c>
      <c r="J74" s="94">
        <v>6620</v>
      </c>
      <c r="K74" s="94">
        <v>4500</v>
      </c>
      <c r="L74" s="94">
        <v>21100</v>
      </c>
      <c r="M74" s="94">
        <v>19600</v>
      </c>
      <c r="N74" s="94">
        <v>17100</v>
      </c>
    </row>
    <row r="75" spans="1:14">
      <c r="A75" s="99">
        <v>1969</v>
      </c>
      <c r="B75" s="97">
        <v>455</v>
      </c>
      <c r="C75" s="94">
        <v>149</v>
      </c>
      <c r="D75" s="94" t="s">
        <v>1313</v>
      </c>
      <c r="E75" s="94">
        <v>2720</v>
      </c>
      <c r="F75" s="92">
        <v>5860</v>
      </c>
      <c r="G75" s="94">
        <v>679</v>
      </c>
      <c r="H75" s="94">
        <v>2330</v>
      </c>
      <c r="I75" s="94">
        <v>7080</v>
      </c>
      <c r="J75" s="94">
        <v>8850</v>
      </c>
      <c r="K75" s="94">
        <v>4070</v>
      </c>
      <c r="L75" s="94">
        <v>18100</v>
      </c>
      <c r="M75" s="94">
        <v>20200</v>
      </c>
      <c r="N75" s="94">
        <v>18000</v>
      </c>
    </row>
    <row r="76" spans="1:14">
      <c r="A76" s="99">
        <v>1970</v>
      </c>
      <c r="B76" s="97">
        <v>316</v>
      </c>
      <c r="C76" s="94">
        <v>31</v>
      </c>
      <c r="D76" s="94" t="s">
        <v>1313</v>
      </c>
      <c r="E76" s="94">
        <v>2340</v>
      </c>
      <c r="F76" s="92">
        <v>5630</v>
      </c>
      <c r="G76" s="94">
        <v>670</v>
      </c>
      <c r="H76" s="94">
        <v>2600</v>
      </c>
      <c r="I76" s="94">
        <v>6060</v>
      </c>
      <c r="J76" s="94">
        <v>7380</v>
      </c>
      <c r="K76" s="94">
        <v>4880</v>
      </c>
      <c r="L76" s="94">
        <v>20500</v>
      </c>
      <c r="M76" s="94">
        <v>24200</v>
      </c>
      <c r="N76" s="94">
        <v>21300</v>
      </c>
    </row>
    <row r="77" spans="1:14">
      <c r="A77" s="99">
        <v>1971</v>
      </c>
      <c r="B77" s="97">
        <v>313</v>
      </c>
      <c r="C77" s="94">
        <v>57</v>
      </c>
      <c r="D77" s="94" t="s">
        <v>1313</v>
      </c>
      <c r="E77" s="94">
        <v>763</v>
      </c>
      <c r="F77" s="92">
        <v>4950</v>
      </c>
      <c r="G77" s="94">
        <v>166</v>
      </c>
      <c r="H77" s="94">
        <v>2370</v>
      </c>
      <c r="I77" s="94">
        <v>5670</v>
      </c>
      <c r="J77" s="94">
        <v>6140</v>
      </c>
      <c r="K77" s="94">
        <v>4810</v>
      </c>
      <c r="L77" s="94">
        <v>19400</v>
      </c>
      <c r="M77" s="94">
        <v>25100</v>
      </c>
      <c r="N77" s="94">
        <v>22400</v>
      </c>
    </row>
    <row r="78" spans="1:14">
      <c r="A78" s="99">
        <v>1972</v>
      </c>
      <c r="B78" s="97">
        <v>0</v>
      </c>
      <c r="C78" s="94">
        <v>89</v>
      </c>
      <c r="D78" s="94" t="s">
        <v>1313</v>
      </c>
      <c r="E78" s="94">
        <v>2700</v>
      </c>
      <c r="F78" s="92">
        <v>6310</v>
      </c>
      <c r="G78" s="94">
        <v>586</v>
      </c>
      <c r="H78" s="94">
        <v>2060</v>
      </c>
      <c r="I78" s="94">
        <v>6410</v>
      </c>
      <c r="J78" s="94">
        <v>8830</v>
      </c>
      <c r="K78" s="94">
        <v>5230</v>
      </c>
      <c r="L78" s="94">
        <v>20400</v>
      </c>
      <c r="M78" s="94">
        <v>24800</v>
      </c>
      <c r="N78" s="94">
        <v>20300</v>
      </c>
    </row>
    <row r="79" spans="1:14">
      <c r="A79" s="99">
        <v>1973</v>
      </c>
      <c r="B79" s="97">
        <v>0</v>
      </c>
      <c r="C79" s="94">
        <v>120</v>
      </c>
      <c r="D79" s="94">
        <v>0</v>
      </c>
      <c r="E79" s="94">
        <v>3890</v>
      </c>
      <c r="F79" s="92">
        <v>8730</v>
      </c>
      <c r="G79" s="94">
        <v>634</v>
      </c>
      <c r="H79" s="94">
        <v>4170</v>
      </c>
      <c r="I79" s="94">
        <v>8500</v>
      </c>
      <c r="J79" s="94">
        <v>9990</v>
      </c>
      <c r="K79" s="94">
        <v>6480</v>
      </c>
      <c r="L79" s="94">
        <v>23800</v>
      </c>
      <c r="M79" s="94">
        <v>29400</v>
      </c>
      <c r="N79" s="94">
        <v>23100</v>
      </c>
    </row>
    <row r="80" spans="1:14">
      <c r="A80" s="99">
        <v>1974</v>
      </c>
      <c r="B80" s="97">
        <v>0</v>
      </c>
      <c r="C80" s="94">
        <v>122</v>
      </c>
      <c r="D80" s="94">
        <v>0</v>
      </c>
      <c r="E80" s="94">
        <v>4050</v>
      </c>
      <c r="F80" s="92">
        <v>7310</v>
      </c>
      <c r="G80" s="94">
        <v>611</v>
      </c>
      <c r="H80" s="94">
        <v>4290</v>
      </c>
      <c r="I80" s="94">
        <v>8560</v>
      </c>
      <c r="J80" s="94">
        <v>10700</v>
      </c>
      <c r="K80" s="94">
        <v>7520</v>
      </c>
      <c r="L80" s="94">
        <v>24900</v>
      </c>
      <c r="M80" s="94">
        <v>30900</v>
      </c>
      <c r="N80" s="94">
        <v>24800</v>
      </c>
    </row>
    <row r="81" spans="1:14">
      <c r="A81" s="99">
        <v>1975</v>
      </c>
      <c r="B81" s="97">
        <v>0</v>
      </c>
      <c r="C81" s="94">
        <v>155</v>
      </c>
      <c r="D81" s="94">
        <v>0</v>
      </c>
      <c r="E81" s="94">
        <v>2880</v>
      </c>
      <c r="F81" s="92">
        <v>3000</v>
      </c>
      <c r="G81" s="94">
        <v>802</v>
      </c>
      <c r="H81" s="94">
        <v>3150</v>
      </c>
      <c r="I81" s="94">
        <v>5800</v>
      </c>
      <c r="J81" s="94">
        <v>6380</v>
      </c>
      <c r="K81" s="94">
        <v>9280</v>
      </c>
      <c r="L81" s="94">
        <v>28100</v>
      </c>
      <c r="M81" s="94">
        <v>30800</v>
      </c>
      <c r="N81" s="94">
        <v>20800</v>
      </c>
    </row>
    <row r="82" spans="1:14">
      <c r="A82" s="99">
        <v>1976</v>
      </c>
      <c r="B82" s="97">
        <v>0</v>
      </c>
      <c r="C82" s="94">
        <v>149</v>
      </c>
      <c r="D82" s="94">
        <v>0</v>
      </c>
      <c r="E82" s="94">
        <v>3040</v>
      </c>
      <c r="F82" s="92">
        <v>7480</v>
      </c>
      <c r="G82" s="94">
        <v>794</v>
      </c>
      <c r="H82" s="94">
        <v>4020</v>
      </c>
      <c r="I82" s="94">
        <v>7480</v>
      </c>
      <c r="J82" s="94">
        <v>9000</v>
      </c>
      <c r="K82" s="94">
        <v>9410</v>
      </c>
      <c r="L82" s="94">
        <v>27000</v>
      </c>
      <c r="M82" s="94">
        <v>21400</v>
      </c>
      <c r="N82" s="94">
        <v>18800</v>
      </c>
    </row>
    <row r="83" spans="1:14">
      <c r="A83" s="99">
        <v>1977</v>
      </c>
      <c r="B83" s="97">
        <v>0</v>
      </c>
      <c r="C83" s="94">
        <v>230</v>
      </c>
      <c r="D83" s="94">
        <v>0</v>
      </c>
      <c r="E83" s="94">
        <v>67</v>
      </c>
      <c r="F83" s="92">
        <v>7960</v>
      </c>
      <c r="G83" s="94">
        <v>404</v>
      </c>
      <c r="H83" s="94">
        <v>3570</v>
      </c>
      <c r="I83" s="94">
        <v>7520</v>
      </c>
      <c r="J83" s="94">
        <v>8310</v>
      </c>
      <c r="K83" s="94">
        <v>11900</v>
      </c>
      <c r="L83" s="94">
        <v>32100</v>
      </c>
      <c r="M83" s="94">
        <v>21500</v>
      </c>
      <c r="N83" s="94">
        <v>20800</v>
      </c>
    </row>
    <row r="84" spans="1:14">
      <c r="A84" s="99">
        <v>1978</v>
      </c>
      <c r="B84" s="97">
        <v>0</v>
      </c>
      <c r="C84" s="94">
        <v>470</v>
      </c>
      <c r="D84" s="94">
        <v>0</v>
      </c>
      <c r="E84" s="94">
        <v>0</v>
      </c>
      <c r="F84" s="92">
        <v>8630</v>
      </c>
      <c r="G84" s="94">
        <v>702</v>
      </c>
      <c r="H84" s="94">
        <v>2730</v>
      </c>
      <c r="I84" s="94">
        <v>9070</v>
      </c>
      <c r="J84" s="94">
        <v>9240</v>
      </c>
      <c r="K84" s="94">
        <v>22000</v>
      </c>
      <c r="L84" s="94">
        <v>54900</v>
      </c>
      <c r="M84" s="94">
        <v>26800</v>
      </c>
      <c r="N84" s="94">
        <v>24700</v>
      </c>
    </row>
    <row r="85" spans="1:14">
      <c r="A85" s="99">
        <v>1979</v>
      </c>
      <c r="B85" s="97">
        <v>0</v>
      </c>
      <c r="C85" s="94">
        <v>531</v>
      </c>
      <c r="D85" s="94">
        <v>0</v>
      </c>
      <c r="E85" s="94">
        <v>0</v>
      </c>
      <c r="F85" s="92">
        <v>9070</v>
      </c>
      <c r="G85" s="94">
        <v>329</v>
      </c>
      <c r="H85" s="94">
        <v>3470</v>
      </c>
      <c r="I85" s="94">
        <v>7890</v>
      </c>
      <c r="J85" s="94">
        <v>8530</v>
      </c>
      <c r="K85" s="94">
        <v>53300</v>
      </c>
      <c r="L85" s="94">
        <v>120000</v>
      </c>
      <c r="M85" s="94">
        <v>29900</v>
      </c>
      <c r="N85" s="94">
        <v>28500</v>
      </c>
    </row>
    <row r="86" spans="1:14">
      <c r="A86" s="99">
        <v>1980</v>
      </c>
      <c r="B86" s="97">
        <v>0</v>
      </c>
      <c r="C86" s="94">
        <v>537</v>
      </c>
      <c r="D86" s="94">
        <v>0</v>
      </c>
      <c r="E86" s="94">
        <v>0</v>
      </c>
      <c r="F86" s="92">
        <v>7390</v>
      </c>
      <c r="G86" s="94">
        <v>264</v>
      </c>
      <c r="H86" s="94">
        <v>3400</v>
      </c>
      <c r="I86" s="94">
        <v>6950</v>
      </c>
      <c r="J86" s="94">
        <v>7740</v>
      </c>
      <c r="K86" s="94">
        <v>51600</v>
      </c>
      <c r="L86" s="94">
        <v>102000</v>
      </c>
      <c r="M86" s="94">
        <v>31300</v>
      </c>
      <c r="N86" s="94">
        <v>30200</v>
      </c>
    </row>
    <row r="87" spans="1:14">
      <c r="A87" s="99">
        <v>1981</v>
      </c>
      <c r="B87" s="97">
        <v>0</v>
      </c>
      <c r="C87" s="94">
        <v>441</v>
      </c>
      <c r="D87" s="94">
        <v>0</v>
      </c>
      <c r="E87" s="94">
        <v>-1060</v>
      </c>
      <c r="F87" s="92">
        <v>7070</v>
      </c>
      <c r="G87" s="94">
        <v>378</v>
      </c>
      <c r="H87" s="94">
        <v>3800</v>
      </c>
      <c r="I87" s="94">
        <v>5300</v>
      </c>
      <c r="J87" s="94">
        <v>5680</v>
      </c>
      <c r="K87" s="94">
        <v>36900</v>
      </c>
      <c r="L87" s="94">
        <v>66100</v>
      </c>
      <c r="M87" s="94">
        <v>30700</v>
      </c>
      <c r="N87" s="94">
        <v>25800</v>
      </c>
    </row>
    <row r="88" spans="1:14">
      <c r="A88" s="99">
        <v>1982</v>
      </c>
      <c r="B88" s="97">
        <v>0</v>
      </c>
      <c r="C88" s="94">
        <v>395</v>
      </c>
      <c r="D88" s="94">
        <v>0</v>
      </c>
      <c r="E88" s="94">
        <v>-1300</v>
      </c>
      <c r="F88" s="92">
        <v>5840</v>
      </c>
      <c r="G88" s="94">
        <v>270</v>
      </c>
      <c r="H88" s="94">
        <v>3390</v>
      </c>
      <c r="I88" s="94">
        <v>4290</v>
      </c>
      <c r="J88" s="94">
        <v>5070</v>
      </c>
      <c r="K88" s="94">
        <v>25300</v>
      </c>
      <c r="L88" s="94">
        <v>42700</v>
      </c>
      <c r="M88" s="94">
        <v>24600</v>
      </c>
      <c r="N88" s="94">
        <v>19300</v>
      </c>
    </row>
    <row r="89" spans="1:14">
      <c r="A89" s="99">
        <v>1983</v>
      </c>
      <c r="B89" s="97">
        <v>0</v>
      </c>
      <c r="C89" s="94">
        <v>328</v>
      </c>
      <c r="D89" s="94">
        <v>0</v>
      </c>
      <c r="E89" s="94">
        <v>-120</v>
      </c>
      <c r="F89" s="92">
        <v>7810</v>
      </c>
      <c r="G89" s="94">
        <v>374</v>
      </c>
      <c r="H89" s="94">
        <v>4050</v>
      </c>
      <c r="I89" s="94">
        <v>5130</v>
      </c>
      <c r="J89" s="94">
        <v>6980</v>
      </c>
      <c r="K89" s="94">
        <v>14900</v>
      </c>
      <c r="L89" s="94">
        <v>24300</v>
      </c>
      <c r="M89" s="94">
        <v>37900</v>
      </c>
      <c r="N89" s="94">
        <v>18100</v>
      </c>
    </row>
    <row r="90" spans="1:14">
      <c r="A90" s="99">
        <v>1984</v>
      </c>
      <c r="B90" s="97">
        <v>0</v>
      </c>
      <c r="C90" s="94">
        <v>399</v>
      </c>
      <c r="D90" s="94">
        <v>0</v>
      </c>
      <c r="E90" s="94">
        <v>-2450</v>
      </c>
      <c r="F90" s="92">
        <v>11500</v>
      </c>
      <c r="G90" s="94">
        <v>304</v>
      </c>
      <c r="H90" s="94">
        <v>5110</v>
      </c>
      <c r="I90" s="94">
        <v>5870</v>
      </c>
      <c r="J90" s="94">
        <v>8060</v>
      </c>
      <c r="K90" s="94">
        <v>19000</v>
      </c>
      <c r="L90" s="94">
        <v>29800</v>
      </c>
      <c r="M90" s="94">
        <v>40900</v>
      </c>
      <c r="N90" s="94">
        <v>23700</v>
      </c>
    </row>
    <row r="91" spans="1:14">
      <c r="A91" s="99">
        <v>1985</v>
      </c>
      <c r="B91" s="97">
        <v>0</v>
      </c>
      <c r="C91" s="94">
        <v>408</v>
      </c>
      <c r="D91" s="94">
        <v>0</v>
      </c>
      <c r="E91" s="94">
        <v>-721</v>
      </c>
      <c r="F91" s="92">
        <v>8030</v>
      </c>
      <c r="G91" s="94">
        <v>292</v>
      </c>
      <c r="H91" s="94">
        <v>5480</v>
      </c>
      <c r="I91" s="94">
        <v>5620</v>
      </c>
      <c r="J91" s="94">
        <v>7060</v>
      </c>
      <c r="K91" s="94">
        <v>23800</v>
      </c>
      <c r="L91" s="94">
        <v>36100</v>
      </c>
      <c r="M91" s="94">
        <v>47400</v>
      </c>
      <c r="N91" s="94">
        <v>27500</v>
      </c>
    </row>
    <row r="92" spans="1:14">
      <c r="A92" s="99">
        <v>1986</v>
      </c>
      <c r="B92" s="97">
        <v>0</v>
      </c>
      <c r="C92" s="94">
        <v>1200</v>
      </c>
      <c r="D92" s="94">
        <v>0</v>
      </c>
      <c r="E92" s="94">
        <v>0</v>
      </c>
      <c r="F92" s="92">
        <v>5570</v>
      </c>
      <c r="G92" s="94">
        <v>454</v>
      </c>
      <c r="H92" s="94">
        <v>4060</v>
      </c>
      <c r="I92" s="94">
        <v>6480</v>
      </c>
      <c r="J92" s="94">
        <v>7740</v>
      </c>
      <c r="K92" s="94">
        <v>16200</v>
      </c>
      <c r="L92" s="94">
        <v>24100</v>
      </c>
      <c r="M92" s="94">
        <v>50200</v>
      </c>
      <c r="N92" s="94">
        <v>31400</v>
      </c>
    </row>
    <row r="93" spans="1:14">
      <c r="A93" s="99">
        <v>1987</v>
      </c>
      <c r="B93" s="97">
        <v>0</v>
      </c>
      <c r="C93" s="94">
        <v>1030</v>
      </c>
      <c r="D93" s="94">
        <v>0</v>
      </c>
      <c r="E93" s="94">
        <v>0</v>
      </c>
      <c r="F93" s="92">
        <v>8830</v>
      </c>
      <c r="G93" s="94">
        <v>366</v>
      </c>
      <c r="H93" s="94">
        <v>5560</v>
      </c>
      <c r="I93" s="94">
        <v>6670</v>
      </c>
      <c r="J93" s="94">
        <v>7990</v>
      </c>
      <c r="K93" s="94">
        <v>14700</v>
      </c>
      <c r="L93" s="94">
        <v>21100</v>
      </c>
      <c r="M93" s="94">
        <v>41200</v>
      </c>
      <c r="N93" s="94">
        <v>28000</v>
      </c>
    </row>
    <row r="94" spans="1:14">
      <c r="A94" s="99">
        <v>1988</v>
      </c>
      <c r="B94" s="97">
        <v>0</v>
      </c>
      <c r="C94" s="94">
        <v>1020</v>
      </c>
      <c r="D94" s="94">
        <v>0</v>
      </c>
      <c r="E94" s="94">
        <v>0</v>
      </c>
      <c r="F94" s="92">
        <v>7050</v>
      </c>
      <c r="G94" s="94">
        <v>543</v>
      </c>
      <c r="H94" s="94">
        <v>5260</v>
      </c>
      <c r="I94" s="94">
        <v>7230</v>
      </c>
      <c r="J94" s="94">
        <v>7830</v>
      </c>
      <c r="K94" s="94">
        <v>16200</v>
      </c>
      <c r="L94" s="94">
        <v>22300</v>
      </c>
      <c r="M94" s="94">
        <v>43800</v>
      </c>
      <c r="N94" s="94">
        <v>26400</v>
      </c>
    </row>
    <row r="95" spans="1:14">
      <c r="A95" s="99">
        <v>1989</v>
      </c>
      <c r="B95" s="97">
        <v>0</v>
      </c>
      <c r="C95" s="94">
        <v>1180</v>
      </c>
      <c r="D95" s="94">
        <v>0</v>
      </c>
      <c r="E95" s="94">
        <v>0</v>
      </c>
      <c r="F95" s="92">
        <v>5790</v>
      </c>
      <c r="G95" s="94">
        <v>889</v>
      </c>
      <c r="H95" s="94">
        <v>4550</v>
      </c>
      <c r="I95" s="94">
        <v>7030</v>
      </c>
      <c r="J95" s="94">
        <v>6800</v>
      </c>
      <c r="K95" s="94">
        <v>17300</v>
      </c>
      <c r="L95" s="94">
        <v>22700</v>
      </c>
      <c r="M95" s="94">
        <v>42900</v>
      </c>
      <c r="N95" s="94">
        <v>26400</v>
      </c>
    </row>
    <row r="96" spans="1:14">
      <c r="A96" s="99">
        <v>1990</v>
      </c>
      <c r="B96" s="97">
        <v>0</v>
      </c>
      <c r="C96" s="94">
        <v>1230</v>
      </c>
      <c r="D96" s="94">
        <v>0</v>
      </c>
      <c r="E96" s="94">
        <v>-108</v>
      </c>
      <c r="F96" s="92">
        <v>6530</v>
      </c>
      <c r="G96" s="94">
        <v>1340</v>
      </c>
      <c r="H96" s="94">
        <v>3220</v>
      </c>
      <c r="I96" s="94">
        <v>7560</v>
      </c>
      <c r="J96" s="94">
        <v>7640</v>
      </c>
      <c r="K96" s="94">
        <v>18200</v>
      </c>
      <c r="L96" s="94">
        <v>22700</v>
      </c>
      <c r="M96" s="94">
        <v>42300</v>
      </c>
      <c r="N96" s="94">
        <v>27300</v>
      </c>
    </row>
    <row r="97" spans="1:14">
      <c r="A97" s="99">
        <v>1991</v>
      </c>
      <c r="B97" s="97">
        <v>0</v>
      </c>
      <c r="C97" s="94">
        <v>1580</v>
      </c>
      <c r="D97" s="94">
        <v>0</v>
      </c>
      <c r="E97" s="94">
        <v>0</v>
      </c>
      <c r="F97" s="92">
        <v>6920</v>
      </c>
      <c r="G97" s="94">
        <v>1540</v>
      </c>
      <c r="H97" s="94">
        <v>2400</v>
      </c>
      <c r="I97" s="94">
        <v>7220</v>
      </c>
      <c r="J97" s="94">
        <v>7790</v>
      </c>
      <c r="K97" s="94">
        <v>25100</v>
      </c>
      <c r="L97" s="94">
        <v>30100</v>
      </c>
      <c r="M97" s="94">
        <v>33300</v>
      </c>
      <c r="N97" s="94">
        <v>25200</v>
      </c>
    </row>
    <row r="98" spans="1:14">
      <c r="A98" s="99">
        <v>1992</v>
      </c>
      <c r="B98" s="97">
        <v>0</v>
      </c>
      <c r="C98" s="94">
        <v>1620</v>
      </c>
      <c r="D98" s="94">
        <v>0</v>
      </c>
      <c r="E98" s="94">
        <v>0</v>
      </c>
      <c r="F98" s="92">
        <v>5760</v>
      </c>
      <c r="G98" s="94">
        <v>1420</v>
      </c>
      <c r="H98" s="94">
        <v>1760</v>
      </c>
      <c r="I98" s="94">
        <v>6400</v>
      </c>
      <c r="J98" s="94">
        <v>6590</v>
      </c>
      <c r="K98" s="94">
        <v>47400</v>
      </c>
      <c r="L98" s="94">
        <v>55100</v>
      </c>
      <c r="M98" s="94">
        <v>28000</v>
      </c>
      <c r="N98" s="94">
        <v>21500</v>
      </c>
    </row>
    <row r="99" spans="1:14">
      <c r="A99" s="99">
        <v>1993</v>
      </c>
      <c r="B99" s="97">
        <v>0</v>
      </c>
      <c r="C99" s="94">
        <v>1610</v>
      </c>
      <c r="D99" s="94">
        <v>0</v>
      </c>
      <c r="E99" s="94">
        <v>289</v>
      </c>
      <c r="F99" s="92">
        <v>5940</v>
      </c>
      <c r="G99" s="94">
        <v>795</v>
      </c>
      <c r="H99" s="94">
        <v>1460</v>
      </c>
      <c r="I99" s="94">
        <v>6480</v>
      </c>
      <c r="J99" s="94">
        <v>7350</v>
      </c>
      <c r="K99" s="94">
        <v>31300</v>
      </c>
      <c r="L99" s="94">
        <v>35300</v>
      </c>
      <c r="M99" s="94">
        <v>21900</v>
      </c>
      <c r="N99" s="94">
        <v>16600</v>
      </c>
    </row>
    <row r="100" spans="1:14">
      <c r="A100" s="99">
        <v>1994</v>
      </c>
      <c r="B100" s="97">
        <v>0</v>
      </c>
      <c r="C100" s="94">
        <v>1840</v>
      </c>
      <c r="D100" s="94">
        <v>0</v>
      </c>
      <c r="E100" s="94">
        <v>1500</v>
      </c>
      <c r="F100" s="92">
        <v>6780</v>
      </c>
      <c r="G100" s="94">
        <v>1360</v>
      </c>
      <c r="H100" s="94">
        <v>1490</v>
      </c>
      <c r="I100" s="94">
        <v>7500</v>
      </c>
      <c r="J100" s="94">
        <v>8730</v>
      </c>
      <c r="K100" s="94">
        <v>42200</v>
      </c>
      <c r="L100" s="94">
        <v>46400</v>
      </c>
      <c r="M100" s="94">
        <v>18000</v>
      </c>
      <c r="N100" s="94">
        <v>20000</v>
      </c>
    </row>
    <row r="101" spans="1:14">
      <c r="A101" s="99">
        <v>1995</v>
      </c>
      <c r="B101" s="97">
        <v>0</v>
      </c>
      <c r="C101" s="94">
        <v>1870</v>
      </c>
      <c r="D101" s="94">
        <v>0</v>
      </c>
      <c r="E101" s="94">
        <v>1550</v>
      </c>
      <c r="F101" s="92">
        <v>6440</v>
      </c>
      <c r="G101" s="94">
        <v>1300</v>
      </c>
      <c r="H101" s="94">
        <v>1080</v>
      </c>
      <c r="I101" s="94">
        <v>7590</v>
      </c>
      <c r="J101" s="94">
        <v>8970</v>
      </c>
      <c r="K101" s="94">
        <v>58300</v>
      </c>
      <c r="L101" s="94">
        <v>62400</v>
      </c>
      <c r="M101" s="94">
        <v>24500</v>
      </c>
      <c r="N101" s="94">
        <v>23300</v>
      </c>
    </row>
    <row r="102" spans="1:14">
      <c r="A102" s="99">
        <v>1996</v>
      </c>
      <c r="B102" s="97">
        <v>0</v>
      </c>
      <c r="C102" s="94">
        <v>2280</v>
      </c>
      <c r="D102" s="94">
        <v>0</v>
      </c>
      <c r="E102" s="94">
        <v>2050</v>
      </c>
      <c r="F102" s="92">
        <v>6710</v>
      </c>
      <c r="G102" s="94">
        <v>1660</v>
      </c>
      <c r="H102" s="94">
        <v>1070</v>
      </c>
      <c r="I102" s="94">
        <v>7990</v>
      </c>
      <c r="J102" s="94">
        <v>9380</v>
      </c>
      <c r="K102" s="94">
        <v>56400</v>
      </c>
      <c r="L102" s="94">
        <v>58600</v>
      </c>
      <c r="M102" s="94">
        <v>26200</v>
      </c>
      <c r="N102" s="94">
        <v>25600</v>
      </c>
    </row>
    <row r="103" spans="1:14">
      <c r="A103" s="99">
        <v>1997</v>
      </c>
      <c r="B103" s="97">
        <v>0</v>
      </c>
      <c r="C103" s="94">
        <v>2750</v>
      </c>
      <c r="D103" s="94">
        <v>0</v>
      </c>
      <c r="E103" s="94">
        <v>1620</v>
      </c>
      <c r="F103" s="92">
        <v>8430</v>
      </c>
      <c r="G103" s="94">
        <v>1570</v>
      </c>
      <c r="H103" s="94">
        <v>1090</v>
      </c>
      <c r="I103" s="94">
        <v>9160</v>
      </c>
      <c r="J103" s="94">
        <v>11200</v>
      </c>
      <c r="K103" s="94">
        <v>46300</v>
      </c>
      <c r="L103" s="94">
        <v>47000</v>
      </c>
      <c r="M103" s="94">
        <v>27400</v>
      </c>
      <c r="N103" s="94">
        <v>27100</v>
      </c>
    </row>
    <row r="104" spans="1:14">
      <c r="A104" s="99">
        <v>1998</v>
      </c>
      <c r="B104" s="97">
        <v>0</v>
      </c>
      <c r="C104" s="94">
        <v>3080</v>
      </c>
      <c r="D104" s="94">
        <v>0</v>
      </c>
      <c r="E104" s="94">
        <v>2310</v>
      </c>
      <c r="F104" s="92">
        <v>7670</v>
      </c>
      <c r="G104" s="94">
        <v>1680</v>
      </c>
      <c r="H104" s="94">
        <v>1000</v>
      </c>
      <c r="I104" s="94">
        <v>9380</v>
      </c>
      <c r="J104" s="94">
        <v>11500</v>
      </c>
      <c r="K104" s="94">
        <v>44200</v>
      </c>
      <c r="L104" s="94">
        <v>44200</v>
      </c>
      <c r="M104" s="94">
        <v>36300</v>
      </c>
      <c r="N104" s="94">
        <v>31400</v>
      </c>
    </row>
    <row r="105" spans="1:14">
      <c r="A105" s="90">
        <v>1999</v>
      </c>
      <c r="B105" s="94">
        <v>0</v>
      </c>
      <c r="C105" s="94">
        <v>2700</v>
      </c>
      <c r="D105" s="94">
        <v>0</v>
      </c>
      <c r="E105" s="94">
        <v>1530</v>
      </c>
      <c r="F105" s="94">
        <v>8150</v>
      </c>
      <c r="G105" s="94">
        <v>1550</v>
      </c>
      <c r="H105" s="94">
        <v>1160</v>
      </c>
      <c r="I105" s="94">
        <v>8660</v>
      </c>
      <c r="J105" s="94">
        <v>10700</v>
      </c>
      <c r="K105" s="94">
        <v>33700</v>
      </c>
      <c r="L105" s="94">
        <v>33000</v>
      </c>
      <c r="M105" s="94">
        <v>33900</v>
      </c>
      <c r="N105" s="94">
        <v>33100</v>
      </c>
    </row>
    <row r="106" spans="1:14">
      <c r="A106" s="90">
        <v>2000</v>
      </c>
      <c r="B106" s="94">
        <v>0</v>
      </c>
      <c r="C106" s="94">
        <v>2590</v>
      </c>
      <c r="D106" s="94">
        <v>0</v>
      </c>
      <c r="E106" s="94">
        <v>2960</v>
      </c>
      <c r="F106" s="94">
        <v>8770</v>
      </c>
      <c r="G106" s="94">
        <v>2630</v>
      </c>
      <c r="H106" s="94">
        <v>1120</v>
      </c>
      <c r="I106" s="94">
        <v>8980</v>
      </c>
      <c r="J106" s="94">
        <v>11700</v>
      </c>
      <c r="K106" s="94">
        <v>29700</v>
      </c>
      <c r="L106" s="94">
        <v>28100</v>
      </c>
      <c r="M106" s="94">
        <v>39000</v>
      </c>
      <c r="N106" s="94">
        <v>36000</v>
      </c>
    </row>
    <row r="107" spans="1:14">
      <c r="A107" s="91">
        <v>2001</v>
      </c>
      <c r="B107" s="97">
        <v>0</v>
      </c>
      <c r="C107" s="94">
        <v>2810</v>
      </c>
      <c r="D107" s="94">
        <v>0</v>
      </c>
      <c r="E107" s="94">
        <v>3050</v>
      </c>
      <c r="F107" s="97">
        <v>9410</v>
      </c>
      <c r="G107" s="94">
        <v>3210</v>
      </c>
      <c r="H107" s="94">
        <v>1330</v>
      </c>
      <c r="I107" s="94">
        <v>9540</v>
      </c>
      <c r="J107" s="94">
        <v>11800</v>
      </c>
      <c r="K107" s="94">
        <v>23300</v>
      </c>
      <c r="L107" s="94">
        <v>21500</v>
      </c>
      <c r="M107" s="94">
        <v>46000</v>
      </c>
      <c r="N107" s="94">
        <v>38700</v>
      </c>
    </row>
    <row r="108" spans="1:14">
      <c r="A108" s="91">
        <v>2002</v>
      </c>
      <c r="B108" s="97">
        <v>0</v>
      </c>
      <c r="C108" s="94">
        <v>2750</v>
      </c>
      <c r="D108" s="94">
        <v>0</v>
      </c>
      <c r="E108" s="94">
        <v>524</v>
      </c>
      <c r="F108" s="97">
        <v>8450</v>
      </c>
      <c r="G108" s="94">
        <v>2080</v>
      </c>
      <c r="H108" s="94">
        <v>1140</v>
      </c>
      <c r="I108" s="94">
        <v>8270</v>
      </c>
      <c r="J108" s="94">
        <v>9830</v>
      </c>
      <c r="K108" s="94">
        <v>17100</v>
      </c>
      <c r="L108" s="94">
        <v>15500</v>
      </c>
      <c r="M108" s="94">
        <v>53400</v>
      </c>
      <c r="N108" s="94">
        <v>40800</v>
      </c>
    </row>
    <row r="109" spans="1:14">
      <c r="A109" s="91">
        <v>2003</v>
      </c>
      <c r="B109" s="94">
        <v>0</v>
      </c>
      <c r="C109" s="94">
        <v>2130</v>
      </c>
      <c r="D109" s="94">
        <v>0</v>
      </c>
      <c r="E109" s="94">
        <v>2380</v>
      </c>
      <c r="F109" s="94">
        <v>8080</v>
      </c>
      <c r="G109" s="94">
        <v>2710</v>
      </c>
      <c r="H109" s="94">
        <v>1010</v>
      </c>
      <c r="I109" s="94">
        <v>8030</v>
      </c>
      <c r="J109" s="94">
        <v>10000</v>
      </c>
      <c r="K109" s="94">
        <v>20600</v>
      </c>
      <c r="L109" s="94">
        <v>18200</v>
      </c>
      <c r="M109" s="94">
        <v>54600</v>
      </c>
      <c r="N109" s="94">
        <v>43200</v>
      </c>
    </row>
    <row r="110" spans="1:14">
      <c r="A110" s="91">
        <v>2004</v>
      </c>
      <c r="B110" s="94">
        <v>0</v>
      </c>
      <c r="C110" s="94">
        <v>2300</v>
      </c>
      <c r="D110" s="94">
        <v>0</v>
      </c>
      <c r="E110" s="94">
        <v>1630</v>
      </c>
      <c r="F110" s="94">
        <v>8720</v>
      </c>
      <c r="G110" s="94">
        <v>2500</v>
      </c>
      <c r="H110" s="94">
        <v>1210</v>
      </c>
      <c r="I110" s="94">
        <v>8990</v>
      </c>
      <c r="J110" s="94">
        <v>9950</v>
      </c>
      <c r="K110" s="94">
        <v>43400</v>
      </c>
      <c r="L110" s="94">
        <v>37400</v>
      </c>
      <c r="M110" s="94">
        <v>60300</v>
      </c>
      <c r="N110" s="94">
        <v>48500</v>
      </c>
    </row>
    <row r="111" spans="1:14">
      <c r="A111" s="91">
        <v>2005</v>
      </c>
      <c r="B111" s="94">
        <v>0</v>
      </c>
      <c r="C111" s="94">
        <v>2030</v>
      </c>
      <c r="D111" s="94">
        <v>0</v>
      </c>
      <c r="E111" s="94">
        <v>1110</v>
      </c>
      <c r="F111" s="94">
        <v>11100</v>
      </c>
      <c r="G111" s="94">
        <v>2440</v>
      </c>
      <c r="H111" s="94">
        <v>1190</v>
      </c>
      <c r="I111" s="94">
        <v>9150</v>
      </c>
      <c r="J111" s="94">
        <v>11800</v>
      </c>
      <c r="K111" s="94">
        <v>33600</v>
      </c>
      <c r="L111" s="94">
        <v>28100</v>
      </c>
      <c r="M111" s="94">
        <v>65200</v>
      </c>
      <c r="N111" s="94">
        <v>54100</v>
      </c>
    </row>
    <row r="112" spans="1:14">
      <c r="A112" s="91">
        <v>2006</v>
      </c>
      <c r="B112" s="94">
        <v>0</v>
      </c>
      <c r="C112" s="94">
        <v>2010</v>
      </c>
      <c r="D112" s="94">
        <v>0</v>
      </c>
      <c r="E112" s="94">
        <v>260</v>
      </c>
      <c r="F112" s="94">
        <v>11600</v>
      </c>
      <c r="G112" s="94">
        <v>2850</v>
      </c>
      <c r="H112" s="94">
        <v>1180</v>
      </c>
      <c r="I112" s="94">
        <v>9280</v>
      </c>
      <c r="J112" s="94">
        <v>11000</v>
      </c>
      <c r="K112" s="94">
        <v>30700</v>
      </c>
      <c r="L112" s="94">
        <v>24800</v>
      </c>
      <c r="M112" s="94">
        <v>70000</v>
      </c>
      <c r="N112" s="94">
        <v>53800</v>
      </c>
    </row>
    <row r="113" spans="1:14">
      <c r="A113" s="91">
        <v>2007</v>
      </c>
      <c r="B113" s="94">
        <v>0</v>
      </c>
      <c r="C113" s="94">
        <v>1930</v>
      </c>
      <c r="D113" s="94">
        <v>0</v>
      </c>
      <c r="E113" s="94">
        <v>617</v>
      </c>
      <c r="F113" s="94">
        <v>10300</v>
      </c>
      <c r="G113" s="94">
        <v>3100</v>
      </c>
      <c r="H113" s="94">
        <v>1310</v>
      </c>
      <c r="I113" s="94">
        <v>9320</v>
      </c>
      <c r="J113" s="94">
        <v>9630</v>
      </c>
      <c r="K113" s="94">
        <v>54600</v>
      </c>
      <c r="L113" s="94">
        <v>42900</v>
      </c>
      <c r="M113" s="94">
        <v>73700</v>
      </c>
      <c r="N113" s="94">
        <v>53500</v>
      </c>
    </row>
    <row r="114" spans="1:14">
      <c r="A114" s="91">
        <v>2008</v>
      </c>
      <c r="B114" s="94">
        <v>0</v>
      </c>
      <c r="C114" s="94">
        <v>1930</v>
      </c>
      <c r="D114" s="94">
        <v>0</v>
      </c>
      <c r="E114" s="94">
        <v>203</v>
      </c>
      <c r="F114" s="94">
        <v>10700</v>
      </c>
      <c r="G114" s="94">
        <v>2850</v>
      </c>
      <c r="H114" s="94">
        <v>1160</v>
      </c>
      <c r="I114" s="94">
        <v>8910</v>
      </c>
      <c r="J114" s="94">
        <v>10100</v>
      </c>
      <c r="K114" s="94">
        <v>68400</v>
      </c>
      <c r="L114" s="94">
        <v>51800</v>
      </c>
      <c r="M114" s="94">
        <v>79900</v>
      </c>
      <c r="N114" s="94">
        <v>57600</v>
      </c>
    </row>
    <row r="115" spans="1:14">
      <c r="A115" s="91">
        <v>2009</v>
      </c>
      <c r="B115" s="94">
        <v>0</v>
      </c>
      <c r="C115" s="94">
        <v>1790</v>
      </c>
      <c r="D115" s="94">
        <v>0</v>
      </c>
      <c r="E115" s="94">
        <v>180</v>
      </c>
      <c r="F115" s="94">
        <v>7680</v>
      </c>
      <c r="G115" s="94">
        <v>2440</v>
      </c>
      <c r="H115" s="94">
        <v>780</v>
      </c>
      <c r="I115" s="94">
        <v>7640</v>
      </c>
      <c r="J115" s="94">
        <v>7580</v>
      </c>
      <c r="K115" s="94">
        <v>34200</v>
      </c>
      <c r="L115" s="94">
        <v>26000</v>
      </c>
      <c r="M115" s="94">
        <v>81200</v>
      </c>
      <c r="N115" s="94">
        <v>62100</v>
      </c>
    </row>
    <row r="116" spans="1:14">
      <c r="A116" s="91">
        <v>2010</v>
      </c>
      <c r="B116" s="94">
        <v>0</v>
      </c>
      <c r="C116" s="94">
        <v>2000</v>
      </c>
      <c r="D116" s="94">
        <v>0</v>
      </c>
      <c r="E116" s="94">
        <v>-8</v>
      </c>
      <c r="F116" s="94">
        <v>11100</v>
      </c>
      <c r="G116" s="94">
        <v>2640</v>
      </c>
      <c r="H116" s="94">
        <v>903</v>
      </c>
      <c r="I116" s="94">
        <v>8130</v>
      </c>
      <c r="J116" s="94">
        <v>10300</v>
      </c>
      <c r="K116" s="94">
        <v>39700</v>
      </c>
      <c r="L116" s="94">
        <v>29700</v>
      </c>
      <c r="M116" s="94">
        <v>110000</v>
      </c>
      <c r="N116" s="94">
        <v>79500</v>
      </c>
    </row>
    <row r="117" spans="1:14">
      <c r="A117" s="91">
        <v>2011</v>
      </c>
      <c r="B117" s="94">
        <v>0</v>
      </c>
      <c r="C117" s="94">
        <v>2210</v>
      </c>
      <c r="D117" s="94">
        <v>0</v>
      </c>
      <c r="E117" s="94">
        <v>0</v>
      </c>
      <c r="F117" s="94">
        <v>10600</v>
      </c>
      <c r="G117" s="94">
        <v>3320</v>
      </c>
      <c r="H117" s="94">
        <v>1080</v>
      </c>
      <c r="I117" s="94">
        <v>9180</v>
      </c>
      <c r="J117" s="94">
        <v>9300</v>
      </c>
      <c r="K117" s="94">
        <v>36100</v>
      </c>
      <c r="L117" s="94">
        <v>26200</v>
      </c>
      <c r="M117" s="94">
        <v>102000</v>
      </c>
      <c r="N117" s="94">
        <v>82400</v>
      </c>
    </row>
    <row r="118" spans="1:14">
      <c r="A118" s="91">
        <v>2012</v>
      </c>
      <c r="B118" s="94">
        <v>0</v>
      </c>
      <c r="C118" s="94">
        <v>2160</v>
      </c>
      <c r="D118" s="94">
        <v>0</v>
      </c>
      <c r="E118" s="94">
        <v>0</v>
      </c>
      <c r="F118" s="94">
        <v>11100</v>
      </c>
      <c r="G118" s="94">
        <v>3760</v>
      </c>
      <c r="H118" s="94">
        <v>1030</v>
      </c>
      <c r="I118" s="94">
        <v>8730</v>
      </c>
      <c r="J118" s="94">
        <v>9540</v>
      </c>
      <c r="K118" s="94">
        <v>30500</v>
      </c>
      <c r="L118" s="94">
        <v>21600</v>
      </c>
      <c r="M118" s="94">
        <v>96800</v>
      </c>
      <c r="N118" s="94">
        <v>77900</v>
      </c>
    </row>
    <row r="119" spans="1:14">
      <c r="A119" s="91">
        <v>2013</v>
      </c>
      <c r="B119" s="94">
        <v>0</v>
      </c>
      <c r="C119" s="94">
        <v>2160</v>
      </c>
      <c r="D119" s="94">
        <v>0</v>
      </c>
      <c r="E119" s="94">
        <v>0</v>
      </c>
      <c r="F119" s="94">
        <v>10400</v>
      </c>
      <c r="G119" s="94">
        <v>3850</v>
      </c>
      <c r="H119" s="94">
        <v>1110</v>
      </c>
      <c r="I119" s="94">
        <v>8170</v>
      </c>
      <c r="J119" s="94">
        <v>8660</v>
      </c>
      <c r="K119" s="94">
        <v>27900</v>
      </c>
      <c r="L119" s="94">
        <v>19500</v>
      </c>
      <c r="M119" s="94">
        <v>103000</v>
      </c>
      <c r="N119" s="94">
        <v>86700</v>
      </c>
    </row>
    <row r="120" spans="1:14">
      <c r="A120" s="91">
        <v>2014</v>
      </c>
      <c r="B120" s="94">
        <v>120</v>
      </c>
      <c r="C120" s="94">
        <v>2200</v>
      </c>
      <c r="D120" s="94" t="s">
        <v>1313</v>
      </c>
      <c r="E120" s="94">
        <v>0</v>
      </c>
      <c r="F120" s="94">
        <v>11300</v>
      </c>
      <c r="G120" s="94">
        <v>4500</v>
      </c>
      <c r="H120" s="94">
        <v>1420</v>
      </c>
      <c r="I120" s="94">
        <v>8650</v>
      </c>
      <c r="J120" s="94">
        <v>8710</v>
      </c>
      <c r="K120" s="94">
        <v>30600</v>
      </c>
      <c r="L120" s="94">
        <v>21100</v>
      </c>
      <c r="M120" s="94">
        <v>115000</v>
      </c>
      <c r="N120" s="94">
        <v>92600</v>
      </c>
    </row>
    <row r="121" spans="1:14">
      <c r="A121" s="91">
        <v>2015</v>
      </c>
      <c r="B121" s="94">
        <v>760</v>
      </c>
      <c r="C121" s="94">
        <v>2750</v>
      </c>
      <c r="D121" s="94" t="s">
        <v>1313</v>
      </c>
      <c r="E121" s="94">
        <v>0</v>
      </c>
      <c r="F121" s="94">
        <v>11400</v>
      </c>
      <c r="G121" s="94">
        <v>3830</v>
      </c>
      <c r="H121" s="94">
        <v>1240</v>
      </c>
      <c r="I121" s="94">
        <v>8830</v>
      </c>
      <c r="J121" s="94">
        <v>10300</v>
      </c>
      <c r="K121" s="94">
        <v>29200</v>
      </c>
      <c r="L121" s="94">
        <v>20100</v>
      </c>
      <c r="M121" s="94">
        <v>122000</v>
      </c>
      <c r="N121" s="94">
        <v>99800</v>
      </c>
    </row>
    <row r="122" spans="1:14">
      <c r="A122" s="91">
        <v>2016</v>
      </c>
      <c r="B122" s="94">
        <v>690</v>
      </c>
      <c r="C122" s="94">
        <v>2750</v>
      </c>
      <c r="D122" s="94" t="s">
        <v>1313</v>
      </c>
      <c r="E122" s="94">
        <v>0</v>
      </c>
      <c r="F122" s="94">
        <v>12800</v>
      </c>
      <c r="G122" s="94">
        <v>4160</v>
      </c>
      <c r="H122" s="94">
        <v>1160</v>
      </c>
      <c r="I122" s="94">
        <v>9010</v>
      </c>
      <c r="J122" s="94">
        <v>11500</v>
      </c>
      <c r="K122" s="94">
        <v>25500</v>
      </c>
      <c r="L122" s="94">
        <v>17300</v>
      </c>
      <c r="M122" s="94">
        <v>112000</v>
      </c>
      <c r="N122" s="94">
        <v>96700</v>
      </c>
    </row>
    <row r="123" spans="1:14">
      <c r="A123" s="95">
        <v>2017</v>
      </c>
      <c r="B123" s="98">
        <v>640</v>
      </c>
      <c r="C123" s="98">
        <v>2750</v>
      </c>
      <c r="D123" s="98" t="s">
        <v>1313</v>
      </c>
      <c r="E123" s="98">
        <v>0</v>
      </c>
      <c r="F123" s="98">
        <v>11900</v>
      </c>
      <c r="G123" s="98">
        <v>5690</v>
      </c>
      <c r="H123" s="98">
        <v>1180</v>
      </c>
      <c r="I123" s="98">
        <v>9240</v>
      </c>
      <c r="J123" s="98">
        <v>8950</v>
      </c>
      <c r="K123" s="98">
        <v>48400</v>
      </c>
      <c r="L123" s="98">
        <v>32200</v>
      </c>
      <c r="M123" s="98">
        <v>126000</v>
      </c>
      <c r="N123" s="98">
        <v>117000</v>
      </c>
    </row>
    <row r="124" spans="1:14">
      <c r="A124" s="95">
        <v>2018</v>
      </c>
      <c r="B124" s="98">
        <v>480</v>
      </c>
      <c r="C124" s="98">
        <v>2750</v>
      </c>
      <c r="D124" s="98" t="s">
        <v>1313</v>
      </c>
      <c r="E124" s="98">
        <v>0</v>
      </c>
      <c r="F124" s="98">
        <v>11900</v>
      </c>
      <c r="G124" s="98">
        <v>6950</v>
      </c>
      <c r="H124" s="98">
        <v>1190</v>
      </c>
      <c r="I124" s="98">
        <v>9290</v>
      </c>
      <c r="J124" s="98">
        <v>7700</v>
      </c>
      <c r="K124" s="98">
        <v>63800</v>
      </c>
      <c r="L124" s="98">
        <v>41400</v>
      </c>
      <c r="M124" s="98">
        <v>148000</v>
      </c>
      <c r="N124" s="98">
        <v>125000</v>
      </c>
    </row>
    <row r="125" spans="1:14">
      <c r="A125" s="95">
        <v>2019</v>
      </c>
      <c r="B125" s="98">
        <v>500</v>
      </c>
      <c r="C125" s="98">
        <v>2750</v>
      </c>
      <c r="D125" s="98" t="s">
        <v>1313</v>
      </c>
      <c r="E125" s="98">
        <v>0</v>
      </c>
      <c r="F125" s="98">
        <v>13900</v>
      </c>
      <c r="G125" s="98">
        <v>4070</v>
      </c>
      <c r="H125" s="98">
        <v>1200</v>
      </c>
      <c r="I125" s="98">
        <v>9050</v>
      </c>
      <c r="J125" s="98">
        <v>12500</v>
      </c>
      <c r="K125" s="98">
        <v>37900</v>
      </c>
      <c r="L125" s="98">
        <v>24100</v>
      </c>
      <c r="M125" s="98">
        <v>144000</v>
      </c>
      <c r="N125" s="98">
        <v>132000</v>
      </c>
    </row>
    <row r="126" spans="1:14">
      <c r="A126" s="497" t="s">
        <v>1336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</row>
    <row r="127" spans="1:14" ht="16.5">
      <c r="A127" s="492" t="s">
        <v>1352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2"/>
    </row>
    <row r="128" spans="1:14">
      <c r="A128" s="491" t="s">
        <v>1328</v>
      </c>
      <c r="B128" s="491"/>
      <c r="C128" s="491"/>
      <c r="D128" s="491"/>
      <c r="E128" s="491"/>
      <c r="F128" s="491"/>
      <c r="G128" s="491"/>
      <c r="H128" s="491"/>
      <c r="I128" s="491"/>
      <c r="J128" s="491"/>
      <c r="K128" s="491"/>
      <c r="L128" s="491"/>
      <c r="M128" s="491"/>
      <c r="N128" s="491"/>
    </row>
    <row r="129" spans="11:14">
      <c r="K129" s="89"/>
      <c r="L129" s="89"/>
      <c r="M129" s="89"/>
      <c r="N129" s="89"/>
    </row>
    <row r="130" spans="11:14">
      <c r="K130" s="87"/>
      <c r="L130" s="87"/>
      <c r="M130" s="87"/>
      <c r="N130" s="87"/>
    </row>
  </sheetData>
  <mergeCells count="7">
    <mergeCell ref="A127:N127"/>
    <mergeCell ref="A128:N128"/>
    <mergeCell ref="A1:N1"/>
    <mergeCell ref="A3:N3"/>
    <mergeCell ref="A4:N4"/>
    <mergeCell ref="A2:N2"/>
    <mergeCell ref="A126:N12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27"/>
  <sheetViews>
    <sheetView workbookViewId="0">
      <selection activeCell="Q41" sqref="Q41"/>
    </sheetView>
  </sheetViews>
  <sheetFormatPr defaultRowHeight="15"/>
  <sheetData>
    <row r="1" spans="1:13" ht="16.5">
      <c r="A1" s="479" t="s">
        <v>1353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3">
      <c r="A2" s="478" t="s">
        <v>1293</v>
      </c>
      <c r="B2" s="478"/>
      <c r="C2" s="478"/>
      <c r="D2" s="478"/>
      <c r="E2" s="478"/>
      <c r="F2" s="478"/>
      <c r="G2" s="478"/>
      <c r="H2" s="478"/>
      <c r="I2" s="482"/>
      <c r="J2" s="482"/>
      <c r="K2" s="482"/>
      <c r="L2" s="482"/>
      <c r="M2" s="482"/>
    </row>
    <row r="3" spans="1:13">
      <c r="A3" s="478" t="s">
        <v>1354</v>
      </c>
      <c r="B3" s="478"/>
      <c r="C3" s="478"/>
      <c r="D3" s="478"/>
      <c r="E3" s="478"/>
      <c r="F3" s="478"/>
      <c r="G3" s="478"/>
      <c r="H3" s="478"/>
      <c r="I3" s="505"/>
      <c r="J3" s="505"/>
      <c r="K3" s="505"/>
      <c r="L3" s="505"/>
      <c r="M3" s="505"/>
    </row>
    <row r="4" spans="1:13">
      <c r="A4" s="483" t="s">
        <v>1355</v>
      </c>
      <c r="B4" s="483"/>
      <c r="C4" s="483"/>
      <c r="D4" s="483"/>
      <c r="E4" s="483"/>
      <c r="F4" s="483"/>
      <c r="G4" s="483"/>
      <c r="H4" s="483"/>
      <c r="I4" s="506"/>
      <c r="J4" s="506"/>
      <c r="K4" s="506"/>
      <c r="L4" s="506"/>
      <c r="M4" s="506"/>
    </row>
    <row r="5" spans="1:13" ht="39">
      <c r="A5" s="85" t="s">
        <v>0</v>
      </c>
      <c r="B5" s="85" t="s">
        <v>1296</v>
      </c>
      <c r="C5" s="85" t="s">
        <v>1299</v>
      </c>
      <c r="D5" s="85" t="s">
        <v>1356</v>
      </c>
      <c r="E5" s="85" t="s">
        <v>1357</v>
      </c>
      <c r="F5" s="85" t="s">
        <v>1322</v>
      </c>
      <c r="G5" s="85" t="s">
        <v>1302</v>
      </c>
      <c r="H5" s="85" t="s">
        <v>1323</v>
      </c>
      <c r="I5" s="85" t="s">
        <v>1358</v>
      </c>
      <c r="J5" s="85" t="s">
        <v>1307</v>
      </c>
      <c r="K5" s="85" t="s">
        <v>1308</v>
      </c>
      <c r="L5" s="85" t="s">
        <v>1309</v>
      </c>
      <c r="M5" s="85" t="s">
        <v>1310</v>
      </c>
    </row>
    <row r="6" spans="1:13">
      <c r="A6" s="86">
        <v>1900</v>
      </c>
      <c r="B6" s="79">
        <v>291000</v>
      </c>
      <c r="C6" s="80" t="s">
        <v>1313</v>
      </c>
      <c r="D6" s="80" t="s">
        <v>1313</v>
      </c>
      <c r="E6" s="80" t="s">
        <v>1313</v>
      </c>
      <c r="F6" s="79">
        <v>28000</v>
      </c>
      <c r="G6" s="79">
        <v>154000</v>
      </c>
      <c r="H6" s="79">
        <v>76000</v>
      </c>
      <c r="I6" s="79">
        <v>166000</v>
      </c>
      <c r="J6" s="79">
        <v>166000</v>
      </c>
      <c r="K6" s="79">
        <v>357</v>
      </c>
      <c r="L6" s="79">
        <v>7000</v>
      </c>
      <c r="M6" s="79">
        <v>495000</v>
      </c>
    </row>
    <row r="7" spans="1:13">
      <c r="A7" s="86">
        <v>1901</v>
      </c>
      <c r="B7" s="79">
        <v>302000</v>
      </c>
      <c r="C7" s="80" t="s">
        <v>1313</v>
      </c>
      <c r="D7" s="80" t="s">
        <v>1313</v>
      </c>
      <c r="E7" s="80" t="s">
        <v>1313</v>
      </c>
      <c r="F7" s="79">
        <v>32000</v>
      </c>
      <c r="G7" s="79">
        <v>88000</v>
      </c>
      <c r="H7" s="79">
        <v>128000</v>
      </c>
      <c r="I7" s="79">
        <v>118000</v>
      </c>
      <c r="J7" s="79">
        <v>194000</v>
      </c>
      <c r="K7" s="79">
        <v>355</v>
      </c>
      <c r="L7" s="79">
        <v>7000</v>
      </c>
      <c r="M7" s="79">
        <v>526000</v>
      </c>
    </row>
    <row r="8" spans="1:13">
      <c r="A8" s="86">
        <v>1902</v>
      </c>
      <c r="B8" s="79">
        <v>317000</v>
      </c>
      <c r="C8" s="80" t="s">
        <v>1313</v>
      </c>
      <c r="D8" s="80" t="s">
        <v>1313</v>
      </c>
      <c r="E8" s="80" t="s">
        <v>1313</v>
      </c>
      <c r="F8" s="79">
        <v>51000</v>
      </c>
      <c r="G8" s="79">
        <v>161000</v>
      </c>
      <c r="H8" s="79">
        <v>71000</v>
      </c>
      <c r="I8" s="79">
        <v>265000</v>
      </c>
      <c r="J8" s="79">
        <v>264000</v>
      </c>
      <c r="K8" s="79">
        <v>256</v>
      </c>
      <c r="L8" s="79">
        <v>4800</v>
      </c>
      <c r="M8" s="79">
        <v>555000</v>
      </c>
    </row>
    <row r="9" spans="1:13">
      <c r="A9" s="86">
        <v>1903</v>
      </c>
      <c r="B9" s="79">
        <v>331000</v>
      </c>
      <c r="C9" s="80" t="s">
        <v>1313</v>
      </c>
      <c r="D9" s="80" t="s">
        <v>1313</v>
      </c>
      <c r="E9" s="80" t="s">
        <v>1313</v>
      </c>
      <c r="F9" s="79">
        <v>60000</v>
      </c>
      <c r="G9" s="79">
        <v>141000</v>
      </c>
      <c r="H9" s="79">
        <v>80000</v>
      </c>
      <c r="I9" s="79">
        <v>241000</v>
      </c>
      <c r="J9" s="79">
        <v>241000</v>
      </c>
      <c r="K9" s="79">
        <v>291</v>
      </c>
      <c r="L9" s="79">
        <v>5300</v>
      </c>
      <c r="M9" s="79">
        <v>596000</v>
      </c>
    </row>
    <row r="10" spans="1:13">
      <c r="A10" s="86">
        <v>1904</v>
      </c>
      <c r="B10" s="79">
        <v>404000</v>
      </c>
      <c r="C10" s="80" t="s">
        <v>1313</v>
      </c>
      <c r="D10" s="80" t="s">
        <v>1313</v>
      </c>
      <c r="E10" s="80" t="s">
        <v>1313</v>
      </c>
      <c r="F10" s="79">
        <v>65000</v>
      </c>
      <c r="G10" s="79">
        <v>257000</v>
      </c>
      <c r="H10" s="79">
        <v>43000</v>
      </c>
      <c r="I10" s="79">
        <v>248000</v>
      </c>
      <c r="J10" s="79">
        <v>249000</v>
      </c>
      <c r="K10" s="79">
        <v>282</v>
      </c>
      <c r="L10" s="79">
        <v>5100</v>
      </c>
      <c r="M10" s="79">
        <v>660000</v>
      </c>
    </row>
    <row r="11" spans="1:13">
      <c r="A11" s="86">
        <v>1905</v>
      </c>
      <c r="B11" s="79">
        <v>426000</v>
      </c>
      <c r="C11" s="80" t="s">
        <v>1313</v>
      </c>
      <c r="D11" s="80" t="s">
        <v>1313</v>
      </c>
      <c r="E11" s="80" t="s">
        <v>1313</v>
      </c>
      <c r="F11" s="79">
        <v>73000</v>
      </c>
      <c r="G11" s="79">
        <v>243000</v>
      </c>
      <c r="H11" s="79">
        <v>33000</v>
      </c>
      <c r="I11" s="79">
        <v>266000</v>
      </c>
      <c r="J11" s="79">
        <v>266000</v>
      </c>
      <c r="K11" s="79">
        <v>344</v>
      </c>
      <c r="L11" s="79">
        <v>6300</v>
      </c>
      <c r="M11" s="79">
        <v>713000</v>
      </c>
    </row>
    <row r="12" spans="1:13">
      <c r="A12" s="86">
        <v>1906</v>
      </c>
      <c r="B12" s="79">
        <v>489000</v>
      </c>
      <c r="C12" s="79">
        <v>12000</v>
      </c>
      <c r="D12" s="79">
        <v>11000</v>
      </c>
      <c r="E12" s="79">
        <v>7000</v>
      </c>
      <c r="F12" s="79">
        <v>13000</v>
      </c>
      <c r="G12" s="79">
        <v>203000</v>
      </c>
      <c r="H12" s="79">
        <v>21000</v>
      </c>
      <c r="I12" s="79">
        <v>318000</v>
      </c>
      <c r="J12" s="79">
        <v>323000</v>
      </c>
      <c r="K12" s="79">
        <v>425</v>
      </c>
      <c r="L12" s="79">
        <v>7700</v>
      </c>
      <c r="M12" s="79">
        <v>724000</v>
      </c>
    </row>
    <row r="13" spans="1:13">
      <c r="A13" s="86">
        <v>1907</v>
      </c>
      <c r="B13" s="79">
        <v>468000</v>
      </c>
      <c r="C13" s="79">
        <v>14000</v>
      </c>
      <c r="D13" s="79">
        <v>13000</v>
      </c>
      <c r="E13" s="79">
        <v>11000</v>
      </c>
      <c r="F13" s="79">
        <v>87000</v>
      </c>
      <c r="G13" s="79">
        <v>211000</v>
      </c>
      <c r="H13" s="79">
        <v>57000</v>
      </c>
      <c r="I13" s="79">
        <v>320000</v>
      </c>
      <c r="J13" s="79">
        <v>322000</v>
      </c>
      <c r="K13" s="79">
        <v>441</v>
      </c>
      <c r="L13" s="79">
        <v>7700</v>
      </c>
      <c r="M13" s="79">
        <v>721000</v>
      </c>
    </row>
    <row r="14" spans="1:13">
      <c r="A14" s="86">
        <v>1908</v>
      </c>
      <c r="B14" s="79">
        <v>516000</v>
      </c>
      <c r="C14" s="79">
        <v>6000</v>
      </c>
      <c r="D14" s="79">
        <v>5000</v>
      </c>
      <c r="E14" s="79">
        <v>4000</v>
      </c>
      <c r="F14" s="79">
        <v>72000</v>
      </c>
      <c r="G14" s="79">
        <v>300000</v>
      </c>
      <c r="H14" s="79">
        <v>55000</v>
      </c>
      <c r="I14" s="79">
        <v>294000</v>
      </c>
      <c r="J14" s="79">
        <v>296000</v>
      </c>
      <c r="K14" s="79">
        <v>291</v>
      </c>
      <c r="L14" s="79">
        <v>5300</v>
      </c>
      <c r="M14" s="79">
        <v>744000</v>
      </c>
    </row>
    <row r="15" spans="1:13">
      <c r="A15" s="86">
        <v>1909</v>
      </c>
      <c r="B15" s="79">
        <v>631000</v>
      </c>
      <c r="C15" s="79">
        <v>36000</v>
      </c>
      <c r="D15" s="79">
        <v>4000</v>
      </c>
      <c r="E15" s="79">
        <v>7000</v>
      </c>
      <c r="F15" s="79">
        <v>110000</v>
      </c>
      <c r="G15" s="79">
        <v>310000</v>
      </c>
      <c r="H15" s="79">
        <v>64000</v>
      </c>
      <c r="I15" s="79">
        <v>428000</v>
      </c>
      <c r="J15" s="79">
        <v>458000</v>
      </c>
      <c r="K15" s="79">
        <v>289</v>
      </c>
      <c r="L15" s="79">
        <v>5300</v>
      </c>
      <c r="M15" s="79">
        <v>828000</v>
      </c>
    </row>
    <row r="16" spans="1:13">
      <c r="A16" s="86">
        <v>1910</v>
      </c>
      <c r="B16" s="79">
        <v>645000</v>
      </c>
      <c r="C16" s="79">
        <v>59000</v>
      </c>
      <c r="D16" s="79">
        <v>27000</v>
      </c>
      <c r="E16" s="79">
        <v>14000</v>
      </c>
      <c r="F16" s="79">
        <v>118000</v>
      </c>
      <c r="G16" s="79">
        <v>319000</v>
      </c>
      <c r="H16" s="79">
        <v>56000</v>
      </c>
      <c r="I16" s="79">
        <v>466000</v>
      </c>
      <c r="J16" s="79">
        <v>511000</v>
      </c>
      <c r="K16" s="79">
        <v>284</v>
      </c>
      <c r="L16" s="79">
        <v>5000</v>
      </c>
      <c r="M16" s="79">
        <v>858000</v>
      </c>
    </row>
    <row r="17" spans="1:13">
      <c r="A17" s="86">
        <v>1911</v>
      </c>
      <c r="B17" s="79">
        <v>650000</v>
      </c>
      <c r="C17" s="79">
        <v>69000</v>
      </c>
      <c r="D17" s="79">
        <v>28000</v>
      </c>
      <c r="E17" s="79">
        <v>13000</v>
      </c>
      <c r="F17" s="79">
        <v>121000</v>
      </c>
      <c r="G17" s="79">
        <v>357000</v>
      </c>
      <c r="H17" s="79">
        <v>40000</v>
      </c>
      <c r="I17" s="79">
        <v>443000</v>
      </c>
      <c r="J17" s="79">
        <v>499000</v>
      </c>
      <c r="K17" s="79">
        <v>277</v>
      </c>
      <c r="L17" s="79">
        <v>4900</v>
      </c>
      <c r="M17" s="79">
        <v>890000</v>
      </c>
    </row>
    <row r="18" spans="1:13">
      <c r="A18" s="86">
        <v>1912</v>
      </c>
      <c r="B18" s="79">
        <v>711000</v>
      </c>
      <c r="C18" s="79">
        <v>97000</v>
      </c>
      <c r="D18" s="79">
        <v>28000</v>
      </c>
      <c r="E18" s="79">
        <v>13000</v>
      </c>
      <c r="F18" s="79">
        <v>139000</v>
      </c>
      <c r="G18" s="79">
        <v>352000</v>
      </c>
      <c r="H18" s="79">
        <v>48000</v>
      </c>
      <c r="I18" s="79">
        <v>504000</v>
      </c>
      <c r="J18" s="79">
        <v>587000</v>
      </c>
      <c r="K18" s="79">
        <v>363</v>
      </c>
      <c r="L18" s="79">
        <v>6200</v>
      </c>
      <c r="M18" s="79">
        <v>1000000</v>
      </c>
    </row>
    <row r="19" spans="1:13">
      <c r="A19" s="86">
        <v>1913</v>
      </c>
      <c r="B19" s="79">
        <v>733000</v>
      </c>
      <c r="C19" s="79">
        <v>83000</v>
      </c>
      <c r="D19" s="79">
        <v>41000</v>
      </c>
      <c r="E19" s="79">
        <v>17000</v>
      </c>
      <c r="F19" s="79">
        <v>136000</v>
      </c>
      <c r="G19" s="79">
        <v>371000</v>
      </c>
      <c r="H19" s="79">
        <v>41000</v>
      </c>
      <c r="I19" s="79">
        <v>521000</v>
      </c>
      <c r="J19" s="79">
        <v>588000</v>
      </c>
      <c r="K19" s="79">
        <v>342</v>
      </c>
      <c r="L19" s="79">
        <v>5630</v>
      </c>
      <c r="M19" s="79">
        <v>996000</v>
      </c>
    </row>
    <row r="20" spans="1:13">
      <c r="A20" s="86">
        <v>1914</v>
      </c>
      <c r="B20" s="79">
        <v>696000</v>
      </c>
      <c r="C20" s="79">
        <v>71000</v>
      </c>
      <c r="D20" s="79">
        <v>36000</v>
      </c>
      <c r="E20" s="79">
        <v>48000</v>
      </c>
      <c r="F20" s="79">
        <v>91000</v>
      </c>
      <c r="G20" s="79">
        <v>381000</v>
      </c>
      <c r="H20" s="79">
        <v>79000</v>
      </c>
      <c r="I20" s="79">
        <v>416000</v>
      </c>
      <c r="J20" s="79">
        <v>439000</v>
      </c>
      <c r="K20" s="79">
        <v>293</v>
      </c>
      <c r="L20" s="79">
        <v>4760</v>
      </c>
      <c r="M20" s="79">
        <v>938000</v>
      </c>
    </row>
    <row r="21" spans="1:13">
      <c r="A21" s="86">
        <v>1915</v>
      </c>
      <c r="B21" s="79">
        <v>741000</v>
      </c>
      <c r="C21" s="79">
        <v>110000</v>
      </c>
      <c r="D21" s="79">
        <v>68000</v>
      </c>
      <c r="E21" s="79">
        <v>76000</v>
      </c>
      <c r="F21" s="79">
        <v>91000</v>
      </c>
      <c r="G21" s="79">
        <v>309000</v>
      </c>
      <c r="H21" s="79">
        <v>37000</v>
      </c>
      <c r="I21" s="79">
        <v>641000</v>
      </c>
      <c r="J21" s="79">
        <v>675000</v>
      </c>
      <c r="K21" s="79">
        <v>385</v>
      </c>
      <c r="L21" s="79">
        <v>6180</v>
      </c>
      <c r="M21" s="79">
        <v>1060000</v>
      </c>
    </row>
    <row r="22" spans="1:13">
      <c r="A22" s="86">
        <v>1916</v>
      </c>
      <c r="B22" s="79">
        <v>1030000</v>
      </c>
      <c r="C22" s="79">
        <v>159000</v>
      </c>
      <c r="D22" s="79">
        <v>159000</v>
      </c>
      <c r="E22" s="79">
        <v>115000</v>
      </c>
      <c r="F22" s="79">
        <v>4000</v>
      </c>
      <c r="G22" s="79">
        <v>325000</v>
      </c>
      <c r="H22" s="79">
        <v>58000</v>
      </c>
      <c r="I22" s="79">
        <v>797000</v>
      </c>
      <c r="J22" s="79">
        <v>847000</v>
      </c>
      <c r="K22" s="79">
        <v>627</v>
      </c>
      <c r="L22" s="79">
        <v>9360</v>
      </c>
      <c r="M22" s="79">
        <v>1420000</v>
      </c>
    </row>
    <row r="23" spans="1:13">
      <c r="A23" s="86">
        <v>1917</v>
      </c>
      <c r="B23" s="79">
        <v>1100000</v>
      </c>
      <c r="C23" s="79">
        <v>177000</v>
      </c>
      <c r="D23" s="79">
        <v>171000</v>
      </c>
      <c r="E23" s="79">
        <v>116000</v>
      </c>
      <c r="F23" s="79">
        <v>3000</v>
      </c>
      <c r="G23" s="79">
        <v>468000</v>
      </c>
      <c r="H23" s="79">
        <v>52000</v>
      </c>
      <c r="I23" s="79">
        <v>760000</v>
      </c>
      <c r="J23" s="79">
        <v>818000</v>
      </c>
      <c r="K23" s="79">
        <v>644</v>
      </c>
      <c r="L23" s="79">
        <v>8190</v>
      </c>
      <c r="M23" s="79">
        <v>1430000</v>
      </c>
    </row>
    <row r="24" spans="1:13">
      <c r="A24" s="86">
        <v>1918</v>
      </c>
      <c r="B24" s="79">
        <v>1100000</v>
      </c>
      <c r="C24" s="79">
        <v>160000</v>
      </c>
      <c r="D24" s="79">
        <v>160000</v>
      </c>
      <c r="E24" s="79">
        <v>80000</v>
      </c>
      <c r="F24" s="79">
        <v>17000</v>
      </c>
      <c r="G24" s="79">
        <v>313000</v>
      </c>
      <c r="H24" s="79">
        <v>111000</v>
      </c>
      <c r="I24" s="79">
        <v>877000</v>
      </c>
      <c r="J24" s="79">
        <v>905000</v>
      </c>
      <c r="K24" s="79">
        <v>544</v>
      </c>
      <c r="L24" s="79">
        <v>5890</v>
      </c>
      <c r="M24" s="79">
        <v>1430000</v>
      </c>
    </row>
    <row r="25" spans="1:13">
      <c r="A25" s="86">
        <v>1919</v>
      </c>
      <c r="B25" s="79">
        <v>803000</v>
      </c>
      <c r="C25" s="79">
        <v>138000</v>
      </c>
      <c r="D25" s="79">
        <v>122000</v>
      </c>
      <c r="E25" s="79">
        <v>76000</v>
      </c>
      <c r="F25" s="79">
        <v>16000</v>
      </c>
      <c r="G25" s="79">
        <v>199000</v>
      </c>
      <c r="H25" s="79">
        <v>297000</v>
      </c>
      <c r="I25" s="79">
        <v>666000</v>
      </c>
      <c r="J25" s="79">
        <v>572000</v>
      </c>
      <c r="K25" s="79">
        <v>401</v>
      </c>
      <c r="L25" s="79">
        <v>3780</v>
      </c>
      <c r="M25" s="79">
        <v>994000</v>
      </c>
    </row>
    <row r="26" spans="1:13">
      <c r="A26" s="86">
        <v>1920</v>
      </c>
      <c r="B26" s="79">
        <v>692000</v>
      </c>
      <c r="C26" s="79">
        <v>153000</v>
      </c>
      <c r="D26" s="79">
        <v>130000</v>
      </c>
      <c r="E26" s="79">
        <v>88000</v>
      </c>
      <c r="F26" s="79">
        <v>49000</v>
      </c>
      <c r="G26" s="79">
        <v>250000</v>
      </c>
      <c r="H26" s="79">
        <v>299000</v>
      </c>
      <c r="I26" s="79">
        <v>375000</v>
      </c>
      <c r="J26" s="79">
        <v>642000</v>
      </c>
      <c r="K26" s="79">
        <v>386</v>
      </c>
      <c r="L26" s="79">
        <v>3140</v>
      </c>
      <c r="M26" s="79">
        <v>959000</v>
      </c>
    </row>
    <row r="27" spans="1:13">
      <c r="A27" s="86">
        <v>1921</v>
      </c>
      <c r="B27" s="79">
        <v>431000</v>
      </c>
      <c r="C27" s="79">
        <v>120000</v>
      </c>
      <c r="D27" s="79">
        <v>77000</v>
      </c>
      <c r="E27" s="79">
        <v>138000</v>
      </c>
      <c r="F27" s="79">
        <v>31000</v>
      </c>
      <c r="G27" s="79">
        <v>270000</v>
      </c>
      <c r="H27" s="79">
        <v>214000</v>
      </c>
      <c r="I27" s="79">
        <v>269000</v>
      </c>
      <c r="J27" s="79">
        <v>397000</v>
      </c>
      <c r="K27" s="79">
        <v>279</v>
      </c>
      <c r="L27" s="79">
        <v>2540</v>
      </c>
      <c r="M27" s="79">
        <v>558000</v>
      </c>
    </row>
    <row r="28" spans="1:13">
      <c r="A28" s="86">
        <v>1922</v>
      </c>
      <c r="B28" s="79">
        <v>569000</v>
      </c>
      <c r="C28" s="79">
        <v>184000</v>
      </c>
      <c r="D28" s="79">
        <v>121000</v>
      </c>
      <c r="E28" s="79">
        <v>103000</v>
      </c>
      <c r="F28" s="79">
        <v>47000</v>
      </c>
      <c r="G28" s="79">
        <v>296000</v>
      </c>
      <c r="H28" s="79">
        <v>103000</v>
      </c>
      <c r="I28" s="79">
        <v>514000</v>
      </c>
      <c r="J28" s="79">
        <v>615000</v>
      </c>
      <c r="K28" s="79">
        <v>299</v>
      </c>
      <c r="L28" s="79">
        <v>2900</v>
      </c>
      <c r="M28" s="79">
        <v>884000</v>
      </c>
    </row>
    <row r="29" spans="1:13">
      <c r="A29" s="86">
        <v>1923</v>
      </c>
      <c r="B29" s="79">
        <v>898000</v>
      </c>
      <c r="C29" s="79">
        <v>246000</v>
      </c>
      <c r="D29" s="79">
        <v>127000</v>
      </c>
      <c r="E29" s="79">
        <v>128000</v>
      </c>
      <c r="F29" s="79">
        <v>58000</v>
      </c>
      <c r="G29" s="79">
        <v>331000</v>
      </c>
      <c r="H29" s="79">
        <v>120000</v>
      </c>
      <c r="I29" s="79">
        <v>878000</v>
      </c>
      <c r="J29" s="79">
        <v>854000</v>
      </c>
      <c r="K29" s="79">
        <v>325</v>
      </c>
      <c r="L29" s="79">
        <v>3100</v>
      </c>
      <c r="M29" s="79">
        <v>1270000</v>
      </c>
    </row>
    <row r="30" spans="1:13">
      <c r="A30" s="86">
        <v>1924</v>
      </c>
      <c r="B30" s="79">
        <v>1030000</v>
      </c>
      <c r="C30" s="79">
        <v>241000</v>
      </c>
      <c r="D30" s="79">
        <v>111000</v>
      </c>
      <c r="E30" s="79">
        <v>128000</v>
      </c>
      <c r="F30" s="79">
        <v>66000</v>
      </c>
      <c r="G30" s="79">
        <v>458000</v>
      </c>
      <c r="H30" s="79">
        <v>110000</v>
      </c>
      <c r="I30" s="79">
        <v>740000</v>
      </c>
      <c r="J30" s="79">
        <v>889000</v>
      </c>
      <c r="K30" s="79">
        <v>293</v>
      </c>
      <c r="L30" s="79">
        <v>2790</v>
      </c>
      <c r="M30" s="79">
        <v>1360000</v>
      </c>
    </row>
    <row r="31" spans="1:13">
      <c r="A31" s="86">
        <v>1925</v>
      </c>
      <c r="B31" s="79">
        <v>1000000</v>
      </c>
      <c r="C31" s="79">
        <v>264000</v>
      </c>
      <c r="D31" s="79">
        <v>117000</v>
      </c>
      <c r="E31" s="79">
        <v>167000</v>
      </c>
      <c r="F31" s="79">
        <v>45000</v>
      </c>
      <c r="G31" s="79">
        <v>439000</v>
      </c>
      <c r="H31" s="79">
        <v>56000</v>
      </c>
      <c r="I31" s="79">
        <v>782000</v>
      </c>
      <c r="J31" s="79">
        <v>924000</v>
      </c>
      <c r="K31" s="79">
        <v>315</v>
      </c>
      <c r="L31" s="79">
        <v>2920</v>
      </c>
      <c r="M31" s="79">
        <v>1530000</v>
      </c>
    </row>
    <row r="32" spans="1:13">
      <c r="A32" s="86">
        <v>1926</v>
      </c>
      <c r="B32" s="79">
        <v>1050000</v>
      </c>
      <c r="C32" s="79">
        <v>306000</v>
      </c>
      <c r="D32" s="79">
        <v>129000</v>
      </c>
      <c r="E32" s="79">
        <v>182000</v>
      </c>
      <c r="F32" s="79">
        <v>77000</v>
      </c>
      <c r="G32" s="79">
        <v>388000</v>
      </c>
      <c r="H32" s="79">
        <v>66000</v>
      </c>
      <c r="I32" s="79">
        <v>968000</v>
      </c>
      <c r="J32" s="79">
        <v>1040000</v>
      </c>
      <c r="K32" s="79">
        <v>310</v>
      </c>
      <c r="L32" s="79">
        <v>2840</v>
      </c>
      <c r="M32" s="79">
        <v>1510000</v>
      </c>
    </row>
    <row r="33" spans="1:13">
      <c r="A33" s="86">
        <v>1927</v>
      </c>
      <c r="B33" s="79">
        <v>1060000</v>
      </c>
      <c r="C33" s="79">
        <v>308000</v>
      </c>
      <c r="D33" s="79">
        <v>137000</v>
      </c>
      <c r="E33" s="79">
        <v>182000</v>
      </c>
      <c r="F33" s="79">
        <v>47000</v>
      </c>
      <c r="G33" s="79">
        <v>418000</v>
      </c>
      <c r="H33" s="79">
        <v>78000</v>
      </c>
      <c r="I33" s="79">
        <v>854000</v>
      </c>
      <c r="J33" s="79">
        <v>985000</v>
      </c>
      <c r="K33" s="79">
        <v>288</v>
      </c>
      <c r="L33" s="79">
        <v>2690</v>
      </c>
      <c r="M33" s="79">
        <v>1520000</v>
      </c>
    </row>
    <row r="34" spans="1:13">
      <c r="A34" s="86">
        <v>1928</v>
      </c>
      <c r="B34" s="79">
        <v>1130000</v>
      </c>
      <c r="C34" s="79">
        <v>332000</v>
      </c>
      <c r="D34" s="79">
        <v>155000</v>
      </c>
      <c r="E34" s="79">
        <v>209000</v>
      </c>
      <c r="F34" s="79">
        <v>38000</v>
      </c>
      <c r="G34" s="79">
        <v>431000</v>
      </c>
      <c r="H34" s="79">
        <v>52000</v>
      </c>
      <c r="I34" s="79">
        <v>971000</v>
      </c>
      <c r="J34" s="79">
        <v>1100000</v>
      </c>
      <c r="K34" s="79">
        <v>327</v>
      </c>
      <c r="L34" s="79">
        <v>3110</v>
      </c>
      <c r="M34" s="79">
        <v>1730000</v>
      </c>
    </row>
    <row r="35" spans="1:13">
      <c r="A35" s="86">
        <v>1929</v>
      </c>
      <c r="B35" s="79">
        <v>1240000</v>
      </c>
      <c r="C35" s="79">
        <v>367000</v>
      </c>
      <c r="D35" s="79">
        <v>202000</v>
      </c>
      <c r="E35" s="79">
        <v>270000</v>
      </c>
      <c r="F35" s="79">
        <v>61000</v>
      </c>
      <c r="G35" s="79">
        <v>373000</v>
      </c>
      <c r="H35" s="79">
        <v>139000</v>
      </c>
      <c r="I35" s="79">
        <v>1110000</v>
      </c>
      <c r="J35" s="79">
        <v>1210000</v>
      </c>
      <c r="K35" s="79">
        <v>405</v>
      </c>
      <c r="L35" s="79">
        <v>3850</v>
      </c>
      <c r="M35" s="79">
        <v>1950000</v>
      </c>
    </row>
    <row r="36" spans="1:13">
      <c r="A36" s="86">
        <v>1930</v>
      </c>
      <c r="B36" s="79">
        <v>978000</v>
      </c>
      <c r="C36" s="79">
        <v>310000</v>
      </c>
      <c r="D36" s="79">
        <v>113000</v>
      </c>
      <c r="E36" s="79">
        <v>222000</v>
      </c>
      <c r="F36" s="79">
        <v>39000</v>
      </c>
      <c r="G36" s="79">
        <v>269000</v>
      </c>
      <c r="H36" s="79">
        <v>279000</v>
      </c>
      <c r="I36" s="79">
        <v>830000</v>
      </c>
      <c r="J36" s="79">
        <v>918000</v>
      </c>
      <c r="K36" s="79">
        <v>292</v>
      </c>
      <c r="L36" s="79">
        <v>2860</v>
      </c>
      <c r="M36" s="79">
        <v>1610000</v>
      </c>
    </row>
    <row r="37" spans="1:13">
      <c r="A37" s="86">
        <v>1931</v>
      </c>
      <c r="B37" s="79">
        <v>681000</v>
      </c>
      <c r="C37" s="79">
        <v>237000</v>
      </c>
      <c r="D37" s="79">
        <v>78000</v>
      </c>
      <c r="E37" s="79">
        <v>171000</v>
      </c>
      <c r="F37" s="79">
        <v>79000</v>
      </c>
      <c r="G37" s="79">
        <v>184000</v>
      </c>
      <c r="H37" s="79">
        <v>419000</v>
      </c>
      <c r="I37" s="79">
        <v>607000</v>
      </c>
      <c r="J37" s="79">
        <v>673000</v>
      </c>
      <c r="K37" s="79">
        <v>185</v>
      </c>
      <c r="L37" s="79">
        <v>1980</v>
      </c>
      <c r="M37" s="79">
        <v>1400000</v>
      </c>
    </row>
    <row r="38" spans="1:13">
      <c r="A38" s="86">
        <v>1932</v>
      </c>
      <c r="B38" s="79">
        <v>309000</v>
      </c>
      <c r="C38" s="79">
        <v>164000</v>
      </c>
      <c r="D38" s="79">
        <v>61000</v>
      </c>
      <c r="E38" s="79">
        <v>127000</v>
      </c>
      <c r="F38" s="79">
        <v>76000</v>
      </c>
      <c r="G38" s="79">
        <v>101000</v>
      </c>
      <c r="H38" s="79">
        <v>455000</v>
      </c>
      <c r="I38" s="79">
        <v>376000</v>
      </c>
      <c r="J38" s="79">
        <v>412000</v>
      </c>
      <c r="K38" s="79">
        <v>128</v>
      </c>
      <c r="L38" s="79">
        <v>1520</v>
      </c>
      <c r="M38" s="79">
        <v>909000</v>
      </c>
    </row>
    <row r="39" spans="1:13">
      <c r="A39" s="86">
        <v>1933</v>
      </c>
      <c r="B39" s="79">
        <v>336000</v>
      </c>
      <c r="C39" s="79">
        <v>236000</v>
      </c>
      <c r="D39" s="79">
        <v>71000</v>
      </c>
      <c r="E39" s="79">
        <v>175000</v>
      </c>
      <c r="F39" s="79">
        <v>5000</v>
      </c>
      <c r="G39" s="79">
        <v>113000</v>
      </c>
      <c r="H39" s="79">
        <v>369000</v>
      </c>
      <c r="I39" s="79">
        <v>490000</v>
      </c>
      <c r="J39" s="79">
        <v>550000</v>
      </c>
      <c r="K39" s="79">
        <v>160</v>
      </c>
      <c r="L39" s="79">
        <v>2020</v>
      </c>
      <c r="M39" s="79">
        <v>1050000</v>
      </c>
    </row>
    <row r="40" spans="1:13">
      <c r="A40" s="86">
        <v>1934</v>
      </c>
      <c r="B40" s="79">
        <v>404000</v>
      </c>
      <c r="C40" s="79">
        <v>282000</v>
      </c>
      <c r="D40" s="79">
        <v>60000</v>
      </c>
      <c r="E40" s="79">
        <v>200000</v>
      </c>
      <c r="F40" s="79">
        <v>25000</v>
      </c>
      <c r="G40" s="79">
        <v>238000</v>
      </c>
      <c r="H40" s="79">
        <v>435000</v>
      </c>
      <c r="I40" s="79">
        <v>502000</v>
      </c>
      <c r="J40" s="79">
        <v>407000</v>
      </c>
      <c r="K40" s="79">
        <v>191</v>
      </c>
      <c r="L40" s="79">
        <v>2330</v>
      </c>
      <c r="M40" s="79">
        <v>1280000</v>
      </c>
    </row>
    <row r="41" spans="1:13">
      <c r="A41" s="86">
        <v>1935</v>
      </c>
      <c r="B41" s="79">
        <v>534000</v>
      </c>
      <c r="C41" s="79">
        <v>328000</v>
      </c>
      <c r="D41" s="79">
        <v>79000</v>
      </c>
      <c r="E41" s="79">
        <v>245000</v>
      </c>
      <c r="F41" s="79">
        <v>16000</v>
      </c>
      <c r="G41" s="79">
        <v>237000</v>
      </c>
      <c r="H41" s="79">
        <v>330000</v>
      </c>
      <c r="I41" s="79">
        <v>658000</v>
      </c>
      <c r="J41" s="79">
        <v>746000</v>
      </c>
      <c r="K41" s="79">
        <v>196</v>
      </c>
      <c r="L41" s="79">
        <v>2330</v>
      </c>
      <c r="M41" s="79">
        <v>1500000</v>
      </c>
    </row>
    <row r="42" spans="1:13">
      <c r="A42" s="86">
        <v>1936</v>
      </c>
      <c r="B42" s="79">
        <v>746000</v>
      </c>
      <c r="C42" s="79">
        <v>347000</v>
      </c>
      <c r="D42" s="79">
        <v>92000</v>
      </c>
      <c r="E42" s="79">
        <v>237000</v>
      </c>
      <c r="F42" s="79">
        <v>4000</v>
      </c>
      <c r="G42" s="79">
        <v>200000</v>
      </c>
      <c r="H42" s="79">
        <v>230000</v>
      </c>
      <c r="I42" s="79">
        <v>845000</v>
      </c>
      <c r="J42" s="79">
        <v>997000</v>
      </c>
      <c r="K42" s="79">
        <v>214</v>
      </c>
      <c r="L42" s="79">
        <v>2520</v>
      </c>
      <c r="M42" s="79">
        <v>1720000</v>
      </c>
    </row>
    <row r="43" spans="1:13">
      <c r="A43" s="86">
        <v>1937</v>
      </c>
      <c r="B43" s="79">
        <v>968000</v>
      </c>
      <c r="C43" s="79">
        <v>371000</v>
      </c>
      <c r="D43" s="79">
        <v>112000</v>
      </c>
      <c r="E43" s="79">
        <v>259000</v>
      </c>
      <c r="F43" s="79">
        <v>7000</v>
      </c>
      <c r="G43" s="79">
        <v>268000</v>
      </c>
      <c r="H43" s="79">
        <v>306000</v>
      </c>
      <c r="I43" s="79">
        <v>903000</v>
      </c>
      <c r="J43" s="79">
        <v>1000000</v>
      </c>
      <c r="K43" s="79">
        <v>295</v>
      </c>
      <c r="L43" s="79">
        <v>3350</v>
      </c>
      <c r="M43" s="79">
        <v>2290000</v>
      </c>
    </row>
    <row r="44" spans="1:13">
      <c r="A44" s="86">
        <v>1938</v>
      </c>
      <c r="B44" s="79">
        <v>719000</v>
      </c>
      <c r="C44" s="79">
        <v>242000</v>
      </c>
      <c r="D44" s="79">
        <v>84000</v>
      </c>
      <c r="E44" s="79">
        <v>175000</v>
      </c>
      <c r="F44" s="79">
        <v>2000</v>
      </c>
      <c r="G44" s="79">
        <v>336000</v>
      </c>
      <c r="H44" s="79">
        <v>292000</v>
      </c>
      <c r="I44" s="79">
        <v>557000</v>
      </c>
      <c r="J44" s="79">
        <v>641000</v>
      </c>
      <c r="K44" s="79">
        <v>225</v>
      </c>
      <c r="L44" s="79">
        <v>2610</v>
      </c>
      <c r="M44" s="79">
        <v>1990000</v>
      </c>
    </row>
    <row r="45" spans="1:13">
      <c r="A45" s="86">
        <v>1939</v>
      </c>
      <c r="B45" s="79">
        <v>916000</v>
      </c>
      <c r="C45" s="79">
        <v>260000</v>
      </c>
      <c r="D45" s="79">
        <v>193000</v>
      </c>
      <c r="E45" s="79">
        <v>137000</v>
      </c>
      <c r="F45" s="79">
        <v>15000</v>
      </c>
      <c r="G45" s="79">
        <v>338000</v>
      </c>
      <c r="H45" s="79">
        <v>192000</v>
      </c>
      <c r="I45" s="79">
        <v>807000</v>
      </c>
      <c r="J45" s="79">
        <v>953000</v>
      </c>
      <c r="K45" s="79">
        <v>247</v>
      </c>
      <c r="L45" s="79">
        <v>2900</v>
      </c>
      <c r="M45" s="79">
        <v>2130000</v>
      </c>
    </row>
    <row r="46" spans="1:13">
      <c r="A46" s="86">
        <v>1940</v>
      </c>
      <c r="B46" s="79">
        <v>1190000</v>
      </c>
      <c r="C46" s="79">
        <v>303000</v>
      </c>
      <c r="D46" s="79">
        <v>180000</v>
      </c>
      <c r="E46" s="79">
        <v>155000</v>
      </c>
      <c r="F46" s="79">
        <v>62000</v>
      </c>
      <c r="G46" s="79">
        <v>323000</v>
      </c>
      <c r="H46" s="79">
        <v>172000</v>
      </c>
      <c r="I46" s="79">
        <v>1090000</v>
      </c>
      <c r="J46" s="79">
        <v>1250000</v>
      </c>
      <c r="K46" s="79">
        <v>254</v>
      </c>
      <c r="L46" s="79">
        <v>2960</v>
      </c>
      <c r="M46" s="79">
        <v>2400000</v>
      </c>
    </row>
    <row r="47" spans="1:13">
      <c r="A47" s="86">
        <v>1941</v>
      </c>
      <c r="B47" s="79">
        <v>1270000</v>
      </c>
      <c r="C47" s="79">
        <v>374000</v>
      </c>
      <c r="D47" s="79">
        <v>285000</v>
      </c>
      <c r="E47" s="79">
        <v>116000</v>
      </c>
      <c r="F47" s="79">
        <v>315000</v>
      </c>
      <c r="G47" s="79">
        <v>94000</v>
      </c>
      <c r="H47" s="79">
        <v>72000</v>
      </c>
      <c r="I47" s="79">
        <v>1620000</v>
      </c>
      <c r="J47" s="79">
        <v>1970000</v>
      </c>
      <c r="K47" s="79">
        <v>265</v>
      </c>
      <c r="L47" s="79">
        <v>2930</v>
      </c>
      <c r="M47" s="79">
        <v>2480000</v>
      </c>
    </row>
    <row r="48" spans="1:13">
      <c r="A48" s="86">
        <v>1942</v>
      </c>
      <c r="B48" s="79">
        <v>1280000</v>
      </c>
      <c r="C48" s="79">
        <v>387000</v>
      </c>
      <c r="D48" s="79">
        <v>454000</v>
      </c>
      <c r="E48" s="79">
        <v>101000</v>
      </c>
      <c r="F48" s="79">
        <v>364000</v>
      </c>
      <c r="G48" s="79">
        <v>119000</v>
      </c>
      <c r="H48" s="79">
        <v>226000</v>
      </c>
      <c r="I48" s="79">
        <v>1620000</v>
      </c>
      <c r="J48" s="79">
        <v>1760000</v>
      </c>
      <c r="K48" s="79">
        <v>265</v>
      </c>
      <c r="L48" s="79">
        <v>2650</v>
      </c>
      <c r="M48" s="79">
        <v>2590000</v>
      </c>
    </row>
    <row r="49" spans="1:13">
      <c r="A49" s="86">
        <v>1943</v>
      </c>
      <c r="B49" s="79">
        <v>1250000</v>
      </c>
      <c r="C49" s="79">
        <v>388000</v>
      </c>
      <c r="D49" s="79">
        <v>597000</v>
      </c>
      <c r="E49" s="79">
        <v>120000</v>
      </c>
      <c r="F49" s="79">
        <v>365000</v>
      </c>
      <c r="G49" s="79">
        <v>160000</v>
      </c>
      <c r="H49" s="79">
        <v>315000</v>
      </c>
      <c r="I49" s="79">
        <v>1590000</v>
      </c>
      <c r="J49" s="79">
        <v>1750000</v>
      </c>
      <c r="K49" s="79">
        <v>265</v>
      </c>
      <c r="L49" s="79">
        <v>2500</v>
      </c>
      <c r="M49" s="79">
        <v>2620000</v>
      </c>
    </row>
    <row r="50" spans="1:13">
      <c r="A50" s="86">
        <v>1944</v>
      </c>
      <c r="B50" s="79">
        <v>1110000</v>
      </c>
      <c r="C50" s="79">
        <v>414000</v>
      </c>
      <c r="D50" s="79">
        <v>448000</v>
      </c>
      <c r="E50" s="79">
        <v>87000</v>
      </c>
      <c r="F50" s="79">
        <v>447000</v>
      </c>
      <c r="G50" s="79">
        <v>62000</v>
      </c>
      <c r="H50" s="79">
        <v>489000</v>
      </c>
      <c r="I50" s="79">
        <v>1570000</v>
      </c>
      <c r="J50" s="79">
        <v>1740000</v>
      </c>
      <c r="K50" s="79">
        <v>265</v>
      </c>
      <c r="L50" s="79">
        <v>2450</v>
      </c>
      <c r="M50" s="79">
        <v>2460000</v>
      </c>
    </row>
    <row r="51" spans="1:13">
      <c r="A51" s="86">
        <v>1945</v>
      </c>
      <c r="B51" s="79">
        <v>1010000</v>
      </c>
      <c r="C51" s="79">
        <v>451000</v>
      </c>
      <c r="D51" s="79">
        <v>462000</v>
      </c>
      <c r="E51" s="79">
        <v>92000</v>
      </c>
      <c r="F51" s="79">
        <v>482000</v>
      </c>
      <c r="G51" s="79">
        <v>44000</v>
      </c>
      <c r="H51" s="79">
        <v>740000</v>
      </c>
      <c r="I51" s="79">
        <v>1250000</v>
      </c>
      <c r="J51" s="79">
        <v>1650000</v>
      </c>
      <c r="K51" s="79">
        <v>265</v>
      </c>
      <c r="L51" s="79">
        <v>2410</v>
      </c>
      <c r="M51" s="79">
        <v>2110000</v>
      </c>
    </row>
    <row r="52" spans="1:13">
      <c r="A52" s="86">
        <v>1946</v>
      </c>
      <c r="B52" s="79">
        <v>797000</v>
      </c>
      <c r="C52" s="79">
        <v>369000</v>
      </c>
      <c r="D52" s="79">
        <v>360000</v>
      </c>
      <c r="E52" s="79">
        <v>106000</v>
      </c>
      <c r="F52" s="79">
        <v>140000</v>
      </c>
      <c r="G52" s="79">
        <v>48000</v>
      </c>
      <c r="H52" s="79">
        <v>284000</v>
      </c>
      <c r="I52" s="79">
        <v>1030000</v>
      </c>
      <c r="J52" s="79">
        <v>1710000</v>
      </c>
      <c r="K52" s="79">
        <v>310</v>
      </c>
      <c r="L52" s="79">
        <v>2580</v>
      </c>
      <c r="M52" s="79">
        <v>1780000</v>
      </c>
    </row>
    <row r="53" spans="1:13">
      <c r="A53" s="86">
        <v>1947</v>
      </c>
      <c r="B53" s="79">
        <v>1050000</v>
      </c>
      <c r="C53" s="79">
        <v>457000</v>
      </c>
      <c r="D53" s="79">
        <v>416000</v>
      </c>
      <c r="E53" s="79">
        <v>253000</v>
      </c>
      <c r="F53" s="79">
        <v>136000</v>
      </c>
      <c r="G53" s="79">
        <v>134000</v>
      </c>
      <c r="H53" s="79">
        <v>181000</v>
      </c>
      <c r="I53" s="79">
        <v>1330000</v>
      </c>
      <c r="J53" s="79">
        <v>1610000</v>
      </c>
      <c r="K53" s="79">
        <v>469</v>
      </c>
      <c r="L53" s="79">
        <v>3420</v>
      </c>
      <c r="M53" s="79">
        <v>2130000</v>
      </c>
    </row>
    <row r="54" spans="1:13">
      <c r="A54" s="86">
        <v>1948</v>
      </c>
      <c r="B54" s="79">
        <v>1010000</v>
      </c>
      <c r="C54" s="79">
        <v>459000</v>
      </c>
      <c r="D54" s="79">
        <v>424000</v>
      </c>
      <c r="E54" s="79">
        <v>233000</v>
      </c>
      <c r="F54" s="79">
        <v>226000</v>
      </c>
      <c r="G54" s="79">
        <v>129000</v>
      </c>
      <c r="H54" s="79">
        <v>136000</v>
      </c>
      <c r="I54" s="79">
        <v>1290000</v>
      </c>
      <c r="J54" s="79">
        <v>1610000</v>
      </c>
      <c r="K54" s="79">
        <v>492</v>
      </c>
      <c r="L54" s="79">
        <v>3320</v>
      </c>
      <c r="M54" s="79">
        <v>2210000</v>
      </c>
    </row>
    <row r="55" spans="1:13">
      <c r="A55" s="86">
        <v>1949</v>
      </c>
      <c r="B55" s="79">
        <v>842000</v>
      </c>
      <c r="C55" s="79">
        <v>348000</v>
      </c>
      <c r="D55" s="79">
        <v>299000</v>
      </c>
      <c r="E55" s="79">
        <v>207000</v>
      </c>
      <c r="F55" s="79">
        <v>251000</v>
      </c>
      <c r="G55" s="79">
        <v>125000</v>
      </c>
      <c r="H55" s="79">
        <v>119000</v>
      </c>
      <c r="I55" s="79">
        <v>1030000</v>
      </c>
      <c r="J55" s="79">
        <v>1330000</v>
      </c>
      <c r="K55" s="79">
        <v>430</v>
      </c>
      <c r="L55" s="79">
        <v>2940</v>
      </c>
      <c r="M55" s="79">
        <v>2140000</v>
      </c>
    </row>
    <row r="56" spans="1:13">
      <c r="A56" s="86">
        <v>1950</v>
      </c>
      <c r="B56" s="79">
        <v>1130000</v>
      </c>
      <c r="C56" s="79">
        <v>440000</v>
      </c>
      <c r="D56" s="79">
        <v>446000</v>
      </c>
      <c r="E56" s="79">
        <v>187000</v>
      </c>
      <c r="F56" s="79">
        <v>292000</v>
      </c>
      <c r="G56" s="79">
        <v>131000</v>
      </c>
      <c r="H56" s="79">
        <v>508000</v>
      </c>
      <c r="I56" s="79">
        <v>1290000</v>
      </c>
      <c r="J56" s="79">
        <v>1340000</v>
      </c>
      <c r="K56" s="79">
        <v>476</v>
      </c>
      <c r="L56" s="79">
        <v>3210</v>
      </c>
      <c r="M56" s="79">
        <v>2380000</v>
      </c>
    </row>
    <row r="57" spans="1:13">
      <c r="A57" s="86">
        <v>1951</v>
      </c>
      <c r="B57" s="79">
        <v>1100000</v>
      </c>
      <c r="C57" s="79">
        <v>416000</v>
      </c>
      <c r="D57" s="79">
        <v>430000</v>
      </c>
      <c r="E57" s="79">
        <v>141000</v>
      </c>
      <c r="F57" s="79">
        <v>220000</v>
      </c>
      <c r="G57" s="79">
        <v>121000</v>
      </c>
      <c r="H57" s="79">
        <v>575000</v>
      </c>
      <c r="I57" s="79">
        <v>1290000</v>
      </c>
      <c r="J57" s="79">
        <v>1550000</v>
      </c>
      <c r="K57" s="79">
        <v>540</v>
      </c>
      <c r="L57" s="79">
        <v>3400</v>
      </c>
      <c r="M57" s="79">
        <v>2490000</v>
      </c>
    </row>
    <row r="58" spans="1:13">
      <c r="A58" s="86">
        <v>1952</v>
      </c>
      <c r="B58" s="79">
        <v>1070000</v>
      </c>
      <c r="C58" s="79">
        <v>376000</v>
      </c>
      <c r="D58" s="79">
        <v>443000</v>
      </c>
      <c r="E58" s="79">
        <v>130000</v>
      </c>
      <c r="F58" s="79">
        <v>315000</v>
      </c>
      <c r="G58" s="79">
        <v>158000</v>
      </c>
      <c r="H58" s="79">
        <v>561000</v>
      </c>
      <c r="I58" s="79">
        <v>1340000</v>
      </c>
      <c r="J58" s="79">
        <v>1620000</v>
      </c>
      <c r="K58" s="79">
        <v>540</v>
      </c>
      <c r="L58" s="79">
        <v>3310</v>
      </c>
      <c r="M58" s="79">
        <v>2570000</v>
      </c>
    </row>
    <row r="59" spans="1:13">
      <c r="A59" s="86">
        <v>1953</v>
      </c>
      <c r="B59" s="79">
        <v>1170000</v>
      </c>
      <c r="C59" s="79">
        <v>390000</v>
      </c>
      <c r="D59" s="79">
        <v>480000</v>
      </c>
      <c r="E59" s="79">
        <v>191000</v>
      </c>
      <c r="F59" s="79">
        <v>249000</v>
      </c>
      <c r="G59" s="79">
        <v>99000</v>
      </c>
      <c r="H59" s="79">
        <v>709000</v>
      </c>
      <c r="I59" s="79">
        <v>1360000</v>
      </c>
      <c r="J59" s="79">
        <v>1560000</v>
      </c>
      <c r="K59" s="79">
        <v>640</v>
      </c>
      <c r="L59" s="79">
        <v>3910</v>
      </c>
      <c r="M59" s="79">
        <v>2600000</v>
      </c>
    </row>
    <row r="60" spans="1:13">
      <c r="A60" s="86">
        <v>1954</v>
      </c>
      <c r="B60" s="79">
        <v>1100000</v>
      </c>
      <c r="C60" s="79">
        <v>369000</v>
      </c>
      <c r="D60" s="79">
        <v>393000</v>
      </c>
      <c r="E60" s="79">
        <v>187000</v>
      </c>
      <c r="F60" s="79">
        <v>195000</v>
      </c>
      <c r="G60" s="79">
        <v>196000</v>
      </c>
      <c r="H60" s="79">
        <v>854000</v>
      </c>
      <c r="I60" s="79">
        <v>1140000</v>
      </c>
      <c r="J60" s="79">
        <v>1320000</v>
      </c>
      <c r="K60" s="79">
        <v>660</v>
      </c>
      <c r="L60" s="79">
        <v>4000</v>
      </c>
      <c r="M60" s="79">
        <v>2640000</v>
      </c>
    </row>
    <row r="61" spans="1:13">
      <c r="A61" s="86">
        <v>1955</v>
      </c>
      <c r="B61" s="79">
        <v>1220000</v>
      </c>
      <c r="C61" s="79">
        <v>467000</v>
      </c>
      <c r="D61" s="79">
        <v>430000</v>
      </c>
      <c r="E61" s="79">
        <v>214000</v>
      </c>
      <c r="F61" s="79">
        <v>184000</v>
      </c>
      <c r="G61" s="79">
        <v>181000</v>
      </c>
      <c r="H61" s="79">
        <v>895000</v>
      </c>
      <c r="I61" s="79">
        <v>1360000</v>
      </c>
      <c r="J61" s="79">
        <v>1630000</v>
      </c>
      <c r="K61" s="79">
        <v>827</v>
      </c>
      <c r="L61" s="79">
        <v>5040</v>
      </c>
      <c r="M61" s="79">
        <v>2900000</v>
      </c>
    </row>
    <row r="62" spans="1:13">
      <c r="A62" s="86">
        <v>1956</v>
      </c>
      <c r="B62" s="79">
        <v>1310000</v>
      </c>
      <c r="C62" s="79">
        <v>425000</v>
      </c>
      <c r="D62" s="79">
        <v>419000</v>
      </c>
      <c r="E62" s="79">
        <v>237000</v>
      </c>
      <c r="F62" s="79">
        <v>174000</v>
      </c>
      <c r="G62" s="79">
        <v>202000</v>
      </c>
      <c r="H62" s="79">
        <v>1010000</v>
      </c>
      <c r="I62" s="79">
        <v>1380000</v>
      </c>
      <c r="J62" s="79">
        <v>1640000</v>
      </c>
      <c r="K62" s="79">
        <v>926</v>
      </c>
      <c r="L62" s="79">
        <v>5540</v>
      </c>
      <c r="M62" s="79">
        <v>3200000</v>
      </c>
    </row>
    <row r="63" spans="1:13">
      <c r="A63" s="86">
        <v>1957</v>
      </c>
      <c r="B63" s="79">
        <v>1320000</v>
      </c>
      <c r="C63" s="79">
        <v>403000</v>
      </c>
      <c r="D63" s="79">
        <v>361000</v>
      </c>
      <c r="E63" s="79">
        <v>215000</v>
      </c>
      <c r="F63" s="79">
        <v>147000</v>
      </c>
      <c r="G63" s="79">
        <v>314000</v>
      </c>
      <c r="H63" s="79">
        <v>1110000</v>
      </c>
      <c r="I63" s="79">
        <v>1230000</v>
      </c>
      <c r="J63" s="79">
        <v>1450000</v>
      </c>
      <c r="K63" s="79">
        <v>665</v>
      </c>
      <c r="L63" s="79">
        <v>3840</v>
      </c>
      <c r="M63" s="79">
        <v>3300000</v>
      </c>
    </row>
    <row r="64" spans="1:13">
      <c r="A64" s="86">
        <v>1958</v>
      </c>
      <c r="B64" s="79">
        <v>1230000</v>
      </c>
      <c r="C64" s="79">
        <v>373000</v>
      </c>
      <c r="D64" s="79">
        <v>350000</v>
      </c>
      <c r="E64" s="79">
        <v>188000</v>
      </c>
      <c r="F64" s="79">
        <v>113000</v>
      </c>
      <c r="G64" s="79">
        <v>349000</v>
      </c>
      <c r="H64" s="79">
        <v>1170000</v>
      </c>
      <c r="I64" s="79">
        <v>1140000</v>
      </c>
      <c r="J64" s="79">
        <v>1310000</v>
      </c>
      <c r="K64" s="79">
        <v>580</v>
      </c>
      <c r="L64" s="79">
        <v>3280</v>
      </c>
      <c r="M64" s="79">
        <v>3190000</v>
      </c>
    </row>
    <row r="65" spans="1:13">
      <c r="A65" s="86">
        <v>1959</v>
      </c>
      <c r="B65" s="79">
        <v>996000</v>
      </c>
      <c r="C65" s="79">
        <v>429000</v>
      </c>
      <c r="D65" s="79">
        <v>417000</v>
      </c>
      <c r="E65" s="79">
        <v>227000</v>
      </c>
      <c r="F65" s="79">
        <v>215000</v>
      </c>
      <c r="G65" s="79">
        <v>144000</v>
      </c>
      <c r="H65" s="79">
        <v>1120000</v>
      </c>
      <c r="I65" s="79">
        <v>1330000</v>
      </c>
      <c r="J65" s="79">
        <v>1550000</v>
      </c>
      <c r="K65" s="79">
        <v>683</v>
      </c>
      <c r="L65" s="79">
        <v>3820</v>
      </c>
      <c r="M65" s="79">
        <v>3430000</v>
      </c>
    </row>
    <row r="66" spans="1:13">
      <c r="A66" s="86">
        <v>1960</v>
      </c>
      <c r="B66" s="79">
        <v>1380000</v>
      </c>
      <c r="C66" s="79">
        <v>390000</v>
      </c>
      <c r="D66" s="79">
        <v>401000</v>
      </c>
      <c r="E66" s="79">
        <v>265000</v>
      </c>
      <c r="F66" s="79">
        <v>155000</v>
      </c>
      <c r="G66" s="79">
        <v>394000</v>
      </c>
      <c r="H66" s="79">
        <v>1200000</v>
      </c>
      <c r="I66" s="79">
        <v>1230000</v>
      </c>
      <c r="J66" s="79">
        <v>1450000</v>
      </c>
      <c r="K66" s="79">
        <v>713</v>
      </c>
      <c r="L66" s="79">
        <v>3920</v>
      </c>
      <c r="M66" s="79">
        <v>3940000</v>
      </c>
    </row>
    <row r="67" spans="1:13">
      <c r="A67" s="86">
        <v>1961</v>
      </c>
      <c r="B67" s="79">
        <v>1410000</v>
      </c>
      <c r="C67" s="79">
        <v>373000</v>
      </c>
      <c r="D67" s="79">
        <v>397000</v>
      </c>
      <c r="E67" s="79">
        <v>256000</v>
      </c>
      <c r="F67" s="79">
        <v>79000</v>
      </c>
      <c r="G67" s="79">
        <v>392000</v>
      </c>
      <c r="H67" s="79">
        <v>1160000</v>
      </c>
      <c r="I67" s="79">
        <v>1330000</v>
      </c>
      <c r="J67" s="79">
        <v>1520000</v>
      </c>
      <c r="K67" s="79">
        <v>668</v>
      </c>
      <c r="L67" s="79">
        <v>3630</v>
      </c>
      <c r="M67" s="79">
        <v>4090000</v>
      </c>
    </row>
    <row r="68" spans="1:13">
      <c r="A68" s="86">
        <v>1962</v>
      </c>
      <c r="B68" s="79">
        <v>1460000</v>
      </c>
      <c r="C68" s="79">
        <v>377000</v>
      </c>
      <c r="D68" s="79">
        <v>459000</v>
      </c>
      <c r="E68" s="79">
        <v>263000</v>
      </c>
      <c r="F68" s="79">
        <v>118000</v>
      </c>
      <c r="G68" s="79">
        <v>305000</v>
      </c>
      <c r="H68" s="79">
        <v>1170000</v>
      </c>
      <c r="I68" s="79">
        <v>1450000</v>
      </c>
      <c r="J68" s="79">
        <v>1640000</v>
      </c>
      <c r="K68" s="79">
        <v>683</v>
      </c>
      <c r="L68" s="79">
        <v>3670</v>
      </c>
      <c r="M68" s="79">
        <v>4220000</v>
      </c>
    </row>
    <row r="69" spans="1:13">
      <c r="A69" s="86">
        <v>1963</v>
      </c>
      <c r="B69" s="79">
        <v>1450000</v>
      </c>
      <c r="C69" s="79">
        <v>383000</v>
      </c>
      <c r="D69" s="79">
        <v>501000</v>
      </c>
      <c r="E69" s="79">
        <v>365000</v>
      </c>
      <c r="F69" s="79">
        <v>111000</v>
      </c>
      <c r="G69" s="79">
        <v>283000</v>
      </c>
      <c r="H69" s="79">
        <v>1120000</v>
      </c>
      <c r="I69" s="79">
        <v>1580000</v>
      </c>
      <c r="J69" s="79">
        <v>1710000</v>
      </c>
      <c r="K69" s="79">
        <v>683</v>
      </c>
      <c r="L69" s="79">
        <v>3640</v>
      </c>
      <c r="M69" s="79">
        <v>4290000</v>
      </c>
    </row>
    <row r="70" spans="1:13">
      <c r="A70" s="86">
        <v>1964</v>
      </c>
      <c r="B70" s="79">
        <v>1500000</v>
      </c>
      <c r="C70" s="79">
        <v>430000</v>
      </c>
      <c r="D70" s="79">
        <v>562000</v>
      </c>
      <c r="E70" s="79">
        <v>318000</v>
      </c>
      <c r="F70" s="79">
        <v>103000</v>
      </c>
      <c r="G70" s="79">
        <v>287000</v>
      </c>
      <c r="H70" s="79">
        <v>1080000</v>
      </c>
      <c r="I70" s="79">
        <v>1660000</v>
      </c>
      <c r="J70" s="79">
        <v>1780000</v>
      </c>
      <c r="K70" s="79">
        <v>713</v>
      </c>
      <c r="L70" s="79">
        <v>3750</v>
      </c>
      <c r="M70" s="79">
        <v>4450000</v>
      </c>
    </row>
    <row r="71" spans="1:13">
      <c r="A71" s="86">
        <v>1965</v>
      </c>
      <c r="B71" s="79">
        <v>1550000</v>
      </c>
      <c r="C71" s="79">
        <v>466000</v>
      </c>
      <c r="D71" s="79">
        <v>671000</v>
      </c>
      <c r="E71" s="79">
        <v>404000</v>
      </c>
      <c r="F71" s="79">
        <v>94000</v>
      </c>
      <c r="G71" s="79">
        <v>295000</v>
      </c>
      <c r="H71" s="79">
        <v>915000</v>
      </c>
      <c r="I71" s="79">
        <v>1820000</v>
      </c>
      <c r="J71" s="79">
        <v>1980000</v>
      </c>
      <c r="K71" s="79">
        <v>780</v>
      </c>
      <c r="L71" s="79">
        <v>4020</v>
      </c>
      <c r="M71" s="79">
        <v>4660000</v>
      </c>
    </row>
    <row r="72" spans="1:13">
      <c r="A72" s="86">
        <v>1966</v>
      </c>
      <c r="B72" s="79">
        <v>1550000</v>
      </c>
      <c r="C72" s="79">
        <v>485000</v>
      </c>
      <c r="D72" s="79">
        <v>725000</v>
      </c>
      <c r="E72" s="79">
        <v>446000</v>
      </c>
      <c r="F72" s="79">
        <v>71000</v>
      </c>
      <c r="G72" s="79">
        <v>248000</v>
      </c>
      <c r="H72" s="79">
        <v>559000</v>
      </c>
      <c r="I72" s="79">
        <v>2140000</v>
      </c>
      <c r="J72" s="79">
        <v>2220000</v>
      </c>
      <c r="K72" s="79">
        <v>794</v>
      </c>
      <c r="L72" s="79">
        <v>3990</v>
      </c>
      <c r="M72" s="79">
        <v>4580000</v>
      </c>
    </row>
    <row r="73" spans="1:13">
      <c r="A73" s="86">
        <v>1967</v>
      </c>
      <c r="B73" s="79">
        <v>1030000</v>
      </c>
      <c r="C73" s="79">
        <v>438000</v>
      </c>
      <c r="D73" s="79">
        <v>614000</v>
      </c>
      <c r="E73" s="79">
        <v>369000</v>
      </c>
      <c r="F73" s="79">
        <v>301000</v>
      </c>
      <c r="G73" s="79">
        <v>145000</v>
      </c>
      <c r="H73" s="79">
        <v>346000</v>
      </c>
      <c r="I73" s="79">
        <v>1760000</v>
      </c>
      <c r="J73" s="79">
        <v>1840000</v>
      </c>
      <c r="K73" s="79">
        <v>840</v>
      </c>
      <c r="L73" s="79">
        <v>4100</v>
      </c>
      <c r="M73" s="79">
        <v>4630000</v>
      </c>
    </row>
    <row r="74" spans="1:13">
      <c r="A74" s="86">
        <v>1968</v>
      </c>
      <c r="B74" s="79">
        <v>1300000</v>
      </c>
      <c r="C74" s="79">
        <v>472000</v>
      </c>
      <c r="D74" s="79">
        <v>633000</v>
      </c>
      <c r="E74" s="79">
        <v>378000</v>
      </c>
      <c r="F74" s="79">
        <v>366000</v>
      </c>
      <c r="G74" s="79">
        <v>218000</v>
      </c>
      <c r="H74" s="79">
        <v>361000</v>
      </c>
      <c r="I74" s="79">
        <v>1710000</v>
      </c>
      <c r="J74" s="79">
        <v>1910000</v>
      </c>
      <c r="K74" s="79">
        <v>908</v>
      </c>
      <c r="L74" s="79">
        <v>4260</v>
      </c>
      <c r="M74" s="79">
        <v>5010000</v>
      </c>
    </row>
    <row r="75" spans="1:13">
      <c r="A75" s="86">
        <v>1969</v>
      </c>
      <c r="B75" s="79">
        <v>1580000</v>
      </c>
      <c r="C75" s="79">
        <v>522000</v>
      </c>
      <c r="D75" s="79">
        <v>726000</v>
      </c>
      <c r="E75" s="79">
        <v>453000</v>
      </c>
      <c r="F75" s="79">
        <v>119000</v>
      </c>
      <c r="G75" s="79">
        <v>182000</v>
      </c>
      <c r="H75" s="79">
        <v>342000</v>
      </c>
      <c r="I75" s="79">
        <v>1940000</v>
      </c>
      <c r="J75" s="79">
        <v>2060000</v>
      </c>
      <c r="K75" s="79">
        <v>1050</v>
      </c>
      <c r="L75" s="79">
        <v>4650</v>
      </c>
      <c r="M75" s="79">
        <v>5520000</v>
      </c>
    </row>
    <row r="76" spans="1:13">
      <c r="A76" s="86">
        <v>1970</v>
      </c>
      <c r="B76" s="79">
        <v>1600000</v>
      </c>
      <c r="C76" s="79">
        <v>457000</v>
      </c>
      <c r="D76" s="79">
        <v>675000</v>
      </c>
      <c r="E76" s="79">
        <v>464000</v>
      </c>
      <c r="F76" s="79">
        <v>120000</v>
      </c>
      <c r="G76" s="79">
        <v>201000</v>
      </c>
      <c r="H76" s="79">
        <v>501000</v>
      </c>
      <c r="I76" s="79">
        <v>1850000</v>
      </c>
      <c r="J76" s="79">
        <v>1820000</v>
      </c>
      <c r="K76" s="79">
        <v>1280</v>
      </c>
      <c r="L76" s="79">
        <v>5380</v>
      </c>
      <c r="M76" s="79">
        <v>5900000</v>
      </c>
    </row>
    <row r="77" spans="1:13">
      <c r="A77" s="86">
        <v>1971</v>
      </c>
      <c r="B77" s="79">
        <v>1440000</v>
      </c>
      <c r="C77" s="79">
        <v>404000</v>
      </c>
      <c r="D77" s="79">
        <v>685000</v>
      </c>
      <c r="E77" s="79">
        <v>363000</v>
      </c>
      <c r="F77" s="79">
        <v>147000</v>
      </c>
      <c r="G77" s="79">
        <v>170000</v>
      </c>
      <c r="H77" s="79">
        <v>441000</v>
      </c>
      <c r="I77" s="79">
        <v>1830000</v>
      </c>
      <c r="J77" s="79">
        <v>1890000</v>
      </c>
      <c r="K77" s="79">
        <v>1150</v>
      </c>
      <c r="L77" s="79">
        <v>4620</v>
      </c>
      <c r="M77" s="79">
        <v>5940000</v>
      </c>
    </row>
    <row r="78" spans="1:13">
      <c r="A78" s="86">
        <v>1972</v>
      </c>
      <c r="B78" s="79">
        <v>1700000</v>
      </c>
      <c r="C78" s="79">
        <v>416000</v>
      </c>
      <c r="D78" s="79">
        <v>765000</v>
      </c>
      <c r="E78" s="79">
        <v>384000</v>
      </c>
      <c r="F78" s="79">
        <v>157000</v>
      </c>
      <c r="G78" s="79">
        <v>166000</v>
      </c>
      <c r="H78" s="79">
        <v>407000</v>
      </c>
      <c r="I78" s="79">
        <v>2030000</v>
      </c>
      <c r="J78" s="79">
        <v>2140000</v>
      </c>
      <c r="K78" s="79">
        <v>1130</v>
      </c>
      <c r="L78" s="79">
        <v>4420</v>
      </c>
      <c r="M78" s="79">
        <v>6540000</v>
      </c>
    </row>
    <row r="79" spans="1:13">
      <c r="A79" s="86">
        <v>1973</v>
      </c>
      <c r="B79" s="79">
        <v>1700000</v>
      </c>
      <c r="C79" s="79">
        <v>441000</v>
      </c>
      <c r="D79" s="79">
        <v>808000</v>
      </c>
      <c r="E79" s="79">
        <v>422000</v>
      </c>
      <c r="F79" s="79">
        <v>187000</v>
      </c>
      <c r="G79" s="79">
        <v>172000</v>
      </c>
      <c r="H79" s="79">
        <v>335000</v>
      </c>
      <c r="I79" s="79">
        <v>2210000</v>
      </c>
      <c r="J79" s="79">
        <v>2220000</v>
      </c>
      <c r="K79" s="79">
        <v>1310</v>
      </c>
      <c r="L79" s="79">
        <v>4810</v>
      </c>
      <c r="M79" s="79">
        <v>6920000</v>
      </c>
    </row>
    <row r="80" spans="1:13">
      <c r="A80" s="86">
        <v>1974</v>
      </c>
      <c r="B80" s="79">
        <v>1500000</v>
      </c>
      <c r="C80" s="79">
        <v>439000</v>
      </c>
      <c r="D80" s="79">
        <v>781000</v>
      </c>
      <c r="E80" s="79">
        <v>451000</v>
      </c>
      <c r="F80" s="79">
        <v>276000</v>
      </c>
      <c r="G80" s="79">
        <v>115000</v>
      </c>
      <c r="H80" s="79">
        <v>300000</v>
      </c>
      <c r="I80" s="79">
        <v>1990000</v>
      </c>
      <c r="J80" s="79">
        <v>2150000</v>
      </c>
      <c r="K80" s="79">
        <v>1700</v>
      </c>
      <c r="L80" s="79">
        <v>5630</v>
      </c>
      <c r="M80" s="79">
        <v>7100000</v>
      </c>
    </row>
    <row r="81" spans="1:13">
      <c r="A81" s="86">
        <v>1975</v>
      </c>
      <c r="B81" s="79">
        <v>1310000</v>
      </c>
      <c r="C81" s="79">
        <v>335000</v>
      </c>
      <c r="D81" s="79">
        <v>547000</v>
      </c>
      <c r="E81" s="79">
        <v>308000</v>
      </c>
      <c r="F81" s="79">
        <v>129000</v>
      </c>
      <c r="G81" s="79">
        <v>156000</v>
      </c>
      <c r="H81" s="79">
        <v>444000</v>
      </c>
      <c r="I81" s="79">
        <v>1390000</v>
      </c>
      <c r="J81" s="79">
        <v>1470000</v>
      </c>
      <c r="K81" s="79">
        <v>1410</v>
      </c>
      <c r="L81" s="79">
        <v>4290</v>
      </c>
      <c r="M81" s="79">
        <v>6740000</v>
      </c>
    </row>
    <row r="82" spans="1:13">
      <c r="A82" s="86">
        <v>1976</v>
      </c>
      <c r="B82" s="79">
        <v>1400000</v>
      </c>
      <c r="C82" s="79">
        <v>380000</v>
      </c>
      <c r="D82" s="79">
        <v>659000</v>
      </c>
      <c r="E82" s="79">
        <v>340000</v>
      </c>
      <c r="F82" s="79">
        <v>346000</v>
      </c>
      <c r="G82" s="79">
        <v>102000</v>
      </c>
      <c r="H82" s="79">
        <v>541000</v>
      </c>
      <c r="I82" s="79">
        <v>1810000</v>
      </c>
      <c r="J82" s="79">
        <v>1920000</v>
      </c>
      <c r="K82" s="79">
        <v>1530</v>
      </c>
      <c r="L82" s="79">
        <v>4390</v>
      </c>
      <c r="M82" s="79">
        <v>7260000</v>
      </c>
    </row>
    <row r="83" spans="1:13">
      <c r="A83" s="86">
        <v>1977</v>
      </c>
      <c r="B83" s="79">
        <v>1360000</v>
      </c>
      <c r="C83" s="79">
        <v>410000</v>
      </c>
      <c r="D83" s="79">
        <v>675000</v>
      </c>
      <c r="E83" s="79">
        <v>350000</v>
      </c>
      <c r="F83" s="79">
        <v>361000</v>
      </c>
      <c r="G83" s="79">
        <v>42000</v>
      </c>
      <c r="H83" s="79">
        <v>543000</v>
      </c>
      <c r="I83" s="79">
        <v>1980000</v>
      </c>
      <c r="J83" s="79">
        <v>2070000</v>
      </c>
      <c r="K83" s="79">
        <v>1470</v>
      </c>
      <c r="L83" s="79">
        <v>3960</v>
      </c>
      <c r="M83" s="79">
        <v>7420000</v>
      </c>
    </row>
    <row r="84" spans="1:13">
      <c r="A84" s="86">
        <v>1978</v>
      </c>
      <c r="B84" s="79">
        <v>1450000</v>
      </c>
      <c r="C84" s="79">
        <v>502000</v>
      </c>
      <c r="D84" s="79">
        <v>746000</v>
      </c>
      <c r="E84" s="79">
        <v>420000</v>
      </c>
      <c r="F84" s="79">
        <v>403000</v>
      </c>
      <c r="G84" s="79">
        <v>83000</v>
      </c>
      <c r="H84" s="79">
        <v>435000</v>
      </c>
      <c r="I84" s="79">
        <v>2190000</v>
      </c>
      <c r="J84" s="79">
        <v>2370000</v>
      </c>
      <c r="K84" s="79">
        <v>1450</v>
      </c>
      <c r="L84" s="79">
        <v>3630</v>
      </c>
      <c r="M84" s="79">
        <v>7280000</v>
      </c>
    </row>
    <row r="85" spans="1:13">
      <c r="A85" s="86">
        <v>1979</v>
      </c>
      <c r="B85" s="79">
        <v>1520000</v>
      </c>
      <c r="C85" s="79">
        <v>604000</v>
      </c>
      <c r="D85" s="79">
        <v>948000</v>
      </c>
      <c r="E85" s="79">
        <v>498000</v>
      </c>
      <c r="F85" s="79">
        <v>204000</v>
      </c>
      <c r="G85" s="79">
        <v>74000</v>
      </c>
      <c r="H85" s="79">
        <v>252000</v>
      </c>
      <c r="I85" s="79">
        <v>2160000</v>
      </c>
      <c r="J85" s="79">
        <v>2430000</v>
      </c>
      <c r="K85" s="79">
        <v>2030</v>
      </c>
      <c r="L85" s="79">
        <v>4570</v>
      </c>
      <c r="M85" s="79">
        <v>7350000</v>
      </c>
    </row>
    <row r="86" spans="1:13">
      <c r="A86" s="86">
        <v>1980</v>
      </c>
      <c r="B86" s="79">
        <v>1220000</v>
      </c>
      <c r="C86" s="79">
        <v>613000</v>
      </c>
      <c r="D86" s="79">
        <v>824000</v>
      </c>
      <c r="E86" s="79">
        <v>515000</v>
      </c>
      <c r="F86" s="79">
        <v>427000</v>
      </c>
      <c r="G86" s="79">
        <v>14000</v>
      </c>
      <c r="H86" s="79">
        <v>314000</v>
      </c>
      <c r="I86" s="79">
        <v>1860000</v>
      </c>
      <c r="J86" s="79">
        <v>2180000</v>
      </c>
      <c r="K86" s="79">
        <v>2230</v>
      </c>
      <c r="L86" s="79">
        <v>4420</v>
      </c>
      <c r="M86" s="79">
        <v>7200000</v>
      </c>
    </row>
    <row r="87" spans="1:13">
      <c r="A87" s="86">
        <v>1981</v>
      </c>
      <c r="B87" s="79">
        <v>1540000</v>
      </c>
      <c r="C87" s="79">
        <v>592000</v>
      </c>
      <c r="D87" s="79">
        <v>816000</v>
      </c>
      <c r="E87" s="79">
        <v>483000</v>
      </c>
      <c r="F87" s="79">
        <v>331000</v>
      </c>
      <c r="G87" s="79">
        <v>24000</v>
      </c>
      <c r="H87" s="79">
        <v>485000</v>
      </c>
      <c r="I87" s="79">
        <v>2030000</v>
      </c>
      <c r="J87" s="79">
        <v>2270000</v>
      </c>
      <c r="K87" s="79">
        <v>1860</v>
      </c>
      <c r="L87" s="79">
        <v>3330</v>
      </c>
      <c r="M87" s="79">
        <v>7690000</v>
      </c>
    </row>
    <row r="88" spans="1:13">
      <c r="A88" s="86">
        <v>1982</v>
      </c>
      <c r="B88" s="79">
        <v>1230000</v>
      </c>
      <c r="C88" s="79">
        <v>518000</v>
      </c>
      <c r="D88" s="79">
        <v>670000</v>
      </c>
      <c r="E88" s="79">
        <v>468000</v>
      </c>
      <c r="F88" s="79">
        <v>258000</v>
      </c>
      <c r="G88" s="79">
        <v>31000</v>
      </c>
      <c r="H88" s="79">
        <v>695000</v>
      </c>
      <c r="I88" s="79">
        <v>1660000</v>
      </c>
      <c r="J88" s="79">
        <v>1760000</v>
      </c>
      <c r="K88" s="79">
        <v>1610</v>
      </c>
      <c r="L88" s="79">
        <v>2710</v>
      </c>
      <c r="M88" s="79">
        <v>7580000</v>
      </c>
    </row>
    <row r="89" spans="1:13">
      <c r="A89" s="86">
        <v>1983</v>
      </c>
      <c r="B89" s="79">
        <v>1210000</v>
      </c>
      <c r="C89" s="79">
        <v>449000</v>
      </c>
      <c r="D89" s="79">
        <v>634000</v>
      </c>
      <c r="E89" s="79">
        <v>402000</v>
      </c>
      <c r="F89" s="79">
        <v>460000</v>
      </c>
      <c r="G89" s="79">
        <v>81000</v>
      </c>
      <c r="H89" s="79">
        <v>692000</v>
      </c>
      <c r="I89" s="79">
        <v>1800000</v>
      </c>
      <c r="J89" s="79">
        <v>2010000</v>
      </c>
      <c r="K89" s="79">
        <v>1690</v>
      </c>
      <c r="L89" s="79">
        <v>2760</v>
      </c>
      <c r="M89" s="79">
        <v>7610000</v>
      </c>
    </row>
    <row r="90" spans="1:13">
      <c r="A90" s="86">
        <v>1984</v>
      </c>
      <c r="B90" s="79">
        <v>1170000</v>
      </c>
      <c r="C90" s="79">
        <v>461000</v>
      </c>
      <c r="D90" s="79">
        <v>659000</v>
      </c>
      <c r="E90" s="79">
        <v>307000</v>
      </c>
      <c r="F90" s="79">
        <v>445000</v>
      </c>
      <c r="G90" s="79">
        <v>91000</v>
      </c>
      <c r="H90" s="79">
        <v>568000</v>
      </c>
      <c r="I90" s="79">
        <v>2120000</v>
      </c>
      <c r="J90" s="79">
        <v>2120000</v>
      </c>
      <c r="K90" s="79">
        <v>1470</v>
      </c>
      <c r="L90" s="79">
        <v>2310</v>
      </c>
      <c r="M90" s="79">
        <v>7810000</v>
      </c>
    </row>
    <row r="91" spans="1:13">
      <c r="A91" s="86">
        <v>1985</v>
      </c>
      <c r="B91" s="79">
        <v>1060000</v>
      </c>
      <c r="C91" s="79">
        <v>503000</v>
      </c>
      <c r="D91" s="79">
        <v>636000</v>
      </c>
      <c r="E91" s="79">
        <v>372000</v>
      </c>
      <c r="F91" s="79">
        <v>378000</v>
      </c>
      <c r="G91" s="79">
        <v>38000</v>
      </c>
      <c r="H91" s="79">
        <v>320000</v>
      </c>
      <c r="I91" s="79">
        <v>1980000</v>
      </c>
      <c r="J91" s="79">
        <v>2140000</v>
      </c>
      <c r="K91" s="79">
        <v>1480</v>
      </c>
      <c r="L91" s="79">
        <v>2240</v>
      </c>
      <c r="M91" s="79">
        <v>7990000</v>
      </c>
    </row>
    <row r="92" spans="1:13">
      <c r="A92" s="86">
        <v>1986</v>
      </c>
      <c r="B92" s="79">
        <v>1070000</v>
      </c>
      <c r="C92" s="79">
        <v>477000</v>
      </c>
      <c r="D92" s="79">
        <v>649000</v>
      </c>
      <c r="E92" s="79">
        <v>406000</v>
      </c>
      <c r="F92" s="79">
        <v>502000</v>
      </c>
      <c r="G92" s="79">
        <v>12000</v>
      </c>
      <c r="H92" s="79">
        <v>225000</v>
      </c>
      <c r="I92" s="79">
        <v>2100000</v>
      </c>
      <c r="J92" s="79">
        <v>2140000</v>
      </c>
      <c r="K92" s="79">
        <v>1460</v>
      </c>
      <c r="L92" s="79">
        <v>2170</v>
      </c>
      <c r="M92" s="79">
        <v>7940000</v>
      </c>
    </row>
    <row r="93" spans="1:13">
      <c r="A93" s="86">
        <v>1987</v>
      </c>
      <c r="B93" s="80">
        <v>1130000</v>
      </c>
      <c r="C93" s="79">
        <v>498000</v>
      </c>
      <c r="D93" s="79">
        <v>716000</v>
      </c>
      <c r="E93" s="79">
        <v>415000</v>
      </c>
      <c r="F93" s="79">
        <v>469000</v>
      </c>
      <c r="G93" s="79">
        <v>9000</v>
      </c>
      <c r="H93" s="79">
        <v>113000</v>
      </c>
      <c r="I93" s="79">
        <v>2130000</v>
      </c>
      <c r="J93" s="79">
        <v>2200000</v>
      </c>
      <c r="K93" s="79">
        <v>1820</v>
      </c>
      <c r="L93" s="79">
        <v>2610</v>
      </c>
      <c r="M93" s="79">
        <v>8240000</v>
      </c>
    </row>
    <row r="94" spans="1:13">
      <c r="A94" s="86">
        <v>1988</v>
      </c>
      <c r="B94" s="79">
        <v>1410000</v>
      </c>
      <c r="C94" s="79">
        <v>518000</v>
      </c>
      <c r="D94" s="79">
        <v>789000</v>
      </c>
      <c r="E94" s="79">
        <v>446000</v>
      </c>
      <c r="F94" s="79">
        <v>333000</v>
      </c>
      <c r="G94" s="79">
        <v>58000</v>
      </c>
      <c r="H94" s="79">
        <v>97000</v>
      </c>
      <c r="I94" s="79">
        <v>2210000</v>
      </c>
      <c r="J94" s="79">
        <v>2210000</v>
      </c>
      <c r="K94" s="79">
        <v>2660</v>
      </c>
      <c r="L94" s="79">
        <v>3660</v>
      </c>
      <c r="M94" s="79">
        <v>8720000</v>
      </c>
    </row>
    <row r="95" spans="1:13">
      <c r="A95" s="86">
        <v>1989</v>
      </c>
      <c r="B95" s="79">
        <v>1480000</v>
      </c>
      <c r="C95" s="79">
        <v>548000</v>
      </c>
      <c r="D95" s="79">
        <v>761000</v>
      </c>
      <c r="E95" s="79">
        <v>480000</v>
      </c>
      <c r="F95" s="79">
        <v>300000</v>
      </c>
      <c r="G95" s="79">
        <v>130000</v>
      </c>
      <c r="H95" s="79">
        <v>107000</v>
      </c>
      <c r="I95" s="79">
        <v>2200000</v>
      </c>
      <c r="J95" s="79">
        <v>2180000</v>
      </c>
      <c r="K95" s="79">
        <v>2890</v>
      </c>
      <c r="L95" s="79">
        <v>3800</v>
      </c>
      <c r="M95" s="79">
        <v>9040000</v>
      </c>
    </row>
    <row r="96" spans="1:13">
      <c r="A96" s="86">
        <v>1990</v>
      </c>
      <c r="B96" s="79">
        <v>1580000</v>
      </c>
      <c r="C96" s="79">
        <v>536000</v>
      </c>
      <c r="D96" s="79">
        <v>775000</v>
      </c>
      <c r="E96" s="79">
        <v>441000</v>
      </c>
      <c r="F96" s="79">
        <v>262000</v>
      </c>
      <c r="G96" s="79">
        <v>211000</v>
      </c>
      <c r="H96" s="79">
        <v>101000</v>
      </c>
      <c r="I96" s="79">
        <v>2150000</v>
      </c>
      <c r="J96" s="79">
        <v>2170000</v>
      </c>
      <c r="K96" s="79">
        <v>2710</v>
      </c>
      <c r="L96" s="79">
        <v>3380</v>
      </c>
      <c r="M96" s="79">
        <v>9200000</v>
      </c>
    </row>
    <row r="97" spans="1:13">
      <c r="A97" s="86">
        <v>1991</v>
      </c>
      <c r="B97" s="79">
        <v>1580000</v>
      </c>
      <c r="C97" s="79">
        <v>533000</v>
      </c>
      <c r="D97" s="79">
        <v>667000</v>
      </c>
      <c r="E97" s="79">
        <v>418000</v>
      </c>
      <c r="F97" s="79">
        <v>289000</v>
      </c>
      <c r="G97" s="79">
        <v>271000</v>
      </c>
      <c r="H97" s="79">
        <v>132000</v>
      </c>
      <c r="I97" s="79">
        <v>2050000</v>
      </c>
      <c r="J97" s="79">
        <v>2090000</v>
      </c>
      <c r="K97" s="79">
        <v>2410</v>
      </c>
      <c r="L97" s="79">
        <v>2890</v>
      </c>
      <c r="M97" s="79">
        <v>9330000</v>
      </c>
    </row>
    <row r="98" spans="1:13">
      <c r="A98" s="86">
        <v>1992</v>
      </c>
      <c r="B98" s="79">
        <v>1710000</v>
      </c>
      <c r="C98" s="79">
        <v>554000</v>
      </c>
      <c r="D98" s="79">
        <v>722000</v>
      </c>
      <c r="E98" s="79">
        <v>433000</v>
      </c>
      <c r="F98" s="79">
        <v>289000</v>
      </c>
      <c r="G98" s="79">
        <v>177000</v>
      </c>
      <c r="H98" s="79">
        <v>205000</v>
      </c>
      <c r="I98" s="79">
        <v>2180000</v>
      </c>
      <c r="J98" s="79">
        <v>2310000</v>
      </c>
      <c r="K98" s="79">
        <v>2370</v>
      </c>
      <c r="L98" s="79">
        <v>2750</v>
      </c>
      <c r="M98" s="79">
        <v>9470000</v>
      </c>
    </row>
    <row r="99" spans="1:13">
      <c r="A99" s="86">
        <v>1993</v>
      </c>
      <c r="B99" s="79">
        <v>1790000</v>
      </c>
      <c r="C99" s="79">
        <v>543000</v>
      </c>
      <c r="D99" s="79">
        <v>748000</v>
      </c>
      <c r="E99" s="79">
        <v>460000</v>
      </c>
      <c r="F99" s="79">
        <v>343000</v>
      </c>
      <c r="G99" s="79">
        <v>217000</v>
      </c>
      <c r="H99" s="79">
        <v>153000</v>
      </c>
      <c r="I99" s="79">
        <v>2360000</v>
      </c>
      <c r="J99" s="79">
        <v>2510000</v>
      </c>
      <c r="K99" s="79">
        <v>2020</v>
      </c>
      <c r="L99" s="79">
        <v>2280</v>
      </c>
      <c r="M99" s="79">
        <v>9490000</v>
      </c>
    </row>
    <row r="100" spans="1:13">
      <c r="A100" s="86">
        <v>1994</v>
      </c>
      <c r="B100" s="79">
        <v>1840000</v>
      </c>
      <c r="C100" s="79">
        <v>500000</v>
      </c>
      <c r="D100" s="79">
        <v>827000</v>
      </c>
      <c r="E100" s="79">
        <v>392000</v>
      </c>
      <c r="F100" s="79">
        <v>470000</v>
      </c>
      <c r="G100" s="79">
        <v>157000</v>
      </c>
      <c r="H100" s="79">
        <v>119000</v>
      </c>
      <c r="I100" s="79">
        <v>2680000</v>
      </c>
      <c r="J100" s="79">
        <v>2680000</v>
      </c>
      <c r="K100" s="79">
        <v>2450</v>
      </c>
      <c r="L100" s="79">
        <v>2690</v>
      </c>
      <c r="M100" s="79">
        <v>9500000</v>
      </c>
    </row>
    <row r="101" spans="1:13">
      <c r="A101" s="86">
        <v>1995</v>
      </c>
      <c r="B101" s="79">
        <v>1930000</v>
      </c>
      <c r="C101" s="79">
        <v>443000</v>
      </c>
      <c r="D101" s="79">
        <v>874000</v>
      </c>
      <c r="E101" s="79">
        <v>352000</v>
      </c>
      <c r="F101" s="79">
        <v>429000</v>
      </c>
      <c r="G101" s="79">
        <v>217000</v>
      </c>
      <c r="H101" s="79">
        <v>163000</v>
      </c>
      <c r="I101" s="79">
        <v>2530000</v>
      </c>
      <c r="J101" s="79">
        <v>2540000</v>
      </c>
      <c r="K101" s="79">
        <v>3050</v>
      </c>
      <c r="L101" s="79">
        <v>3260</v>
      </c>
      <c r="M101" s="79">
        <v>10000000</v>
      </c>
    </row>
    <row r="102" spans="1:13">
      <c r="A102" s="86">
        <v>1996</v>
      </c>
      <c r="B102" s="79">
        <v>2010000</v>
      </c>
      <c r="C102" s="79">
        <v>428000</v>
      </c>
      <c r="D102" s="79">
        <v>891000</v>
      </c>
      <c r="E102" s="79">
        <v>345000</v>
      </c>
      <c r="F102" s="79">
        <v>543000</v>
      </c>
      <c r="G102" s="79">
        <v>169000</v>
      </c>
      <c r="H102" s="79">
        <v>146000</v>
      </c>
      <c r="I102" s="79">
        <v>2610000</v>
      </c>
      <c r="J102" s="79">
        <v>2830000</v>
      </c>
      <c r="K102" s="79">
        <v>2400</v>
      </c>
      <c r="L102" s="79">
        <v>2500</v>
      </c>
      <c r="M102" s="79">
        <v>11000000</v>
      </c>
    </row>
    <row r="103" spans="1:13">
      <c r="A103" s="86">
        <v>1997</v>
      </c>
      <c r="B103" s="79">
        <v>2070000</v>
      </c>
      <c r="C103" s="79">
        <v>498000</v>
      </c>
      <c r="D103" s="79">
        <v>967000</v>
      </c>
      <c r="E103" s="79">
        <v>396000</v>
      </c>
      <c r="F103" s="79">
        <v>632000</v>
      </c>
      <c r="G103" s="79">
        <v>92900</v>
      </c>
      <c r="H103" s="79">
        <v>314000</v>
      </c>
      <c r="I103" s="79">
        <v>2790000</v>
      </c>
      <c r="J103" s="79">
        <v>2940000</v>
      </c>
      <c r="K103" s="79">
        <v>2360</v>
      </c>
      <c r="L103" s="79">
        <v>2400</v>
      </c>
      <c r="M103" s="79">
        <v>11500000</v>
      </c>
    </row>
    <row r="104" spans="1:13">
      <c r="A104" s="82">
        <v>1998</v>
      </c>
      <c r="B104" s="84">
        <v>2140000</v>
      </c>
      <c r="C104" s="84">
        <v>466000</v>
      </c>
      <c r="D104" s="84">
        <v>956000</v>
      </c>
      <c r="E104" s="84">
        <v>349000</v>
      </c>
      <c r="F104" s="84">
        <v>683000</v>
      </c>
      <c r="G104" s="84">
        <v>86200</v>
      </c>
      <c r="H104" s="84">
        <v>532000</v>
      </c>
      <c r="I104" s="84">
        <v>2890000</v>
      </c>
      <c r="J104" s="84">
        <v>3030000</v>
      </c>
      <c r="K104" s="84">
        <v>1730</v>
      </c>
      <c r="L104" s="84">
        <v>1730</v>
      </c>
      <c r="M104" s="79">
        <v>12100000</v>
      </c>
    </row>
    <row r="105" spans="1:13">
      <c r="A105" s="82">
        <v>1999</v>
      </c>
      <c r="B105" s="84">
        <v>1890000</v>
      </c>
      <c r="C105" s="84">
        <v>381000</v>
      </c>
      <c r="D105" s="84">
        <v>949000</v>
      </c>
      <c r="E105" s="84">
        <v>230000</v>
      </c>
      <c r="F105" s="84">
        <v>837000</v>
      </c>
      <c r="G105" s="84">
        <v>25200</v>
      </c>
      <c r="H105" s="84">
        <v>566000</v>
      </c>
      <c r="I105" s="84">
        <v>2980000</v>
      </c>
      <c r="J105" s="84">
        <v>3130000</v>
      </c>
      <c r="K105" s="84">
        <v>1670</v>
      </c>
      <c r="L105" s="84">
        <v>1640</v>
      </c>
      <c r="M105" s="79">
        <v>12800000</v>
      </c>
    </row>
    <row r="106" spans="1:13">
      <c r="A106" s="82">
        <v>2000</v>
      </c>
      <c r="B106" s="84">
        <v>1580000</v>
      </c>
      <c r="C106" s="84">
        <v>358000</v>
      </c>
      <c r="D106" s="84">
        <v>955000</v>
      </c>
      <c r="E106" s="84">
        <v>209000</v>
      </c>
      <c r="F106" s="84">
        <v>1060000</v>
      </c>
      <c r="G106" s="84">
        <v>93600</v>
      </c>
      <c r="H106" s="84">
        <v>345000</v>
      </c>
      <c r="I106" s="84">
        <v>3020000</v>
      </c>
      <c r="J106" s="84">
        <v>3090000</v>
      </c>
      <c r="K106" s="84">
        <v>1940</v>
      </c>
      <c r="L106" s="84">
        <v>1840</v>
      </c>
      <c r="M106" s="79">
        <v>13200000</v>
      </c>
    </row>
    <row r="107" spans="1:13">
      <c r="A107" s="82">
        <v>2001</v>
      </c>
      <c r="B107" s="84">
        <v>1630000</v>
      </c>
      <c r="C107" s="84">
        <v>316000</v>
      </c>
      <c r="D107" s="84">
        <v>833000</v>
      </c>
      <c r="E107" s="84">
        <v>172000</v>
      </c>
      <c r="F107" s="84">
        <v>991000</v>
      </c>
      <c r="G107" s="84">
        <v>22500</v>
      </c>
      <c r="H107" s="84">
        <v>957000</v>
      </c>
      <c r="I107" s="84">
        <v>2620000</v>
      </c>
      <c r="J107" s="84">
        <v>2510000</v>
      </c>
      <c r="K107" s="84">
        <v>1690</v>
      </c>
      <c r="L107" s="84">
        <v>1560</v>
      </c>
      <c r="M107" s="79">
        <v>13700000</v>
      </c>
    </row>
    <row r="108" spans="1:13">
      <c r="A108" s="82">
        <v>2002</v>
      </c>
      <c r="B108" s="84">
        <v>1440000</v>
      </c>
      <c r="C108" s="84">
        <v>208000</v>
      </c>
      <c r="D108" s="84">
        <v>842000</v>
      </c>
      <c r="E108" s="84">
        <v>69900</v>
      </c>
      <c r="F108" s="84">
        <v>927000</v>
      </c>
      <c r="G108" s="84">
        <v>26600</v>
      </c>
      <c r="H108" s="84">
        <v>1030000</v>
      </c>
      <c r="I108" s="84">
        <v>2370000</v>
      </c>
      <c r="J108" s="84">
        <v>2590000</v>
      </c>
      <c r="K108" s="84">
        <v>1670</v>
      </c>
      <c r="L108" s="84">
        <v>1510</v>
      </c>
      <c r="M108" s="79">
        <v>13600000</v>
      </c>
    </row>
    <row r="109" spans="1:13">
      <c r="A109" s="82">
        <v>2003</v>
      </c>
      <c r="B109" s="83">
        <v>1250000</v>
      </c>
      <c r="C109" s="83">
        <v>207000</v>
      </c>
      <c r="D109" s="83">
        <v>737000</v>
      </c>
      <c r="E109" s="83">
        <v>53300</v>
      </c>
      <c r="F109" s="84">
        <v>882000</v>
      </c>
      <c r="G109" s="84">
        <v>93300</v>
      </c>
      <c r="H109" s="84">
        <v>656000</v>
      </c>
      <c r="I109" s="84">
        <v>2290000</v>
      </c>
      <c r="J109" s="84">
        <v>2430000</v>
      </c>
      <c r="K109" s="81">
        <v>1880</v>
      </c>
      <c r="L109" s="84">
        <v>1670</v>
      </c>
      <c r="M109" s="79">
        <v>13800000</v>
      </c>
    </row>
    <row r="110" spans="1:13">
      <c r="A110" s="82">
        <v>2004</v>
      </c>
      <c r="B110" s="83">
        <v>1260000</v>
      </c>
      <c r="C110" s="83">
        <v>191000</v>
      </c>
      <c r="D110" s="83">
        <v>774000</v>
      </c>
      <c r="E110" s="83">
        <v>50800</v>
      </c>
      <c r="F110" s="84">
        <v>807000</v>
      </c>
      <c r="G110" s="84">
        <v>118000</v>
      </c>
      <c r="H110" s="84">
        <v>134000</v>
      </c>
      <c r="I110" s="84">
        <v>2410000</v>
      </c>
      <c r="J110" s="84">
        <v>2550000</v>
      </c>
      <c r="K110" s="81">
        <v>2950</v>
      </c>
      <c r="L110" s="79">
        <v>2550</v>
      </c>
      <c r="M110" s="79">
        <v>14700000</v>
      </c>
    </row>
    <row r="111" spans="1:13">
      <c r="A111" s="82">
        <v>2005</v>
      </c>
      <c r="B111" s="83">
        <v>1210000</v>
      </c>
      <c r="C111" s="83">
        <v>183000</v>
      </c>
      <c r="D111" s="83">
        <v>769000</v>
      </c>
      <c r="E111" s="83">
        <v>47200</v>
      </c>
      <c r="F111" s="84">
        <v>1000000</v>
      </c>
      <c r="G111" s="84">
        <v>39500</v>
      </c>
      <c r="H111" s="84">
        <v>63500</v>
      </c>
      <c r="I111" s="84">
        <v>2270000</v>
      </c>
      <c r="J111" s="84">
        <v>2420000</v>
      </c>
      <c r="K111" s="81">
        <v>3830</v>
      </c>
      <c r="L111" s="79">
        <v>3200</v>
      </c>
      <c r="M111" s="79">
        <v>15000000</v>
      </c>
    </row>
    <row r="112" spans="1:13">
      <c r="A112" s="82">
        <v>2006</v>
      </c>
      <c r="B112" s="83">
        <v>1210000</v>
      </c>
      <c r="C112" s="83">
        <v>151000</v>
      </c>
      <c r="D112" s="83">
        <v>819000</v>
      </c>
      <c r="E112" s="83">
        <v>44800</v>
      </c>
      <c r="F112" s="84">
        <v>1070000</v>
      </c>
      <c r="G112" s="84">
        <v>106000</v>
      </c>
      <c r="H112" s="84">
        <v>194000</v>
      </c>
      <c r="I112" s="84">
        <v>2110000</v>
      </c>
      <c r="J112" s="84">
        <v>2200000</v>
      </c>
      <c r="K112" s="81">
        <v>6940</v>
      </c>
      <c r="L112" s="79">
        <v>5610</v>
      </c>
      <c r="M112" s="79">
        <v>15100000</v>
      </c>
    </row>
    <row r="113" spans="1:13">
      <c r="A113" s="82">
        <v>2007</v>
      </c>
      <c r="B113" s="83">
        <v>1270000</v>
      </c>
      <c r="C113" s="83">
        <v>162000</v>
      </c>
      <c r="D113" s="83">
        <v>772000</v>
      </c>
      <c r="E113" s="83">
        <v>46000</v>
      </c>
      <c r="F113" s="84">
        <v>829000</v>
      </c>
      <c r="G113" s="84">
        <v>51100</v>
      </c>
      <c r="H113" s="84">
        <v>130000</v>
      </c>
      <c r="I113" s="84">
        <v>2140000</v>
      </c>
      <c r="J113" s="84">
        <v>2270000</v>
      </c>
      <c r="K113" s="81">
        <v>7230</v>
      </c>
      <c r="L113" s="79">
        <v>5680</v>
      </c>
      <c r="M113" s="79">
        <v>15500000</v>
      </c>
    </row>
    <row r="114" spans="1:13">
      <c r="A114" s="82">
        <v>2008</v>
      </c>
      <c r="B114" s="83">
        <v>1220000</v>
      </c>
      <c r="C114" s="83">
        <v>159000</v>
      </c>
      <c r="D114" s="83">
        <v>700000</v>
      </c>
      <c r="E114" s="83">
        <v>53800</v>
      </c>
      <c r="F114" s="84">
        <v>724000</v>
      </c>
      <c r="G114" s="84">
        <v>36500</v>
      </c>
      <c r="H114" s="84">
        <v>199000</v>
      </c>
      <c r="I114" s="84">
        <v>2020000</v>
      </c>
      <c r="J114" s="84">
        <v>2000000</v>
      </c>
      <c r="K114" s="81">
        <v>7040</v>
      </c>
      <c r="L114" s="79">
        <v>5330</v>
      </c>
      <c r="M114" s="79">
        <v>15600000</v>
      </c>
    </row>
    <row r="115" spans="1:13">
      <c r="A115" s="82">
        <v>2009</v>
      </c>
      <c r="B115" s="83">
        <v>1110000</v>
      </c>
      <c r="C115" s="83">
        <v>138000</v>
      </c>
      <c r="D115" s="83">
        <v>639000</v>
      </c>
      <c r="E115" s="83">
        <v>46400</v>
      </c>
      <c r="F115" s="83">
        <v>664000</v>
      </c>
      <c r="G115" s="83">
        <v>80800</v>
      </c>
      <c r="H115" s="83">
        <v>434000</v>
      </c>
      <c r="I115" s="83">
        <v>1650000</v>
      </c>
      <c r="J115" s="83">
        <v>1580000</v>
      </c>
      <c r="K115" s="83">
        <v>5320</v>
      </c>
      <c r="L115" s="83">
        <v>4040</v>
      </c>
      <c r="M115" s="83">
        <v>16100000</v>
      </c>
    </row>
    <row r="116" spans="1:13">
      <c r="A116" s="82">
        <v>2010</v>
      </c>
      <c r="B116" s="83">
        <v>1060000</v>
      </c>
      <c r="C116" s="83">
        <v>143000</v>
      </c>
      <c r="D116" s="83">
        <v>642000</v>
      </c>
      <c r="E116" s="83">
        <v>37700</v>
      </c>
      <c r="F116" s="83">
        <v>605000</v>
      </c>
      <c r="G116" s="83">
        <v>78300</v>
      </c>
      <c r="H116" s="83">
        <v>384000</v>
      </c>
      <c r="I116" s="83">
        <v>1760000</v>
      </c>
      <c r="J116" s="83">
        <v>1760000</v>
      </c>
      <c r="K116" s="83">
        <v>7679.5110000000004</v>
      </c>
      <c r="L116" s="83">
        <v>5740</v>
      </c>
      <c r="M116" s="83">
        <v>16100000</v>
      </c>
    </row>
    <row r="117" spans="1:13">
      <c r="A117" s="82">
        <v>2011</v>
      </c>
      <c r="B117" s="83">
        <v>992000</v>
      </c>
      <c r="C117" s="83">
        <v>153000</v>
      </c>
      <c r="D117" s="83">
        <v>649000</v>
      </c>
      <c r="E117" s="83">
        <v>37300</v>
      </c>
      <c r="F117" s="83">
        <v>670000</v>
      </c>
      <c r="G117" s="83">
        <v>40400</v>
      </c>
      <c r="H117" s="83">
        <v>409000</v>
      </c>
      <c r="I117" s="83">
        <v>1760000</v>
      </c>
      <c r="J117" s="83">
        <v>1730000</v>
      </c>
      <c r="K117" s="83">
        <v>8950</v>
      </c>
      <c r="L117" s="83">
        <v>6490</v>
      </c>
      <c r="M117" s="83">
        <v>16100000</v>
      </c>
    </row>
    <row r="118" spans="1:13">
      <c r="A118" s="82">
        <v>2012</v>
      </c>
      <c r="B118" s="83">
        <v>962000</v>
      </c>
      <c r="C118" s="83">
        <v>164000</v>
      </c>
      <c r="D118" s="83">
        <v>642000</v>
      </c>
      <c r="E118" s="83">
        <v>39400</v>
      </c>
      <c r="F118" s="83">
        <v>630000</v>
      </c>
      <c r="G118" s="83">
        <v>169000</v>
      </c>
      <c r="H118" s="83">
        <v>236000</v>
      </c>
      <c r="I118" s="83">
        <v>1760000</v>
      </c>
      <c r="J118" s="83">
        <v>1760000</v>
      </c>
      <c r="K118" s="83">
        <v>8100</v>
      </c>
      <c r="L118" s="83">
        <v>5750</v>
      </c>
      <c r="M118" s="83">
        <v>16700000</v>
      </c>
    </row>
    <row r="119" spans="1:13">
      <c r="A119" s="82">
        <v>2013</v>
      </c>
      <c r="B119" s="83">
        <v>993000</v>
      </c>
      <c r="C119" s="83">
        <v>166000</v>
      </c>
      <c r="D119" s="83">
        <v>630000</v>
      </c>
      <c r="E119" s="83">
        <v>46900</v>
      </c>
      <c r="F119" s="83">
        <v>734000</v>
      </c>
      <c r="G119" s="83">
        <v>111000</v>
      </c>
      <c r="H119" s="83">
        <v>259000</v>
      </c>
      <c r="I119" s="83">
        <v>1830000</v>
      </c>
      <c r="J119" s="83">
        <v>1760000</v>
      </c>
      <c r="K119" s="83">
        <v>7490</v>
      </c>
      <c r="L119" s="83">
        <v>5240</v>
      </c>
      <c r="M119" s="83">
        <v>18400000</v>
      </c>
    </row>
    <row r="120" spans="1:13">
      <c r="A120" s="82">
        <v>2014</v>
      </c>
      <c r="B120" s="83">
        <v>1050000</v>
      </c>
      <c r="C120" s="83">
        <v>173000</v>
      </c>
      <c r="D120" s="83">
        <v>672000</v>
      </c>
      <c r="E120" s="83">
        <v>46000</v>
      </c>
      <c r="F120" s="83">
        <v>620000</v>
      </c>
      <c r="G120" s="83">
        <v>127000</v>
      </c>
      <c r="H120" s="83">
        <v>190000</v>
      </c>
      <c r="I120" s="83">
        <v>1760000</v>
      </c>
      <c r="J120" s="83">
        <v>1780000</v>
      </c>
      <c r="K120" s="83">
        <v>7010</v>
      </c>
      <c r="L120" s="83">
        <v>4830</v>
      </c>
      <c r="M120" s="83">
        <v>18600000</v>
      </c>
    </row>
    <row r="121" spans="1:13">
      <c r="A121" s="82">
        <v>2015</v>
      </c>
      <c r="B121" s="83">
        <v>1090000</v>
      </c>
      <c r="C121" s="83">
        <v>166000</v>
      </c>
      <c r="D121" s="83">
        <v>640000</v>
      </c>
      <c r="E121" s="83">
        <v>48800</v>
      </c>
      <c r="F121" s="83">
        <v>687000</v>
      </c>
      <c r="G121" s="83">
        <v>86200</v>
      </c>
      <c r="H121" s="83">
        <v>209000</v>
      </c>
      <c r="I121" s="83">
        <v>1810000</v>
      </c>
      <c r="J121" s="83">
        <v>1820000</v>
      </c>
      <c r="K121" s="83">
        <v>5650</v>
      </c>
      <c r="L121" s="83">
        <v>3880</v>
      </c>
      <c r="M121" s="83">
        <v>19200000</v>
      </c>
    </row>
    <row r="122" spans="1:13">
      <c r="A122" s="82">
        <v>2016</v>
      </c>
      <c r="B122" s="83">
        <v>1180000</v>
      </c>
      <c r="C122" s="83">
        <v>149000</v>
      </c>
      <c r="D122" s="83">
        <v>690000</v>
      </c>
      <c r="E122" s="83">
        <v>46300</v>
      </c>
      <c r="F122" s="83">
        <v>708000</v>
      </c>
      <c r="G122" s="83">
        <v>134000</v>
      </c>
      <c r="H122" s="83">
        <v>223000</v>
      </c>
      <c r="I122" s="83">
        <v>1800000</v>
      </c>
      <c r="J122" s="83">
        <v>1880000</v>
      </c>
      <c r="K122" s="83">
        <v>4960</v>
      </c>
      <c r="L122" s="83">
        <v>3370</v>
      </c>
      <c r="M122" s="83">
        <v>20400000</v>
      </c>
    </row>
    <row r="123" spans="1:13">
      <c r="A123" s="82">
        <v>2017</v>
      </c>
      <c r="B123" s="83">
        <v>1040000</v>
      </c>
      <c r="C123" s="83">
        <v>146000</v>
      </c>
      <c r="D123" s="83">
        <v>702000</v>
      </c>
      <c r="E123" s="83">
        <v>40100</v>
      </c>
      <c r="F123" s="83">
        <v>813000</v>
      </c>
      <c r="G123" s="83">
        <v>94200</v>
      </c>
      <c r="H123" s="83">
        <v>265000</v>
      </c>
      <c r="I123" s="83">
        <v>1800000</v>
      </c>
      <c r="J123" s="83">
        <v>1870000</v>
      </c>
      <c r="K123" s="83">
        <v>6290</v>
      </c>
      <c r="L123" s="83">
        <v>4180</v>
      </c>
      <c r="M123" s="83">
        <v>19900000</v>
      </c>
    </row>
    <row r="124" spans="1:13">
      <c r="A124" s="82">
        <v>2018</v>
      </c>
      <c r="B124" s="83">
        <v>1070000</v>
      </c>
      <c r="C124" s="83">
        <v>149000</v>
      </c>
      <c r="D124" s="83">
        <v>712000</v>
      </c>
      <c r="E124" s="83">
        <v>41200</v>
      </c>
      <c r="F124" s="83">
        <v>778000</v>
      </c>
      <c r="G124" s="83">
        <v>190000</v>
      </c>
      <c r="H124" s="83">
        <v>244000</v>
      </c>
      <c r="I124" s="83">
        <v>1820000</v>
      </c>
      <c r="J124" s="83">
        <v>1800000</v>
      </c>
      <c r="K124" s="83">
        <v>6590</v>
      </c>
      <c r="L124" s="83">
        <v>4280</v>
      </c>
      <c r="M124" s="83">
        <v>20400000</v>
      </c>
    </row>
    <row r="125" spans="1:13">
      <c r="A125" s="485" t="s">
        <v>1343</v>
      </c>
      <c r="B125" s="485"/>
      <c r="C125" s="485"/>
      <c r="D125" s="485"/>
      <c r="E125" s="485"/>
      <c r="F125" s="485"/>
      <c r="G125" s="485"/>
      <c r="H125" s="485"/>
      <c r="I125" s="485"/>
      <c r="J125" s="485"/>
      <c r="K125" s="485"/>
      <c r="L125" s="485"/>
      <c r="M125" s="485"/>
    </row>
    <row r="126" spans="1:13" ht="16.5">
      <c r="A126" s="476" t="s">
        <v>1359</v>
      </c>
      <c r="B126" s="476"/>
      <c r="C126" s="476"/>
      <c r="D126" s="476"/>
      <c r="E126" s="476"/>
      <c r="F126" s="476"/>
      <c r="G126" s="476"/>
      <c r="H126" s="476"/>
      <c r="I126" s="476"/>
      <c r="J126" s="476"/>
      <c r="K126" s="476"/>
      <c r="L126" s="476"/>
      <c r="M126" s="476"/>
    </row>
    <row r="127" spans="1:13">
      <c r="A127" s="486" t="s">
        <v>1316</v>
      </c>
      <c r="B127" s="486"/>
      <c r="C127" s="486"/>
      <c r="D127" s="486"/>
      <c r="E127" s="486"/>
      <c r="F127" s="486"/>
      <c r="G127" s="486"/>
      <c r="H127" s="486"/>
      <c r="I127" s="486"/>
      <c r="J127" s="486"/>
      <c r="K127" s="486"/>
      <c r="L127" s="486"/>
      <c r="M127" s="486"/>
    </row>
  </sheetData>
  <mergeCells count="7">
    <mergeCell ref="A126:M126"/>
    <mergeCell ref="A127:M127"/>
    <mergeCell ref="A1:M1"/>
    <mergeCell ref="A2:M2"/>
    <mergeCell ref="A3:M3"/>
    <mergeCell ref="A4:M4"/>
    <mergeCell ref="A125:M1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7"/>
  <sheetViews>
    <sheetView workbookViewId="0">
      <selection activeCell="Q40" sqref="Q40"/>
    </sheetView>
  </sheetViews>
  <sheetFormatPr defaultRowHeight="15"/>
  <sheetData>
    <row r="1" spans="1:9" ht="16.5">
      <c r="A1" s="493" t="s">
        <v>1360</v>
      </c>
      <c r="B1" s="493"/>
      <c r="C1" s="493"/>
      <c r="D1" s="493"/>
      <c r="E1" s="493"/>
      <c r="F1" s="493"/>
      <c r="G1" s="493"/>
      <c r="H1" s="493"/>
      <c r="I1" s="493"/>
    </row>
    <row r="2" spans="1:9">
      <c r="A2" s="493" t="s">
        <v>1293</v>
      </c>
      <c r="B2" s="493"/>
      <c r="C2" s="493"/>
      <c r="D2" s="493"/>
      <c r="E2" s="493"/>
      <c r="F2" s="493"/>
      <c r="G2" s="493"/>
      <c r="H2" s="508"/>
      <c r="I2" s="508"/>
    </row>
    <row r="3" spans="1:9">
      <c r="A3" s="493" t="s">
        <v>1361</v>
      </c>
      <c r="B3" s="493"/>
      <c r="C3" s="493"/>
      <c r="D3" s="493"/>
      <c r="E3" s="493"/>
      <c r="F3" s="493"/>
      <c r="G3" s="493"/>
      <c r="H3" s="508"/>
      <c r="I3" s="508"/>
    </row>
    <row r="4" spans="1:9">
      <c r="A4" s="496" t="s">
        <v>1362</v>
      </c>
      <c r="B4" s="496"/>
      <c r="C4" s="496"/>
      <c r="D4" s="496"/>
      <c r="E4" s="496"/>
      <c r="F4" s="496"/>
      <c r="G4" s="496"/>
      <c r="H4" s="509"/>
      <c r="I4" s="509"/>
    </row>
    <row r="5" spans="1:9" ht="39">
      <c r="A5" s="110" t="s">
        <v>0</v>
      </c>
      <c r="B5" s="111" t="s">
        <v>1296</v>
      </c>
      <c r="C5" s="111" t="s">
        <v>1299</v>
      </c>
      <c r="D5" s="110" t="s">
        <v>1322</v>
      </c>
      <c r="E5" s="110" t="s">
        <v>1302</v>
      </c>
      <c r="F5" s="111" t="s">
        <v>1333</v>
      </c>
      <c r="G5" s="111" t="s">
        <v>1308</v>
      </c>
      <c r="H5" s="111" t="s">
        <v>1309</v>
      </c>
      <c r="I5" s="111" t="s">
        <v>1310</v>
      </c>
    </row>
    <row r="6" spans="1:9">
      <c r="A6" s="112">
        <v>1900</v>
      </c>
      <c r="B6" s="113">
        <v>120</v>
      </c>
      <c r="C6" s="124" t="s">
        <v>1313</v>
      </c>
      <c r="D6" s="124" t="s">
        <v>1313</v>
      </c>
      <c r="E6" s="124" t="s">
        <v>1313</v>
      </c>
      <c r="F6" s="114">
        <v>33.200000000000003</v>
      </c>
      <c r="G6" s="113">
        <v>609000</v>
      </c>
      <c r="H6" s="113">
        <v>11900000</v>
      </c>
      <c r="I6" s="113">
        <v>386</v>
      </c>
    </row>
    <row r="7" spans="1:9">
      <c r="A7" s="112">
        <v>1901</v>
      </c>
      <c r="B7" s="113">
        <v>120</v>
      </c>
      <c r="C7" s="124" t="s">
        <v>1313</v>
      </c>
      <c r="D7" s="124" t="s">
        <v>1313</v>
      </c>
      <c r="E7" s="124" t="s">
        <v>1313</v>
      </c>
      <c r="F7" s="115">
        <v>35.9</v>
      </c>
      <c r="G7" s="113">
        <v>610000</v>
      </c>
      <c r="H7" s="113">
        <v>11900000</v>
      </c>
      <c r="I7" s="113">
        <v>395</v>
      </c>
    </row>
    <row r="8" spans="1:9">
      <c r="A8" s="112">
        <v>1902</v>
      </c>
      <c r="B8" s="113">
        <v>122</v>
      </c>
      <c r="C8" s="124" t="s">
        <v>1313</v>
      </c>
      <c r="D8" s="124" t="s">
        <v>1313</v>
      </c>
      <c r="E8" s="124" t="s">
        <v>1313</v>
      </c>
      <c r="F8" s="115">
        <v>41.7</v>
      </c>
      <c r="G8" s="113">
        <v>609000</v>
      </c>
      <c r="H8" s="113">
        <v>11400000</v>
      </c>
      <c r="I8" s="113">
        <v>451</v>
      </c>
    </row>
    <row r="9" spans="1:9">
      <c r="A9" s="112">
        <v>1903</v>
      </c>
      <c r="B9" s="113">
        <v>114</v>
      </c>
      <c r="C9" s="124" t="s">
        <v>1313</v>
      </c>
      <c r="D9" s="124" t="s">
        <v>1313</v>
      </c>
      <c r="E9" s="124" t="s">
        <v>1313</v>
      </c>
      <c r="F9" s="115">
        <v>43.7</v>
      </c>
      <c r="G9" s="113">
        <v>609000</v>
      </c>
      <c r="H9" s="113">
        <v>11000000</v>
      </c>
      <c r="I9" s="113">
        <v>496</v>
      </c>
    </row>
    <row r="10" spans="1:9">
      <c r="A10" s="112">
        <v>1904</v>
      </c>
      <c r="B10" s="113">
        <v>122</v>
      </c>
      <c r="C10" s="124" t="s">
        <v>1313</v>
      </c>
      <c r="D10" s="124" t="s">
        <v>1313</v>
      </c>
      <c r="E10" s="124" t="s">
        <v>1313</v>
      </c>
      <c r="F10" s="115">
        <v>43.1</v>
      </c>
      <c r="G10" s="113">
        <v>608000</v>
      </c>
      <c r="H10" s="113">
        <v>11000000</v>
      </c>
      <c r="I10" s="113">
        <v>526</v>
      </c>
    </row>
    <row r="11" spans="1:9">
      <c r="A11" s="112">
        <v>1905</v>
      </c>
      <c r="B11" s="113">
        <v>133</v>
      </c>
      <c r="C11" s="124" t="s">
        <v>1313</v>
      </c>
      <c r="D11" s="124" t="s">
        <v>1313</v>
      </c>
      <c r="E11" s="124" t="s">
        <v>1313</v>
      </c>
      <c r="F11" s="115">
        <v>50</v>
      </c>
      <c r="G11" s="113">
        <v>607000</v>
      </c>
      <c r="H11" s="113">
        <v>11000000</v>
      </c>
      <c r="I11" s="113">
        <v>575</v>
      </c>
    </row>
    <row r="12" spans="1:9">
      <c r="A12" s="112">
        <v>1906</v>
      </c>
      <c r="B12" s="113">
        <v>146</v>
      </c>
      <c r="C12" s="124" t="s">
        <v>1313</v>
      </c>
      <c r="D12" s="124" t="s">
        <v>1313</v>
      </c>
      <c r="E12" s="124" t="s">
        <v>1313</v>
      </c>
      <c r="F12" s="115">
        <v>58.9</v>
      </c>
      <c r="G12" s="113">
        <v>608000</v>
      </c>
      <c r="H12" s="113">
        <v>11000000</v>
      </c>
      <c r="I12" s="113">
        <v>608</v>
      </c>
    </row>
    <row r="13" spans="1:9">
      <c r="A13" s="112">
        <v>1907</v>
      </c>
      <c r="B13" s="113">
        <v>132</v>
      </c>
      <c r="C13" s="124" t="s">
        <v>1313</v>
      </c>
      <c r="D13" s="124" t="s">
        <v>1313</v>
      </c>
      <c r="E13" s="124" t="s">
        <v>1313</v>
      </c>
      <c r="F13" s="115">
        <v>61.3</v>
      </c>
      <c r="G13" s="113">
        <v>609000</v>
      </c>
      <c r="H13" s="113">
        <v>10600000</v>
      </c>
      <c r="I13" s="113">
        <v>623</v>
      </c>
    </row>
    <row r="14" spans="1:9">
      <c r="A14" s="112">
        <v>1908</v>
      </c>
      <c r="B14" s="113">
        <v>138</v>
      </c>
      <c r="C14" s="124" t="s">
        <v>1313</v>
      </c>
      <c r="D14" s="115">
        <v>54.2</v>
      </c>
      <c r="E14" s="115">
        <v>63</v>
      </c>
      <c r="F14" s="115">
        <v>47.4</v>
      </c>
      <c r="G14" s="113">
        <v>609000</v>
      </c>
      <c r="H14" s="113">
        <v>11000000</v>
      </c>
      <c r="I14" s="113">
        <v>668</v>
      </c>
    </row>
    <row r="15" spans="1:9">
      <c r="A15" s="112">
        <v>1909</v>
      </c>
      <c r="B15" s="113">
        <v>150</v>
      </c>
      <c r="C15" s="124" t="s">
        <v>1313</v>
      </c>
      <c r="D15" s="115">
        <v>57.7</v>
      </c>
      <c r="E15" s="115">
        <v>62.1</v>
      </c>
      <c r="F15" s="115">
        <v>56.6</v>
      </c>
      <c r="G15" s="113">
        <v>609000</v>
      </c>
      <c r="H15" s="113">
        <v>11000000</v>
      </c>
      <c r="I15" s="113">
        <v>687</v>
      </c>
    </row>
    <row r="16" spans="1:9">
      <c r="A16" s="112">
        <v>1910</v>
      </c>
      <c r="B16" s="113">
        <v>143</v>
      </c>
      <c r="C16" s="124" t="s">
        <v>1313</v>
      </c>
      <c r="D16" s="115">
        <v>73.900000000000006</v>
      </c>
      <c r="E16" s="116">
        <v>4.67</v>
      </c>
      <c r="F16" s="115">
        <v>62.9</v>
      </c>
      <c r="G16" s="113">
        <v>608000</v>
      </c>
      <c r="H16" s="113">
        <v>10600000</v>
      </c>
      <c r="I16" s="113">
        <v>689</v>
      </c>
    </row>
    <row r="17" spans="1:9">
      <c r="A17" s="112">
        <v>1911</v>
      </c>
      <c r="B17" s="113">
        <v>146</v>
      </c>
      <c r="C17" s="124" t="s">
        <v>1313</v>
      </c>
      <c r="D17" s="115">
        <v>62.1</v>
      </c>
      <c r="E17" s="116">
        <v>9.8699999999999992</v>
      </c>
      <c r="F17" s="115">
        <v>61.4</v>
      </c>
      <c r="G17" s="113">
        <v>608000</v>
      </c>
      <c r="H17" s="113">
        <v>10600000</v>
      </c>
      <c r="I17" s="113">
        <v>699</v>
      </c>
    </row>
    <row r="18" spans="1:9">
      <c r="A18" s="112">
        <v>1912</v>
      </c>
      <c r="B18" s="113">
        <v>140</v>
      </c>
      <c r="C18" s="124" t="s">
        <v>1313</v>
      </c>
      <c r="D18" s="115">
        <v>74.900000000000006</v>
      </c>
      <c r="E18" s="115">
        <v>40</v>
      </c>
      <c r="F18" s="115">
        <v>66.2</v>
      </c>
      <c r="G18" s="113">
        <v>609000</v>
      </c>
      <c r="H18" s="113">
        <v>10300000</v>
      </c>
      <c r="I18" s="113">
        <v>705</v>
      </c>
    </row>
    <row r="19" spans="1:9">
      <c r="A19" s="112">
        <v>1913</v>
      </c>
      <c r="B19" s="113">
        <v>135</v>
      </c>
      <c r="C19" s="124" t="s">
        <v>1313</v>
      </c>
      <c r="D19" s="115">
        <v>63.6</v>
      </c>
      <c r="E19" s="115">
        <v>70.3</v>
      </c>
      <c r="F19" s="115">
        <v>69</v>
      </c>
      <c r="G19" s="113">
        <v>608000</v>
      </c>
      <c r="H19" s="113">
        <v>10000000</v>
      </c>
      <c r="I19" s="113">
        <v>694</v>
      </c>
    </row>
    <row r="20" spans="1:9">
      <c r="A20" s="112">
        <v>1914</v>
      </c>
      <c r="B20" s="113">
        <v>139</v>
      </c>
      <c r="C20" s="124" t="s">
        <v>1313</v>
      </c>
      <c r="D20" s="115">
        <v>41.7</v>
      </c>
      <c r="E20" s="115">
        <v>79.400000000000006</v>
      </c>
      <c r="F20" s="115">
        <v>54.4</v>
      </c>
      <c r="G20" s="113">
        <v>610000</v>
      </c>
      <c r="H20" s="113">
        <v>9940000</v>
      </c>
      <c r="I20" s="113">
        <v>663</v>
      </c>
    </row>
    <row r="21" spans="1:9">
      <c r="A21" s="112">
        <v>1915</v>
      </c>
      <c r="B21" s="113">
        <v>150</v>
      </c>
      <c r="C21" s="124" t="s">
        <v>1313</v>
      </c>
      <c r="D21" s="115">
        <v>99</v>
      </c>
      <c r="E21" s="116">
        <v>3.36</v>
      </c>
      <c r="F21" s="115">
        <v>54.4</v>
      </c>
      <c r="G21" s="113">
        <v>616000</v>
      </c>
      <c r="H21" s="113">
        <v>9940000</v>
      </c>
      <c r="I21" s="113">
        <v>704</v>
      </c>
    </row>
    <row r="22" spans="1:9">
      <c r="A22" s="112">
        <v>1916</v>
      </c>
      <c r="B22" s="113">
        <v>140</v>
      </c>
      <c r="C22" s="124" t="s">
        <v>1313</v>
      </c>
      <c r="D22" s="113">
        <v>794</v>
      </c>
      <c r="E22" s="115">
        <v>42.1</v>
      </c>
      <c r="F22" s="115">
        <v>75.3</v>
      </c>
      <c r="G22" s="113">
        <v>623000</v>
      </c>
      <c r="H22" s="113">
        <v>9320000</v>
      </c>
      <c r="I22" s="113">
        <v>685</v>
      </c>
    </row>
    <row r="23" spans="1:9">
      <c r="A23" s="112">
        <v>1917</v>
      </c>
      <c r="B23" s="113">
        <v>123</v>
      </c>
      <c r="C23" s="124" t="s">
        <v>1313</v>
      </c>
      <c r="D23" s="113">
        <v>628</v>
      </c>
      <c r="E23" s="113">
        <v>136</v>
      </c>
      <c r="F23" s="115">
        <v>75.900000000000006</v>
      </c>
      <c r="G23" s="113">
        <v>629000</v>
      </c>
      <c r="H23" s="113">
        <v>8010000</v>
      </c>
      <c r="I23" s="113">
        <v>631</v>
      </c>
    </row>
    <row r="24" spans="1:9">
      <c r="A24" s="112">
        <v>1918</v>
      </c>
      <c r="B24" s="113">
        <v>102</v>
      </c>
      <c r="C24" s="124" t="s">
        <v>1313</v>
      </c>
      <c r="D24" s="115">
        <v>83</v>
      </c>
      <c r="E24" s="115">
        <v>12.4</v>
      </c>
      <c r="F24" s="115">
        <v>79.8</v>
      </c>
      <c r="G24" s="113">
        <v>635000</v>
      </c>
      <c r="H24" s="113">
        <v>6850000</v>
      </c>
      <c r="I24" s="113">
        <v>578</v>
      </c>
    </row>
    <row r="25" spans="1:9">
      <c r="A25" s="112">
        <v>1919</v>
      </c>
      <c r="B25" s="115">
        <v>85.6</v>
      </c>
      <c r="C25" s="124" t="s">
        <v>1313</v>
      </c>
      <c r="D25" s="115">
        <v>75.099999999999994</v>
      </c>
      <c r="E25" s="113">
        <v>184</v>
      </c>
      <c r="F25" s="113">
        <v>115</v>
      </c>
      <c r="G25" s="113">
        <v>641000</v>
      </c>
      <c r="H25" s="113">
        <v>6040000</v>
      </c>
      <c r="I25" s="113">
        <v>550</v>
      </c>
    </row>
    <row r="26" spans="1:9">
      <c r="A26" s="112">
        <v>1920</v>
      </c>
      <c r="B26" s="115">
        <v>74.099999999999994</v>
      </c>
      <c r="C26" s="124" t="s">
        <v>1313</v>
      </c>
      <c r="D26" s="113">
        <v>517</v>
      </c>
      <c r="E26" s="115">
        <v>58.9</v>
      </c>
      <c r="F26" s="113">
        <v>120</v>
      </c>
      <c r="G26" s="113">
        <v>660000</v>
      </c>
      <c r="H26" s="113">
        <v>5380000</v>
      </c>
      <c r="I26" s="113">
        <v>507</v>
      </c>
    </row>
    <row r="27" spans="1:9">
      <c r="A27" s="112">
        <v>1921</v>
      </c>
      <c r="B27" s="115">
        <v>72.900000000000006</v>
      </c>
      <c r="C27" s="124" t="s">
        <v>1313</v>
      </c>
      <c r="D27" s="113">
        <v>808</v>
      </c>
      <c r="E27" s="116">
        <v>5.56</v>
      </c>
      <c r="F27" s="115">
        <v>72.900000000000006</v>
      </c>
      <c r="G27" s="113">
        <v>662000</v>
      </c>
      <c r="H27" s="113">
        <v>6050000</v>
      </c>
      <c r="I27" s="113">
        <v>498</v>
      </c>
    </row>
    <row r="28" spans="1:9">
      <c r="A28" s="112">
        <v>1922</v>
      </c>
      <c r="B28" s="115">
        <v>71.3</v>
      </c>
      <c r="C28" s="124" t="s">
        <v>1313</v>
      </c>
      <c r="D28" s="113">
        <v>310</v>
      </c>
      <c r="E28" s="116">
        <v>8.4600000000000009</v>
      </c>
      <c r="F28" s="115">
        <v>85.2</v>
      </c>
      <c r="G28" s="113">
        <v>667000</v>
      </c>
      <c r="H28" s="113">
        <v>6490000</v>
      </c>
      <c r="I28" s="113">
        <v>481</v>
      </c>
    </row>
    <row r="29" spans="1:9">
      <c r="A29" s="112">
        <v>1923</v>
      </c>
      <c r="B29" s="115">
        <v>74.8</v>
      </c>
      <c r="C29" s="124" t="s">
        <v>1313</v>
      </c>
      <c r="D29" s="113">
        <v>316</v>
      </c>
      <c r="E29" s="115">
        <v>30.1</v>
      </c>
      <c r="F29" s="113">
        <v>101</v>
      </c>
      <c r="G29" s="113">
        <v>664000</v>
      </c>
      <c r="H29" s="113">
        <v>6350000</v>
      </c>
      <c r="I29" s="113">
        <v>554</v>
      </c>
    </row>
    <row r="30" spans="1:9">
      <c r="A30" s="112">
        <v>1924</v>
      </c>
      <c r="B30" s="115">
        <v>76</v>
      </c>
      <c r="C30" s="124" t="s">
        <v>1313</v>
      </c>
      <c r="D30" s="113">
        <v>329</v>
      </c>
      <c r="E30" s="117">
        <v>0.41</v>
      </c>
      <c r="F30" s="115">
        <v>97.5</v>
      </c>
      <c r="G30" s="113">
        <v>665000</v>
      </c>
      <c r="H30" s="113">
        <v>6330000</v>
      </c>
      <c r="I30" s="113">
        <v>592</v>
      </c>
    </row>
    <row r="31" spans="1:9">
      <c r="A31" s="112">
        <v>1925</v>
      </c>
      <c r="B31" s="115">
        <v>71.8</v>
      </c>
      <c r="C31" s="124" t="s">
        <v>1313</v>
      </c>
      <c r="D31" s="113">
        <v>170</v>
      </c>
      <c r="E31" s="113">
        <v>160</v>
      </c>
      <c r="F31" s="115">
        <v>92.1</v>
      </c>
      <c r="G31" s="113">
        <v>664000</v>
      </c>
      <c r="H31" s="113">
        <v>6170000</v>
      </c>
      <c r="I31" s="113">
        <v>591</v>
      </c>
    </row>
    <row r="32" spans="1:9">
      <c r="A32" s="112">
        <v>1926</v>
      </c>
      <c r="B32" s="115">
        <v>69.400000000000006</v>
      </c>
      <c r="C32" s="124" t="s">
        <v>1313</v>
      </c>
      <c r="D32" s="113">
        <v>140</v>
      </c>
      <c r="E32" s="115">
        <v>14.7</v>
      </c>
      <c r="F32" s="115">
        <v>94.8</v>
      </c>
      <c r="G32" s="113">
        <v>663000</v>
      </c>
      <c r="H32" s="113">
        <v>6110000</v>
      </c>
      <c r="I32" s="113">
        <v>602</v>
      </c>
    </row>
    <row r="33" spans="1:9">
      <c r="A33" s="112">
        <v>1927</v>
      </c>
      <c r="B33" s="115">
        <v>65.5</v>
      </c>
      <c r="C33" s="124" t="s">
        <v>1313</v>
      </c>
      <c r="D33" s="113">
        <v>159</v>
      </c>
      <c r="E33" s="115">
        <v>82.7</v>
      </c>
      <c r="F33" s="115">
        <v>85.5</v>
      </c>
      <c r="G33" s="113">
        <v>664000</v>
      </c>
      <c r="H33" s="113">
        <v>6240000</v>
      </c>
      <c r="I33" s="113">
        <v>597</v>
      </c>
    </row>
    <row r="34" spans="1:9">
      <c r="A34" s="112">
        <v>1928</v>
      </c>
      <c r="B34" s="115">
        <v>66.8</v>
      </c>
      <c r="C34" s="124" t="s">
        <v>1313</v>
      </c>
      <c r="D34" s="113">
        <v>176</v>
      </c>
      <c r="E34" s="113">
        <v>628</v>
      </c>
      <c r="F34" s="115">
        <v>85.1</v>
      </c>
      <c r="G34" s="113">
        <v>665000</v>
      </c>
      <c r="H34" s="113">
        <v>6320000</v>
      </c>
      <c r="I34" s="113">
        <v>603</v>
      </c>
    </row>
    <row r="35" spans="1:9">
      <c r="A35" s="112">
        <v>1929</v>
      </c>
      <c r="B35" s="115">
        <v>64</v>
      </c>
      <c r="C35" s="124" t="s">
        <v>1313</v>
      </c>
      <c r="D35" s="113">
        <v>264</v>
      </c>
      <c r="E35" s="113">
        <v>164</v>
      </c>
      <c r="F35" s="115">
        <v>85.6</v>
      </c>
      <c r="G35" s="113">
        <v>663000</v>
      </c>
      <c r="H35" s="113">
        <v>6300000</v>
      </c>
      <c r="I35" s="113">
        <v>609</v>
      </c>
    </row>
    <row r="36" spans="1:9">
      <c r="A36" s="112">
        <v>1930</v>
      </c>
      <c r="B36" s="115">
        <v>66.5</v>
      </c>
      <c r="C36" s="124" t="s">
        <v>1313</v>
      </c>
      <c r="D36" s="113">
        <v>111</v>
      </c>
      <c r="E36" s="113">
        <v>114</v>
      </c>
      <c r="F36" s="115">
        <v>64.2</v>
      </c>
      <c r="G36" s="113">
        <v>662000</v>
      </c>
      <c r="H36" s="113">
        <v>6460000</v>
      </c>
      <c r="I36" s="113">
        <v>648</v>
      </c>
    </row>
    <row r="37" spans="1:9">
      <c r="A37" s="112">
        <v>1931</v>
      </c>
      <c r="B37" s="115">
        <v>69.2</v>
      </c>
      <c r="C37" s="124" t="s">
        <v>1313</v>
      </c>
      <c r="D37" s="113">
        <v>299</v>
      </c>
      <c r="E37" s="113">
        <v>581</v>
      </c>
      <c r="F37" s="115">
        <v>43.9</v>
      </c>
      <c r="G37" s="113">
        <v>723000</v>
      </c>
      <c r="H37" s="113">
        <v>7750000</v>
      </c>
      <c r="I37" s="113">
        <v>695</v>
      </c>
    </row>
    <row r="38" spans="1:9">
      <c r="A38" s="112">
        <v>1932</v>
      </c>
      <c r="B38" s="115">
        <v>72.5</v>
      </c>
      <c r="C38" s="124" t="s">
        <v>1313</v>
      </c>
      <c r="D38" s="113">
        <v>408</v>
      </c>
      <c r="E38" s="113">
        <v>1080</v>
      </c>
      <c r="F38" s="115">
        <v>30.3</v>
      </c>
      <c r="G38" s="113">
        <v>665000</v>
      </c>
      <c r="H38" s="113">
        <v>7940000</v>
      </c>
      <c r="I38" s="113">
        <v>754</v>
      </c>
    </row>
    <row r="39" spans="1:9">
      <c r="A39" s="112">
        <v>1933</v>
      </c>
      <c r="B39" s="115">
        <v>71.7</v>
      </c>
      <c r="C39" s="124" t="s">
        <v>1313</v>
      </c>
      <c r="D39" s="113">
        <v>219</v>
      </c>
      <c r="E39" s="113">
        <v>127</v>
      </c>
      <c r="F39" s="115">
        <v>20.7</v>
      </c>
      <c r="G39" s="113">
        <v>847000</v>
      </c>
      <c r="H39" s="113">
        <v>10700000</v>
      </c>
      <c r="I39" s="113">
        <v>793</v>
      </c>
    </row>
    <row r="40" spans="1:9">
      <c r="A40" s="112">
        <v>1934</v>
      </c>
      <c r="B40" s="115">
        <v>86.4</v>
      </c>
      <c r="C40" s="124" t="s">
        <v>1313</v>
      </c>
      <c r="D40" s="113">
        <v>1050</v>
      </c>
      <c r="E40" s="115">
        <v>46.9</v>
      </c>
      <c r="F40" s="115">
        <v>12.7</v>
      </c>
      <c r="G40" s="113">
        <v>1120000</v>
      </c>
      <c r="H40" s="113">
        <v>13600000</v>
      </c>
      <c r="I40" s="113">
        <v>841</v>
      </c>
    </row>
    <row r="41" spans="1:9">
      <c r="A41" s="112">
        <v>1935</v>
      </c>
      <c r="B41" s="113">
        <v>101</v>
      </c>
      <c r="C41" s="124" t="s">
        <v>1313</v>
      </c>
      <c r="D41" s="113">
        <v>1470</v>
      </c>
      <c r="E41" s="116">
        <v>1.7</v>
      </c>
      <c r="F41" s="115">
        <v>23</v>
      </c>
      <c r="G41" s="113">
        <v>1120000</v>
      </c>
      <c r="H41" s="113">
        <v>13300000</v>
      </c>
      <c r="I41" s="113">
        <v>924</v>
      </c>
    </row>
    <row r="42" spans="1:9">
      <c r="A42" s="112">
        <v>1936</v>
      </c>
      <c r="B42" s="113">
        <v>118</v>
      </c>
      <c r="C42" s="124" t="s">
        <v>1313</v>
      </c>
      <c r="D42" s="113">
        <v>1010</v>
      </c>
      <c r="E42" s="115">
        <v>24.5</v>
      </c>
      <c r="F42" s="115">
        <v>29.3</v>
      </c>
      <c r="G42" s="113">
        <v>1120000</v>
      </c>
      <c r="H42" s="113">
        <v>13200000</v>
      </c>
      <c r="I42" s="113">
        <v>1030</v>
      </c>
    </row>
    <row r="43" spans="1:9">
      <c r="A43" s="112">
        <v>1937</v>
      </c>
      <c r="B43" s="113">
        <v>128</v>
      </c>
      <c r="C43" s="124" t="s">
        <v>1313</v>
      </c>
      <c r="D43" s="113">
        <v>1450</v>
      </c>
      <c r="E43" s="115">
        <v>40.9</v>
      </c>
      <c r="F43" s="115">
        <v>35.200000000000003</v>
      </c>
      <c r="G43" s="113">
        <v>1120000</v>
      </c>
      <c r="H43" s="113">
        <v>12700000</v>
      </c>
      <c r="I43" s="113">
        <v>1100</v>
      </c>
    </row>
    <row r="44" spans="1:9">
      <c r="A44" s="118">
        <v>1938</v>
      </c>
      <c r="B44" s="113">
        <v>161</v>
      </c>
      <c r="C44" s="124" t="s">
        <v>1313</v>
      </c>
      <c r="D44" s="113">
        <v>1740</v>
      </c>
      <c r="E44" s="116">
        <v>5.23</v>
      </c>
      <c r="F44" s="115">
        <v>26.8</v>
      </c>
      <c r="G44" s="113">
        <v>1120000</v>
      </c>
      <c r="H44" s="113">
        <v>13000000</v>
      </c>
      <c r="I44" s="113">
        <v>1170</v>
      </c>
    </row>
    <row r="45" spans="1:9">
      <c r="A45" s="112">
        <v>1939</v>
      </c>
      <c r="B45" s="113">
        <v>145</v>
      </c>
      <c r="C45" s="124" t="s">
        <v>1313</v>
      </c>
      <c r="D45" s="113">
        <v>3170</v>
      </c>
      <c r="E45" s="117">
        <v>0.45100000000000001</v>
      </c>
      <c r="F45" s="115">
        <v>34.5</v>
      </c>
      <c r="G45" s="113">
        <v>1110000</v>
      </c>
      <c r="H45" s="113">
        <v>13000000</v>
      </c>
      <c r="I45" s="113">
        <v>1230</v>
      </c>
    </row>
    <row r="46" spans="1:9">
      <c r="A46" s="112">
        <v>1940</v>
      </c>
      <c r="B46" s="113">
        <v>151</v>
      </c>
      <c r="C46" s="124" t="s">
        <v>1313</v>
      </c>
      <c r="D46" s="113">
        <v>3760</v>
      </c>
      <c r="E46" s="119">
        <v>0.995</v>
      </c>
      <c r="F46" s="115">
        <v>36.6</v>
      </c>
      <c r="G46" s="113">
        <v>1090000</v>
      </c>
      <c r="H46" s="113">
        <v>12700000</v>
      </c>
      <c r="I46" s="113">
        <v>1310</v>
      </c>
    </row>
    <row r="47" spans="1:9">
      <c r="A47" s="112">
        <v>1941</v>
      </c>
      <c r="B47" s="113">
        <v>148</v>
      </c>
      <c r="C47" s="124" t="s">
        <v>1313</v>
      </c>
      <c r="D47" s="113">
        <v>872</v>
      </c>
      <c r="E47" s="119">
        <v>4.99E-2</v>
      </c>
      <c r="F47" s="115">
        <v>60.4</v>
      </c>
      <c r="G47" s="113">
        <v>1090000</v>
      </c>
      <c r="H47" s="113">
        <v>12100000</v>
      </c>
      <c r="I47" s="113">
        <v>1080</v>
      </c>
    </row>
    <row r="48" spans="1:9">
      <c r="A48" s="112">
        <v>1942</v>
      </c>
      <c r="B48" s="113">
        <v>108</v>
      </c>
      <c r="C48" s="124" t="s">
        <v>1313</v>
      </c>
      <c r="D48" s="113">
        <v>280</v>
      </c>
      <c r="E48" s="119">
        <v>9.0800000000000006E-2</v>
      </c>
      <c r="F48" s="115">
        <v>67.3</v>
      </c>
      <c r="G48" s="113">
        <v>1090000</v>
      </c>
      <c r="H48" s="113">
        <v>10900000</v>
      </c>
      <c r="I48" s="113">
        <v>1120</v>
      </c>
    </row>
    <row r="49" spans="1:9">
      <c r="A49" s="112">
        <v>1943</v>
      </c>
      <c r="B49" s="115">
        <v>42.4</v>
      </c>
      <c r="C49" s="124" t="s">
        <v>1313</v>
      </c>
      <c r="D49" s="115">
        <v>90.4</v>
      </c>
      <c r="E49" s="115">
        <v>21.4</v>
      </c>
      <c r="F49" s="115">
        <v>86.1</v>
      </c>
      <c r="G49" s="113">
        <v>1090000</v>
      </c>
      <c r="H49" s="113">
        <v>10300000</v>
      </c>
      <c r="I49" s="113">
        <v>896</v>
      </c>
    </row>
    <row r="50" spans="1:9">
      <c r="A50" s="112">
        <v>1944</v>
      </c>
      <c r="B50" s="115">
        <v>31.1</v>
      </c>
      <c r="C50" s="124" t="s">
        <v>1313</v>
      </c>
      <c r="D50" s="115">
        <v>89.3</v>
      </c>
      <c r="E50" s="113">
        <v>853</v>
      </c>
      <c r="F50" s="113">
        <v>109</v>
      </c>
      <c r="G50" s="113">
        <v>1090000</v>
      </c>
      <c r="H50" s="113">
        <v>10100000</v>
      </c>
      <c r="I50" s="113">
        <v>813</v>
      </c>
    </row>
    <row r="51" spans="1:9">
      <c r="A51" s="112">
        <v>1945</v>
      </c>
      <c r="B51" s="115">
        <v>29.7</v>
      </c>
      <c r="C51" s="124" t="s">
        <v>1313</v>
      </c>
      <c r="D51" s="115">
        <v>83.2</v>
      </c>
      <c r="E51" s="113">
        <v>176</v>
      </c>
      <c r="F51" s="113">
        <v>124</v>
      </c>
      <c r="G51" s="113">
        <v>1120000</v>
      </c>
      <c r="H51" s="113">
        <v>10100000</v>
      </c>
      <c r="I51" s="113">
        <v>762</v>
      </c>
    </row>
    <row r="52" spans="1:9">
      <c r="A52" s="112">
        <v>1946</v>
      </c>
      <c r="B52" s="115">
        <v>49</v>
      </c>
      <c r="C52" s="124" t="s">
        <v>1313</v>
      </c>
      <c r="D52" s="113">
        <v>340</v>
      </c>
      <c r="E52" s="113">
        <v>197</v>
      </c>
      <c r="F52" s="113">
        <v>177</v>
      </c>
      <c r="G52" s="113">
        <v>1120000</v>
      </c>
      <c r="H52" s="113">
        <v>9350000</v>
      </c>
      <c r="I52" s="113">
        <v>860</v>
      </c>
    </row>
    <row r="53" spans="1:9">
      <c r="A53" s="112">
        <v>1947</v>
      </c>
      <c r="B53" s="115">
        <v>65.599999999999994</v>
      </c>
      <c r="C53" s="124" t="s">
        <v>1313</v>
      </c>
      <c r="D53" s="113">
        <v>1720</v>
      </c>
      <c r="E53" s="113">
        <v>157</v>
      </c>
      <c r="F53" s="115">
        <v>87.2</v>
      </c>
      <c r="G53" s="113">
        <v>1120000</v>
      </c>
      <c r="H53" s="113">
        <v>8180000</v>
      </c>
      <c r="I53" s="113">
        <v>900</v>
      </c>
    </row>
    <row r="54" spans="1:9">
      <c r="A54" s="112">
        <v>1948</v>
      </c>
      <c r="B54" s="115">
        <v>62.7</v>
      </c>
      <c r="C54" s="124" t="s">
        <v>1313</v>
      </c>
      <c r="D54" s="113">
        <v>1720</v>
      </c>
      <c r="E54" s="113">
        <v>166</v>
      </c>
      <c r="F54" s="115">
        <v>80.099999999999994</v>
      </c>
      <c r="G54" s="113">
        <v>1120000</v>
      </c>
      <c r="H54" s="113">
        <v>7590000</v>
      </c>
      <c r="I54" s="113">
        <v>932</v>
      </c>
    </row>
    <row r="55" spans="1:9">
      <c r="A55" s="112">
        <v>1949</v>
      </c>
      <c r="B55" s="115">
        <v>62</v>
      </c>
      <c r="C55" s="124" t="s">
        <v>1313</v>
      </c>
      <c r="D55" s="113">
        <v>686</v>
      </c>
      <c r="E55" s="115">
        <v>67.5</v>
      </c>
      <c r="F55" s="113">
        <v>132</v>
      </c>
      <c r="G55" s="113">
        <v>1020000</v>
      </c>
      <c r="H55" s="113">
        <v>6980000</v>
      </c>
      <c r="I55" s="113">
        <v>964</v>
      </c>
    </row>
    <row r="56" spans="1:9">
      <c r="A56" s="112">
        <v>1950</v>
      </c>
      <c r="B56" s="115">
        <v>74.5</v>
      </c>
      <c r="C56" s="124" t="s">
        <v>1313</v>
      </c>
      <c r="D56" s="113">
        <v>145</v>
      </c>
      <c r="E56" s="113">
        <v>455</v>
      </c>
      <c r="F56" s="113">
        <v>120</v>
      </c>
      <c r="G56" s="113">
        <v>1120000</v>
      </c>
      <c r="H56" s="113">
        <v>7570000</v>
      </c>
      <c r="I56" s="113">
        <v>879</v>
      </c>
    </row>
    <row r="57" spans="1:9">
      <c r="A57" s="112">
        <v>1951</v>
      </c>
      <c r="B57" s="115">
        <v>61.6</v>
      </c>
      <c r="C57" s="124" t="s">
        <v>1313</v>
      </c>
      <c r="D57" s="115">
        <v>72.2</v>
      </c>
      <c r="E57" s="113">
        <v>546</v>
      </c>
      <c r="F57" s="115">
        <v>93.3</v>
      </c>
      <c r="G57" s="113">
        <v>1120000</v>
      </c>
      <c r="H57" s="113">
        <v>7030000</v>
      </c>
      <c r="I57" s="113">
        <v>883</v>
      </c>
    </row>
    <row r="58" spans="1:9">
      <c r="A58" s="112">
        <v>1952</v>
      </c>
      <c r="B58" s="115">
        <v>58.9</v>
      </c>
      <c r="C58" s="124" t="s">
        <v>1313</v>
      </c>
      <c r="D58" s="113">
        <v>658</v>
      </c>
      <c r="E58" s="115">
        <v>24.4</v>
      </c>
      <c r="F58" s="113">
        <v>113</v>
      </c>
      <c r="G58" s="113">
        <v>1110000</v>
      </c>
      <c r="H58" s="113">
        <v>6810000</v>
      </c>
      <c r="I58" s="113">
        <v>868</v>
      </c>
    </row>
    <row r="59" spans="1:9">
      <c r="A59" s="112">
        <v>1953</v>
      </c>
      <c r="B59" s="115">
        <v>60.9</v>
      </c>
      <c r="C59" s="124" t="s">
        <v>1313</v>
      </c>
      <c r="D59" s="115">
        <v>41.8</v>
      </c>
      <c r="E59" s="115">
        <v>26.6</v>
      </c>
      <c r="F59" s="113">
        <v>100</v>
      </c>
      <c r="G59" s="113">
        <v>1120000</v>
      </c>
      <c r="H59" s="113">
        <v>6820000</v>
      </c>
      <c r="I59" s="113">
        <v>864</v>
      </c>
    </row>
    <row r="60" spans="1:9">
      <c r="A60" s="112">
        <v>1954</v>
      </c>
      <c r="B60" s="115">
        <v>57.1</v>
      </c>
      <c r="C60" s="124" t="s">
        <v>1313</v>
      </c>
      <c r="D60" s="115">
        <v>33.700000000000003</v>
      </c>
      <c r="E60" s="115">
        <v>15.4</v>
      </c>
      <c r="F60" s="115">
        <v>69.599999999999994</v>
      </c>
      <c r="G60" s="113">
        <v>1130000</v>
      </c>
      <c r="H60" s="113">
        <v>6860000</v>
      </c>
      <c r="I60" s="113">
        <v>965</v>
      </c>
    </row>
    <row r="61" spans="1:9">
      <c r="A61" s="112">
        <v>1955</v>
      </c>
      <c r="B61" s="115">
        <v>58.5</v>
      </c>
      <c r="C61" s="124" t="s">
        <v>1313</v>
      </c>
      <c r="D61" s="115">
        <v>91.1</v>
      </c>
      <c r="E61" s="116">
        <v>5.05</v>
      </c>
      <c r="F61" s="115">
        <v>61.1</v>
      </c>
      <c r="G61" s="113">
        <v>1130000</v>
      </c>
      <c r="H61" s="113">
        <v>6870000</v>
      </c>
      <c r="I61" s="113">
        <v>947</v>
      </c>
    </row>
    <row r="62" spans="1:9">
      <c r="A62" s="112">
        <v>1956</v>
      </c>
      <c r="B62" s="115">
        <v>56.8</v>
      </c>
      <c r="C62" s="124" t="s">
        <v>1313</v>
      </c>
      <c r="D62" s="113">
        <v>116</v>
      </c>
      <c r="E62" s="115">
        <v>22.8</v>
      </c>
      <c r="F62" s="115">
        <v>68</v>
      </c>
      <c r="G62" s="113">
        <v>1130000</v>
      </c>
      <c r="H62" s="113">
        <v>6770000</v>
      </c>
      <c r="I62" s="113">
        <v>978</v>
      </c>
    </row>
    <row r="63" spans="1:9">
      <c r="A63" s="112">
        <v>1957</v>
      </c>
      <c r="B63" s="115">
        <v>55.8</v>
      </c>
      <c r="C63" s="124" t="s">
        <v>1313</v>
      </c>
      <c r="D63" s="113">
        <v>240</v>
      </c>
      <c r="E63" s="113">
        <v>149</v>
      </c>
      <c r="F63" s="115">
        <v>69.7</v>
      </c>
      <c r="G63" s="113">
        <v>1120000</v>
      </c>
      <c r="H63" s="113">
        <v>6490000</v>
      </c>
      <c r="I63" s="113">
        <v>1020</v>
      </c>
    </row>
    <row r="64" spans="1:9">
      <c r="A64" s="112">
        <v>1958</v>
      </c>
      <c r="B64" s="115">
        <v>54.1</v>
      </c>
      <c r="C64" s="124" t="s">
        <v>1313</v>
      </c>
      <c r="D64" s="113">
        <v>253</v>
      </c>
      <c r="E64" s="115">
        <v>27.6</v>
      </c>
      <c r="F64" s="115">
        <v>80.900000000000006</v>
      </c>
      <c r="G64" s="113">
        <v>1130000</v>
      </c>
      <c r="H64" s="113">
        <v>6380000</v>
      </c>
      <c r="I64" s="113">
        <v>1050</v>
      </c>
    </row>
    <row r="65" spans="1:10">
      <c r="A65" s="112">
        <v>1959</v>
      </c>
      <c r="B65" s="115">
        <v>49.9</v>
      </c>
      <c r="C65" s="124" t="s">
        <v>1313</v>
      </c>
      <c r="D65" s="113">
        <v>264</v>
      </c>
      <c r="E65" s="116">
        <v>1.54</v>
      </c>
      <c r="F65" s="115">
        <v>98.8</v>
      </c>
      <c r="G65" s="113">
        <v>1130000</v>
      </c>
      <c r="H65" s="113">
        <v>6320000</v>
      </c>
      <c r="I65" s="113">
        <v>1130</v>
      </c>
      <c r="J65" s="108"/>
    </row>
    <row r="66" spans="1:10">
      <c r="A66" s="112">
        <v>1960</v>
      </c>
      <c r="B66" s="115">
        <v>51.8</v>
      </c>
      <c r="C66" s="124" t="s">
        <v>1313</v>
      </c>
      <c r="D66" s="113">
        <v>290</v>
      </c>
      <c r="E66" s="116">
        <v>1.46</v>
      </c>
      <c r="F66" s="113">
        <v>115</v>
      </c>
      <c r="G66" s="113">
        <v>1130000</v>
      </c>
      <c r="H66" s="113">
        <v>6230000</v>
      </c>
      <c r="I66" s="113">
        <v>1190</v>
      </c>
      <c r="J66" s="108"/>
    </row>
    <row r="67" spans="1:10">
      <c r="A67" s="112">
        <v>1961</v>
      </c>
      <c r="B67" s="115">
        <v>48.2</v>
      </c>
      <c r="C67" s="124" t="s">
        <v>1313</v>
      </c>
      <c r="D67" s="115">
        <v>50.2</v>
      </c>
      <c r="E67" s="113">
        <v>689</v>
      </c>
      <c r="F67" s="113">
        <v>122</v>
      </c>
      <c r="G67" s="113">
        <v>1130000</v>
      </c>
      <c r="H67" s="113">
        <v>6160000</v>
      </c>
      <c r="I67" s="113">
        <v>1230</v>
      </c>
      <c r="J67" s="108"/>
    </row>
    <row r="68" spans="1:10">
      <c r="A68" s="112">
        <v>1962</v>
      </c>
      <c r="B68" s="115">
        <v>48</v>
      </c>
      <c r="C68" s="124" t="s">
        <v>1313</v>
      </c>
      <c r="D68" s="113">
        <v>134</v>
      </c>
      <c r="E68" s="113">
        <v>339</v>
      </c>
      <c r="F68" s="113">
        <v>140</v>
      </c>
      <c r="G68" s="113">
        <v>1130000</v>
      </c>
      <c r="H68" s="113">
        <v>6090000</v>
      </c>
      <c r="I68" s="113">
        <v>1290</v>
      </c>
      <c r="J68" s="108"/>
    </row>
    <row r="69" spans="1:10">
      <c r="A69" s="112">
        <v>1963</v>
      </c>
      <c r="B69" s="115">
        <v>45.2</v>
      </c>
      <c r="C69" s="124" t="s">
        <v>1313</v>
      </c>
      <c r="D69" s="115">
        <v>39.799999999999997</v>
      </c>
      <c r="E69" s="113">
        <v>181</v>
      </c>
      <c r="F69" s="113">
        <v>132</v>
      </c>
      <c r="G69" s="113">
        <v>1130000</v>
      </c>
      <c r="H69" s="113">
        <v>6010000</v>
      </c>
      <c r="I69" s="113">
        <v>1340</v>
      </c>
      <c r="J69" s="125"/>
    </row>
    <row r="70" spans="1:10">
      <c r="A70" s="112">
        <v>1964</v>
      </c>
      <c r="B70" s="115">
        <v>45.3</v>
      </c>
      <c r="C70" s="115">
        <v>16.100000000000001</v>
      </c>
      <c r="D70" s="115">
        <v>36.4</v>
      </c>
      <c r="E70" s="113">
        <v>376</v>
      </c>
      <c r="F70" s="113">
        <v>183</v>
      </c>
      <c r="G70" s="113">
        <v>1130000</v>
      </c>
      <c r="H70" s="113">
        <v>5930000</v>
      </c>
      <c r="I70" s="113">
        <v>1390</v>
      </c>
      <c r="J70" s="125"/>
    </row>
    <row r="71" spans="1:10">
      <c r="A71" s="112">
        <v>1965</v>
      </c>
      <c r="B71" s="115">
        <v>53</v>
      </c>
      <c r="C71" s="115">
        <v>18</v>
      </c>
      <c r="D71" s="115">
        <v>90.4</v>
      </c>
      <c r="E71" s="113">
        <v>1140</v>
      </c>
      <c r="F71" s="113">
        <v>204</v>
      </c>
      <c r="G71" s="113">
        <v>1130000</v>
      </c>
      <c r="H71" s="113">
        <v>5840000</v>
      </c>
      <c r="I71" s="113">
        <v>1440</v>
      </c>
      <c r="J71" s="125"/>
    </row>
    <row r="72" spans="1:10">
      <c r="A72" s="112">
        <v>1966</v>
      </c>
      <c r="B72" s="115">
        <v>56.1</v>
      </c>
      <c r="C72" s="115">
        <v>21.2</v>
      </c>
      <c r="D72" s="115">
        <v>37.299999999999997</v>
      </c>
      <c r="E72" s="113">
        <v>406</v>
      </c>
      <c r="F72" s="113">
        <v>242</v>
      </c>
      <c r="G72" s="113">
        <v>1130000</v>
      </c>
      <c r="H72" s="113">
        <v>5670000</v>
      </c>
      <c r="I72" s="113">
        <v>1450</v>
      </c>
      <c r="J72" s="125"/>
    </row>
    <row r="73" spans="1:10">
      <c r="A73" s="112">
        <v>1967</v>
      </c>
      <c r="B73" s="115">
        <v>49.3</v>
      </c>
      <c r="C73" s="115">
        <v>25.3</v>
      </c>
      <c r="D73" s="115">
        <v>28.9</v>
      </c>
      <c r="E73" s="113">
        <v>893</v>
      </c>
      <c r="F73" s="113">
        <v>291</v>
      </c>
      <c r="G73" s="113">
        <v>1130000</v>
      </c>
      <c r="H73" s="113">
        <v>5520000</v>
      </c>
      <c r="I73" s="113">
        <v>1420</v>
      </c>
      <c r="J73" s="125"/>
    </row>
    <row r="74" spans="1:10">
      <c r="A74" s="112">
        <v>1968</v>
      </c>
      <c r="B74" s="115">
        <v>46</v>
      </c>
      <c r="C74" s="115">
        <v>28</v>
      </c>
      <c r="D74" s="113">
        <v>185</v>
      </c>
      <c r="E74" s="113">
        <v>745</v>
      </c>
      <c r="F74" s="113">
        <v>296</v>
      </c>
      <c r="G74" s="113">
        <v>1290000</v>
      </c>
      <c r="H74" s="113">
        <v>6040000</v>
      </c>
      <c r="I74" s="113">
        <v>1440</v>
      </c>
      <c r="J74" s="125"/>
    </row>
    <row r="75" spans="1:10">
      <c r="A75" s="112">
        <v>1969</v>
      </c>
      <c r="B75" s="115">
        <v>53.9</v>
      </c>
      <c r="C75" s="115">
        <v>28</v>
      </c>
      <c r="D75" s="113">
        <v>182</v>
      </c>
      <c r="E75" s="115">
        <v>10.5</v>
      </c>
      <c r="F75" s="113">
        <v>312</v>
      </c>
      <c r="G75" s="113">
        <v>1330000</v>
      </c>
      <c r="H75" s="113">
        <v>5910000</v>
      </c>
      <c r="I75" s="113">
        <v>1450</v>
      </c>
      <c r="J75" s="125"/>
    </row>
    <row r="76" spans="1:10">
      <c r="A76" s="112">
        <v>1970</v>
      </c>
      <c r="B76" s="115">
        <v>54.2</v>
      </c>
      <c r="C76" s="115">
        <v>26.4</v>
      </c>
      <c r="D76" s="113">
        <v>134</v>
      </c>
      <c r="E76" s="116">
        <v>3.3</v>
      </c>
      <c r="F76" s="113">
        <v>272</v>
      </c>
      <c r="G76" s="113">
        <v>1170000</v>
      </c>
      <c r="H76" s="113">
        <v>4910000</v>
      </c>
      <c r="I76" s="113">
        <v>1480</v>
      </c>
      <c r="J76" s="125"/>
    </row>
    <row r="77" spans="1:10">
      <c r="A77" s="112">
        <v>1971</v>
      </c>
      <c r="B77" s="115">
        <v>46.5</v>
      </c>
      <c r="C77" s="115">
        <v>28.9</v>
      </c>
      <c r="D77" s="113">
        <v>196</v>
      </c>
      <c r="E77" s="115">
        <v>39.700000000000003</v>
      </c>
      <c r="F77" s="113">
        <v>284</v>
      </c>
      <c r="G77" s="113">
        <v>1330000</v>
      </c>
      <c r="H77" s="113">
        <v>5360000</v>
      </c>
      <c r="I77" s="113">
        <v>1450</v>
      </c>
      <c r="J77" s="125"/>
    </row>
    <row r="78" spans="1:10">
      <c r="A78" s="112">
        <v>1972</v>
      </c>
      <c r="B78" s="115">
        <v>45.1</v>
      </c>
      <c r="C78" s="115">
        <v>27.7</v>
      </c>
      <c r="D78" s="113">
        <v>191</v>
      </c>
      <c r="E78" s="115">
        <v>23.8</v>
      </c>
      <c r="F78" s="113">
        <v>292</v>
      </c>
      <c r="G78" s="113">
        <v>1880000</v>
      </c>
      <c r="H78" s="113">
        <v>7330000</v>
      </c>
      <c r="I78" s="113">
        <v>1390</v>
      </c>
      <c r="J78" s="125"/>
    </row>
    <row r="79" spans="1:10">
      <c r="A79" s="112">
        <v>1973</v>
      </c>
      <c r="B79" s="115">
        <v>36.6</v>
      </c>
      <c r="C79" s="115">
        <v>23.4</v>
      </c>
      <c r="D79" s="113">
        <v>120</v>
      </c>
      <c r="E79" s="115">
        <v>18.7</v>
      </c>
      <c r="F79" s="113">
        <v>265</v>
      </c>
      <c r="G79" s="113">
        <v>3140000</v>
      </c>
      <c r="H79" s="113">
        <v>11500000</v>
      </c>
      <c r="I79" s="113">
        <v>1350</v>
      </c>
      <c r="J79" s="125"/>
    </row>
    <row r="80" spans="1:10">
      <c r="A80" s="112">
        <v>1974</v>
      </c>
      <c r="B80" s="115">
        <v>35.1</v>
      </c>
      <c r="C80" s="115">
        <v>25.3</v>
      </c>
      <c r="D80" s="115">
        <v>82.5</v>
      </c>
      <c r="E80" s="115">
        <v>17.7</v>
      </c>
      <c r="F80" s="113">
        <v>205</v>
      </c>
      <c r="G80" s="113">
        <v>5140000</v>
      </c>
      <c r="H80" s="113">
        <v>17000000</v>
      </c>
      <c r="I80" s="113">
        <v>1250</v>
      </c>
      <c r="J80" s="125"/>
    </row>
    <row r="81" spans="1:11">
      <c r="A81" s="112">
        <v>1975</v>
      </c>
      <c r="B81" s="115">
        <v>32.700000000000003</v>
      </c>
      <c r="C81" s="115">
        <v>34.9</v>
      </c>
      <c r="D81" s="115">
        <v>82.8</v>
      </c>
      <c r="E81" s="115">
        <v>83.6</v>
      </c>
      <c r="F81" s="113">
        <v>208</v>
      </c>
      <c r="G81" s="113">
        <v>5190000</v>
      </c>
      <c r="H81" s="113">
        <v>15700000</v>
      </c>
      <c r="I81" s="113">
        <v>1200</v>
      </c>
      <c r="J81" s="125"/>
      <c r="K81" s="108"/>
    </row>
    <row r="82" spans="1:11">
      <c r="A82" s="112">
        <v>1976</v>
      </c>
      <c r="B82" s="115">
        <v>32.6</v>
      </c>
      <c r="C82" s="115">
        <v>33.200000000000003</v>
      </c>
      <c r="D82" s="115">
        <v>82.6</v>
      </c>
      <c r="E82" s="115">
        <v>89.5</v>
      </c>
      <c r="F82" s="113">
        <v>222</v>
      </c>
      <c r="G82" s="113">
        <v>4030000</v>
      </c>
      <c r="H82" s="113">
        <v>11500000</v>
      </c>
      <c r="I82" s="113">
        <v>1210</v>
      </c>
      <c r="J82" s="125"/>
      <c r="K82" s="108"/>
    </row>
    <row r="83" spans="1:11">
      <c r="A83" s="112">
        <v>1977</v>
      </c>
      <c r="B83" s="115">
        <v>34.200000000000003</v>
      </c>
      <c r="C83" s="115">
        <v>32.299999999999997</v>
      </c>
      <c r="D83" s="113">
        <v>139</v>
      </c>
      <c r="E83" s="113">
        <v>218</v>
      </c>
      <c r="F83" s="113">
        <v>228</v>
      </c>
      <c r="G83" s="113">
        <v>4770000</v>
      </c>
      <c r="H83" s="113">
        <v>12800000</v>
      </c>
      <c r="I83" s="113">
        <v>1210</v>
      </c>
      <c r="J83" s="125"/>
      <c r="K83" s="108"/>
    </row>
    <row r="84" spans="1:11">
      <c r="A84" s="112">
        <v>1978</v>
      </c>
      <c r="B84" s="115">
        <v>31.1</v>
      </c>
      <c r="C84" s="115">
        <v>43</v>
      </c>
      <c r="D84" s="113">
        <v>146</v>
      </c>
      <c r="E84" s="113">
        <v>171</v>
      </c>
      <c r="F84" s="113">
        <v>243</v>
      </c>
      <c r="G84" s="113">
        <v>6220000</v>
      </c>
      <c r="H84" s="113">
        <v>15500000</v>
      </c>
      <c r="I84" s="113">
        <v>1210</v>
      </c>
      <c r="J84" s="125"/>
      <c r="K84" s="108"/>
    </row>
    <row r="85" spans="1:11">
      <c r="A85" s="112">
        <v>1979</v>
      </c>
      <c r="B85" s="115">
        <v>30</v>
      </c>
      <c r="C85" s="115">
        <v>52.1</v>
      </c>
      <c r="D85" s="113">
        <v>144</v>
      </c>
      <c r="E85" s="113">
        <v>513</v>
      </c>
      <c r="F85" s="113">
        <v>239</v>
      </c>
      <c r="G85" s="113">
        <v>9890000</v>
      </c>
      <c r="H85" s="113">
        <v>22200000</v>
      </c>
      <c r="I85" s="113">
        <v>1210</v>
      </c>
      <c r="J85" s="125"/>
      <c r="K85" s="108"/>
    </row>
    <row r="86" spans="1:11">
      <c r="A86" s="112">
        <v>1980</v>
      </c>
      <c r="B86" s="115">
        <v>30.2</v>
      </c>
      <c r="C86" s="115">
        <v>67.900000000000006</v>
      </c>
      <c r="D86" s="113">
        <v>141</v>
      </c>
      <c r="E86" s="113">
        <v>190</v>
      </c>
      <c r="F86" s="113">
        <v>170</v>
      </c>
      <c r="G86" s="113">
        <v>19700000</v>
      </c>
      <c r="H86" s="113">
        <v>39000000</v>
      </c>
      <c r="I86" s="113">
        <v>1220</v>
      </c>
      <c r="J86" s="125"/>
      <c r="K86" s="108"/>
    </row>
    <row r="87" spans="1:11">
      <c r="A87" s="112">
        <v>1981</v>
      </c>
      <c r="B87" s="115">
        <v>42.9</v>
      </c>
      <c r="C87" s="115">
        <v>50.1</v>
      </c>
      <c r="D87" s="113">
        <v>145</v>
      </c>
      <c r="E87" s="113">
        <v>200</v>
      </c>
      <c r="F87" s="113">
        <v>165</v>
      </c>
      <c r="G87" s="113">
        <v>14800000</v>
      </c>
      <c r="H87" s="113">
        <v>26500000</v>
      </c>
      <c r="I87" s="113">
        <v>1280</v>
      </c>
      <c r="J87" s="125"/>
      <c r="K87" s="108"/>
    </row>
    <row r="88" spans="1:11">
      <c r="A88" s="112">
        <v>1982</v>
      </c>
      <c r="B88" s="115">
        <v>45.6</v>
      </c>
      <c r="C88" s="115">
        <v>55.5</v>
      </c>
      <c r="D88" s="113">
        <v>153</v>
      </c>
      <c r="E88" s="115">
        <v>92.4</v>
      </c>
      <c r="F88" s="113">
        <v>163</v>
      </c>
      <c r="G88" s="113">
        <v>12100000</v>
      </c>
      <c r="H88" s="113">
        <v>20400000</v>
      </c>
      <c r="I88" s="113">
        <v>1340</v>
      </c>
      <c r="J88" s="125"/>
      <c r="K88" s="108"/>
    </row>
    <row r="89" spans="1:11">
      <c r="A89" s="112">
        <v>1983</v>
      </c>
      <c r="B89" s="115">
        <v>62.3</v>
      </c>
      <c r="C89" s="115">
        <v>55.5</v>
      </c>
      <c r="D89" s="113">
        <v>143</v>
      </c>
      <c r="E89" s="115">
        <v>97.6</v>
      </c>
      <c r="F89" s="113">
        <v>192</v>
      </c>
      <c r="G89" s="113">
        <v>13600000</v>
      </c>
      <c r="H89" s="113">
        <v>22300000</v>
      </c>
      <c r="I89" s="113">
        <v>1400</v>
      </c>
      <c r="J89" s="125"/>
      <c r="K89" s="108"/>
    </row>
    <row r="90" spans="1:11">
      <c r="A90" s="112">
        <v>1984</v>
      </c>
      <c r="B90" s="115">
        <v>64.900000000000006</v>
      </c>
      <c r="C90" s="115">
        <v>55</v>
      </c>
      <c r="D90" s="113">
        <v>245</v>
      </c>
      <c r="E90" s="113">
        <v>155</v>
      </c>
      <c r="F90" s="113">
        <v>203</v>
      </c>
      <c r="G90" s="113">
        <v>11600000</v>
      </c>
      <c r="H90" s="113">
        <v>18200000</v>
      </c>
      <c r="I90" s="113">
        <v>1460</v>
      </c>
      <c r="J90" s="125"/>
      <c r="K90" s="108"/>
    </row>
    <row r="91" spans="1:11">
      <c r="A91" s="112">
        <v>1985</v>
      </c>
      <c r="B91" s="115">
        <v>75.5</v>
      </c>
      <c r="C91" s="115">
        <v>49.8</v>
      </c>
      <c r="D91" s="113">
        <v>256</v>
      </c>
      <c r="E91" s="113">
        <v>123</v>
      </c>
      <c r="F91" s="113">
        <v>182</v>
      </c>
      <c r="G91" s="113">
        <v>10200000</v>
      </c>
      <c r="H91" s="113">
        <v>15500000</v>
      </c>
      <c r="I91" s="113">
        <v>1530</v>
      </c>
      <c r="J91" s="125"/>
      <c r="K91" s="108"/>
    </row>
    <row r="92" spans="1:11">
      <c r="A92" s="112">
        <v>1986</v>
      </c>
      <c r="B92" s="113">
        <v>116</v>
      </c>
      <c r="C92" s="115">
        <v>47.3</v>
      </c>
      <c r="D92" s="113">
        <v>490</v>
      </c>
      <c r="E92" s="113">
        <v>155</v>
      </c>
      <c r="F92" s="113">
        <v>247</v>
      </c>
      <c r="G92" s="113">
        <v>11800000</v>
      </c>
      <c r="H92" s="113">
        <v>17500000</v>
      </c>
      <c r="I92" s="113">
        <v>1610</v>
      </c>
      <c r="J92" s="125"/>
      <c r="K92" s="108"/>
    </row>
    <row r="93" spans="1:11">
      <c r="A93" s="112">
        <v>1987</v>
      </c>
      <c r="B93" s="113">
        <v>154</v>
      </c>
      <c r="C93" s="115">
        <v>63.8</v>
      </c>
      <c r="D93" s="113">
        <v>120</v>
      </c>
      <c r="E93" s="113">
        <v>120</v>
      </c>
      <c r="F93" s="113">
        <v>260</v>
      </c>
      <c r="G93" s="113">
        <v>15400000</v>
      </c>
      <c r="H93" s="113">
        <v>22100000</v>
      </c>
      <c r="I93" s="113">
        <v>1660</v>
      </c>
      <c r="J93" s="125"/>
      <c r="K93" s="108"/>
    </row>
    <row r="94" spans="1:11">
      <c r="A94" s="112">
        <v>1988</v>
      </c>
      <c r="B94" s="113">
        <v>201</v>
      </c>
      <c r="C94" s="115">
        <v>61.4</v>
      </c>
      <c r="D94" s="115">
        <v>92.5</v>
      </c>
      <c r="E94" s="113">
        <v>328</v>
      </c>
      <c r="F94" s="113">
        <v>229</v>
      </c>
      <c r="G94" s="113">
        <v>14100000</v>
      </c>
      <c r="H94" s="113">
        <v>19400000</v>
      </c>
      <c r="I94" s="113">
        <v>1870</v>
      </c>
      <c r="J94" s="125"/>
      <c r="K94" s="128"/>
    </row>
    <row r="95" spans="1:11">
      <c r="A95" s="112">
        <v>1989</v>
      </c>
      <c r="B95" s="113">
        <v>266</v>
      </c>
      <c r="C95" s="115">
        <v>51.9</v>
      </c>
      <c r="D95" s="113">
        <v>153</v>
      </c>
      <c r="E95" s="113">
        <v>211</v>
      </c>
      <c r="F95" s="113">
        <v>230</v>
      </c>
      <c r="G95" s="113">
        <v>12300000</v>
      </c>
      <c r="H95" s="113">
        <v>16200000</v>
      </c>
      <c r="I95" s="113">
        <v>2010</v>
      </c>
      <c r="J95" s="125"/>
      <c r="K95" s="108"/>
    </row>
    <row r="96" spans="1:11">
      <c r="A96" s="112">
        <v>1990</v>
      </c>
      <c r="B96" s="113">
        <v>294</v>
      </c>
      <c r="C96" s="115">
        <v>44</v>
      </c>
      <c r="D96" s="115">
        <v>97.5</v>
      </c>
      <c r="E96" s="113">
        <v>241</v>
      </c>
      <c r="F96" s="113">
        <v>215</v>
      </c>
      <c r="G96" s="113">
        <v>12400000</v>
      </c>
      <c r="H96" s="113">
        <v>15500000</v>
      </c>
      <c r="I96" s="113">
        <v>2180</v>
      </c>
      <c r="J96" s="125"/>
      <c r="K96" s="108"/>
    </row>
    <row r="97" spans="1:14">
      <c r="A97" s="112">
        <v>1991</v>
      </c>
      <c r="B97" s="113">
        <v>294</v>
      </c>
      <c r="C97" s="115">
        <v>48.1</v>
      </c>
      <c r="D97" s="113">
        <v>179</v>
      </c>
      <c r="E97" s="113">
        <v>310</v>
      </c>
      <c r="F97" s="113">
        <v>202</v>
      </c>
      <c r="G97" s="113">
        <v>11700000</v>
      </c>
      <c r="H97" s="113">
        <v>14000000</v>
      </c>
      <c r="I97" s="113">
        <v>2160</v>
      </c>
      <c r="J97" s="125"/>
      <c r="K97" s="108"/>
      <c r="L97" s="108"/>
      <c r="M97" s="108"/>
      <c r="N97" s="108"/>
    </row>
    <row r="98" spans="1:14">
      <c r="A98" s="112">
        <v>1992</v>
      </c>
      <c r="B98" s="113">
        <v>330</v>
      </c>
      <c r="C98" s="115">
        <v>53.4</v>
      </c>
      <c r="D98" s="113">
        <v>174</v>
      </c>
      <c r="E98" s="113">
        <v>389</v>
      </c>
      <c r="F98" s="113">
        <v>219</v>
      </c>
      <c r="G98" s="113">
        <v>11100000</v>
      </c>
      <c r="H98" s="113">
        <v>12900000</v>
      </c>
      <c r="I98" s="113">
        <v>2260</v>
      </c>
      <c r="J98" s="125"/>
      <c r="K98" s="108"/>
      <c r="L98" s="108"/>
      <c r="M98" s="108"/>
      <c r="N98" s="108"/>
    </row>
    <row r="99" spans="1:14">
      <c r="A99" s="112">
        <v>1993</v>
      </c>
      <c r="B99" s="113">
        <v>331</v>
      </c>
      <c r="C99" s="115">
        <v>66</v>
      </c>
      <c r="D99" s="113">
        <v>169</v>
      </c>
      <c r="E99" s="113">
        <v>786</v>
      </c>
      <c r="F99" s="113">
        <v>233</v>
      </c>
      <c r="G99" s="113">
        <v>11600000</v>
      </c>
      <c r="H99" s="113">
        <v>13100000</v>
      </c>
      <c r="I99" s="113">
        <v>2280</v>
      </c>
      <c r="J99" s="125"/>
      <c r="K99" s="108"/>
      <c r="L99" s="108"/>
      <c r="M99" s="108"/>
      <c r="N99" s="108"/>
    </row>
    <row r="100" spans="1:14">
      <c r="A100" s="112">
        <v>1994</v>
      </c>
      <c r="B100" s="113">
        <v>327</v>
      </c>
      <c r="C100" s="115">
        <v>75</v>
      </c>
      <c r="D100" s="113">
        <v>136</v>
      </c>
      <c r="E100" s="113">
        <v>469</v>
      </c>
      <c r="F100" s="113">
        <v>237</v>
      </c>
      <c r="G100" s="113">
        <v>12400000</v>
      </c>
      <c r="H100" s="113">
        <v>13600000</v>
      </c>
      <c r="I100" s="113">
        <v>2260</v>
      </c>
      <c r="J100" s="131"/>
      <c r="K100" s="132"/>
      <c r="L100" s="132"/>
      <c r="M100" s="108"/>
      <c r="N100" s="108"/>
    </row>
    <row r="101" spans="1:14">
      <c r="A101" s="112">
        <v>1995</v>
      </c>
      <c r="B101" s="113">
        <v>317</v>
      </c>
      <c r="C101" s="115">
        <v>43</v>
      </c>
      <c r="D101" s="113">
        <v>140</v>
      </c>
      <c r="E101" s="113">
        <v>399</v>
      </c>
      <c r="F101" s="113">
        <v>245</v>
      </c>
      <c r="G101" s="113">
        <v>12400000</v>
      </c>
      <c r="H101" s="113">
        <v>13300000</v>
      </c>
      <c r="I101" s="113">
        <v>2230</v>
      </c>
      <c r="J101" s="131"/>
      <c r="K101" s="133"/>
      <c r="L101" s="133"/>
      <c r="M101" s="127"/>
      <c r="N101" s="126"/>
    </row>
    <row r="102" spans="1:14">
      <c r="A102" s="112">
        <v>1996</v>
      </c>
      <c r="B102" s="113">
        <v>326</v>
      </c>
      <c r="C102" s="115">
        <v>44</v>
      </c>
      <c r="D102" s="113">
        <v>159</v>
      </c>
      <c r="E102" s="113">
        <v>471</v>
      </c>
      <c r="F102" s="113">
        <v>246</v>
      </c>
      <c r="G102" s="113">
        <v>12500000</v>
      </c>
      <c r="H102" s="113">
        <v>13000000</v>
      </c>
      <c r="I102" s="113">
        <v>2290</v>
      </c>
      <c r="J102" s="131"/>
      <c r="K102" s="132"/>
      <c r="L102" s="132"/>
      <c r="M102" s="108"/>
      <c r="N102" s="108"/>
    </row>
    <row r="103" spans="1:14">
      <c r="A103" s="112">
        <v>1997</v>
      </c>
      <c r="B103" s="113">
        <v>362</v>
      </c>
      <c r="C103" s="115">
        <v>49</v>
      </c>
      <c r="D103" s="113">
        <v>209</v>
      </c>
      <c r="E103" s="113">
        <v>476</v>
      </c>
      <c r="F103" s="113">
        <v>272</v>
      </c>
      <c r="G103" s="113">
        <v>10700000</v>
      </c>
      <c r="H103" s="113">
        <v>10900000</v>
      </c>
      <c r="I103" s="113">
        <v>2450</v>
      </c>
      <c r="J103" s="131"/>
      <c r="K103" s="132"/>
      <c r="L103" s="132"/>
      <c r="M103" s="108"/>
      <c r="N103" s="108"/>
    </row>
    <row r="104" spans="1:14">
      <c r="A104" s="112">
        <v>1998</v>
      </c>
      <c r="B104" s="113">
        <v>366</v>
      </c>
      <c r="C104" s="115">
        <v>86.3</v>
      </c>
      <c r="D104" s="113">
        <v>273</v>
      </c>
      <c r="E104" s="113">
        <v>522</v>
      </c>
      <c r="F104" s="113">
        <v>308</v>
      </c>
      <c r="G104" s="113">
        <v>9490000</v>
      </c>
      <c r="H104" s="113">
        <v>9490000</v>
      </c>
      <c r="I104" s="113">
        <v>2500</v>
      </c>
      <c r="J104" s="134"/>
      <c r="K104" s="132"/>
      <c r="L104" s="135"/>
      <c r="M104" s="129"/>
      <c r="N104" s="108"/>
    </row>
    <row r="105" spans="1:14">
      <c r="A105" s="118">
        <v>1999</v>
      </c>
      <c r="B105" s="113">
        <v>341</v>
      </c>
      <c r="C105" s="115">
        <v>77.2</v>
      </c>
      <c r="D105" s="113">
        <v>220</v>
      </c>
      <c r="E105" s="113">
        <v>523</v>
      </c>
      <c r="F105" s="113">
        <v>323</v>
      </c>
      <c r="G105" s="113">
        <v>9000000</v>
      </c>
      <c r="H105" s="113">
        <v>8810000</v>
      </c>
      <c r="I105" s="113">
        <v>2570</v>
      </c>
      <c r="J105" s="134"/>
      <c r="K105" s="132"/>
      <c r="L105" s="135"/>
      <c r="M105" s="129"/>
      <c r="N105" s="108"/>
    </row>
    <row r="106" spans="1:14">
      <c r="A106" s="120">
        <v>2000</v>
      </c>
      <c r="B106" s="113">
        <v>353</v>
      </c>
      <c r="C106" s="115">
        <v>40</v>
      </c>
      <c r="D106" s="113">
        <v>223</v>
      </c>
      <c r="E106" s="113">
        <v>547</v>
      </c>
      <c r="F106" s="113">
        <v>277</v>
      </c>
      <c r="G106" s="113">
        <v>9010000</v>
      </c>
      <c r="H106" s="113">
        <v>8530000</v>
      </c>
      <c r="I106" s="113">
        <v>2590</v>
      </c>
      <c r="J106" s="134"/>
      <c r="K106" s="132"/>
      <c r="L106" s="135"/>
      <c r="M106" s="129"/>
      <c r="N106" s="108"/>
    </row>
    <row r="107" spans="1:14">
      <c r="A107" s="121">
        <v>2001</v>
      </c>
      <c r="B107" s="122">
        <v>335</v>
      </c>
      <c r="C107" s="122">
        <v>40.5</v>
      </c>
      <c r="D107" s="122">
        <v>193</v>
      </c>
      <c r="E107" s="122">
        <v>489</v>
      </c>
      <c r="F107" s="122">
        <v>233</v>
      </c>
      <c r="G107" s="122">
        <v>8750000</v>
      </c>
      <c r="H107" s="122">
        <v>8060000</v>
      </c>
      <c r="I107" s="122">
        <v>2600</v>
      </c>
      <c r="J107" s="134"/>
      <c r="K107" s="132"/>
      <c r="L107" s="135"/>
      <c r="M107" s="129"/>
      <c r="N107" s="108"/>
    </row>
    <row r="108" spans="1:14">
      <c r="A108" s="121">
        <v>2002</v>
      </c>
      <c r="B108" s="122">
        <v>298</v>
      </c>
      <c r="C108" s="122">
        <v>38.299999999999997</v>
      </c>
      <c r="D108" s="122">
        <v>217</v>
      </c>
      <c r="E108" s="122">
        <v>257</v>
      </c>
      <c r="F108" s="122">
        <v>230</v>
      </c>
      <c r="G108" s="122">
        <v>10000000</v>
      </c>
      <c r="H108" s="122">
        <v>9060000</v>
      </c>
      <c r="I108" s="122">
        <v>2550</v>
      </c>
      <c r="J108" s="134"/>
      <c r="K108" s="137"/>
      <c r="L108" s="135"/>
      <c r="M108" s="129"/>
      <c r="N108" s="108"/>
    </row>
    <row r="109" spans="1:14">
      <c r="A109" s="121">
        <v>2003</v>
      </c>
      <c r="B109" s="122">
        <v>277</v>
      </c>
      <c r="C109" s="122">
        <v>44</v>
      </c>
      <c r="D109" s="122">
        <v>249</v>
      </c>
      <c r="E109" s="122">
        <v>348</v>
      </c>
      <c r="F109" s="122">
        <v>225</v>
      </c>
      <c r="G109" s="122">
        <v>11700000</v>
      </c>
      <c r="H109" s="122">
        <v>10400000</v>
      </c>
      <c r="I109" s="122">
        <v>2540</v>
      </c>
      <c r="J109" s="134"/>
      <c r="K109" s="137"/>
      <c r="L109" s="135"/>
      <c r="M109" s="129"/>
      <c r="N109" s="108"/>
    </row>
    <row r="110" spans="1:14">
      <c r="A110" s="121">
        <v>2004</v>
      </c>
      <c r="B110" s="122">
        <v>258</v>
      </c>
      <c r="C110" s="122">
        <v>45</v>
      </c>
      <c r="D110" s="122">
        <v>283</v>
      </c>
      <c r="E110" s="122">
        <v>258</v>
      </c>
      <c r="F110" s="122">
        <v>224</v>
      </c>
      <c r="G110" s="113">
        <v>13200000</v>
      </c>
      <c r="H110" s="113">
        <v>11400000</v>
      </c>
      <c r="I110" s="122">
        <v>2420</v>
      </c>
      <c r="J110" s="134"/>
      <c r="K110" s="137"/>
      <c r="L110" s="135"/>
      <c r="M110" s="129"/>
      <c r="N110" s="108"/>
    </row>
    <row r="111" spans="1:14">
      <c r="A111" s="121">
        <v>2005</v>
      </c>
      <c r="B111" s="122">
        <v>256</v>
      </c>
      <c r="C111" s="122">
        <v>40</v>
      </c>
      <c r="D111" s="122">
        <v>341</v>
      </c>
      <c r="E111" s="122">
        <v>324</v>
      </c>
      <c r="F111" s="122">
        <v>220</v>
      </c>
      <c r="G111" s="113">
        <v>14300000</v>
      </c>
      <c r="H111" s="113">
        <v>11900000</v>
      </c>
      <c r="I111" s="122">
        <v>2470</v>
      </c>
      <c r="J111" s="134"/>
      <c r="K111" s="137"/>
      <c r="L111" s="135"/>
      <c r="M111" s="129"/>
      <c r="N111" s="108"/>
    </row>
    <row r="112" spans="1:14">
      <c r="A112" s="121">
        <v>2006</v>
      </c>
      <c r="B112" s="122">
        <v>252</v>
      </c>
      <c r="C112" s="122">
        <v>44</v>
      </c>
      <c r="D112" s="122">
        <v>263</v>
      </c>
      <c r="E112" s="122">
        <v>390</v>
      </c>
      <c r="F112" s="122">
        <v>211</v>
      </c>
      <c r="G112" s="113">
        <v>19500000</v>
      </c>
      <c r="H112" s="113">
        <v>15800000</v>
      </c>
      <c r="I112" s="122">
        <v>2370</v>
      </c>
      <c r="J112" s="134"/>
      <c r="K112" s="137"/>
      <c r="L112" s="135"/>
      <c r="M112" s="129"/>
      <c r="N112" s="108"/>
    </row>
    <row r="113" spans="1:15">
      <c r="A113" s="121">
        <v>2007</v>
      </c>
      <c r="B113" s="122">
        <v>238</v>
      </c>
      <c r="C113" s="122">
        <v>66</v>
      </c>
      <c r="D113" s="122">
        <v>170</v>
      </c>
      <c r="E113" s="122">
        <v>518</v>
      </c>
      <c r="F113" s="122">
        <v>179</v>
      </c>
      <c r="G113" s="113">
        <v>22500000</v>
      </c>
      <c r="H113" s="113">
        <v>17700000</v>
      </c>
      <c r="I113" s="122">
        <v>2350</v>
      </c>
      <c r="J113" s="134"/>
      <c r="K113" s="137"/>
      <c r="L113" s="135"/>
      <c r="M113" s="129"/>
      <c r="N113" s="108"/>
      <c r="O113" s="108"/>
    </row>
    <row r="114" spans="1:15">
      <c r="A114" s="121">
        <v>2008</v>
      </c>
      <c r="B114" s="122">
        <v>233</v>
      </c>
      <c r="C114" s="122">
        <v>181</v>
      </c>
      <c r="D114" s="122">
        <v>231</v>
      </c>
      <c r="E114" s="122">
        <v>569</v>
      </c>
      <c r="F114" s="122">
        <v>175</v>
      </c>
      <c r="G114" s="113">
        <v>28100000</v>
      </c>
      <c r="H114" s="113">
        <v>21300000</v>
      </c>
      <c r="I114" s="122">
        <v>2300</v>
      </c>
      <c r="J114" s="134"/>
      <c r="K114" s="137"/>
      <c r="L114" s="135"/>
      <c r="M114" s="129"/>
      <c r="N114" s="108"/>
      <c r="O114" s="108"/>
    </row>
    <row r="115" spans="1:15">
      <c r="A115" s="121">
        <v>2009</v>
      </c>
      <c r="B115" s="122">
        <v>223</v>
      </c>
      <c r="C115" s="122">
        <v>189</v>
      </c>
      <c r="D115" s="122">
        <v>320</v>
      </c>
      <c r="E115" s="122">
        <v>381</v>
      </c>
      <c r="F115" s="122">
        <v>173</v>
      </c>
      <c r="G115" s="113">
        <v>31300000</v>
      </c>
      <c r="H115" s="113">
        <v>23800000</v>
      </c>
      <c r="I115" s="122">
        <v>2490</v>
      </c>
      <c r="J115" s="134"/>
      <c r="K115" s="137"/>
      <c r="L115" s="135"/>
      <c r="M115" s="129"/>
      <c r="N115" s="108"/>
      <c r="O115" s="108"/>
    </row>
    <row r="116" spans="1:15">
      <c r="A116" s="121">
        <v>2010</v>
      </c>
      <c r="B116" s="122">
        <v>231</v>
      </c>
      <c r="C116" s="122">
        <v>198</v>
      </c>
      <c r="D116" s="122">
        <v>616</v>
      </c>
      <c r="E116" s="122">
        <v>383</v>
      </c>
      <c r="F116" s="122">
        <v>180</v>
      </c>
      <c r="G116" s="113">
        <v>39500000</v>
      </c>
      <c r="H116" s="113">
        <v>29500000</v>
      </c>
      <c r="I116" s="122">
        <v>2590</v>
      </c>
      <c r="J116" s="134"/>
      <c r="K116" s="137"/>
      <c r="L116" s="135"/>
      <c r="M116" s="129"/>
      <c r="N116" s="108"/>
      <c r="O116" s="108"/>
    </row>
    <row r="117" spans="1:15">
      <c r="A117" s="121">
        <v>2011</v>
      </c>
      <c r="B117" s="122">
        <v>234</v>
      </c>
      <c r="C117" s="122">
        <v>263</v>
      </c>
      <c r="D117" s="122">
        <v>550</v>
      </c>
      <c r="E117" s="122">
        <v>644</v>
      </c>
      <c r="F117" s="122">
        <v>168</v>
      </c>
      <c r="G117" s="113">
        <v>50600000</v>
      </c>
      <c r="H117" s="113">
        <v>36600000</v>
      </c>
      <c r="I117" s="122">
        <v>2680</v>
      </c>
      <c r="J117" s="134"/>
      <c r="K117" s="137"/>
      <c r="L117" s="136"/>
      <c r="M117" s="129"/>
      <c r="N117" s="108"/>
      <c r="O117" s="108"/>
    </row>
    <row r="118" spans="1:15">
      <c r="A118" s="121">
        <v>2012</v>
      </c>
      <c r="B118" s="122">
        <v>235</v>
      </c>
      <c r="C118" s="122">
        <v>215</v>
      </c>
      <c r="D118" s="122">
        <v>326</v>
      </c>
      <c r="E118" s="122">
        <v>694</v>
      </c>
      <c r="F118" s="122">
        <v>147</v>
      </c>
      <c r="G118" s="113">
        <v>53800000</v>
      </c>
      <c r="H118" s="113">
        <v>38200000</v>
      </c>
      <c r="I118" s="122">
        <v>2740</v>
      </c>
      <c r="J118" s="134"/>
      <c r="K118" s="138" t="s">
        <v>1363</v>
      </c>
      <c r="L118" s="139"/>
      <c r="M118" s="129" t="s">
        <v>1364</v>
      </c>
      <c r="N118" s="109" t="s">
        <v>1365</v>
      </c>
      <c r="O118" s="108"/>
    </row>
    <row r="119" spans="1:15">
      <c r="A119" s="121">
        <v>2013</v>
      </c>
      <c r="B119" s="122">
        <v>230</v>
      </c>
      <c r="C119" s="122">
        <v>210</v>
      </c>
      <c r="D119" s="122">
        <v>315</v>
      </c>
      <c r="E119" s="122">
        <v>686</v>
      </c>
      <c r="F119" s="122">
        <v>160</v>
      </c>
      <c r="G119" s="113">
        <v>45500000</v>
      </c>
      <c r="H119" s="113">
        <v>31800000</v>
      </c>
      <c r="I119" s="122">
        <v>2960</v>
      </c>
      <c r="J119" s="134"/>
      <c r="K119" s="138">
        <v>1414.8</v>
      </c>
      <c r="L119" s="130">
        <v>31.103476799999999</v>
      </c>
      <c r="M119" s="129">
        <v>45486876.245294869</v>
      </c>
      <c r="N119" s="140">
        <v>142.94478527607399</v>
      </c>
      <c r="O119" s="129">
        <v>31821291.107223369</v>
      </c>
    </row>
    <row r="120" spans="1:15">
      <c r="A120" s="121">
        <v>2014</v>
      </c>
      <c r="B120" s="122">
        <v>210</v>
      </c>
      <c r="C120" s="122">
        <v>223</v>
      </c>
      <c r="D120" s="122">
        <v>308</v>
      </c>
      <c r="E120" s="122">
        <v>492</v>
      </c>
      <c r="F120" s="122">
        <v>152</v>
      </c>
      <c r="G120" s="113">
        <v>40800000</v>
      </c>
      <c r="H120" s="113">
        <v>28100000</v>
      </c>
      <c r="I120" s="122">
        <v>3040</v>
      </c>
      <c r="J120" s="134"/>
      <c r="K120" s="139">
        <v>1269.45</v>
      </c>
      <c r="L120" s="130">
        <v>31.103476799999999</v>
      </c>
      <c r="M120" s="129">
        <v>40813765.231544793</v>
      </c>
      <c r="N120" s="140">
        <v>145.21472392638034</v>
      </c>
      <c r="O120" s="129">
        <v>28105803.687122103</v>
      </c>
    </row>
    <row r="121" spans="1:15">
      <c r="A121" s="121">
        <v>2015</v>
      </c>
      <c r="B121" s="122">
        <v>214</v>
      </c>
      <c r="C121" s="122">
        <v>238</v>
      </c>
      <c r="D121" s="122">
        <v>265</v>
      </c>
      <c r="E121" s="122">
        <v>478</v>
      </c>
      <c r="F121" s="122">
        <v>165</v>
      </c>
      <c r="G121" s="113">
        <v>37400000</v>
      </c>
      <c r="H121" s="113">
        <v>25700000</v>
      </c>
      <c r="I121" s="122">
        <v>3110</v>
      </c>
      <c r="J121" s="134"/>
      <c r="K121" s="129">
        <v>1163.33</v>
      </c>
      <c r="L121" s="130">
        <v>31.103476799999999</v>
      </c>
      <c r="M121" s="129">
        <v>37401928.005681992</v>
      </c>
      <c r="N121" s="140">
        <v>145.39877300613497</v>
      </c>
      <c r="O121" s="129">
        <v>25723688.881545</v>
      </c>
    </row>
    <row r="122" spans="1:15">
      <c r="A122" s="121">
        <v>2016</v>
      </c>
      <c r="B122" s="122">
        <v>232</v>
      </c>
      <c r="C122" s="122">
        <v>220</v>
      </c>
      <c r="D122" s="122">
        <v>374</v>
      </c>
      <c r="E122" s="122">
        <v>393</v>
      </c>
      <c r="F122" s="122">
        <v>169</v>
      </c>
      <c r="G122" s="113">
        <v>40300000</v>
      </c>
      <c r="H122" s="113">
        <v>27300000</v>
      </c>
      <c r="I122" s="122">
        <v>3190</v>
      </c>
      <c r="J122" s="134"/>
      <c r="K122" s="109">
        <v>1252.17</v>
      </c>
      <c r="L122" s="130">
        <v>31.103476799999999</v>
      </c>
      <c r="M122" s="129">
        <v>40258200.330838904</v>
      </c>
      <c r="N122" s="140">
        <v>147.23926380368098</v>
      </c>
      <c r="O122" s="129">
        <v>27342027.724694759</v>
      </c>
    </row>
    <row r="123" spans="1:15">
      <c r="A123" s="121">
        <v>2017</v>
      </c>
      <c r="B123" s="122">
        <v>237</v>
      </c>
      <c r="C123" s="122">
        <v>119</v>
      </c>
      <c r="D123" s="122">
        <v>255</v>
      </c>
      <c r="E123" s="122">
        <v>461</v>
      </c>
      <c r="F123" s="122">
        <v>150</v>
      </c>
      <c r="G123" s="113">
        <v>40540000</v>
      </c>
      <c r="H123" s="113">
        <v>27000000</v>
      </c>
      <c r="I123" s="122">
        <v>3270</v>
      </c>
      <c r="J123" s="134"/>
      <c r="K123" s="109">
        <v>1261.04</v>
      </c>
      <c r="L123" s="130">
        <v>31.103476799999999</v>
      </c>
      <c r="M123" s="129">
        <v>40543377.452902623</v>
      </c>
      <c r="N123" s="140">
        <v>150.3680981595092</v>
      </c>
      <c r="O123" s="129">
        <v>26962752.039262049</v>
      </c>
    </row>
    <row r="124" spans="1:15">
      <c r="A124" s="123">
        <v>2018</v>
      </c>
      <c r="B124" s="142">
        <v>226</v>
      </c>
      <c r="C124" s="142">
        <v>117</v>
      </c>
      <c r="D124" s="142">
        <v>213</v>
      </c>
      <c r="E124" s="142">
        <v>474</v>
      </c>
      <c r="F124" s="142">
        <v>160</v>
      </c>
      <c r="G124" s="113">
        <v>40880000</v>
      </c>
      <c r="H124" s="113">
        <v>26500000</v>
      </c>
      <c r="I124" s="113">
        <v>3310</v>
      </c>
      <c r="J124" s="108"/>
      <c r="K124" s="109">
        <v>1271.6199999999999</v>
      </c>
      <c r="L124" s="130">
        <v>31.103476799999999</v>
      </c>
      <c r="M124" s="129">
        <v>40883532.35159871</v>
      </c>
      <c r="N124" s="141">
        <v>154.05000000000001</v>
      </c>
      <c r="O124" s="129">
        <v>26539131.679064397</v>
      </c>
    </row>
    <row r="125" spans="1:15">
      <c r="A125" s="497" t="s">
        <v>1366</v>
      </c>
      <c r="B125" s="497"/>
      <c r="C125" s="497"/>
      <c r="D125" s="497"/>
      <c r="E125" s="497"/>
      <c r="F125" s="497"/>
      <c r="G125" s="497"/>
      <c r="H125" s="497"/>
      <c r="I125" s="497"/>
      <c r="J125" s="108"/>
      <c r="K125" s="108"/>
      <c r="L125" s="129"/>
      <c r="M125" s="108"/>
      <c r="N125" s="108"/>
      <c r="O125" s="108"/>
    </row>
    <row r="126" spans="1:15" ht="16.5">
      <c r="A126" s="507" t="s">
        <v>1367</v>
      </c>
      <c r="B126" s="507"/>
      <c r="C126" s="507"/>
      <c r="D126" s="507"/>
      <c r="E126" s="507"/>
      <c r="F126" s="507"/>
      <c r="G126" s="507"/>
      <c r="H126" s="507"/>
      <c r="I126" s="507"/>
      <c r="J126" s="108"/>
      <c r="K126" s="108"/>
      <c r="L126" s="108"/>
      <c r="M126" s="108"/>
      <c r="N126" s="108"/>
      <c r="O126" s="108"/>
    </row>
    <row r="127" spans="1:15">
      <c r="A127" s="491" t="s">
        <v>1328</v>
      </c>
      <c r="B127" s="491"/>
      <c r="C127" s="491"/>
      <c r="D127" s="491"/>
      <c r="E127" s="491"/>
      <c r="F127" s="491"/>
      <c r="G127" s="491"/>
      <c r="H127" s="491"/>
      <c r="I127" s="491"/>
      <c r="J127" s="108"/>
      <c r="K127" s="108"/>
      <c r="L127" s="108"/>
      <c r="M127" s="108"/>
      <c r="N127" s="108"/>
      <c r="O127" s="108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2"/>
  <sheetViews>
    <sheetView workbookViewId="0">
      <selection activeCell="O43" sqref="O43"/>
    </sheetView>
  </sheetViews>
  <sheetFormatPr defaultRowHeight="15"/>
  <sheetData>
    <row r="1" spans="1:9" ht="16.5">
      <c r="A1" s="493" t="s">
        <v>1368</v>
      </c>
      <c r="B1" s="493"/>
      <c r="C1" s="493"/>
      <c r="D1" s="493"/>
      <c r="E1" s="493"/>
      <c r="F1" s="493"/>
      <c r="G1" s="493"/>
      <c r="H1" s="493"/>
      <c r="I1" s="493"/>
    </row>
    <row r="2" spans="1:9">
      <c r="A2" s="493" t="s">
        <v>1293</v>
      </c>
      <c r="B2" s="493"/>
      <c r="C2" s="493"/>
      <c r="D2" s="493"/>
      <c r="E2" s="493"/>
      <c r="F2" s="493"/>
      <c r="G2" s="493"/>
      <c r="H2" s="493"/>
      <c r="I2" s="511"/>
    </row>
    <row r="3" spans="1:9">
      <c r="A3" s="493" t="s">
        <v>1369</v>
      </c>
      <c r="B3" s="493"/>
      <c r="C3" s="493"/>
      <c r="D3" s="493"/>
      <c r="E3" s="493"/>
      <c r="F3" s="493"/>
      <c r="G3" s="493"/>
      <c r="H3" s="493"/>
      <c r="I3" s="511"/>
    </row>
    <row r="4" spans="1:9">
      <c r="A4" s="496" t="s">
        <v>1370</v>
      </c>
      <c r="B4" s="496"/>
      <c r="C4" s="496"/>
      <c r="D4" s="496"/>
      <c r="E4" s="496"/>
      <c r="F4" s="496"/>
      <c r="G4" s="496"/>
      <c r="H4" s="496"/>
      <c r="I4" s="512"/>
    </row>
    <row r="5" spans="1:9" ht="39">
      <c r="A5" s="155" t="s">
        <v>0</v>
      </c>
      <c r="B5" s="144" t="s">
        <v>1371</v>
      </c>
      <c r="C5" s="144" t="s">
        <v>1322</v>
      </c>
      <c r="D5" s="144" t="s">
        <v>1302</v>
      </c>
      <c r="E5" s="144" t="s">
        <v>1323</v>
      </c>
      <c r="F5" s="144" t="s">
        <v>1307</v>
      </c>
      <c r="G5" s="145" t="s">
        <v>1308</v>
      </c>
      <c r="H5" s="145" t="s">
        <v>1309</v>
      </c>
      <c r="I5" s="144" t="s">
        <v>1310</v>
      </c>
    </row>
    <row r="6" spans="1:9">
      <c r="A6" s="156">
        <v>1936</v>
      </c>
      <c r="B6" s="161" t="s">
        <v>1313</v>
      </c>
      <c r="C6" s="161" t="s">
        <v>1313</v>
      </c>
      <c r="D6" s="161" t="s">
        <v>1313</v>
      </c>
      <c r="E6" s="161" t="s">
        <v>1313</v>
      </c>
      <c r="F6" s="147">
        <v>0.04</v>
      </c>
      <c r="G6" s="148">
        <v>965000</v>
      </c>
      <c r="H6" s="148">
        <v>11300000</v>
      </c>
      <c r="I6" s="161" t="s">
        <v>1313</v>
      </c>
    </row>
    <row r="7" spans="1:9">
      <c r="A7" s="156">
        <v>1937</v>
      </c>
      <c r="B7" s="161" t="s">
        <v>1313</v>
      </c>
      <c r="C7" s="161" t="s">
        <v>1313</v>
      </c>
      <c r="D7" s="161" t="s">
        <v>1313</v>
      </c>
      <c r="E7" s="161" t="s">
        <v>1313</v>
      </c>
      <c r="F7" s="147">
        <v>7.0000000000000007E-2</v>
      </c>
      <c r="G7" s="148">
        <v>965000</v>
      </c>
      <c r="H7" s="148">
        <v>10900000</v>
      </c>
      <c r="I7" s="161" t="s">
        <v>1313</v>
      </c>
    </row>
    <row r="8" spans="1:9">
      <c r="A8" s="156">
        <v>1938</v>
      </c>
      <c r="B8" s="161" t="s">
        <v>1313</v>
      </c>
      <c r="C8" s="161" t="s">
        <v>1313</v>
      </c>
      <c r="D8" s="161" t="s">
        <v>1313</v>
      </c>
      <c r="E8" s="161" t="s">
        <v>1313</v>
      </c>
      <c r="F8" s="147">
        <v>0.11</v>
      </c>
      <c r="G8" s="148">
        <v>965000</v>
      </c>
      <c r="H8" s="148">
        <v>11200000</v>
      </c>
      <c r="I8" s="161" t="s">
        <v>1313</v>
      </c>
    </row>
    <row r="9" spans="1:9">
      <c r="A9" s="156">
        <v>1939</v>
      </c>
      <c r="B9" s="161" t="s">
        <v>1313</v>
      </c>
      <c r="C9" s="161" t="s">
        <v>1313</v>
      </c>
      <c r="D9" s="161" t="s">
        <v>1313</v>
      </c>
      <c r="E9" s="161" t="s">
        <v>1313</v>
      </c>
      <c r="F9" s="147">
        <v>0.15</v>
      </c>
      <c r="G9" s="148">
        <v>965000</v>
      </c>
      <c r="H9" s="148">
        <v>11300000</v>
      </c>
      <c r="I9" s="161" t="s">
        <v>1313</v>
      </c>
    </row>
    <row r="10" spans="1:9">
      <c r="A10" s="156">
        <v>1940</v>
      </c>
      <c r="B10" s="161" t="s">
        <v>1313</v>
      </c>
      <c r="C10" s="161" t="s">
        <v>1313</v>
      </c>
      <c r="D10" s="161" t="s">
        <v>1313</v>
      </c>
      <c r="E10" s="161" t="s">
        <v>1313</v>
      </c>
      <c r="F10" s="147">
        <v>0.18</v>
      </c>
      <c r="G10" s="148">
        <v>739000</v>
      </c>
      <c r="H10" s="148">
        <v>8600000</v>
      </c>
      <c r="I10" s="161" t="s">
        <v>1313</v>
      </c>
    </row>
    <row r="11" spans="1:9">
      <c r="A11" s="156">
        <v>1941</v>
      </c>
      <c r="B11" s="149">
        <v>0.218</v>
      </c>
      <c r="C11" s="161" t="s">
        <v>1313</v>
      </c>
      <c r="D11" s="161" t="s">
        <v>1313</v>
      </c>
      <c r="E11" s="161" t="s">
        <v>1313</v>
      </c>
      <c r="F11" s="147">
        <v>0.22</v>
      </c>
      <c r="G11" s="148">
        <v>402000</v>
      </c>
      <c r="H11" s="148">
        <v>4460000</v>
      </c>
      <c r="I11" s="161" t="s">
        <v>1313</v>
      </c>
    </row>
    <row r="12" spans="1:9">
      <c r="A12" s="156">
        <v>1942</v>
      </c>
      <c r="B12" s="149">
        <v>0.65300000000000002</v>
      </c>
      <c r="C12" s="161" t="s">
        <v>1313</v>
      </c>
      <c r="D12" s="161" t="s">
        <v>1313</v>
      </c>
      <c r="E12" s="161" t="s">
        <v>1313</v>
      </c>
      <c r="F12" s="147">
        <v>0.65</v>
      </c>
      <c r="G12" s="148">
        <v>723000</v>
      </c>
      <c r="H12" s="148">
        <v>7230000</v>
      </c>
      <c r="I12" s="161" t="s">
        <v>1313</v>
      </c>
    </row>
    <row r="13" spans="1:9">
      <c r="A13" s="156">
        <v>1943</v>
      </c>
      <c r="B13" s="147">
        <v>1.85</v>
      </c>
      <c r="C13" s="161" t="s">
        <v>1313</v>
      </c>
      <c r="D13" s="161" t="s">
        <v>1313</v>
      </c>
      <c r="E13" s="161" t="s">
        <v>1313</v>
      </c>
      <c r="F13" s="150">
        <v>1.9</v>
      </c>
      <c r="G13" s="148">
        <v>402000</v>
      </c>
      <c r="H13" s="148">
        <v>3790000</v>
      </c>
      <c r="I13" s="161" t="s">
        <v>1313</v>
      </c>
    </row>
    <row r="14" spans="1:9">
      <c r="A14" s="156">
        <v>1944</v>
      </c>
      <c r="B14" s="147">
        <v>2.56</v>
      </c>
      <c r="C14" s="161" t="s">
        <v>1313</v>
      </c>
      <c r="D14" s="161" t="s">
        <v>1313</v>
      </c>
      <c r="E14" s="161" t="s">
        <v>1313</v>
      </c>
      <c r="F14" s="150">
        <v>2.6</v>
      </c>
      <c r="G14" s="148">
        <v>281000</v>
      </c>
      <c r="H14" s="148">
        <v>2600000</v>
      </c>
      <c r="I14" s="161" t="s">
        <v>1313</v>
      </c>
    </row>
    <row r="15" spans="1:9">
      <c r="A15" s="156">
        <v>1945</v>
      </c>
      <c r="B15" s="147">
        <v>1.79</v>
      </c>
      <c r="C15" s="149">
        <v>4.1000000000000002E-2</v>
      </c>
      <c r="D15" s="161" t="s">
        <v>1313</v>
      </c>
      <c r="E15" s="161" t="s">
        <v>1313</v>
      </c>
      <c r="F15" s="150">
        <v>1.831</v>
      </c>
      <c r="G15" s="148">
        <v>157000</v>
      </c>
      <c r="H15" s="148">
        <v>1430000</v>
      </c>
      <c r="I15" s="161" t="s">
        <v>1313</v>
      </c>
    </row>
    <row r="16" spans="1:9">
      <c r="A16" s="156">
        <v>1946</v>
      </c>
      <c r="B16" s="149">
        <v>0.30099999999999999</v>
      </c>
      <c r="C16" s="149">
        <v>0.155</v>
      </c>
      <c r="D16" s="161" t="s">
        <v>1313</v>
      </c>
      <c r="E16" s="161" t="s">
        <v>1313</v>
      </c>
      <c r="F16" s="147">
        <v>0.45599999999999996</v>
      </c>
      <c r="G16" s="148">
        <v>72300</v>
      </c>
      <c r="H16" s="148">
        <v>603000</v>
      </c>
      <c r="I16" s="161" t="s">
        <v>1313</v>
      </c>
    </row>
    <row r="17" spans="1:9">
      <c r="A17" s="156">
        <v>1947</v>
      </c>
      <c r="B17" s="149">
        <v>0.433</v>
      </c>
      <c r="C17" s="149">
        <v>0.27100000000000002</v>
      </c>
      <c r="D17" s="161" t="s">
        <v>1313</v>
      </c>
      <c r="E17" s="161" t="s">
        <v>1313</v>
      </c>
      <c r="F17" s="147">
        <v>0.70399999999999996</v>
      </c>
      <c r="G17" s="148">
        <v>72300</v>
      </c>
      <c r="H17" s="148">
        <v>528000</v>
      </c>
      <c r="I17" s="161" t="s">
        <v>1313</v>
      </c>
    </row>
    <row r="18" spans="1:9">
      <c r="A18" s="156">
        <v>1948</v>
      </c>
      <c r="B18" s="149">
        <v>0.38</v>
      </c>
      <c r="C18" s="149">
        <v>0.45100000000000001</v>
      </c>
      <c r="D18" s="161" t="s">
        <v>1313</v>
      </c>
      <c r="E18" s="161" t="s">
        <v>1313</v>
      </c>
      <c r="F18" s="147">
        <v>0.83099999999999996</v>
      </c>
      <c r="G18" s="148">
        <v>72300</v>
      </c>
      <c r="H18" s="148">
        <v>489000</v>
      </c>
      <c r="I18" s="161" t="s">
        <v>1313</v>
      </c>
    </row>
    <row r="19" spans="1:9">
      <c r="A19" s="156">
        <v>1949</v>
      </c>
      <c r="B19" s="147">
        <v>1.7</v>
      </c>
      <c r="C19" s="149">
        <v>0.64500000000000002</v>
      </c>
      <c r="D19" s="161" t="s">
        <v>1313</v>
      </c>
      <c r="E19" s="161" t="s">
        <v>1313</v>
      </c>
      <c r="F19" s="150">
        <v>2.3449999999999998</v>
      </c>
      <c r="G19" s="148">
        <v>72300</v>
      </c>
      <c r="H19" s="148">
        <v>495000</v>
      </c>
      <c r="I19" s="161" t="s">
        <v>1313</v>
      </c>
    </row>
    <row r="20" spans="1:9">
      <c r="A20" s="156">
        <v>1950</v>
      </c>
      <c r="B20" s="147">
        <v>3.91</v>
      </c>
      <c r="C20" s="161" t="s">
        <v>1313</v>
      </c>
      <c r="D20" s="161" t="s">
        <v>1313</v>
      </c>
      <c r="E20" s="161" t="s">
        <v>1313</v>
      </c>
      <c r="F20" s="150">
        <v>3.9</v>
      </c>
      <c r="G20" s="148">
        <v>72300</v>
      </c>
      <c r="H20" s="148">
        <v>489000</v>
      </c>
      <c r="I20" s="161" t="s">
        <v>1313</v>
      </c>
    </row>
    <row r="21" spans="1:9">
      <c r="A21" s="156">
        <v>1951</v>
      </c>
      <c r="B21" s="147">
        <v>4.76</v>
      </c>
      <c r="C21" s="161" t="s">
        <v>1313</v>
      </c>
      <c r="D21" s="161" t="s">
        <v>1313</v>
      </c>
      <c r="E21" s="161" t="s">
        <v>1313</v>
      </c>
      <c r="F21" s="150">
        <v>4.8</v>
      </c>
      <c r="G21" s="148">
        <v>72300</v>
      </c>
      <c r="H21" s="148">
        <v>452000</v>
      </c>
      <c r="I21" s="161" t="s">
        <v>1313</v>
      </c>
    </row>
    <row r="22" spans="1:9">
      <c r="A22" s="156">
        <v>1952</v>
      </c>
      <c r="B22" s="161" t="s">
        <v>1313</v>
      </c>
      <c r="C22" s="161" t="s">
        <v>1313</v>
      </c>
      <c r="D22" s="161" t="s">
        <v>1313</v>
      </c>
      <c r="E22" s="161" t="s">
        <v>1313</v>
      </c>
      <c r="F22" s="150">
        <v>4.4000000000000004</v>
      </c>
      <c r="G22" s="148">
        <v>72300</v>
      </c>
      <c r="H22" s="148">
        <v>444000</v>
      </c>
      <c r="I22" s="161" t="s">
        <v>1313</v>
      </c>
    </row>
    <row r="23" spans="1:9">
      <c r="A23" s="156">
        <v>1953</v>
      </c>
      <c r="B23" s="161" t="s">
        <v>1313</v>
      </c>
      <c r="C23" s="161" t="s">
        <v>1313</v>
      </c>
      <c r="D23" s="161" t="s">
        <v>1313</v>
      </c>
      <c r="E23" s="161" t="s">
        <v>1313</v>
      </c>
      <c r="F23" s="150">
        <v>4</v>
      </c>
      <c r="G23" s="148">
        <v>72300</v>
      </c>
      <c r="H23" s="148">
        <v>441000</v>
      </c>
      <c r="I23" s="161" t="s">
        <v>1313</v>
      </c>
    </row>
    <row r="24" spans="1:9">
      <c r="A24" s="156">
        <v>1954</v>
      </c>
      <c r="B24" s="161" t="s">
        <v>1313</v>
      </c>
      <c r="C24" s="161" t="s">
        <v>1313</v>
      </c>
      <c r="D24" s="161" t="s">
        <v>1313</v>
      </c>
      <c r="E24" s="161" t="s">
        <v>1313</v>
      </c>
      <c r="F24" s="150">
        <v>3.5</v>
      </c>
      <c r="G24" s="148">
        <v>72300</v>
      </c>
      <c r="H24" s="148">
        <v>438000</v>
      </c>
      <c r="I24" s="161" t="s">
        <v>1313</v>
      </c>
    </row>
    <row r="25" spans="1:9">
      <c r="A25" s="156">
        <v>1955</v>
      </c>
      <c r="B25" s="161" t="s">
        <v>1313</v>
      </c>
      <c r="C25" s="161" t="s">
        <v>1313</v>
      </c>
      <c r="D25" s="161" t="s">
        <v>1313</v>
      </c>
      <c r="E25" s="161" t="s">
        <v>1313</v>
      </c>
      <c r="F25" s="150">
        <v>3.1</v>
      </c>
      <c r="G25" s="148">
        <v>72300</v>
      </c>
      <c r="H25" s="148">
        <v>441000</v>
      </c>
      <c r="I25" s="161" t="s">
        <v>1313</v>
      </c>
    </row>
    <row r="26" spans="1:9">
      <c r="A26" s="156">
        <v>1956</v>
      </c>
      <c r="B26" s="147">
        <v>2.72</v>
      </c>
      <c r="C26" s="161" t="s">
        <v>1313</v>
      </c>
      <c r="D26" s="161" t="s">
        <v>1313</v>
      </c>
      <c r="E26" s="161" t="s">
        <v>1313</v>
      </c>
      <c r="F26" s="150">
        <v>2.7</v>
      </c>
      <c r="G26" s="148">
        <v>72300</v>
      </c>
      <c r="H26" s="148">
        <v>433000</v>
      </c>
      <c r="I26" s="161" t="s">
        <v>1313</v>
      </c>
    </row>
    <row r="27" spans="1:9">
      <c r="A27" s="156">
        <v>1957</v>
      </c>
      <c r="B27" s="161" t="s">
        <v>1313</v>
      </c>
      <c r="C27" s="161" t="s">
        <v>1313</v>
      </c>
      <c r="D27" s="161" t="s">
        <v>1313</v>
      </c>
      <c r="E27" s="161" t="s">
        <v>1313</v>
      </c>
      <c r="F27" s="150">
        <v>3</v>
      </c>
      <c r="G27" s="148">
        <v>72300</v>
      </c>
      <c r="H27" s="148">
        <v>420000</v>
      </c>
      <c r="I27" s="161" t="s">
        <v>1313</v>
      </c>
    </row>
    <row r="28" spans="1:9">
      <c r="A28" s="156">
        <v>1958</v>
      </c>
      <c r="B28" s="161" t="s">
        <v>1313</v>
      </c>
      <c r="C28" s="161" t="s">
        <v>1313</v>
      </c>
      <c r="D28" s="161" t="s">
        <v>1313</v>
      </c>
      <c r="E28" s="161" t="s">
        <v>1313</v>
      </c>
      <c r="F28" s="150">
        <v>3.3</v>
      </c>
      <c r="G28" s="148">
        <v>72300</v>
      </c>
      <c r="H28" s="148">
        <v>408000</v>
      </c>
      <c r="I28" s="161" t="s">
        <v>1313</v>
      </c>
    </row>
    <row r="29" spans="1:9">
      <c r="A29" s="156">
        <v>1959</v>
      </c>
      <c r="B29" s="161" t="s">
        <v>1313</v>
      </c>
      <c r="C29" s="161" t="s">
        <v>1313</v>
      </c>
      <c r="D29" s="161" t="s">
        <v>1313</v>
      </c>
      <c r="E29" s="161" t="s">
        <v>1313</v>
      </c>
      <c r="F29" s="150">
        <v>3.5</v>
      </c>
      <c r="G29" s="148">
        <v>72300</v>
      </c>
      <c r="H29" s="148">
        <v>404000</v>
      </c>
      <c r="I29" s="161" t="s">
        <v>1313</v>
      </c>
    </row>
    <row r="30" spans="1:9">
      <c r="A30" s="156">
        <v>1960</v>
      </c>
      <c r="B30" s="161" t="s">
        <v>1313</v>
      </c>
      <c r="C30" s="161" t="s">
        <v>1313</v>
      </c>
      <c r="D30" s="161" t="s">
        <v>1313</v>
      </c>
      <c r="E30" s="161" t="s">
        <v>1313</v>
      </c>
      <c r="F30" s="150">
        <v>3.8</v>
      </c>
      <c r="G30" s="148">
        <v>72300</v>
      </c>
      <c r="H30" s="148">
        <v>397000</v>
      </c>
      <c r="I30" s="161" t="s">
        <v>1313</v>
      </c>
    </row>
    <row r="31" spans="1:9">
      <c r="A31" s="156">
        <v>1961</v>
      </c>
      <c r="B31" s="161" t="s">
        <v>1313</v>
      </c>
      <c r="C31" s="161" t="s">
        <v>1313</v>
      </c>
      <c r="D31" s="161" t="s">
        <v>1313</v>
      </c>
      <c r="E31" s="161" t="s">
        <v>1313</v>
      </c>
      <c r="F31" s="150">
        <v>4.0999999999999996</v>
      </c>
      <c r="G31" s="148">
        <v>72300</v>
      </c>
      <c r="H31" s="148">
        <v>395000</v>
      </c>
      <c r="I31" s="161" t="s">
        <v>1313</v>
      </c>
    </row>
    <row r="32" spans="1:9">
      <c r="A32" s="156">
        <v>1962</v>
      </c>
      <c r="B32" s="161" t="s">
        <v>1313</v>
      </c>
      <c r="C32" s="161" t="s">
        <v>1313</v>
      </c>
      <c r="D32" s="161" t="s">
        <v>1313</v>
      </c>
      <c r="E32" s="161" t="s">
        <v>1313</v>
      </c>
      <c r="F32" s="150">
        <v>4.4000000000000004</v>
      </c>
      <c r="G32" s="148">
        <v>72300</v>
      </c>
      <c r="H32" s="148">
        <v>391000</v>
      </c>
      <c r="I32" s="161" t="s">
        <v>1313</v>
      </c>
    </row>
    <row r="33" spans="1:9">
      <c r="A33" s="156">
        <v>1963</v>
      </c>
      <c r="B33" s="161" t="s">
        <v>1313</v>
      </c>
      <c r="C33" s="161" t="s">
        <v>1313</v>
      </c>
      <c r="D33" s="161" t="s">
        <v>1313</v>
      </c>
      <c r="E33" s="161" t="s">
        <v>1313</v>
      </c>
      <c r="F33" s="150">
        <v>4.7</v>
      </c>
      <c r="G33" s="148">
        <v>72300</v>
      </c>
      <c r="H33" s="148">
        <v>385000</v>
      </c>
      <c r="I33" s="161" t="s">
        <v>1313</v>
      </c>
    </row>
    <row r="34" spans="1:9">
      <c r="A34" s="156">
        <v>1964</v>
      </c>
      <c r="B34" s="161" t="s">
        <v>1313</v>
      </c>
      <c r="C34" s="161" t="s">
        <v>1313</v>
      </c>
      <c r="D34" s="161" t="s">
        <v>1313</v>
      </c>
      <c r="E34" s="161" t="s">
        <v>1313</v>
      </c>
      <c r="F34" s="150">
        <v>4.9000000000000004</v>
      </c>
      <c r="G34" s="148">
        <v>77200</v>
      </c>
      <c r="H34" s="148">
        <v>406000</v>
      </c>
      <c r="I34" s="161" t="s">
        <v>1313</v>
      </c>
    </row>
    <row r="35" spans="1:9">
      <c r="A35" s="156">
        <v>1965</v>
      </c>
      <c r="B35" s="161" t="s">
        <v>1313</v>
      </c>
      <c r="C35" s="161" t="s">
        <v>1313</v>
      </c>
      <c r="D35" s="161" t="s">
        <v>1313</v>
      </c>
      <c r="E35" s="161" t="s">
        <v>1313</v>
      </c>
      <c r="F35" s="150">
        <v>5.2</v>
      </c>
      <c r="G35" s="148">
        <v>88400</v>
      </c>
      <c r="H35" s="148">
        <v>458000</v>
      </c>
      <c r="I35" s="161" t="s">
        <v>1313</v>
      </c>
    </row>
    <row r="36" spans="1:9">
      <c r="A36" s="156">
        <v>1966</v>
      </c>
      <c r="B36" s="147">
        <v>5.51</v>
      </c>
      <c r="C36" s="161" t="s">
        <v>1313</v>
      </c>
      <c r="D36" s="161" t="s">
        <v>1313</v>
      </c>
      <c r="E36" s="161" t="s">
        <v>1313</v>
      </c>
      <c r="F36" s="150">
        <v>5.5</v>
      </c>
      <c r="G36" s="148">
        <v>88400</v>
      </c>
      <c r="H36" s="148">
        <v>444000</v>
      </c>
      <c r="I36" s="161" t="s">
        <v>1313</v>
      </c>
    </row>
    <row r="37" spans="1:9">
      <c r="A37" s="156">
        <v>1967</v>
      </c>
      <c r="B37" s="147">
        <v>1.9</v>
      </c>
      <c r="C37" s="147">
        <v>9.02</v>
      </c>
      <c r="D37" s="161" t="s">
        <v>1313</v>
      </c>
      <c r="E37" s="161" t="s">
        <v>1313</v>
      </c>
      <c r="F37" s="146">
        <v>11</v>
      </c>
      <c r="G37" s="148">
        <v>88400</v>
      </c>
      <c r="H37" s="148">
        <v>431000</v>
      </c>
      <c r="I37" s="161" t="s">
        <v>1313</v>
      </c>
    </row>
    <row r="38" spans="1:9">
      <c r="A38" s="156">
        <v>1968</v>
      </c>
      <c r="B38" s="147">
        <v>2.66</v>
      </c>
      <c r="C38" s="147">
        <v>8.74</v>
      </c>
      <c r="D38" s="161" t="s">
        <v>1313</v>
      </c>
      <c r="E38" s="161" t="s">
        <v>1313</v>
      </c>
      <c r="F38" s="146">
        <v>11</v>
      </c>
      <c r="G38" s="148">
        <v>80400</v>
      </c>
      <c r="H38" s="148">
        <v>377000</v>
      </c>
      <c r="I38" s="161" t="s">
        <v>1313</v>
      </c>
    </row>
    <row r="39" spans="1:9">
      <c r="A39" s="156">
        <v>1969</v>
      </c>
      <c r="B39" s="147">
        <v>1.96</v>
      </c>
      <c r="C39" s="147">
        <v>8.8000000000000007</v>
      </c>
      <c r="D39" s="161" t="s">
        <v>1313</v>
      </c>
      <c r="E39" s="161" t="s">
        <v>1313</v>
      </c>
      <c r="F39" s="146">
        <v>11</v>
      </c>
      <c r="G39" s="148">
        <v>80400</v>
      </c>
      <c r="H39" s="148">
        <v>357000</v>
      </c>
      <c r="I39" s="161" t="s">
        <v>1313</v>
      </c>
    </row>
    <row r="40" spans="1:9">
      <c r="A40" s="156">
        <v>1970</v>
      </c>
      <c r="B40" s="161" t="s">
        <v>1313</v>
      </c>
      <c r="C40" s="150">
        <v>12.5</v>
      </c>
      <c r="D40" s="161" t="s">
        <v>1313</v>
      </c>
      <c r="E40" s="161" t="s">
        <v>1313</v>
      </c>
      <c r="F40" s="146">
        <v>13</v>
      </c>
      <c r="G40" s="148">
        <v>80400</v>
      </c>
      <c r="H40" s="148">
        <v>338000</v>
      </c>
      <c r="I40" s="161" t="s">
        <v>1313</v>
      </c>
    </row>
    <row r="41" spans="1:9">
      <c r="A41" s="156">
        <v>1971</v>
      </c>
      <c r="B41" s="161" t="s">
        <v>1313</v>
      </c>
      <c r="C41" s="150">
        <v>12.1</v>
      </c>
      <c r="D41" s="161" t="s">
        <v>1313</v>
      </c>
      <c r="E41" s="161" t="s">
        <v>1313</v>
      </c>
      <c r="F41" s="146">
        <v>12</v>
      </c>
      <c r="G41" s="148">
        <v>80400</v>
      </c>
      <c r="H41" s="148">
        <v>324000</v>
      </c>
      <c r="I41" s="161" t="s">
        <v>1313</v>
      </c>
    </row>
    <row r="42" spans="1:9">
      <c r="A42" s="156">
        <v>1972</v>
      </c>
      <c r="B42" s="161" t="s">
        <v>1313</v>
      </c>
      <c r="C42" s="150">
        <v>19.5</v>
      </c>
      <c r="D42" s="161" t="s">
        <v>1313</v>
      </c>
      <c r="E42" s="161" t="s">
        <v>1313</v>
      </c>
      <c r="F42" s="146">
        <v>20</v>
      </c>
      <c r="G42" s="148">
        <v>80400</v>
      </c>
      <c r="H42" s="148">
        <v>314000</v>
      </c>
      <c r="I42" s="151">
        <v>68.400000000000006</v>
      </c>
    </row>
    <row r="43" spans="1:9">
      <c r="A43" s="156">
        <v>1973</v>
      </c>
      <c r="B43" s="161" t="s">
        <v>1313</v>
      </c>
      <c r="C43" s="150">
        <v>25.2</v>
      </c>
      <c r="D43" s="161" t="s">
        <v>1313</v>
      </c>
      <c r="E43" s="161" t="s">
        <v>1313</v>
      </c>
      <c r="F43" s="146">
        <v>25</v>
      </c>
      <c r="G43" s="148">
        <v>56900</v>
      </c>
      <c r="H43" s="148">
        <v>209000</v>
      </c>
      <c r="I43" s="151">
        <v>54.1</v>
      </c>
    </row>
    <row r="44" spans="1:9">
      <c r="A44" s="156">
        <v>1974</v>
      </c>
      <c r="B44" s="161" t="s">
        <v>1313</v>
      </c>
      <c r="C44" s="150">
        <v>15.3</v>
      </c>
      <c r="D44" s="161" t="s">
        <v>1313</v>
      </c>
      <c r="E44" s="161" t="s">
        <v>1313</v>
      </c>
      <c r="F44" s="146">
        <v>15</v>
      </c>
      <c r="G44" s="148">
        <v>142000</v>
      </c>
      <c r="H44" s="148">
        <v>469000</v>
      </c>
      <c r="I44" s="151">
        <v>56</v>
      </c>
    </row>
    <row r="45" spans="1:9">
      <c r="A45" s="156">
        <v>1975</v>
      </c>
      <c r="B45" s="161" t="s">
        <v>1313</v>
      </c>
      <c r="C45" s="147">
        <v>3.54</v>
      </c>
      <c r="D45" s="161" t="s">
        <v>1313</v>
      </c>
      <c r="E45" s="161" t="s">
        <v>1313</v>
      </c>
      <c r="F45" s="150">
        <v>3.5</v>
      </c>
      <c r="G45" s="148">
        <v>182000</v>
      </c>
      <c r="H45" s="148">
        <v>551000</v>
      </c>
      <c r="I45" s="151">
        <v>46.7</v>
      </c>
    </row>
    <row r="46" spans="1:9">
      <c r="A46" s="156">
        <v>1976</v>
      </c>
      <c r="B46" s="161" t="s">
        <v>1313</v>
      </c>
      <c r="C46" s="147">
        <v>9.02</v>
      </c>
      <c r="D46" s="161" t="s">
        <v>1313</v>
      </c>
      <c r="E46" s="161" t="s">
        <v>1313</v>
      </c>
      <c r="F46" s="150">
        <v>9</v>
      </c>
      <c r="G46" s="148">
        <v>258000</v>
      </c>
      <c r="H46" s="148">
        <v>739000</v>
      </c>
      <c r="I46" s="151">
        <v>46.5</v>
      </c>
    </row>
    <row r="47" spans="1:9">
      <c r="A47" s="156">
        <v>1977</v>
      </c>
      <c r="B47" s="161" t="s">
        <v>1313</v>
      </c>
      <c r="C47" s="147">
        <v>9.0500000000000007</v>
      </c>
      <c r="D47" s="161" t="s">
        <v>1313</v>
      </c>
      <c r="E47" s="161" t="s">
        <v>1313</v>
      </c>
      <c r="F47" s="150">
        <v>9.1</v>
      </c>
      <c r="G47" s="148">
        <v>314000</v>
      </c>
      <c r="H47" s="148">
        <v>845000</v>
      </c>
      <c r="I47" s="151">
        <v>40.4</v>
      </c>
    </row>
    <row r="48" spans="1:9">
      <c r="A48" s="156">
        <v>1978</v>
      </c>
      <c r="B48" s="161" t="s">
        <v>1313</v>
      </c>
      <c r="C48" s="147">
        <v>6.41</v>
      </c>
      <c r="D48" s="161" t="s">
        <v>1313</v>
      </c>
      <c r="E48" s="161" t="s">
        <v>1313</v>
      </c>
      <c r="F48" s="150">
        <v>6.4</v>
      </c>
      <c r="G48" s="148">
        <v>275000</v>
      </c>
      <c r="H48" s="148">
        <v>688000</v>
      </c>
      <c r="I48" s="151">
        <v>44.5</v>
      </c>
    </row>
    <row r="49" spans="1:10">
      <c r="A49" s="156">
        <v>1979</v>
      </c>
      <c r="B49" s="161" t="s">
        <v>1313</v>
      </c>
      <c r="C49" s="147">
        <v>9.14</v>
      </c>
      <c r="D49" s="161" t="s">
        <v>1313</v>
      </c>
      <c r="E49" s="161" t="s">
        <v>1313</v>
      </c>
      <c r="F49" s="146">
        <v>22</v>
      </c>
      <c r="G49" s="148">
        <v>433000</v>
      </c>
      <c r="H49" s="148">
        <v>972000</v>
      </c>
      <c r="I49" s="151">
        <v>46.7</v>
      </c>
      <c r="J49" s="143"/>
    </row>
    <row r="50" spans="1:10">
      <c r="A50" s="156">
        <v>1980</v>
      </c>
      <c r="B50" s="161" t="s">
        <v>1313</v>
      </c>
      <c r="C50" s="147">
        <v>9.3000000000000007</v>
      </c>
      <c r="D50" s="161" t="s">
        <v>1313</v>
      </c>
      <c r="E50" s="161" t="s">
        <v>1313</v>
      </c>
      <c r="F50" s="146">
        <v>19</v>
      </c>
      <c r="G50" s="148">
        <v>547000</v>
      </c>
      <c r="H50" s="148">
        <v>1080000</v>
      </c>
      <c r="I50" s="151">
        <v>49.8</v>
      </c>
      <c r="J50" s="143"/>
    </row>
    <row r="51" spans="1:10">
      <c r="A51" s="156">
        <v>1981</v>
      </c>
      <c r="B51" s="161" t="s">
        <v>1313</v>
      </c>
      <c r="C51" s="150">
        <v>14.3</v>
      </c>
      <c r="D51" s="161" t="s">
        <v>1313</v>
      </c>
      <c r="E51" s="161" t="s">
        <v>1313</v>
      </c>
      <c r="F51" s="146">
        <v>16</v>
      </c>
      <c r="G51" s="148">
        <v>242000</v>
      </c>
      <c r="H51" s="148">
        <v>434000</v>
      </c>
      <c r="I51" s="151">
        <v>43.5</v>
      </c>
      <c r="J51" s="143"/>
    </row>
    <row r="52" spans="1:10">
      <c r="A52" s="156">
        <v>1982</v>
      </c>
      <c r="B52" s="161" t="s">
        <v>1313</v>
      </c>
      <c r="C52" s="150">
        <v>21.3</v>
      </c>
      <c r="D52" s="161" t="s">
        <v>1313</v>
      </c>
      <c r="E52" s="161" t="s">
        <v>1313</v>
      </c>
      <c r="F52" s="146">
        <v>16</v>
      </c>
      <c r="G52" s="148">
        <v>134000</v>
      </c>
      <c r="H52" s="148">
        <v>226000</v>
      </c>
      <c r="I52" s="151">
        <v>49.8</v>
      </c>
      <c r="J52" s="143"/>
    </row>
    <row r="53" spans="1:10">
      <c r="A53" s="156">
        <v>1983</v>
      </c>
      <c r="B53" s="161" t="s">
        <v>1313</v>
      </c>
      <c r="C53" s="150">
        <v>33.4</v>
      </c>
      <c r="D53" s="161" t="s">
        <v>1313</v>
      </c>
      <c r="E53" s="161" t="s">
        <v>1313</v>
      </c>
      <c r="F53" s="146">
        <v>16</v>
      </c>
      <c r="G53" s="148">
        <v>103000</v>
      </c>
      <c r="H53" s="148">
        <v>169000</v>
      </c>
      <c r="I53" s="151">
        <v>23.3</v>
      </c>
      <c r="J53" s="143"/>
    </row>
    <row r="54" spans="1:10">
      <c r="A54" s="156">
        <v>1984</v>
      </c>
      <c r="B54" s="161" t="s">
        <v>1313</v>
      </c>
      <c r="C54" s="150">
        <v>31.8</v>
      </c>
      <c r="D54" s="161" t="s">
        <v>1313</v>
      </c>
      <c r="E54" s="161" t="s">
        <v>1313</v>
      </c>
      <c r="F54" s="146">
        <v>19</v>
      </c>
      <c r="G54" s="148">
        <v>96500</v>
      </c>
      <c r="H54" s="148">
        <v>151000</v>
      </c>
      <c r="I54" s="151">
        <v>29.5</v>
      </c>
      <c r="J54" s="143"/>
    </row>
    <row r="55" spans="1:10">
      <c r="A55" s="156">
        <v>1985</v>
      </c>
      <c r="B55" s="161" t="s">
        <v>1313</v>
      </c>
      <c r="C55" s="150">
        <v>30.5</v>
      </c>
      <c r="D55" s="161" t="s">
        <v>1313</v>
      </c>
      <c r="E55" s="161" t="s">
        <v>1313</v>
      </c>
      <c r="F55" s="146">
        <v>19</v>
      </c>
      <c r="G55" s="148">
        <v>84600</v>
      </c>
      <c r="H55" s="148">
        <v>128000</v>
      </c>
      <c r="I55" s="151">
        <v>29.5</v>
      </c>
      <c r="J55" s="143"/>
    </row>
    <row r="56" spans="1:10">
      <c r="A56" s="156">
        <v>1986</v>
      </c>
      <c r="B56" s="161" t="s">
        <v>1313</v>
      </c>
      <c r="C56" s="150">
        <v>43</v>
      </c>
      <c r="D56" s="161" t="s">
        <v>1313</v>
      </c>
      <c r="E56" s="161" t="s">
        <v>1313</v>
      </c>
      <c r="F56" s="146">
        <v>22</v>
      </c>
      <c r="G56" s="148">
        <v>83900</v>
      </c>
      <c r="H56" s="148">
        <v>125000</v>
      </c>
      <c r="I56" s="151">
        <v>41.1</v>
      </c>
      <c r="J56" s="143"/>
    </row>
    <row r="57" spans="1:10">
      <c r="A57" s="156">
        <v>1987</v>
      </c>
      <c r="B57" s="161" t="s">
        <v>1313</v>
      </c>
      <c r="C57" s="150">
        <v>47.3</v>
      </c>
      <c r="D57" s="161" t="s">
        <v>1313</v>
      </c>
      <c r="E57" s="161" t="s">
        <v>1313</v>
      </c>
      <c r="F57" s="146">
        <v>25</v>
      </c>
      <c r="G57" s="148">
        <v>235000</v>
      </c>
      <c r="H57" s="148">
        <v>337000</v>
      </c>
      <c r="I57" s="151">
        <v>53.5</v>
      </c>
      <c r="J57" s="143"/>
    </row>
    <row r="58" spans="1:10">
      <c r="A58" s="156">
        <v>1988</v>
      </c>
      <c r="B58" s="161" t="s">
        <v>1313</v>
      </c>
      <c r="C58" s="150">
        <v>38.1</v>
      </c>
      <c r="D58" s="161" t="s">
        <v>1313</v>
      </c>
      <c r="E58" s="161" t="s">
        <v>1313</v>
      </c>
      <c r="F58" s="146">
        <v>28</v>
      </c>
      <c r="G58" s="148">
        <v>319000</v>
      </c>
      <c r="H58" s="148">
        <v>440000</v>
      </c>
      <c r="I58" s="152">
        <v>106</v>
      </c>
      <c r="J58" s="143"/>
    </row>
    <row r="59" spans="1:10">
      <c r="A59" s="156">
        <v>1989</v>
      </c>
      <c r="B59" s="161" t="s">
        <v>1313</v>
      </c>
      <c r="C59" s="150">
        <v>26.8</v>
      </c>
      <c r="D59" s="161" t="s">
        <v>1313</v>
      </c>
      <c r="E59" s="161" t="s">
        <v>1313</v>
      </c>
      <c r="F59" s="146">
        <v>28</v>
      </c>
      <c r="G59" s="148">
        <v>275000</v>
      </c>
      <c r="H59" s="148">
        <v>362000</v>
      </c>
      <c r="I59" s="152">
        <v>115</v>
      </c>
      <c r="J59" s="143"/>
    </row>
    <row r="60" spans="1:10">
      <c r="A60" s="156">
        <v>1990</v>
      </c>
      <c r="B60" s="161" t="s">
        <v>1313</v>
      </c>
      <c r="C60" s="150">
        <v>30.2</v>
      </c>
      <c r="D60" s="161" t="s">
        <v>1313</v>
      </c>
      <c r="E60" s="161" t="s">
        <v>1313</v>
      </c>
      <c r="F60" s="146">
        <v>30</v>
      </c>
      <c r="G60" s="148">
        <v>230000</v>
      </c>
      <c r="H60" s="148">
        <v>287000</v>
      </c>
      <c r="I60" s="152">
        <v>118</v>
      </c>
      <c r="J60" s="143"/>
    </row>
    <row r="61" spans="1:10">
      <c r="A61" s="156">
        <v>1991</v>
      </c>
      <c r="B61" s="161" t="s">
        <v>1313</v>
      </c>
      <c r="C61" s="150">
        <v>36.299999999999997</v>
      </c>
      <c r="D61" s="161" t="s">
        <v>1313</v>
      </c>
      <c r="E61" s="161" t="s">
        <v>1313</v>
      </c>
      <c r="F61" s="146">
        <v>30</v>
      </c>
      <c r="G61" s="148">
        <v>218000</v>
      </c>
      <c r="H61" s="148">
        <v>261000</v>
      </c>
      <c r="I61" s="152">
        <v>140</v>
      </c>
      <c r="J61" s="143"/>
    </row>
    <row r="62" spans="1:10">
      <c r="A62" s="156">
        <v>1992</v>
      </c>
      <c r="B62" s="161" t="s">
        <v>1313</v>
      </c>
      <c r="C62" s="150">
        <v>54.4</v>
      </c>
      <c r="D62" s="161" t="s">
        <v>1313</v>
      </c>
      <c r="E62" s="161" t="s">
        <v>1313</v>
      </c>
      <c r="F62" s="146">
        <v>30</v>
      </c>
      <c r="G62" s="148">
        <v>225000</v>
      </c>
      <c r="H62" s="148">
        <v>261000</v>
      </c>
      <c r="I62" s="152">
        <v>140</v>
      </c>
      <c r="J62" s="143"/>
    </row>
    <row r="63" spans="1:10">
      <c r="A63" s="156">
        <v>1993</v>
      </c>
      <c r="B63" s="161" t="s">
        <v>1313</v>
      </c>
      <c r="C63" s="150">
        <v>73.400000000000006</v>
      </c>
      <c r="D63" s="161" t="s">
        <v>1313</v>
      </c>
      <c r="E63" s="153">
        <v>0.8</v>
      </c>
      <c r="F63" s="146">
        <v>35</v>
      </c>
      <c r="G63" s="148">
        <v>207000</v>
      </c>
      <c r="H63" s="148">
        <v>234000</v>
      </c>
      <c r="I63" s="152">
        <v>140</v>
      </c>
      <c r="J63" s="143"/>
    </row>
    <row r="64" spans="1:10">
      <c r="A64" s="156">
        <v>1994</v>
      </c>
      <c r="B64" s="146">
        <v>0</v>
      </c>
      <c r="C64" s="150">
        <v>70.2</v>
      </c>
      <c r="D64" s="161" t="s">
        <v>1313</v>
      </c>
      <c r="E64" s="153">
        <v>1.6</v>
      </c>
      <c r="F64" s="146">
        <v>40</v>
      </c>
      <c r="G64" s="148">
        <v>143000</v>
      </c>
      <c r="H64" s="148">
        <v>157000</v>
      </c>
      <c r="I64" s="152">
        <v>145</v>
      </c>
      <c r="J64" s="143"/>
    </row>
    <row r="65" spans="1:10">
      <c r="A65" s="156">
        <v>1995</v>
      </c>
      <c r="B65" s="146">
        <v>0</v>
      </c>
      <c r="C65" s="150">
        <v>85.2</v>
      </c>
      <c r="D65" s="161" t="s">
        <v>1313</v>
      </c>
      <c r="E65" s="153">
        <v>1.6</v>
      </c>
      <c r="F65" s="146">
        <v>43</v>
      </c>
      <c r="G65" s="148">
        <v>388000</v>
      </c>
      <c r="H65" s="148">
        <v>415000</v>
      </c>
      <c r="I65" s="152">
        <v>239</v>
      </c>
      <c r="J65" s="143"/>
    </row>
    <row r="66" spans="1:10">
      <c r="A66" s="156">
        <v>1996</v>
      </c>
      <c r="B66" s="146">
        <v>0</v>
      </c>
      <c r="C66" s="150">
        <v>33.200000000000003</v>
      </c>
      <c r="D66" s="161" t="s">
        <v>1313</v>
      </c>
      <c r="E66" s="153">
        <v>1.6</v>
      </c>
      <c r="F66" s="146">
        <v>45</v>
      </c>
      <c r="G66" s="148">
        <v>381000</v>
      </c>
      <c r="H66" s="148">
        <v>396000</v>
      </c>
      <c r="I66" s="152">
        <v>200</v>
      </c>
      <c r="J66" s="143"/>
    </row>
    <row r="67" spans="1:10">
      <c r="A67" s="156">
        <v>1997</v>
      </c>
      <c r="B67" s="146">
        <v>0</v>
      </c>
      <c r="C67" s="151">
        <v>85.5</v>
      </c>
      <c r="D67" s="161" t="s">
        <v>1313</v>
      </c>
      <c r="E67" s="153">
        <v>0.44</v>
      </c>
      <c r="F67" s="146">
        <v>50</v>
      </c>
      <c r="G67" s="148">
        <v>319000</v>
      </c>
      <c r="H67" s="148">
        <v>324000</v>
      </c>
      <c r="I67" s="152">
        <v>230</v>
      </c>
      <c r="J67" s="143"/>
    </row>
    <row r="68" spans="1:10">
      <c r="A68" s="156">
        <v>1998</v>
      </c>
      <c r="B68" s="146">
        <v>0</v>
      </c>
      <c r="C68" s="151">
        <v>75</v>
      </c>
      <c r="D68" s="161" t="s">
        <v>1313</v>
      </c>
      <c r="E68" s="153">
        <v>0.44</v>
      </c>
      <c r="F68" s="146">
        <v>50</v>
      </c>
      <c r="G68" s="148">
        <v>306000</v>
      </c>
      <c r="H68" s="148">
        <v>306000</v>
      </c>
      <c r="I68" s="152">
        <v>230</v>
      </c>
      <c r="J68" s="143"/>
    </row>
    <row r="69" spans="1:10">
      <c r="A69" s="156">
        <v>1999</v>
      </c>
      <c r="B69" s="146">
        <v>0</v>
      </c>
      <c r="C69" s="150">
        <v>77.400000000000006</v>
      </c>
      <c r="D69" s="162" t="s">
        <v>1313</v>
      </c>
      <c r="E69" s="146">
        <v>0</v>
      </c>
      <c r="F69" s="146">
        <v>52</v>
      </c>
      <c r="G69" s="148">
        <v>303000</v>
      </c>
      <c r="H69" s="148">
        <v>296000</v>
      </c>
      <c r="I69" s="154">
        <v>215</v>
      </c>
      <c r="J69" s="143"/>
    </row>
    <row r="70" spans="1:10">
      <c r="A70" s="156">
        <v>2000</v>
      </c>
      <c r="B70" s="146">
        <v>0</v>
      </c>
      <c r="C70" s="150">
        <v>69.400000000000006</v>
      </c>
      <c r="D70" s="162" t="s">
        <v>1313</v>
      </c>
      <c r="E70" s="146">
        <v>0</v>
      </c>
      <c r="F70" s="146">
        <v>55</v>
      </c>
      <c r="G70" s="148">
        <v>188000</v>
      </c>
      <c r="H70" s="148">
        <v>178000</v>
      </c>
      <c r="I70" s="154">
        <v>335</v>
      </c>
      <c r="J70" s="143"/>
    </row>
    <row r="71" spans="1:10">
      <c r="A71" s="157">
        <v>2001</v>
      </c>
      <c r="B71" s="146">
        <v>0</v>
      </c>
      <c r="C71" s="150">
        <v>79</v>
      </c>
      <c r="D71" s="162" t="s">
        <v>1313</v>
      </c>
      <c r="E71" s="146">
        <v>0</v>
      </c>
      <c r="F71" s="146">
        <v>69</v>
      </c>
      <c r="G71" s="158">
        <v>120000</v>
      </c>
      <c r="H71" s="158">
        <v>110000</v>
      </c>
      <c r="I71" s="159">
        <v>408</v>
      </c>
      <c r="J71" s="143"/>
    </row>
    <row r="72" spans="1:10">
      <c r="A72" s="157">
        <v>2002</v>
      </c>
      <c r="B72" s="146">
        <v>0</v>
      </c>
      <c r="C72" s="146">
        <v>112</v>
      </c>
      <c r="D72" s="162" t="s">
        <v>1313</v>
      </c>
      <c r="E72" s="146">
        <v>0</v>
      </c>
      <c r="F72" s="146">
        <v>102</v>
      </c>
      <c r="G72" s="158">
        <v>97000</v>
      </c>
      <c r="H72" s="158">
        <v>87900</v>
      </c>
      <c r="I72" s="159">
        <v>406</v>
      </c>
      <c r="J72" s="143"/>
    </row>
    <row r="73" spans="1:10">
      <c r="A73" s="157">
        <v>2003</v>
      </c>
      <c r="B73" s="146">
        <v>0</v>
      </c>
      <c r="C73" s="160">
        <v>123</v>
      </c>
      <c r="D73" s="161" t="s">
        <v>1313</v>
      </c>
      <c r="E73" s="161" t="s">
        <v>1313</v>
      </c>
      <c r="F73" s="160">
        <v>90</v>
      </c>
      <c r="G73" s="158">
        <v>170000</v>
      </c>
      <c r="H73" s="158">
        <v>151000</v>
      </c>
      <c r="I73" s="158">
        <v>381</v>
      </c>
      <c r="J73" s="164"/>
    </row>
    <row r="74" spans="1:10">
      <c r="A74" s="157">
        <v>2004</v>
      </c>
      <c r="B74" s="146">
        <v>0</v>
      </c>
      <c r="C74" s="160">
        <v>143</v>
      </c>
      <c r="D74" s="161" t="s">
        <v>1313</v>
      </c>
      <c r="E74" s="161" t="s">
        <v>1313</v>
      </c>
      <c r="F74" s="160">
        <v>100</v>
      </c>
      <c r="G74" s="158">
        <v>643000</v>
      </c>
      <c r="H74" s="158">
        <v>555000</v>
      </c>
      <c r="I74" s="158">
        <v>392</v>
      </c>
      <c r="J74" s="164"/>
    </row>
    <row r="75" spans="1:10">
      <c r="A75" s="157">
        <v>2005</v>
      </c>
      <c r="B75" s="146">
        <v>0</v>
      </c>
      <c r="C75" s="160">
        <v>142</v>
      </c>
      <c r="D75" s="161" t="s">
        <v>1313</v>
      </c>
      <c r="E75" s="161" t="s">
        <v>1313</v>
      </c>
      <c r="F75" s="160">
        <v>115</v>
      </c>
      <c r="G75" s="158">
        <v>946000</v>
      </c>
      <c r="H75" s="158">
        <v>790000</v>
      </c>
      <c r="I75" s="158">
        <v>607</v>
      </c>
      <c r="J75" s="164"/>
    </row>
    <row r="76" spans="1:10">
      <c r="A76" s="157">
        <v>2006</v>
      </c>
      <c r="B76" s="146">
        <v>0</v>
      </c>
      <c r="C76" s="160">
        <v>100</v>
      </c>
      <c r="D76" s="161" t="s">
        <v>1313</v>
      </c>
      <c r="E76" s="161" t="s">
        <v>1313</v>
      </c>
      <c r="F76" s="160">
        <v>124</v>
      </c>
      <c r="G76" s="158">
        <v>815000</v>
      </c>
      <c r="H76" s="158">
        <v>659000</v>
      </c>
      <c r="I76" s="158">
        <v>638</v>
      </c>
      <c r="J76" s="164"/>
    </row>
    <row r="77" spans="1:10">
      <c r="A77" s="157">
        <v>2007</v>
      </c>
      <c r="B77" s="146">
        <v>0</v>
      </c>
      <c r="C77" s="160">
        <v>147</v>
      </c>
      <c r="D77" s="161" t="s">
        <v>1313</v>
      </c>
      <c r="E77" s="161" t="s">
        <v>1313</v>
      </c>
      <c r="F77" s="160">
        <v>131</v>
      </c>
      <c r="G77" s="158">
        <v>637000</v>
      </c>
      <c r="H77" s="158">
        <v>501000</v>
      </c>
      <c r="I77" s="158">
        <v>631</v>
      </c>
      <c r="J77" s="164"/>
    </row>
    <row r="78" spans="1:10">
      <c r="A78" s="157">
        <v>2008</v>
      </c>
      <c r="B78" s="146">
        <v>0</v>
      </c>
      <c r="C78" s="160">
        <v>144</v>
      </c>
      <c r="D78" s="161" t="s">
        <v>1313</v>
      </c>
      <c r="E78" s="161" t="s">
        <v>1313</v>
      </c>
      <c r="F78" s="160">
        <v>135</v>
      </c>
      <c r="G78" s="158">
        <v>519000</v>
      </c>
      <c r="H78" s="158">
        <v>393000</v>
      </c>
      <c r="I78" s="158">
        <v>678</v>
      </c>
      <c r="J78" s="164"/>
    </row>
    <row r="79" spans="1:10">
      <c r="A79" s="157">
        <v>2009</v>
      </c>
      <c r="B79" s="146">
        <v>0</v>
      </c>
      <c r="C79" s="160">
        <v>105</v>
      </c>
      <c r="D79" s="161" t="s">
        <v>1313</v>
      </c>
      <c r="E79" s="161" t="s">
        <v>1313</v>
      </c>
      <c r="F79" s="160">
        <v>128</v>
      </c>
      <c r="G79" s="158">
        <v>382000</v>
      </c>
      <c r="H79" s="158">
        <v>290000</v>
      </c>
      <c r="I79" s="158">
        <v>670</v>
      </c>
      <c r="J79" s="164"/>
    </row>
    <row r="80" spans="1:10">
      <c r="A80" s="157">
        <v>2010</v>
      </c>
      <c r="B80" s="146">
        <v>0</v>
      </c>
      <c r="C80" s="160">
        <v>117</v>
      </c>
      <c r="D80" s="161" t="s">
        <v>1313</v>
      </c>
      <c r="E80" s="161" t="s">
        <v>1313</v>
      </c>
      <c r="F80" s="160">
        <v>123</v>
      </c>
      <c r="G80" s="158">
        <v>552000</v>
      </c>
      <c r="H80" s="158">
        <v>413000</v>
      </c>
      <c r="I80" s="158">
        <v>664</v>
      </c>
      <c r="J80" s="164"/>
    </row>
    <row r="81" spans="1:10">
      <c r="A81" s="157">
        <v>2011</v>
      </c>
      <c r="B81" s="146">
        <v>0</v>
      </c>
      <c r="C81" s="160">
        <v>146</v>
      </c>
      <c r="D81" s="161" t="s">
        <v>1313</v>
      </c>
      <c r="E81" s="161" t="s">
        <v>1313</v>
      </c>
      <c r="F81" s="160">
        <v>132</v>
      </c>
      <c r="G81" s="158">
        <v>685000</v>
      </c>
      <c r="H81" s="158">
        <v>496000</v>
      </c>
      <c r="I81" s="158">
        <v>720</v>
      </c>
      <c r="J81" s="164"/>
    </row>
    <row r="82" spans="1:10">
      <c r="A82" s="157">
        <v>2012</v>
      </c>
      <c r="B82" s="146">
        <v>0</v>
      </c>
      <c r="C82" s="160">
        <v>109</v>
      </c>
      <c r="D82" s="161" t="s">
        <v>1313</v>
      </c>
      <c r="E82" s="161" t="s">
        <v>1313</v>
      </c>
      <c r="F82" s="160">
        <v>124</v>
      </c>
      <c r="G82" s="158">
        <v>540000</v>
      </c>
      <c r="H82" s="158">
        <v>383000</v>
      </c>
      <c r="I82" s="158">
        <v>784</v>
      </c>
      <c r="J82" s="164"/>
    </row>
    <row r="83" spans="1:10">
      <c r="A83" s="157">
        <v>2013</v>
      </c>
      <c r="B83" s="146">
        <v>0</v>
      </c>
      <c r="C83" s="160">
        <v>97</v>
      </c>
      <c r="D83" s="161" t="s">
        <v>1313</v>
      </c>
      <c r="E83" s="161" t="s">
        <v>1313</v>
      </c>
      <c r="F83" s="160">
        <v>115</v>
      </c>
      <c r="G83" s="158">
        <v>570000</v>
      </c>
      <c r="H83" s="158">
        <v>399000</v>
      </c>
      <c r="I83" s="158">
        <v>831</v>
      </c>
      <c r="J83" s="164"/>
    </row>
    <row r="84" spans="1:10">
      <c r="A84" s="157">
        <v>2014</v>
      </c>
      <c r="B84" s="146">
        <v>0</v>
      </c>
      <c r="C84" s="160">
        <v>123</v>
      </c>
      <c r="D84" s="161" t="s">
        <v>1313</v>
      </c>
      <c r="E84" s="161" t="s">
        <v>1313</v>
      </c>
      <c r="F84" s="160">
        <v>118</v>
      </c>
      <c r="G84" s="158">
        <v>705000</v>
      </c>
      <c r="H84" s="158">
        <v>485000</v>
      </c>
      <c r="I84" s="158">
        <v>881</v>
      </c>
      <c r="J84" s="164"/>
    </row>
    <row r="85" spans="1:10">
      <c r="A85" s="157">
        <v>2015</v>
      </c>
      <c r="B85" s="146">
        <v>0</v>
      </c>
      <c r="C85" s="160">
        <v>140</v>
      </c>
      <c r="D85" s="161" t="s">
        <v>1313</v>
      </c>
      <c r="E85" s="161" t="s">
        <v>1313</v>
      </c>
      <c r="F85" s="160">
        <v>123</v>
      </c>
      <c r="G85" s="158">
        <v>520000</v>
      </c>
      <c r="H85" s="158">
        <v>358000</v>
      </c>
      <c r="I85" s="158">
        <v>832</v>
      </c>
      <c r="J85" s="164"/>
    </row>
    <row r="86" spans="1:10">
      <c r="A86" s="157">
        <v>2016</v>
      </c>
      <c r="B86" s="146">
        <v>0</v>
      </c>
      <c r="C86" s="160">
        <v>160</v>
      </c>
      <c r="D86" s="161" t="s">
        <v>1313</v>
      </c>
      <c r="E86" s="161" t="s">
        <v>1313</v>
      </c>
      <c r="F86" s="160">
        <v>126</v>
      </c>
      <c r="G86" s="158">
        <v>345000</v>
      </c>
      <c r="H86" s="158">
        <v>234000</v>
      </c>
      <c r="I86" s="158">
        <v>840</v>
      </c>
      <c r="J86" s="164"/>
    </row>
    <row r="87" spans="1:10">
      <c r="A87" s="163">
        <v>2017</v>
      </c>
      <c r="B87" s="146">
        <v>0</v>
      </c>
      <c r="C87" s="160">
        <v>127</v>
      </c>
      <c r="D87" s="161" t="s">
        <v>1313</v>
      </c>
      <c r="E87" s="161" t="s">
        <v>1313</v>
      </c>
      <c r="F87" s="160">
        <v>129</v>
      </c>
      <c r="G87" s="158">
        <v>363000</v>
      </c>
      <c r="H87" s="158">
        <v>241000</v>
      </c>
      <c r="I87" s="158">
        <v>905</v>
      </c>
      <c r="J87" s="164"/>
    </row>
    <row r="88" spans="1:10">
      <c r="A88" s="163">
        <v>2018</v>
      </c>
      <c r="B88" s="146">
        <v>0</v>
      </c>
      <c r="C88" s="160">
        <v>125</v>
      </c>
      <c r="D88" s="161" t="s">
        <v>1313</v>
      </c>
      <c r="E88" s="161" t="s">
        <v>1313</v>
      </c>
      <c r="F88" s="160">
        <v>135</v>
      </c>
      <c r="G88" s="158">
        <v>375000</v>
      </c>
      <c r="H88" s="158">
        <v>243000</v>
      </c>
      <c r="I88" s="158">
        <v>934</v>
      </c>
      <c r="J88" s="164"/>
    </row>
    <row r="89" spans="1:10">
      <c r="A89" s="163">
        <v>2019</v>
      </c>
      <c r="B89" s="146">
        <v>0</v>
      </c>
      <c r="C89" s="160">
        <v>95</v>
      </c>
      <c r="D89" s="161" t="s">
        <v>1313</v>
      </c>
      <c r="E89" s="161" t="s">
        <v>1313</v>
      </c>
      <c r="F89" s="160">
        <v>129</v>
      </c>
      <c r="G89" s="158">
        <v>390000</v>
      </c>
      <c r="H89" s="158">
        <v>249000</v>
      </c>
      <c r="I89" s="158">
        <v>968</v>
      </c>
      <c r="J89" s="164"/>
    </row>
    <row r="90" spans="1:10">
      <c r="A90" s="497" t="s">
        <v>1343</v>
      </c>
      <c r="B90" s="497"/>
      <c r="C90" s="497"/>
      <c r="D90" s="497"/>
      <c r="E90" s="497"/>
      <c r="F90" s="497"/>
      <c r="G90" s="497"/>
      <c r="H90" s="497"/>
      <c r="I90" s="497"/>
      <c r="J90" s="164" t="s">
        <v>1372</v>
      </c>
    </row>
    <row r="91" spans="1:10" ht="16.5">
      <c r="A91" s="507" t="s">
        <v>1373</v>
      </c>
      <c r="B91" s="507"/>
      <c r="C91" s="507"/>
      <c r="D91" s="507"/>
      <c r="E91" s="507"/>
      <c r="F91" s="507"/>
      <c r="G91" s="507"/>
      <c r="H91" s="507"/>
      <c r="I91" s="507"/>
      <c r="J91" s="164"/>
    </row>
    <row r="92" spans="1:10">
      <c r="A92" s="510" t="s">
        <v>1328</v>
      </c>
      <c r="B92" s="510"/>
      <c r="C92" s="510"/>
      <c r="D92" s="510"/>
      <c r="E92" s="510"/>
      <c r="F92" s="510"/>
      <c r="G92" s="510"/>
      <c r="H92" s="510"/>
      <c r="I92" s="510"/>
      <c r="J92" s="164"/>
    </row>
  </sheetData>
  <mergeCells count="7">
    <mergeCell ref="A91:I91"/>
    <mergeCell ref="A92:I92"/>
    <mergeCell ref="A1:I1"/>
    <mergeCell ref="A2:I2"/>
    <mergeCell ref="A3:I3"/>
    <mergeCell ref="A4:I4"/>
    <mergeCell ref="A90:I9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38"/>
  <sheetViews>
    <sheetView workbookViewId="0">
      <selection activeCell="P42" sqref="P42"/>
    </sheetView>
  </sheetViews>
  <sheetFormatPr defaultRowHeight="15"/>
  <sheetData>
    <row r="1" spans="1:11" ht="16.5">
      <c r="A1" s="493" t="s">
        <v>1374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</row>
    <row r="2" spans="1:11">
      <c r="A2" s="494" t="s">
        <v>1293</v>
      </c>
      <c r="B2" s="513"/>
      <c r="C2" s="513"/>
      <c r="D2" s="513"/>
      <c r="E2" s="513"/>
      <c r="F2" s="513"/>
      <c r="G2" s="513"/>
      <c r="H2" s="513"/>
      <c r="I2" s="513"/>
      <c r="J2" s="513"/>
      <c r="K2" s="513"/>
    </row>
    <row r="3" spans="1:11">
      <c r="A3" s="514" t="s">
        <v>1375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</row>
    <row r="4" spans="1:11">
      <c r="A4" s="496" t="s">
        <v>1376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</row>
    <row r="5" spans="1:11" ht="39">
      <c r="A5" s="172" t="s">
        <v>0</v>
      </c>
      <c r="B5" s="172" t="s">
        <v>1296</v>
      </c>
      <c r="C5" s="172" t="s">
        <v>1299</v>
      </c>
      <c r="D5" s="172" t="s">
        <v>1322</v>
      </c>
      <c r="E5" s="172" t="s">
        <v>1302</v>
      </c>
      <c r="F5" s="172" t="s">
        <v>1350</v>
      </c>
      <c r="G5" s="172" t="s">
        <v>1323</v>
      </c>
      <c r="H5" s="172" t="s">
        <v>1377</v>
      </c>
      <c r="I5" s="172" t="s">
        <v>1308</v>
      </c>
      <c r="J5" s="172" t="s">
        <v>1309</v>
      </c>
      <c r="K5" s="172" t="s">
        <v>1310</v>
      </c>
    </row>
    <row r="6" spans="1:11">
      <c r="A6" s="171">
        <v>1900</v>
      </c>
      <c r="B6" s="168">
        <v>343000</v>
      </c>
      <c r="C6" s="169" t="s">
        <v>1313</v>
      </c>
      <c r="D6" s="168">
        <v>410</v>
      </c>
      <c r="E6" s="168">
        <v>90000</v>
      </c>
      <c r="F6" s="169" t="s">
        <v>1313</v>
      </c>
      <c r="G6" s="169">
        <v>63800</v>
      </c>
      <c r="H6" s="168">
        <v>253000</v>
      </c>
      <c r="I6" s="168">
        <v>100</v>
      </c>
      <c r="J6" s="169">
        <v>2000</v>
      </c>
      <c r="K6" s="170">
        <v>749000</v>
      </c>
    </row>
    <row r="7" spans="1:11">
      <c r="A7" s="171">
        <v>1901</v>
      </c>
      <c r="B7" s="168">
        <v>341000</v>
      </c>
      <c r="C7" s="169" t="s">
        <v>1313</v>
      </c>
      <c r="D7" s="168">
        <v>490</v>
      </c>
      <c r="E7" s="168">
        <v>91000</v>
      </c>
      <c r="F7" s="169" t="s">
        <v>1313</v>
      </c>
      <c r="G7" s="168">
        <v>54700</v>
      </c>
      <c r="H7" s="168">
        <v>260000</v>
      </c>
      <c r="I7" s="168">
        <v>97</v>
      </c>
      <c r="J7" s="169">
        <v>1900</v>
      </c>
      <c r="K7" s="169" t="s">
        <v>1313</v>
      </c>
    </row>
    <row r="8" spans="1:11">
      <c r="A8" s="171">
        <v>1902</v>
      </c>
      <c r="B8" s="169">
        <v>342000</v>
      </c>
      <c r="C8" s="169" t="s">
        <v>1313</v>
      </c>
      <c r="D8" s="168">
        <v>1400</v>
      </c>
      <c r="E8" s="168">
        <v>74000</v>
      </c>
      <c r="F8" s="169" t="s">
        <v>1313</v>
      </c>
      <c r="G8" s="168">
        <v>63800</v>
      </c>
      <c r="H8" s="168">
        <v>260000</v>
      </c>
      <c r="I8" s="168">
        <v>90</v>
      </c>
      <c r="J8" s="169">
        <v>1700</v>
      </c>
      <c r="K8" s="169" t="s">
        <v>1313</v>
      </c>
    </row>
    <row r="9" spans="1:11">
      <c r="A9" s="171">
        <v>1903</v>
      </c>
      <c r="B9" s="168">
        <v>343000</v>
      </c>
      <c r="C9" s="169" t="s">
        <v>1313</v>
      </c>
      <c r="D9" s="168">
        <v>1600</v>
      </c>
      <c r="E9" s="168">
        <v>87000</v>
      </c>
      <c r="F9" s="169" t="s">
        <v>1313</v>
      </c>
      <c r="G9" s="168">
        <v>32200</v>
      </c>
      <c r="H9" s="168">
        <v>289000</v>
      </c>
      <c r="I9" s="168">
        <v>93</v>
      </c>
      <c r="J9" s="169">
        <v>1700</v>
      </c>
      <c r="K9" s="169" t="s">
        <v>1313</v>
      </c>
    </row>
    <row r="10" spans="1:11">
      <c r="A10" s="171">
        <v>1904</v>
      </c>
      <c r="B10" s="168">
        <v>367000</v>
      </c>
      <c r="C10" s="169" t="s">
        <v>1313</v>
      </c>
      <c r="D10" s="168">
        <v>630</v>
      </c>
      <c r="E10" s="168">
        <v>77000</v>
      </c>
      <c r="F10" s="169" t="s">
        <v>1313</v>
      </c>
      <c r="G10" s="168">
        <v>9700</v>
      </c>
      <c r="H10" s="168">
        <v>313000</v>
      </c>
      <c r="I10" s="168">
        <v>95</v>
      </c>
      <c r="J10" s="169">
        <v>1700</v>
      </c>
      <c r="K10" s="169" t="s">
        <v>1313</v>
      </c>
    </row>
    <row r="11" spans="1:11">
      <c r="A11" s="171">
        <v>1905</v>
      </c>
      <c r="B11" s="168">
        <v>366000</v>
      </c>
      <c r="C11" s="169" t="s">
        <v>1313</v>
      </c>
      <c r="D11" s="168">
        <v>890</v>
      </c>
      <c r="E11" s="168">
        <v>55000</v>
      </c>
      <c r="F11" s="169" t="s">
        <v>1313</v>
      </c>
      <c r="G11" s="168">
        <v>10400</v>
      </c>
      <c r="H11" s="168">
        <v>311000</v>
      </c>
      <c r="I11" s="168">
        <v>99</v>
      </c>
      <c r="J11" s="169">
        <v>1800</v>
      </c>
      <c r="K11" s="169" t="s">
        <v>1313</v>
      </c>
    </row>
    <row r="12" spans="1:11">
      <c r="A12" s="171">
        <v>1906</v>
      </c>
      <c r="B12" s="168">
        <v>378000</v>
      </c>
      <c r="C12" s="169" t="s">
        <v>1313</v>
      </c>
      <c r="D12" s="168">
        <v>11000</v>
      </c>
      <c r="E12" s="168">
        <v>300</v>
      </c>
      <c r="F12" s="169" t="s">
        <v>1313</v>
      </c>
      <c r="G12" s="169">
        <v>11700</v>
      </c>
      <c r="H12" s="168">
        <v>387000</v>
      </c>
      <c r="I12" s="168">
        <v>126</v>
      </c>
      <c r="J12" s="169">
        <v>2300</v>
      </c>
      <c r="K12" s="170">
        <v>1040000</v>
      </c>
    </row>
    <row r="13" spans="1:11">
      <c r="A13" s="171">
        <v>1907</v>
      </c>
      <c r="B13" s="168">
        <v>410000</v>
      </c>
      <c r="C13" s="168">
        <v>23400</v>
      </c>
      <c r="D13" s="168">
        <v>8400</v>
      </c>
      <c r="E13" s="168">
        <v>59000</v>
      </c>
      <c r="F13" s="169" t="s">
        <v>1313</v>
      </c>
      <c r="G13" s="169">
        <v>4200</v>
      </c>
      <c r="H13" s="168">
        <v>390000</v>
      </c>
      <c r="I13" s="168">
        <v>119</v>
      </c>
      <c r="J13" s="169">
        <v>2100</v>
      </c>
      <c r="K13" s="170">
        <v>993000</v>
      </c>
    </row>
    <row r="14" spans="1:11">
      <c r="A14" s="171">
        <v>1908</v>
      </c>
      <c r="B14" s="168">
        <v>422000</v>
      </c>
      <c r="C14" s="168">
        <v>16800</v>
      </c>
      <c r="D14" s="168">
        <v>2500</v>
      </c>
      <c r="E14" s="168">
        <v>90000</v>
      </c>
      <c r="F14" s="169" t="s">
        <v>1313</v>
      </c>
      <c r="G14" s="168">
        <v>16800</v>
      </c>
      <c r="H14" s="168">
        <v>339000</v>
      </c>
      <c r="I14" s="168">
        <v>93</v>
      </c>
      <c r="J14" s="169">
        <v>1700</v>
      </c>
      <c r="K14" s="170">
        <v>1280000</v>
      </c>
    </row>
    <row r="15" spans="1:11">
      <c r="A15" s="171">
        <v>1909</v>
      </c>
      <c r="B15" s="168">
        <v>426000</v>
      </c>
      <c r="C15" s="168">
        <v>37300</v>
      </c>
      <c r="D15" s="168">
        <v>3200</v>
      </c>
      <c r="E15" s="168">
        <v>90000</v>
      </c>
      <c r="F15" s="169" t="s">
        <v>1313</v>
      </c>
      <c r="G15" s="168">
        <v>15800</v>
      </c>
      <c r="H15" s="168">
        <v>378000</v>
      </c>
      <c r="I15" s="168">
        <v>95</v>
      </c>
      <c r="J15" s="169">
        <v>1700</v>
      </c>
      <c r="K15" s="170">
        <v>1060000</v>
      </c>
    </row>
    <row r="16" spans="1:11">
      <c r="A16" s="171">
        <v>1910</v>
      </c>
      <c r="B16" s="168">
        <v>449000</v>
      </c>
      <c r="C16" s="168">
        <v>50200</v>
      </c>
      <c r="D16" s="168">
        <v>32000</v>
      </c>
      <c r="E16" s="168">
        <v>78000</v>
      </c>
      <c r="F16" s="169" t="s">
        <v>1313</v>
      </c>
      <c r="G16" s="168">
        <v>32600</v>
      </c>
      <c r="H16" s="168">
        <v>436000</v>
      </c>
      <c r="I16" s="168">
        <v>97</v>
      </c>
      <c r="J16" s="169">
        <v>1700</v>
      </c>
      <c r="K16" s="170">
        <v>1100000</v>
      </c>
    </row>
    <row r="17" spans="1:11">
      <c r="A17" s="171">
        <v>1911</v>
      </c>
      <c r="B17" s="168">
        <v>465000</v>
      </c>
      <c r="C17" s="168">
        <v>49200</v>
      </c>
      <c r="D17" s="168">
        <v>2400</v>
      </c>
      <c r="E17" s="168">
        <v>120000</v>
      </c>
      <c r="F17" s="169" t="s">
        <v>1313</v>
      </c>
      <c r="G17" s="168">
        <v>4070</v>
      </c>
      <c r="H17" s="168">
        <v>425000</v>
      </c>
      <c r="I17" s="168">
        <v>97</v>
      </c>
      <c r="J17" s="169">
        <v>1700</v>
      </c>
      <c r="K17" s="170">
        <v>1110000</v>
      </c>
    </row>
    <row r="18" spans="1:11">
      <c r="A18" s="171">
        <v>1912</v>
      </c>
      <c r="B18" s="168">
        <v>457000</v>
      </c>
      <c r="C18" s="168">
        <v>61000</v>
      </c>
      <c r="D18" s="168">
        <v>250</v>
      </c>
      <c r="E18" s="168">
        <v>74000</v>
      </c>
      <c r="F18" s="169" t="s">
        <v>1313</v>
      </c>
      <c r="G18" s="168">
        <v>9520</v>
      </c>
      <c r="H18" s="168">
        <v>439000</v>
      </c>
      <c r="I18" s="168">
        <v>99</v>
      </c>
      <c r="J18" s="169">
        <v>1700</v>
      </c>
      <c r="K18" s="170">
        <v>1160000</v>
      </c>
    </row>
    <row r="19" spans="1:11">
      <c r="A19" s="171">
        <v>1913</v>
      </c>
      <c r="B19" s="168">
        <v>455000</v>
      </c>
      <c r="C19" s="168">
        <v>66100</v>
      </c>
      <c r="D19" s="168">
        <v>38</v>
      </c>
      <c r="E19" s="168">
        <v>50000</v>
      </c>
      <c r="F19" s="169" t="s">
        <v>1313</v>
      </c>
      <c r="G19" s="168">
        <v>4820</v>
      </c>
      <c r="H19" s="168">
        <v>476000</v>
      </c>
      <c r="I19" s="168">
        <v>97</v>
      </c>
      <c r="J19" s="169">
        <v>1600</v>
      </c>
      <c r="K19" s="170">
        <v>1150000</v>
      </c>
    </row>
    <row r="20" spans="1:11">
      <c r="A20" s="171">
        <v>1914</v>
      </c>
      <c r="B20" s="168">
        <v>524000</v>
      </c>
      <c r="C20" s="168">
        <v>55400</v>
      </c>
      <c r="D20" s="168">
        <v>150</v>
      </c>
      <c r="E20" s="168">
        <v>81000</v>
      </c>
      <c r="F20" s="169" t="s">
        <v>1313</v>
      </c>
      <c r="G20" s="169">
        <v>6960</v>
      </c>
      <c r="H20" s="168">
        <v>496000</v>
      </c>
      <c r="I20" s="168">
        <v>86</v>
      </c>
      <c r="J20" s="169">
        <v>1400</v>
      </c>
      <c r="K20" s="169" t="s">
        <v>1313</v>
      </c>
    </row>
    <row r="21" spans="1:11">
      <c r="A21" s="171">
        <v>1915</v>
      </c>
      <c r="B21" s="168">
        <v>544000</v>
      </c>
      <c r="C21" s="168">
        <v>71600</v>
      </c>
      <c r="D21" s="168">
        <v>410</v>
      </c>
      <c r="E21" s="168">
        <v>120000</v>
      </c>
      <c r="F21" s="169" t="s">
        <v>1313</v>
      </c>
      <c r="G21" s="168">
        <v>11000</v>
      </c>
      <c r="H21" s="168">
        <v>492000</v>
      </c>
      <c r="I21" s="168">
        <v>104</v>
      </c>
      <c r="J21" s="169">
        <v>1680</v>
      </c>
      <c r="K21" s="169" t="s">
        <v>1313</v>
      </c>
    </row>
    <row r="22" spans="1:11">
      <c r="A22" s="171">
        <v>1916</v>
      </c>
      <c r="B22" s="168">
        <v>517000</v>
      </c>
      <c r="C22" s="168">
        <v>87400</v>
      </c>
      <c r="D22" s="168">
        <v>5100</v>
      </c>
      <c r="E22" s="168">
        <v>110000</v>
      </c>
      <c r="F22" s="169" t="s">
        <v>1313</v>
      </c>
      <c r="G22" s="168">
        <v>11200</v>
      </c>
      <c r="H22" s="168">
        <v>499000</v>
      </c>
      <c r="I22" s="168">
        <v>152</v>
      </c>
      <c r="J22" s="169">
        <v>2270</v>
      </c>
      <c r="K22" s="169" t="s">
        <v>1313</v>
      </c>
    </row>
    <row r="23" spans="1:11">
      <c r="A23" s="171">
        <v>1917</v>
      </c>
      <c r="B23" s="168">
        <v>597000</v>
      </c>
      <c r="C23" s="168">
        <v>84800</v>
      </c>
      <c r="D23" s="168">
        <v>5300</v>
      </c>
      <c r="E23" s="168">
        <v>90000</v>
      </c>
      <c r="F23" s="169" t="s">
        <v>1313</v>
      </c>
      <c r="G23" s="168">
        <v>2440</v>
      </c>
      <c r="H23" s="168">
        <v>606000</v>
      </c>
      <c r="I23" s="168">
        <v>190</v>
      </c>
      <c r="J23" s="169">
        <v>2420</v>
      </c>
      <c r="K23" s="169" t="s">
        <v>1313</v>
      </c>
    </row>
    <row r="24" spans="1:11">
      <c r="A24" s="171">
        <v>1918</v>
      </c>
      <c r="B24" s="168">
        <v>611000</v>
      </c>
      <c r="C24" s="168">
        <v>88100</v>
      </c>
      <c r="D24" s="168">
        <v>4800</v>
      </c>
      <c r="E24" s="168">
        <v>95000</v>
      </c>
      <c r="F24" s="169" t="s">
        <v>1313</v>
      </c>
      <c r="G24" s="168">
        <v>428</v>
      </c>
      <c r="H24" s="168">
        <v>611000</v>
      </c>
      <c r="I24" s="168">
        <v>157</v>
      </c>
      <c r="J24" s="169">
        <v>1700</v>
      </c>
      <c r="K24" s="169" t="s">
        <v>1313</v>
      </c>
    </row>
    <row r="25" spans="1:11">
      <c r="A25" s="171">
        <v>1919</v>
      </c>
      <c r="B25" s="168">
        <v>452000</v>
      </c>
      <c r="C25" s="168">
        <v>111000</v>
      </c>
      <c r="D25" s="168">
        <v>4600</v>
      </c>
      <c r="E25" s="168">
        <v>58000</v>
      </c>
      <c r="F25" s="169" t="s">
        <v>1313</v>
      </c>
      <c r="G25" s="168">
        <v>212</v>
      </c>
      <c r="H25" s="168">
        <v>510000</v>
      </c>
      <c r="I25" s="168">
        <v>128</v>
      </c>
      <c r="J25" s="169">
        <v>1210</v>
      </c>
      <c r="K25" s="170">
        <v>764000</v>
      </c>
    </row>
    <row r="26" spans="1:11">
      <c r="A26" s="171">
        <v>1920</v>
      </c>
      <c r="B26" s="168">
        <v>506000</v>
      </c>
      <c r="C26" s="168">
        <v>113000</v>
      </c>
      <c r="D26" s="168">
        <v>32000</v>
      </c>
      <c r="E26" s="168">
        <v>24000</v>
      </c>
      <c r="F26" s="169" t="s">
        <v>1313</v>
      </c>
      <c r="G26" s="168">
        <v>1200</v>
      </c>
      <c r="H26" s="168">
        <v>626000</v>
      </c>
      <c r="I26" s="168">
        <v>181</v>
      </c>
      <c r="J26" s="169">
        <v>1470</v>
      </c>
      <c r="K26" s="170">
        <v>804000</v>
      </c>
    </row>
    <row r="27" spans="1:11">
      <c r="A27" s="171">
        <v>1921</v>
      </c>
      <c r="B27" s="168">
        <v>412000</v>
      </c>
      <c r="C27" s="168">
        <v>94100</v>
      </c>
      <c r="D27" s="168">
        <v>28000</v>
      </c>
      <c r="E27" s="168">
        <v>33000</v>
      </c>
      <c r="F27" s="169" t="s">
        <v>1313</v>
      </c>
      <c r="G27" s="168">
        <v>315</v>
      </c>
      <c r="H27" s="168">
        <v>502000</v>
      </c>
      <c r="I27" s="168">
        <v>104</v>
      </c>
      <c r="J27" s="169">
        <v>945</v>
      </c>
      <c r="K27" s="170">
        <v>783000</v>
      </c>
    </row>
    <row r="28" spans="1:11">
      <c r="A28" s="171">
        <v>1922</v>
      </c>
      <c r="B28" s="168">
        <v>501000</v>
      </c>
      <c r="C28" s="168">
        <v>145000</v>
      </c>
      <c r="D28" s="168">
        <v>3200</v>
      </c>
      <c r="E28" s="168">
        <v>36000</v>
      </c>
      <c r="F28" s="169" t="s">
        <v>1313</v>
      </c>
      <c r="G28" s="169" t="s">
        <v>1313</v>
      </c>
      <c r="H28" s="168">
        <v>613000</v>
      </c>
      <c r="I28" s="168">
        <v>126</v>
      </c>
      <c r="J28" s="169">
        <v>1220</v>
      </c>
      <c r="K28" s="170">
        <v>972000</v>
      </c>
    </row>
    <row r="29" spans="1:11">
      <c r="A29" s="171">
        <v>1923</v>
      </c>
      <c r="B29" s="168">
        <v>581000</v>
      </c>
      <c r="C29" s="168">
        <v>176000</v>
      </c>
      <c r="D29" s="168">
        <v>19000</v>
      </c>
      <c r="E29" s="168">
        <v>52000</v>
      </c>
      <c r="F29" s="169" t="s">
        <v>1313</v>
      </c>
      <c r="G29" s="169">
        <v>2370</v>
      </c>
      <c r="H29" s="168">
        <v>724000</v>
      </c>
      <c r="I29" s="168">
        <v>163</v>
      </c>
      <c r="J29" s="169">
        <v>1550</v>
      </c>
      <c r="K29" s="170">
        <v>1080000</v>
      </c>
    </row>
    <row r="30" spans="1:11">
      <c r="A30" s="171">
        <v>1924</v>
      </c>
      <c r="B30" s="168">
        <v>657000</v>
      </c>
      <c r="C30" s="168">
        <v>186000</v>
      </c>
      <c r="D30" s="168">
        <v>74000</v>
      </c>
      <c r="E30" s="168">
        <v>75000</v>
      </c>
      <c r="F30" s="169" t="s">
        <v>1313</v>
      </c>
      <c r="G30" s="168">
        <v>4580</v>
      </c>
      <c r="H30" s="168">
        <v>840000</v>
      </c>
      <c r="I30" s="168">
        <v>183</v>
      </c>
      <c r="J30" s="169">
        <v>1740</v>
      </c>
      <c r="K30" s="170">
        <v>1220000</v>
      </c>
    </row>
    <row r="31" spans="1:11">
      <c r="A31" s="171">
        <v>1925</v>
      </c>
      <c r="B31" s="168">
        <v>711000</v>
      </c>
      <c r="C31" s="168">
        <v>206000</v>
      </c>
      <c r="D31" s="168">
        <v>9500</v>
      </c>
      <c r="E31" s="168">
        <v>95000</v>
      </c>
      <c r="F31" s="169" t="s">
        <v>1313</v>
      </c>
      <c r="G31" s="168">
        <v>7410</v>
      </c>
      <c r="H31" s="168">
        <v>829000</v>
      </c>
      <c r="I31" s="168">
        <v>201</v>
      </c>
      <c r="J31" s="169">
        <v>1880</v>
      </c>
      <c r="K31" s="170">
        <v>1410000</v>
      </c>
    </row>
    <row r="32" spans="1:11">
      <c r="A32" s="171">
        <v>1926</v>
      </c>
      <c r="B32" s="168">
        <v>744000</v>
      </c>
      <c r="C32" s="168">
        <v>252000</v>
      </c>
      <c r="D32" s="168">
        <v>74000</v>
      </c>
      <c r="E32" s="168">
        <v>65000</v>
      </c>
      <c r="F32" s="169" t="s">
        <v>1313</v>
      </c>
      <c r="G32" s="168">
        <v>9720</v>
      </c>
      <c r="H32" s="168">
        <v>1000000</v>
      </c>
      <c r="I32" s="168">
        <v>186</v>
      </c>
      <c r="J32" s="169">
        <v>1710</v>
      </c>
      <c r="K32" s="169" t="s">
        <v>1313</v>
      </c>
    </row>
    <row r="33" spans="1:11">
      <c r="A33" s="171">
        <v>1927</v>
      </c>
      <c r="B33" s="168">
        <v>736000</v>
      </c>
      <c r="C33" s="168">
        <v>250000</v>
      </c>
      <c r="D33" s="168">
        <v>0</v>
      </c>
      <c r="E33" s="168">
        <v>110000</v>
      </c>
      <c r="F33" s="169" t="s">
        <v>1313</v>
      </c>
      <c r="G33" s="169">
        <v>8590</v>
      </c>
      <c r="H33" s="168">
        <v>877000</v>
      </c>
      <c r="I33" s="168">
        <v>150</v>
      </c>
      <c r="J33" s="169">
        <v>1400</v>
      </c>
      <c r="K33" s="170">
        <v>1540000</v>
      </c>
    </row>
    <row r="34" spans="1:11">
      <c r="A34" s="171">
        <v>1928</v>
      </c>
      <c r="B34" s="168">
        <v>735000</v>
      </c>
      <c r="C34" s="168">
        <v>280000</v>
      </c>
      <c r="D34" s="168">
        <v>0</v>
      </c>
      <c r="E34" s="168">
        <v>110000</v>
      </c>
      <c r="F34" s="169" t="s">
        <v>1313</v>
      </c>
      <c r="G34" s="168">
        <v>9720</v>
      </c>
      <c r="H34" s="168">
        <v>904000</v>
      </c>
      <c r="I34" s="168">
        <v>139</v>
      </c>
      <c r="J34" s="169">
        <v>1320</v>
      </c>
      <c r="K34" s="170">
        <v>1680000</v>
      </c>
    </row>
    <row r="35" spans="1:11">
      <c r="A35" s="171">
        <v>1929</v>
      </c>
      <c r="B35" s="168">
        <v>724000</v>
      </c>
      <c r="C35" s="168">
        <v>282000</v>
      </c>
      <c r="D35" s="168">
        <v>0</v>
      </c>
      <c r="E35" s="168">
        <v>67000</v>
      </c>
      <c r="F35" s="169" t="s">
        <v>1313</v>
      </c>
      <c r="G35" s="169" t="s">
        <v>1313</v>
      </c>
      <c r="H35" s="168">
        <v>939000</v>
      </c>
      <c r="I35" s="168">
        <v>151</v>
      </c>
      <c r="J35" s="169">
        <v>1440</v>
      </c>
      <c r="K35" s="170">
        <v>1610000</v>
      </c>
    </row>
    <row r="36" spans="1:11">
      <c r="A36" s="171">
        <v>1930</v>
      </c>
      <c r="B36" s="168">
        <v>603000</v>
      </c>
      <c r="C36" s="168">
        <v>232000</v>
      </c>
      <c r="D36" s="168">
        <v>0</v>
      </c>
      <c r="E36" s="168">
        <v>44000</v>
      </c>
      <c r="F36" s="169" t="s">
        <v>1313</v>
      </c>
      <c r="G36" s="169">
        <v>144000</v>
      </c>
      <c r="H36" s="168">
        <v>791000</v>
      </c>
      <c r="I36" s="168">
        <v>122</v>
      </c>
      <c r="J36" s="169">
        <v>1200</v>
      </c>
      <c r="K36" s="170">
        <v>1520000</v>
      </c>
    </row>
    <row r="37" spans="1:11">
      <c r="A37" s="171">
        <v>1931</v>
      </c>
      <c r="B37" s="168">
        <v>419000</v>
      </c>
      <c r="C37" s="168">
        <v>213000</v>
      </c>
      <c r="D37" s="168">
        <v>9</v>
      </c>
      <c r="E37" s="168">
        <v>20000</v>
      </c>
      <c r="F37" s="169" t="s">
        <v>1313</v>
      </c>
      <c r="G37" s="168">
        <v>198000</v>
      </c>
      <c r="H37" s="168">
        <v>558000</v>
      </c>
      <c r="I37" s="168">
        <v>94</v>
      </c>
      <c r="J37" s="169">
        <v>1010</v>
      </c>
      <c r="K37" s="170">
        <v>1260000</v>
      </c>
    </row>
    <row r="38" spans="1:11">
      <c r="A38" s="171">
        <v>1932</v>
      </c>
      <c r="B38" s="168">
        <v>278000</v>
      </c>
      <c r="C38" s="168">
        <v>180000</v>
      </c>
      <c r="D38" s="168">
        <v>40</v>
      </c>
      <c r="E38" s="168">
        <v>21000</v>
      </c>
      <c r="F38" s="169" t="s">
        <v>1313</v>
      </c>
      <c r="G38" s="168">
        <v>239000</v>
      </c>
      <c r="H38" s="168">
        <v>396000</v>
      </c>
      <c r="I38" s="168">
        <v>70</v>
      </c>
      <c r="J38" s="169">
        <v>833</v>
      </c>
      <c r="K38" s="170">
        <v>1050000</v>
      </c>
    </row>
    <row r="39" spans="1:11">
      <c r="A39" s="171">
        <v>1933</v>
      </c>
      <c r="B39" s="168">
        <v>263000</v>
      </c>
      <c r="C39" s="168">
        <v>204000</v>
      </c>
      <c r="D39" s="168">
        <v>99</v>
      </c>
      <c r="E39" s="168">
        <v>21000</v>
      </c>
      <c r="F39" s="169" t="s">
        <v>1313</v>
      </c>
      <c r="G39" s="169">
        <v>268000</v>
      </c>
      <c r="H39" s="168">
        <v>417000</v>
      </c>
      <c r="I39" s="168">
        <v>85</v>
      </c>
      <c r="J39" s="169">
        <v>1070</v>
      </c>
      <c r="K39" s="170">
        <v>1040000</v>
      </c>
    </row>
    <row r="40" spans="1:11">
      <c r="A40" s="171">
        <v>1934</v>
      </c>
      <c r="B40" s="168">
        <v>295000</v>
      </c>
      <c r="C40" s="168">
        <v>189000</v>
      </c>
      <c r="D40" s="168">
        <v>257</v>
      </c>
      <c r="E40" s="168">
        <v>5400</v>
      </c>
      <c r="F40" s="169" t="s">
        <v>1313</v>
      </c>
      <c r="G40" s="169">
        <v>285000</v>
      </c>
      <c r="H40" s="168">
        <v>462000</v>
      </c>
      <c r="I40" s="168">
        <v>85</v>
      </c>
      <c r="J40" s="169">
        <v>1030</v>
      </c>
      <c r="K40" s="170">
        <v>1200000</v>
      </c>
    </row>
    <row r="41" spans="1:11">
      <c r="A41" s="171">
        <v>1935</v>
      </c>
      <c r="B41" s="168">
        <v>308000</v>
      </c>
      <c r="C41" s="168">
        <v>245000</v>
      </c>
      <c r="D41" s="168">
        <v>1200</v>
      </c>
      <c r="E41" s="168">
        <v>6300</v>
      </c>
      <c r="F41" s="169" t="s">
        <v>1313</v>
      </c>
      <c r="G41" s="168">
        <v>285000</v>
      </c>
      <c r="H41" s="168">
        <v>547000</v>
      </c>
      <c r="I41" s="168">
        <v>90</v>
      </c>
      <c r="J41" s="169">
        <v>1070</v>
      </c>
      <c r="K41" s="170">
        <v>1380000</v>
      </c>
    </row>
    <row r="42" spans="1:11">
      <c r="A42" s="171">
        <v>1936</v>
      </c>
      <c r="B42" s="168">
        <v>371000</v>
      </c>
      <c r="C42" s="168">
        <v>239000</v>
      </c>
      <c r="D42" s="168">
        <v>2350</v>
      </c>
      <c r="E42" s="168">
        <v>18000</v>
      </c>
      <c r="F42" s="169" t="s">
        <v>1313</v>
      </c>
      <c r="G42" s="169">
        <v>223000</v>
      </c>
      <c r="H42" s="168">
        <v>654000</v>
      </c>
      <c r="I42" s="168">
        <v>104</v>
      </c>
      <c r="J42" s="169">
        <v>1220</v>
      </c>
      <c r="K42" s="170">
        <v>1470000</v>
      </c>
    </row>
    <row r="43" spans="1:11">
      <c r="A43" s="171">
        <v>1937</v>
      </c>
      <c r="B43" s="168">
        <v>447000</v>
      </c>
      <c r="C43" s="168">
        <v>250000</v>
      </c>
      <c r="D43" s="168">
        <v>4450</v>
      </c>
      <c r="E43" s="168">
        <v>18000</v>
      </c>
      <c r="F43" s="169" t="s">
        <v>1313</v>
      </c>
      <c r="G43" s="169">
        <v>189000</v>
      </c>
      <c r="H43" s="168">
        <v>713000</v>
      </c>
      <c r="I43" s="168">
        <v>132</v>
      </c>
      <c r="J43" s="169">
        <v>1490</v>
      </c>
      <c r="K43" s="169" t="s">
        <v>1313</v>
      </c>
    </row>
    <row r="44" spans="1:11">
      <c r="A44" s="171">
        <v>1938</v>
      </c>
      <c r="B44" s="168">
        <v>367000</v>
      </c>
      <c r="C44" s="168">
        <v>204000</v>
      </c>
      <c r="D44" s="168">
        <v>2940</v>
      </c>
      <c r="E44" s="168">
        <v>42000</v>
      </c>
      <c r="F44" s="169" t="s">
        <v>1313</v>
      </c>
      <c r="G44" s="168">
        <v>190000</v>
      </c>
      <c r="H44" s="168">
        <v>528000</v>
      </c>
      <c r="I44" s="168">
        <v>104</v>
      </c>
      <c r="J44" s="169">
        <v>1200</v>
      </c>
      <c r="K44" s="170">
        <v>1700000</v>
      </c>
    </row>
    <row r="45" spans="1:11">
      <c r="A45" s="171">
        <v>1939</v>
      </c>
      <c r="B45" s="168">
        <v>457000</v>
      </c>
      <c r="C45" s="168">
        <v>191000</v>
      </c>
      <c r="D45" s="168">
        <v>6480</v>
      </c>
      <c r="E45" s="168">
        <v>68000</v>
      </c>
      <c r="F45" s="169" t="s">
        <v>1313</v>
      </c>
      <c r="G45" s="169">
        <v>200000</v>
      </c>
      <c r="H45" s="168">
        <v>577000</v>
      </c>
      <c r="I45" s="168">
        <v>111</v>
      </c>
      <c r="J45" s="169">
        <v>1300</v>
      </c>
      <c r="K45" s="170">
        <v>1740000</v>
      </c>
    </row>
    <row r="46" spans="1:11">
      <c r="A46" s="171">
        <v>1940</v>
      </c>
      <c r="B46" s="168">
        <v>508000</v>
      </c>
      <c r="C46" s="168">
        <v>206000</v>
      </c>
      <c r="D46" s="168">
        <v>137000</v>
      </c>
      <c r="E46" s="168">
        <v>68000</v>
      </c>
      <c r="F46" s="169" t="s">
        <v>1313</v>
      </c>
      <c r="G46" s="168">
        <v>222000</v>
      </c>
      <c r="H46" s="168">
        <v>764000</v>
      </c>
      <c r="I46" s="168">
        <v>114</v>
      </c>
      <c r="J46" s="169">
        <v>1330</v>
      </c>
      <c r="K46" s="169" t="s">
        <v>1313</v>
      </c>
    </row>
    <row r="47" spans="1:11">
      <c r="A47" s="171">
        <v>1941</v>
      </c>
      <c r="B47" s="168">
        <v>551000</v>
      </c>
      <c r="C47" s="168">
        <v>345000</v>
      </c>
      <c r="D47" s="168">
        <v>249000</v>
      </c>
      <c r="E47" s="168">
        <v>13000</v>
      </c>
      <c r="F47" s="169" t="s">
        <v>1313</v>
      </c>
      <c r="G47" s="169">
        <v>182000</v>
      </c>
      <c r="H47" s="168">
        <v>1170000</v>
      </c>
      <c r="I47" s="168">
        <v>128</v>
      </c>
      <c r="J47" s="169">
        <v>1420</v>
      </c>
      <c r="K47" s="169" t="s">
        <v>1313</v>
      </c>
    </row>
    <row r="48" spans="1:11">
      <c r="A48" s="171">
        <v>1942</v>
      </c>
      <c r="B48" s="168">
        <v>558000</v>
      </c>
      <c r="C48" s="168">
        <v>280000</v>
      </c>
      <c r="D48" s="168">
        <v>332000</v>
      </c>
      <c r="E48" s="168">
        <v>8800</v>
      </c>
      <c r="F48" s="169" t="s">
        <v>1313</v>
      </c>
      <c r="G48" s="168">
        <v>178000</v>
      </c>
      <c r="H48" s="168">
        <v>1170000</v>
      </c>
      <c r="I48" s="168">
        <v>143</v>
      </c>
      <c r="J48" s="169">
        <v>1430</v>
      </c>
      <c r="K48" s="169" t="s">
        <v>1313</v>
      </c>
    </row>
    <row r="49" spans="1:11">
      <c r="A49" s="171">
        <v>1943</v>
      </c>
      <c r="B49" s="168">
        <v>481000</v>
      </c>
      <c r="C49" s="168">
        <v>282000</v>
      </c>
      <c r="D49" s="168">
        <v>222000</v>
      </c>
      <c r="E49" s="168">
        <v>22000</v>
      </c>
      <c r="F49" s="168">
        <v>67600</v>
      </c>
      <c r="G49" s="169">
        <v>234000</v>
      </c>
      <c r="H49" s="168">
        <v>973000</v>
      </c>
      <c r="I49" s="168">
        <v>143</v>
      </c>
      <c r="J49" s="169">
        <v>1350</v>
      </c>
      <c r="K49" s="169" t="s">
        <v>1313</v>
      </c>
    </row>
    <row r="50" spans="1:11">
      <c r="A50" s="171">
        <v>1944</v>
      </c>
      <c r="B50" s="168">
        <v>470000</v>
      </c>
      <c r="C50" s="168">
        <v>296000</v>
      </c>
      <c r="D50" s="168">
        <v>202000</v>
      </c>
      <c r="E50" s="168">
        <v>14000</v>
      </c>
      <c r="F50" s="168">
        <v>75700</v>
      </c>
      <c r="G50" s="168">
        <v>201000</v>
      </c>
      <c r="H50" s="168">
        <v>1076000</v>
      </c>
      <c r="I50" s="168">
        <v>143</v>
      </c>
      <c r="J50" s="169">
        <v>1320</v>
      </c>
      <c r="K50" s="169" t="s">
        <v>1313</v>
      </c>
    </row>
    <row r="51" spans="1:11">
      <c r="A51" s="171">
        <v>1945</v>
      </c>
      <c r="B51" s="168">
        <v>450000</v>
      </c>
      <c r="C51" s="168">
        <v>281000</v>
      </c>
      <c r="D51" s="168">
        <v>206000</v>
      </c>
      <c r="E51" s="168">
        <v>2000</v>
      </c>
      <c r="F51" s="168">
        <v>19700</v>
      </c>
      <c r="G51" s="168">
        <v>245000</v>
      </c>
      <c r="H51" s="168">
        <v>915000</v>
      </c>
      <c r="I51" s="168">
        <v>143</v>
      </c>
      <c r="J51" s="169">
        <v>1300</v>
      </c>
      <c r="K51" s="170">
        <v>1250000</v>
      </c>
    </row>
    <row r="52" spans="1:11">
      <c r="A52" s="171">
        <v>1946</v>
      </c>
      <c r="B52" s="168">
        <v>350000</v>
      </c>
      <c r="C52" s="168">
        <v>313000</v>
      </c>
      <c r="D52" s="168">
        <v>105000</v>
      </c>
      <c r="E52" s="168">
        <v>640</v>
      </c>
      <c r="F52" s="168">
        <v>21100</v>
      </c>
      <c r="G52" s="168">
        <v>212000</v>
      </c>
      <c r="H52" s="168">
        <v>816000</v>
      </c>
      <c r="I52" s="168">
        <v>179</v>
      </c>
      <c r="J52" s="169">
        <v>1490</v>
      </c>
      <c r="K52" s="170">
        <v>1030000</v>
      </c>
    </row>
    <row r="53" spans="1:11">
      <c r="A53" s="171">
        <v>1947</v>
      </c>
      <c r="B53" s="168">
        <v>474000</v>
      </c>
      <c r="C53" s="168">
        <v>403000</v>
      </c>
      <c r="D53" s="168">
        <v>145000</v>
      </c>
      <c r="E53" s="168">
        <v>1400</v>
      </c>
      <c r="F53" s="168">
        <v>36700</v>
      </c>
      <c r="G53" s="168">
        <v>199000</v>
      </c>
      <c r="H53" s="168">
        <v>1090000</v>
      </c>
      <c r="I53" s="168">
        <v>323</v>
      </c>
      <c r="J53" s="169">
        <v>2360</v>
      </c>
      <c r="K53" s="170">
        <v>1310000</v>
      </c>
    </row>
    <row r="54" spans="1:11">
      <c r="A54" s="171">
        <v>1948</v>
      </c>
      <c r="B54" s="168">
        <v>455000</v>
      </c>
      <c r="C54" s="168">
        <v>393000</v>
      </c>
      <c r="D54" s="168">
        <v>224000</v>
      </c>
      <c r="E54" s="168">
        <v>370</v>
      </c>
      <c r="F54" s="168">
        <v>-4530</v>
      </c>
      <c r="G54" s="168">
        <v>241000</v>
      </c>
      <c r="H54" s="168">
        <v>1050000</v>
      </c>
      <c r="I54" s="168">
        <v>398</v>
      </c>
      <c r="J54" s="169">
        <v>2690</v>
      </c>
      <c r="K54" s="170">
        <v>1380000</v>
      </c>
    </row>
    <row r="55" spans="1:11">
      <c r="A55" s="171">
        <v>1949</v>
      </c>
      <c r="B55" s="168">
        <v>515000</v>
      </c>
      <c r="C55" s="168">
        <v>330000</v>
      </c>
      <c r="D55" s="168">
        <v>250000</v>
      </c>
      <c r="E55" s="168">
        <v>880</v>
      </c>
      <c r="F55" s="169" t="s">
        <v>1313</v>
      </c>
      <c r="G55" s="169">
        <v>271000</v>
      </c>
      <c r="H55" s="168">
        <v>1070000</v>
      </c>
      <c r="I55" s="168">
        <v>339</v>
      </c>
      <c r="J55" s="169">
        <v>2320</v>
      </c>
      <c r="K55" s="170">
        <v>1370000</v>
      </c>
    </row>
    <row r="56" spans="1:11">
      <c r="A56" s="171">
        <v>1950</v>
      </c>
      <c r="B56" s="168">
        <v>510000</v>
      </c>
      <c r="C56" s="168">
        <v>388000</v>
      </c>
      <c r="D56" s="168">
        <v>401000</v>
      </c>
      <c r="E56" s="168">
        <v>2500</v>
      </c>
      <c r="F56" s="169" t="s">
        <v>1313</v>
      </c>
      <c r="G56" s="168">
        <v>252000</v>
      </c>
      <c r="H56" s="168">
        <v>1330000</v>
      </c>
      <c r="I56" s="168">
        <v>293</v>
      </c>
      <c r="J56" s="169">
        <v>1980</v>
      </c>
      <c r="K56" s="170">
        <v>1640000</v>
      </c>
    </row>
    <row r="57" spans="1:11">
      <c r="A57" s="171">
        <v>1951</v>
      </c>
      <c r="B57" s="168">
        <v>434000</v>
      </c>
      <c r="C57" s="168">
        <v>401000</v>
      </c>
      <c r="D57" s="168">
        <v>162000</v>
      </c>
      <c r="E57" s="168">
        <v>1200</v>
      </c>
      <c r="F57" s="169" t="s">
        <v>1313</v>
      </c>
      <c r="G57" s="168">
        <v>206000</v>
      </c>
      <c r="H57" s="168">
        <v>1050000</v>
      </c>
      <c r="I57" s="168">
        <v>386</v>
      </c>
      <c r="J57" s="169">
        <v>2410</v>
      </c>
      <c r="K57" s="170">
        <v>1600000</v>
      </c>
    </row>
    <row r="58" spans="1:11">
      <c r="A58" s="171">
        <v>1952</v>
      </c>
      <c r="B58" s="168">
        <v>478000</v>
      </c>
      <c r="C58" s="168">
        <v>374000</v>
      </c>
      <c r="D58" s="168">
        <v>463000</v>
      </c>
      <c r="E58" s="168">
        <v>1600</v>
      </c>
      <c r="F58" s="169" t="s">
        <v>1313</v>
      </c>
      <c r="G58" s="168">
        <v>247000</v>
      </c>
      <c r="H58" s="168">
        <v>1290000</v>
      </c>
      <c r="I58" s="168">
        <v>363</v>
      </c>
      <c r="J58" s="169">
        <v>2230</v>
      </c>
      <c r="K58" s="170">
        <v>1810000</v>
      </c>
    </row>
    <row r="59" spans="1:11">
      <c r="A59" s="171">
        <v>1953</v>
      </c>
      <c r="B59" s="168">
        <v>477000</v>
      </c>
      <c r="C59" s="168">
        <v>389000</v>
      </c>
      <c r="D59" s="168">
        <v>349000</v>
      </c>
      <c r="E59" s="168">
        <v>730</v>
      </c>
      <c r="F59" s="169" t="s">
        <v>1313</v>
      </c>
      <c r="G59" s="169" t="s">
        <v>1313</v>
      </c>
      <c r="H59" s="168">
        <v>1460000</v>
      </c>
      <c r="I59" s="168">
        <v>297</v>
      </c>
      <c r="J59" s="169">
        <v>1810</v>
      </c>
      <c r="K59" s="170">
        <v>1870000</v>
      </c>
    </row>
    <row r="60" spans="1:11">
      <c r="A60" s="171">
        <v>1954</v>
      </c>
      <c r="B60" s="168">
        <v>493000</v>
      </c>
      <c r="C60" s="168">
        <v>386000</v>
      </c>
      <c r="D60" s="168">
        <v>251000</v>
      </c>
      <c r="E60" s="168">
        <v>540</v>
      </c>
      <c r="F60" s="169" t="s">
        <v>1313</v>
      </c>
      <c r="G60" s="168">
        <v>237000</v>
      </c>
      <c r="H60" s="168">
        <v>901000</v>
      </c>
      <c r="I60" s="168">
        <v>310</v>
      </c>
      <c r="J60" s="169">
        <v>1880</v>
      </c>
      <c r="K60" s="170">
        <v>2000000</v>
      </c>
    </row>
    <row r="61" spans="1:11">
      <c r="A61" s="171">
        <v>1955</v>
      </c>
      <c r="B61" s="168">
        <v>490000</v>
      </c>
      <c r="C61" s="168">
        <v>408000</v>
      </c>
      <c r="D61" s="168">
        <v>240000</v>
      </c>
      <c r="E61" s="168">
        <v>370</v>
      </c>
      <c r="F61" s="169" t="s">
        <v>1313</v>
      </c>
      <c r="G61" s="169" t="s">
        <v>1313</v>
      </c>
      <c r="H61" s="168">
        <v>1390000</v>
      </c>
      <c r="I61" s="168">
        <v>334</v>
      </c>
      <c r="J61" s="169">
        <v>2040</v>
      </c>
      <c r="K61" s="170">
        <v>2010000</v>
      </c>
    </row>
    <row r="62" spans="1:11">
      <c r="A62" s="171">
        <v>1956</v>
      </c>
      <c r="B62" s="168">
        <v>504000</v>
      </c>
      <c r="C62" s="168">
        <v>404000</v>
      </c>
      <c r="D62" s="168">
        <v>238000</v>
      </c>
      <c r="E62" s="168">
        <v>4200</v>
      </c>
      <c r="F62" s="168">
        <v>96400</v>
      </c>
      <c r="G62" s="168">
        <v>201000</v>
      </c>
      <c r="H62" s="168">
        <v>1060000</v>
      </c>
      <c r="I62" s="168">
        <v>353</v>
      </c>
      <c r="J62" s="169">
        <v>2110</v>
      </c>
      <c r="K62" s="170">
        <v>2400000</v>
      </c>
    </row>
    <row r="63" spans="1:11">
      <c r="A63" s="171">
        <v>1957</v>
      </c>
      <c r="B63" s="168">
        <v>502000</v>
      </c>
      <c r="C63" s="168">
        <v>392000</v>
      </c>
      <c r="D63" s="168">
        <v>294000</v>
      </c>
      <c r="E63" s="168">
        <v>4500</v>
      </c>
      <c r="F63" s="168">
        <v>141000</v>
      </c>
      <c r="G63" s="168">
        <v>248000</v>
      </c>
      <c r="H63" s="168">
        <v>1280000</v>
      </c>
      <c r="I63" s="168">
        <v>323</v>
      </c>
      <c r="J63" s="169">
        <v>1880</v>
      </c>
      <c r="K63" s="170">
        <v>2380000</v>
      </c>
    </row>
    <row r="64" spans="1:11">
      <c r="A64" s="171">
        <v>1958</v>
      </c>
      <c r="B64" s="168">
        <v>441000</v>
      </c>
      <c r="C64" s="168">
        <v>311000</v>
      </c>
      <c r="D64" s="168">
        <v>334000</v>
      </c>
      <c r="E64" s="168">
        <v>2800</v>
      </c>
      <c r="F64" s="168">
        <v>-37800</v>
      </c>
      <c r="G64" s="168">
        <v>324000</v>
      </c>
      <c r="H64" s="168">
        <v>975000</v>
      </c>
      <c r="I64" s="168">
        <v>267</v>
      </c>
      <c r="J64" s="169">
        <v>1510</v>
      </c>
      <c r="K64" s="170">
        <v>2350000</v>
      </c>
    </row>
    <row r="65" spans="1:11">
      <c r="A65" s="171">
        <v>1959</v>
      </c>
      <c r="B65" s="168">
        <v>321000</v>
      </c>
      <c r="C65" s="168">
        <v>356000</v>
      </c>
      <c r="D65" s="168">
        <v>239000</v>
      </c>
      <c r="E65" s="168">
        <v>3600</v>
      </c>
      <c r="F65" s="168">
        <v>-40800</v>
      </c>
      <c r="G65" s="168">
        <v>270000</v>
      </c>
      <c r="H65" s="168">
        <v>937000</v>
      </c>
      <c r="I65" s="168">
        <v>269</v>
      </c>
      <c r="J65" s="169">
        <v>1500</v>
      </c>
      <c r="K65" s="170">
        <v>2320000</v>
      </c>
    </row>
    <row r="66" spans="1:11">
      <c r="A66" s="171">
        <v>1960</v>
      </c>
      <c r="B66" s="168">
        <v>210000</v>
      </c>
      <c r="C66" s="168">
        <v>370000</v>
      </c>
      <c r="D66" s="168">
        <v>187000</v>
      </c>
      <c r="E66" s="168">
        <v>5400</v>
      </c>
      <c r="F66" s="169" t="s">
        <v>1313</v>
      </c>
      <c r="G66" s="168">
        <v>315000</v>
      </c>
      <c r="H66" s="168">
        <v>720000</v>
      </c>
      <c r="I66" s="168">
        <v>263</v>
      </c>
      <c r="J66" s="169">
        <v>1450</v>
      </c>
      <c r="K66" s="170">
        <v>2390000</v>
      </c>
    </row>
    <row r="67" spans="1:11">
      <c r="A67" s="171">
        <v>1961</v>
      </c>
      <c r="B67" s="168">
        <v>430000</v>
      </c>
      <c r="C67" s="168">
        <v>354000</v>
      </c>
      <c r="D67" s="168">
        <v>233000</v>
      </c>
      <c r="E67" s="168">
        <v>11000</v>
      </c>
      <c r="F67" s="169" t="s">
        <v>1313</v>
      </c>
      <c r="G67" s="168">
        <v>328000</v>
      </c>
      <c r="H67" s="168">
        <v>1000000</v>
      </c>
      <c r="I67" s="168">
        <v>240</v>
      </c>
      <c r="J67" s="169">
        <v>1310</v>
      </c>
      <c r="K67" s="170">
        <v>2390000</v>
      </c>
    </row>
    <row r="68" spans="1:11">
      <c r="A68" s="171">
        <v>1962</v>
      </c>
      <c r="B68" s="168">
        <v>366000</v>
      </c>
      <c r="C68" s="168">
        <v>357000</v>
      </c>
      <c r="D68" s="168">
        <v>233000</v>
      </c>
      <c r="E68" s="168">
        <v>6400</v>
      </c>
      <c r="F68" s="169" t="s">
        <v>1313</v>
      </c>
      <c r="G68" s="168">
        <v>263000</v>
      </c>
      <c r="H68" s="168">
        <v>1030000</v>
      </c>
      <c r="I68" s="168">
        <v>212</v>
      </c>
      <c r="J68" s="169">
        <v>1150</v>
      </c>
      <c r="K68" s="170">
        <v>2510000</v>
      </c>
    </row>
    <row r="69" spans="1:11">
      <c r="A69" s="171">
        <v>1963</v>
      </c>
      <c r="B69" s="168">
        <v>366000</v>
      </c>
      <c r="C69" s="168">
        <v>424000</v>
      </c>
      <c r="D69" s="168">
        <v>206000</v>
      </c>
      <c r="E69" s="168">
        <v>3600</v>
      </c>
      <c r="F69" s="169">
        <v>4000</v>
      </c>
      <c r="G69" s="168">
        <v>218000</v>
      </c>
      <c r="H69" s="168">
        <v>1040000</v>
      </c>
      <c r="I69" s="168">
        <v>246</v>
      </c>
      <c r="J69" s="169">
        <v>1310</v>
      </c>
      <c r="K69" s="170">
        <v>2560000</v>
      </c>
    </row>
    <row r="70" spans="1:11">
      <c r="A70" s="171">
        <v>1964</v>
      </c>
      <c r="B70" s="168">
        <v>408000</v>
      </c>
      <c r="C70" s="168">
        <v>426000</v>
      </c>
      <c r="D70" s="168">
        <v>189000</v>
      </c>
      <c r="E70" s="168">
        <v>21000</v>
      </c>
      <c r="F70" s="169">
        <v>36000</v>
      </c>
      <c r="G70" s="168">
        <v>179000</v>
      </c>
      <c r="H70" s="168">
        <v>997000</v>
      </c>
      <c r="I70" s="168">
        <v>300</v>
      </c>
      <c r="J70" s="169">
        <v>1580</v>
      </c>
      <c r="K70" s="170">
        <v>2530000</v>
      </c>
    </row>
    <row r="71" spans="1:11">
      <c r="A71" s="171">
        <v>1965</v>
      </c>
      <c r="B71" s="168">
        <v>385000</v>
      </c>
      <c r="C71" s="168">
        <v>450000</v>
      </c>
      <c r="D71" s="168">
        <v>202000</v>
      </c>
      <c r="E71" s="168">
        <v>11000</v>
      </c>
      <c r="F71" s="169">
        <v>49000</v>
      </c>
      <c r="G71" s="168">
        <v>176000</v>
      </c>
      <c r="H71" s="168">
        <v>1000000</v>
      </c>
      <c r="I71" s="168">
        <v>353</v>
      </c>
      <c r="J71" s="169">
        <v>1830</v>
      </c>
      <c r="K71" s="170">
        <v>2700000</v>
      </c>
    </row>
    <row r="72" spans="1:11">
      <c r="A72" s="171">
        <v>1966</v>
      </c>
      <c r="B72" s="168">
        <v>410000</v>
      </c>
      <c r="C72" s="168">
        <v>440000</v>
      </c>
      <c r="D72" s="168">
        <v>259000</v>
      </c>
      <c r="E72" s="168">
        <v>5400</v>
      </c>
      <c r="F72" s="169">
        <v>58000</v>
      </c>
      <c r="G72" s="168">
        <v>187000</v>
      </c>
      <c r="H72" s="168">
        <v>1100000</v>
      </c>
      <c r="I72" s="168">
        <v>333</v>
      </c>
      <c r="J72" s="169">
        <v>1670</v>
      </c>
      <c r="K72" s="170">
        <v>2850000</v>
      </c>
    </row>
    <row r="73" spans="1:11">
      <c r="A73" s="171">
        <v>1967</v>
      </c>
      <c r="B73" s="168">
        <v>386000</v>
      </c>
      <c r="C73" s="168">
        <v>433000</v>
      </c>
      <c r="D73" s="168">
        <v>330000</v>
      </c>
      <c r="E73" s="168">
        <v>5900</v>
      </c>
      <c r="F73" s="169">
        <v>25000</v>
      </c>
      <c r="G73" s="168">
        <v>196000</v>
      </c>
      <c r="H73" s="168">
        <v>1130000</v>
      </c>
      <c r="I73" s="168">
        <v>309</v>
      </c>
      <c r="J73" s="169">
        <v>1510</v>
      </c>
      <c r="K73" s="170">
        <v>2870000</v>
      </c>
    </row>
    <row r="74" spans="1:11">
      <c r="A74" s="171">
        <v>1968</v>
      </c>
      <c r="B74" s="168">
        <v>487000</v>
      </c>
      <c r="C74" s="168">
        <v>428000</v>
      </c>
      <c r="D74" s="168">
        <v>307000</v>
      </c>
      <c r="E74" s="168">
        <v>8200</v>
      </c>
      <c r="F74" s="169">
        <v>26000</v>
      </c>
      <c r="G74" s="168">
        <v>186000</v>
      </c>
      <c r="H74" s="168">
        <v>1200000</v>
      </c>
      <c r="I74" s="168">
        <v>291</v>
      </c>
      <c r="J74" s="169">
        <v>1370</v>
      </c>
      <c r="K74" s="170">
        <v>3010000</v>
      </c>
    </row>
    <row r="75" spans="1:11">
      <c r="A75" s="171">
        <v>1969</v>
      </c>
      <c r="B75" s="168">
        <v>594000</v>
      </c>
      <c r="C75" s="168">
        <v>468000</v>
      </c>
      <c r="D75" s="168">
        <v>253000</v>
      </c>
      <c r="E75" s="168">
        <v>6400</v>
      </c>
      <c r="F75" s="169">
        <v>20000</v>
      </c>
      <c r="G75" s="169" t="s">
        <v>1313</v>
      </c>
      <c r="H75" s="168">
        <v>1320000</v>
      </c>
      <c r="I75" s="168">
        <v>329</v>
      </c>
      <c r="J75" s="169">
        <v>1460</v>
      </c>
      <c r="K75" s="170">
        <v>3240000</v>
      </c>
    </row>
    <row r="76" spans="1:11">
      <c r="A76" s="171">
        <v>1970</v>
      </c>
      <c r="B76" s="168">
        <v>626000</v>
      </c>
      <c r="C76" s="168">
        <v>459000</v>
      </c>
      <c r="D76" s="168">
        <v>222000</v>
      </c>
      <c r="E76" s="168">
        <v>11000</v>
      </c>
      <c r="F76" s="169">
        <v>11000</v>
      </c>
      <c r="G76" s="168">
        <v>296000</v>
      </c>
      <c r="H76" s="168">
        <v>1360000</v>
      </c>
      <c r="I76" s="168">
        <v>346</v>
      </c>
      <c r="J76" s="169">
        <v>1450</v>
      </c>
      <c r="K76" s="170">
        <v>3390000</v>
      </c>
    </row>
    <row r="77" spans="1:11">
      <c r="A77" s="171">
        <v>1971</v>
      </c>
      <c r="B77" s="168">
        <v>604000</v>
      </c>
      <c r="C77" s="168">
        <v>444000</v>
      </c>
      <c r="D77" s="168">
        <v>177000</v>
      </c>
      <c r="E77" s="168">
        <v>21000</v>
      </c>
      <c r="F77" s="169">
        <v>9000</v>
      </c>
      <c r="G77" s="169" t="s">
        <v>1313</v>
      </c>
      <c r="H77" s="168">
        <v>1210000</v>
      </c>
      <c r="I77" s="168">
        <v>306</v>
      </c>
      <c r="J77" s="169">
        <v>1230</v>
      </c>
      <c r="K77" s="170">
        <v>3490000</v>
      </c>
    </row>
    <row r="78" spans="1:11">
      <c r="A78" s="171">
        <v>1972</v>
      </c>
      <c r="B78" s="168">
        <v>617000</v>
      </c>
      <c r="C78" s="168">
        <v>452000</v>
      </c>
      <c r="D78" s="168">
        <v>220000</v>
      </c>
      <c r="E78" s="168">
        <v>40000</v>
      </c>
      <c r="F78" s="169">
        <v>41000</v>
      </c>
      <c r="G78" s="168">
        <v>240000</v>
      </c>
      <c r="H78" s="168">
        <v>1260000</v>
      </c>
      <c r="I78" s="168">
        <v>331</v>
      </c>
      <c r="J78" s="169">
        <v>1290</v>
      </c>
      <c r="K78" s="170">
        <v>3450000</v>
      </c>
    </row>
    <row r="79" spans="1:11">
      <c r="A79" s="171">
        <v>1973</v>
      </c>
      <c r="B79" s="168">
        <v>624000</v>
      </c>
      <c r="C79" s="168">
        <v>489000</v>
      </c>
      <c r="D79" s="168">
        <v>170000</v>
      </c>
      <c r="E79" s="168">
        <v>110000</v>
      </c>
      <c r="F79" s="169">
        <v>191000</v>
      </c>
      <c r="G79" s="168">
        <v>194000</v>
      </c>
      <c r="H79" s="168">
        <v>1420000</v>
      </c>
      <c r="I79" s="168">
        <v>359</v>
      </c>
      <c r="J79" s="169">
        <v>1320</v>
      </c>
      <c r="K79" s="170">
        <v>3490000</v>
      </c>
    </row>
    <row r="80" spans="1:11">
      <c r="A80" s="171">
        <v>1974</v>
      </c>
      <c r="B80" s="168">
        <v>620000</v>
      </c>
      <c r="C80" s="168">
        <v>545000</v>
      </c>
      <c r="D80" s="168">
        <v>107000</v>
      </c>
      <c r="E80" s="168">
        <v>56000</v>
      </c>
      <c r="F80" s="169">
        <v>241000</v>
      </c>
      <c r="G80" s="168">
        <v>174000</v>
      </c>
      <c r="H80" s="168">
        <v>1430000</v>
      </c>
      <c r="I80" s="168">
        <v>496</v>
      </c>
      <c r="J80" s="169">
        <v>1640</v>
      </c>
      <c r="K80" s="170">
        <v>3490000</v>
      </c>
    </row>
    <row r="81" spans="1:11">
      <c r="A81" s="171">
        <v>1975</v>
      </c>
      <c r="B81" s="168">
        <v>579000</v>
      </c>
      <c r="C81" s="168">
        <v>597000</v>
      </c>
      <c r="D81" s="168">
        <v>90000</v>
      </c>
      <c r="E81" s="168">
        <v>19000</v>
      </c>
      <c r="F81" s="169">
        <v>6000</v>
      </c>
      <c r="G81" s="168">
        <v>189000</v>
      </c>
      <c r="H81" s="168">
        <v>1040000</v>
      </c>
      <c r="I81" s="168">
        <v>474</v>
      </c>
      <c r="J81" s="169">
        <v>1440</v>
      </c>
      <c r="K81" s="170">
        <v>3440000</v>
      </c>
    </row>
    <row r="82" spans="1:11">
      <c r="A82" s="171">
        <v>1976</v>
      </c>
      <c r="B82" s="168">
        <v>596000</v>
      </c>
      <c r="C82" s="168">
        <v>659000</v>
      </c>
      <c r="D82" s="168">
        <v>129000</v>
      </c>
      <c r="E82" s="168">
        <v>5000</v>
      </c>
      <c r="F82" s="169" t="s">
        <v>1313</v>
      </c>
      <c r="G82" s="168">
        <v>150000</v>
      </c>
      <c r="H82" s="168">
        <v>1280000</v>
      </c>
      <c r="I82" s="168">
        <v>509</v>
      </c>
      <c r="J82" s="169">
        <v>1460</v>
      </c>
      <c r="K82" s="170">
        <v>3690000</v>
      </c>
    </row>
    <row r="83" spans="1:11">
      <c r="A83" s="171">
        <v>1977</v>
      </c>
      <c r="B83" s="168">
        <v>552000</v>
      </c>
      <c r="C83" s="168">
        <v>637000</v>
      </c>
      <c r="D83" s="168">
        <v>230000</v>
      </c>
      <c r="E83" s="168">
        <v>9000</v>
      </c>
      <c r="F83" s="169" t="s">
        <v>1313</v>
      </c>
      <c r="G83" s="168">
        <v>127000</v>
      </c>
      <c r="H83" s="168">
        <v>1180000</v>
      </c>
      <c r="I83" s="168">
        <v>677</v>
      </c>
      <c r="J83" s="169">
        <v>1820</v>
      </c>
      <c r="K83" s="170">
        <v>3410000</v>
      </c>
    </row>
    <row r="84" spans="1:11">
      <c r="A84" s="171">
        <v>1978</v>
      </c>
      <c r="B84" s="168">
        <v>568000</v>
      </c>
      <c r="C84" s="168">
        <v>650000</v>
      </c>
      <c r="D84" s="168">
        <v>230000</v>
      </c>
      <c r="E84" s="168">
        <v>8000</v>
      </c>
      <c r="F84" s="169" t="s">
        <v>1313</v>
      </c>
      <c r="G84" s="168">
        <v>134000</v>
      </c>
      <c r="H84" s="168">
        <v>1220000</v>
      </c>
      <c r="I84" s="168">
        <v>743</v>
      </c>
      <c r="J84" s="169">
        <v>1860</v>
      </c>
      <c r="K84" s="170">
        <v>3460000</v>
      </c>
    </row>
    <row r="85" spans="1:11">
      <c r="A85" s="171">
        <v>1979</v>
      </c>
      <c r="B85" s="168">
        <v>578000</v>
      </c>
      <c r="C85" s="168">
        <v>673000</v>
      </c>
      <c r="D85" s="168">
        <v>190000</v>
      </c>
      <c r="E85" s="168">
        <v>11000</v>
      </c>
      <c r="F85" s="169" t="s">
        <v>1313</v>
      </c>
      <c r="G85" s="168">
        <v>191000</v>
      </c>
      <c r="H85" s="168">
        <v>1130000</v>
      </c>
      <c r="I85" s="168">
        <v>1160</v>
      </c>
      <c r="J85" s="169">
        <v>2600</v>
      </c>
      <c r="K85" s="170">
        <v>3510000</v>
      </c>
    </row>
    <row r="86" spans="1:11">
      <c r="A86" s="171">
        <v>1980</v>
      </c>
      <c r="B86" s="168">
        <v>548000</v>
      </c>
      <c r="C86" s="168">
        <v>581000</v>
      </c>
      <c r="D86" s="168">
        <v>85000</v>
      </c>
      <c r="E86" s="168">
        <v>164000</v>
      </c>
      <c r="F86" s="169" t="s">
        <v>1313</v>
      </c>
      <c r="G86" s="168">
        <v>172000</v>
      </c>
      <c r="H86" s="168">
        <v>906000</v>
      </c>
      <c r="I86" s="168">
        <v>937</v>
      </c>
      <c r="J86" s="169">
        <v>1850</v>
      </c>
      <c r="K86" s="170">
        <v>3520000</v>
      </c>
    </row>
    <row r="87" spans="1:11">
      <c r="A87" s="171">
        <v>1981</v>
      </c>
      <c r="B87" s="168">
        <v>498000</v>
      </c>
      <c r="C87" s="168">
        <v>578000</v>
      </c>
      <c r="D87" s="168">
        <v>100000</v>
      </c>
      <c r="E87" s="168">
        <v>23300</v>
      </c>
      <c r="F87" s="169" t="s">
        <v>1313</v>
      </c>
      <c r="G87" s="168">
        <v>195000</v>
      </c>
      <c r="H87" s="168">
        <v>977000</v>
      </c>
      <c r="I87" s="168">
        <v>805</v>
      </c>
      <c r="J87" s="169">
        <v>1440</v>
      </c>
      <c r="K87" s="170">
        <v>3350000</v>
      </c>
    </row>
    <row r="88" spans="1:11">
      <c r="A88" s="171">
        <v>1982</v>
      </c>
      <c r="B88" s="168">
        <v>512000</v>
      </c>
      <c r="C88" s="168">
        <v>521000</v>
      </c>
      <c r="D88" s="168">
        <v>95000</v>
      </c>
      <c r="E88" s="168">
        <v>55600</v>
      </c>
      <c r="F88" s="169" t="s">
        <v>1313</v>
      </c>
      <c r="G88" s="168">
        <v>171000</v>
      </c>
      <c r="H88" s="168">
        <v>1110000</v>
      </c>
      <c r="I88" s="168">
        <v>562</v>
      </c>
      <c r="J88" s="169">
        <v>949</v>
      </c>
      <c r="K88" s="170">
        <v>3450000</v>
      </c>
    </row>
    <row r="89" spans="1:11">
      <c r="A89" s="171">
        <v>1983</v>
      </c>
      <c r="B89" s="168">
        <v>515000</v>
      </c>
      <c r="C89" s="168">
        <v>452000</v>
      </c>
      <c r="D89" s="168">
        <v>180000</v>
      </c>
      <c r="E89" s="168">
        <v>24400</v>
      </c>
      <c r="F89" s="169" t="s">
        <v>1313</v>
      </c>
      <c r="G89" s="168">
        <v>159000</v>
      </c>
      <c r="H89" s="168">
        <v>1140000</v>
      </c>
      <c r="I89" s="168">
        <v>478</v>
      </c>
      <c r="J89" s="169">
        <v>782</v>
      </c>
      <c r="K89" s="170">
        <v>3350000</v>
      </c>
    </row>
    <row r="90" spans="1:11">
      <c r="A90" s="171">
        <v>1984</v>
      </c>
      <c r="B90" s="168">
        <v>396000</v>
      </c>
      <c r="C90" s="169">
        <v>586000</v>
      </c>
      <c r="D90" s="168">
        <v>162000</v>
      </c>
      <c r="E90" s="168">
        <v>16600</v>
      </c>
      <c r="F90" s="169" t="s">
        <v>1313</v>
      </c>
      <c r="G90" s="168">
        <v>142000</v>
      </c>
      <c r="H90" s="168">
        <v>1140000</v>
      </c>
      <c r="I90" s="168">
        <v>564</v>
      </c>
      <c r="J90" s="169">
        <v>885</v>
      </c>
      <c r="K90" s="170">
        <v>3200000</v>
      </c>
    </row>
    <row r="91" spans="1:11">
      <c r="A91" s="171">
        <v>1985</v>
      </c>
      <c r="B91" s="168">
        <v>487000</v>
      </c>
      <c r="C91" s="168">
        <v>570000</v>
      </c>
      <c r="D91" s="168">
        <v>134000</v>
      </c>
      <c r="E91" s="168">
        <v>27300</v>
      </c>
      <c r="F91" s="169" t="s">
        <v>1313</v>
      </c>
      <c r="G91" s="168">
        <v>178000</v>
      </c>
      <c r="H91" s="168">
        <v>1130000</v>
      </c>
      <c r="I91" s="168">
        <v>421</v>
      </c>
      <c r="J91" s="169">
        <v>638</v>
      </c>
      <c r="K91" s="170">
        <v>3390000</v>
      </c>
    </row>
    <row r="92" spans="1:11">
      <c r="A92" s="171">
        <v>1986</v>
      </c>
      <c r="B92" s="168">
        <v>366000</v>
      </c>
      <c r="C92" s="168">
        <v>575000</v>
      </c>
      <c r="D92" s="168">
        <v>140000</v>
      </c>
      <c r="E92" s="168">
        <v>12600</v>
      </c>
      <c r="F92" s="169" t="s">
        <v>1313</v>
      </c>
      <c r="G92" s="168">
        <v>104000</v>
      </c>
      <c r="H92" s="168">
        <v>1150000</v>
      </c>
      <c r="I92" s="168">
        <v>485</v>
      </c>
      <c r="J92" s="169">
        <v>721</v>
      </c>
      <c r="K92" s="170">
        <v>3240000</v>
      </c>
    </row>
    <row r="93" spans="1:11">
      <c r="A93" s="171">
        <v>1987</v>
      </c>
      <c r="B93" s="168">
        <v>374000</v>
      </c>
      <c r="C93" s="168">
        <v>658000</v>
      </c>
      <c r="D93" s="168">
        <v>190000</v>
      </c>
      <c r="E93" s="168">
        <v>10000</v>
      </c>
      <c r="F93" s="169" t="s">
        <v>1313</v>
      </c>
      <c r="G93" s="168">
        <v>110000</v>
      </c>
      <c r="H93" s="168">
        <v>1200000</v>
      </c>
      <c r="I93" s="168">
        <v>791</v>
      </c>
      <c r="J93" s="169">
        <v>1140</v>
      </c>
      <c r="K93" s="170">
        <v>3430000</v>
      </c>
    </row>
    <row r="94" spans="1:11">
      <c r="A94" s="171">
        <v>1988</v>
      </c>
      <c r="B94" s="168">
        <v>392000</v>
      </c>
      <c r="C94" s="168">
        <v>691000</v>
      </c>
      <c r="D94" s="168">
        <v>150000</v>
      </c>
      <c r="E94" s="168">
        <v>14000</v>
      </c>
      <c r="F94" s="169" t="s">
        <v>1313</v>
      </c>
      <c r="G94" s="168">
        <v>105000</v>
      </c>
      <c r="H94" s="168">
        <v>1230000</v>
      </c>
      <c r="I94" s="168">
        <v>818</v>
      </c>
      <c r="J94" s="169">
        <v>1130</v>
      </c>
      <c r="K94" s="170">
        <v>3420000</v>
      </c>
    </row>
    <row r="95" spans="1:11">
      <c r="A95" s="171">
        <v>1989</v>
      </c>
      <c r="B95" s="168">
        <v>396000</v>
      </c>
      <c r="C95" s="168">
        <v>842000</v>
      </c>
      <c r="D95" s="168">
        <v>120000</v>
      </c>
      <c r="E95" s="168">
        <v>34000</v>
      </c>
      <c r="F95" s="169" t="s">
        <v>1313</v>
      </c>
      <c r="G95" s="168">
        <v>98000</v>
      </c>
      <c r="H95" s="168">
        <v>1330000</v>
      </c>
      <c r="I95" s="168">
        <v>869</v>
      </c>
      <c r="J95" s="169">
        <v>1140</v>
      </c>
      <c r="K95" s="170">
        <v>3400000</v>
      </c>
    </row>
    <row r="96" spans="1:11">
      <c r="A96" s="171">
        <v>1990</v>
      </c>
      <c r="B96" s="168">
        <v>404000</v>
      </c>
      <c r="C96" s="168">
        <v>874000</v>
      </c>
      <c r="D96" s="168">
        <v>90900</v>
      </c>
      <c r="E96" s="168">
        <v>64000</v>
      </c>
      <c r="F96" s="169" t="s">
        <v>1313</v>
      </c>
      <c r="G96" s="168">
        <v>112000</v>
      </c>
      <c r="H96" s="168">
        <v>1300000</v>
      </c>
      <c r="I96" s="168">
        <v>1010</v>
      </c>
      <c r="J96" s="169">
        <v>1260</v>
      </c>
      <c r="K96" s="170">
        <v>3370000</v>
      </c>
    </row>
    <row r="97" spans="1:16">
      <c r="A97" s="171">
        <v>1991</v>
      </c>
      <c r="B97" s="168">
        <v>346000</v>
      </c>
      <c r="C97" s="168">
        <v>830000</v>
      </c>
      <c r="D97" s="168">
        <v>117000</v>
      </c>
      <c r="E97" s="168">
        <v>102000</v>
      </c>
      <c r="F97" s="169" t="s">
        <v>1313</v>
      </c>
      <c r="G97" s="168">
        <v>80800</v>
      </c>
      <c r="H97" s="168">
        <v>1230000</v>
      </c>
      <c r="I97" s="168">
        <v>739</v>
      </c>
      <c r="J97" s="169">
        <v>884</v>
      </c>
      <c r="K97" s="170">
        <v>3260000</v>
      </c>
      <c r="L97" s="165"/>
      <c r="M97" s="165"/>
      <c r="N97" s="165"/>
      <c r="O97" s="165"/>
      <c r="P97" s="165"/>
    </row>
    <row r="98" spans="1:16">
      <c r="A98" s="171">
        <v>1992</v>
      </c>
      <c r="B98" s="168">
        <v>305000</v>
      </c>
      <c r="C98" s="168">
        <v>861000</v>
      </c>
      <c r="D98" s="168">
        <v>191000</v>
      </c>
      <c r="E98" s="168">
        <v>70000</v>
      </c>
      <c r="F98" s="169" t="s">
        <v>1313</v>
      </c>
      <c r="G98" s="168">
        <v>103000</v>
      </c>
      <c r="H98" s="168">
        <v>1270000</v>
      </c>
      <c r="I98" s="168">
        <v>774</v>
      </c>
      <c r="J98" s="169">
        <v>899</v>
      </c>
      <c r="K98" s="170">
        <v>3200000</v>
      </c>
      <c r="L98" s="165"/>
      <c r="M98" s="165"/>
      <c r="N98" s="165"/>
      <c r="O98" s="165"/>
      <c r="P98" s="165"/>
    </row>
    <row r="99" spans="1:16">
      <c r="A99" s="171">
        <v>1993</v>
      </c>
      <c r="B99" s="168">
        <v>335000</v>
      </c>
      <c r="C99" s="169">
        <v>843000</v>
      </c>
      <c r="D99" s="168">
        <v>196000</v>
      </c>
      <c r="E99" s="169">
        <v>58500</v>
      </c>
      <c r="F99" s="168">
        <v>19000</v>
      </c>
      <c r="G99" s="168">
        <v>94800</v>
      </c>
      <c r="H99" s="168">
        <v>1340000</v>
      </c>
      <c r="I99" s="168">
        <v>699</v>
      </c>
      <c r="J99" s="169">
        <v>788</v>
      </c>
      <c r="K99" s="170">
        <v>2900000</v>
      </c>
      <c r="L99" s="165"/>
      <c r="M99" s="165"/>
      <c r="N99" s="165"/>
      <c r="O99" s="165"/>
      <c r="P99" s="165"/>
    </row>
    <row r="100" spans="1:16">
      <c r="A100" s="171">
        <v>1994</v>
      </c>
      <c r="B100" s="168">
        <v>351000</v>
      </c>
      <c r="C100" s="168">
        <v>858000</v>
      </c>
      <c r="D100" s="168">
        <v>231000</v>
      </c>
      <c r="E100" s="168">
        <v>53500</v>
      </c>
      <c r="F100" s="168">
        <v>67100</v>
      </c>
      <c r="G100" s="168">
        <v>76700</v>
      </c>
      <c r="H100" s="168">
        <v>1490000</v>
      </c>
      <c r="I100" s="168">
        <v>820</v>
      </c>
      <c r="J100" s="169">
        <v>902</v>
      </c>
      <c r="K100" s="170">
        <v>2800000</v>
      </c>
      <c r="L100" s="165"/>
      <c r="M100" s="165"/>
      <c r="N100" s="165"/>
      <c r="O100" s="165"/>
      <c r="P100" s="165"/>
    </row>
    <row r="101" spans="1:16">
      <c r="A101" s="171">
        <v>1995</v>
      </c>
      <c r="B101" s="168">
        <v>374000</v>
      </c>
      <c r="C101" s="168">
        <v>963000</v>
      </c>
      <c r="D101" s="168">
        <v>264000</v>
      </c>
      <c r="E101" s="168">
        <v>57000</v>
      </c>
      <c r="F101" s="168">
        <v>34000</v>
      </c>
      <c r="G101" s="168">
        <v>93800</v>
      </c>
      <c r="H101" s="168">
        <v>1570000</v>
      </c>
      <c r="I101" s="168">
        <v>933</v>
      </c>
      <c r="J101" s="169">
        <v>998</v>
      </c>
      <c r="K101" s="170">
        <v>2710000</v>
      </c>
      <c r="L101" s="165"/>
      <c r="M101" s="165"/>
      <c r="N101" s="165"/>
      <c r="O101" s="165"/>
      <c r="P101" s="165"/>
    </row>
    <row r="102" spans="1:16">
      <c r="A102" s="171">
        <v>1996</v>
      </c>
      <c r="B102" s="168">
        <v>326000</v>
      </c>
      <c r="C102" s="168">
        <v>1030000</v>
      </c>
      <c r="D102" s="168">
        <v>268000</v>
      </c>
      <c r="E102" s="168">
        <v>61000</v>
      </c>
      <c r="F102" s="168">
        <v>39000</v>
      </c>
      <c r="G102" s="168">
        <v>79900</v>
      </c>
      <c r="H102" s="168">
        <v>1630000</v>
      </c>
      <c r="I102" s="168">
        <v>1080</v>
      </c>
      <c r="J102" s="169">
        <v>1120</v>
      </c>
      <c r="K102" s="170">
        <v>2920000</v>
      </c>
      <c r="L102" s="165"/>
      <c r="M102" s="165"/>
      <c r="N102" s="165"/>
      <c r="O102" s="165"/>
      <c r="P102" s="165"/>
    </row>
    <row r="103" spans="1:16">
      <c r="A103" s="171">
        <v>1997</v>
      </c>
      <c r="B103" s="168">
        <v>343000</v>
      </c>
      <c r="C103" s="168">
        <v>1040000</v>
      </c>
      <c r="D103" s="168">
        <v>265000</v>
      </c>
      <c r="E103" s="168">
        <v>53000</v>
      </c>
      <c r="F103" s="168">
        <v>26000</v>
      </c>
      <c r="G103" s="168">
        <v>101000</v>
      </c>
      <c r="H103" s="168">
        <v>1610000</v>
      </c>
      <c r="I103" s="168">
        <v>1030</v>
      </c>
      <c r="J103" s="169">
        <v>1050</v>
      </c>
      <c r="K103" s="170">
        <v>3100000</v>
      </c>
      <c r="L103" s="165"/>
      <c r="M103" s="165"/>
      <c r="N103" s="165"/>
      <c r="O103" s="165"/>
      <c r="P103" s="165"/>
    </row>
    <row r="104" spans="1:16">
      <c r="A104" s="171">
        <v>1998</v>
      </c>
      <c r="B104" s="168">
        <v>337000</v>
      </c>
      <c r="C104" s="168">
        <v>1060000</v>
      </c>
      <c r="D104" s="168">
        <v>310000</v>
      </c>
      <c r="E104" s="168">
        <v>40000</v>
      </c>
      <c r="F104" s="168">
        <v>50000</v>
      </c>
      <c r="G104" s="168">
        <v>89000</v>
      </c>
      <c r="H104" s="168">
        <v>1690000</v>
      </c>
      <c r="I104" s="168">
        <v>999</v>
      </c>
      <c r="J104" s="169">
        <v>999</v>
      </c>
      <c r="K104" s="170">
        <v>3060000</v>
      </c>
      <c r="L104" s="165"/>
      <c r="M104" s="165"/>
      <c r="N104" s="165"/>
      <c r="O104" s="165"/>
      <c r="P104" s="165"/>
    </row>
    <row r="105" spans="1:16">
      <c r="A105" s="171">
        <v>1999</v>
      </c>
      <c r="B105" s="168">
        <v>350000</v>
      </c>
      <c r="C105" s="168">
        <v>1060000</v>
      </c>
      <c r="D105" s="168">
        <v>323000</v>
      </c>
      <c r="E105" s="168">
        <v>37000</v>
      </c>
      <c r="F105" s="168">
        <v>61000</v>
      </c>
      <c r="G105" s="168">
        <v>91000</v>
      </c>
      <c r="H105" s="168">
        <v>1760000</v>
      </c>
      <c r="I105" s="168">
        <v>963</v>
      </c>
      <c r="J105" s="169">
        <v>942</v>
      </c>
      <c r="K105" s="170">
        <v>3080000</v>
      </c>
      <c r="L105" s="165"/>
      <c r="M105" s="165"/>
      <c r="N105" s="165"/>
      <c r="O105" s="165"/>
      <c r="P105" s="165"/>
    </row>
    <row r="106" spans="1:16">
      <c r="A106" s="171">
        <v>2000</v>
      </c>
      <c r="B106" s="168">
        <v>341000</v>
      </c>
      <c r="C106" s="168">
        <v>1080000</v>
      </c>
      <c r="D106" s="168">
        <v>365000</v>
      </c>
      <c r="E106" s="168">
        <v>48600</v>
      </c>
      <c r="F106" s="168">
        <v>32000</v>
      </c>
      <c r="G106" s="168">
        <v>125000</v>
      </c>
      <c r="H106" s="168">
        <v>1740000</v>
      </c>
      <c r="I106" s="168">
        <v>961</v>
      </c>
      <c r="J106" s="169">
        <v>910</v>
      </c>
      <c r="K106" s="170">
        <v>3200000</v>
      </c>
      <c r="L106" s="165"/>
      <c r="M106" s="165"/>
      <c r="N106" s="165"/>
      <c r="O106" s="165"/>
      <c r="P106" s="165"/>
    </row>
    <row r="107" spans="1:16">
      <c r="A107" s="173">
        <v>2001</v>
      </c>
      <c r="B107" s="168">
        <v>290000</v>
      </c>
      <c r="C107" s="168">
        <v>1090000</v>
      </c>
      <c r="D107" s="168">
        <v>284000</v>
      </c>
      <c r="E107" s="168">
        <v>38100</v>
      </c>
      <c r="F107" s="168">
        <v>41000</v>
      </c>
      <c r="G107" s="168">
        <v>100000</v>
      </c>
      <c r="H107" s="168">
        <v>1690000</v>
      </c>
      <c r="I107" s="168">
        <v>962</v>
      </c>
      <c r="J107" s="169">
        <v>886</v>
      </c>
      <c r="K107" s="170">
        <v>3120000</v>
      </c>
      <c r="L107" s="165"/>
      <c r="M107" s="165"/>
      <c r="N107" s="165"/>
      <c r="O107" s="165"/>
      <c r="P107" s="165"/>
    </row>
    <row r="108" spans="1:16">
      <c r="A108" s="173">
        <v>2002</v>
      </c>
      <c r="B108" s="168">
        <v>262000</v>
      </c>
      <c r="C108" s="168">
        <v>1100000</v>
      </c>
      <c r="D108" s="168">
        <v>218000</v>
      </c>
      <c r="E108" s="168">
        <v>43400</v>
      </c>
      <c r="F108" s="168">
        <v>6000</v>
      </c>
      <c r="G108" s="168">
        <v>111000</v>
      </c>
      <c r="H108" s="168">
        <v>1530000</v>
      </c>
      <c r="I108" s="168">
        <v>961</v>
      </c>
      <c r="J108" s="169">
        <v>871</v>
      </c>
      <c r="K108" s="175">
        <v>2850000</v>
      </c>
      <c r="L108" s="165"/>
      <c r="M108" s="165"/>
      <c r="N108" s="165"/>
      <c r="O108" s="165"/>
      <c r="P108" s="165"/>
    </row>
    <row r="109" spans="1:16">
      <c r="A109" s="173">
        <v>2003</v>
      </c>
      <c r="B109" s="169">
        <v>245000</v>
      </c>
      <c r="C109" s="169">
        <v>1140000</v>
      </c>
      <c r="D109" s="169">
        <v>183000</v>
      </c>
      <c r="E109" s="169">
        <v>123000</v>
      </c>
      <c r="F109" s="169">
        <v>60000</v>
      </c>
      <c r="G109" s="169">
        <v>84600</v>
      </c>
      <c r="H109" s="169">
        <v>1490000</v>
      </c>
      <c r="I109" s="169">
        <v>965</v>
      </c>
      <c r="J109" s="169">
        <v>855</v>
      </c>
      <c r="K109" s="169">
        <v>3200000</v>
      </c>
      <c r="L109" s="165"/>
      <c r="M109" s="165"/>
      <c r="N109" s="165"/>
      <c r="O109" s="165"/>
      <c r="P109" s="165"/>
    </row>
    <row r="110" spans="1:16">
      <c r="A110" s="173">
        <v>2004</v>
      </c>
      <c r="B110" s="169">
        <v>148000</v>
      </c>
      <c r="C110" s="169">
        <v>1130000</v>
      </c>
      <c r="D110" s="169">
        <v>208000</v>
      </c>
      <c r="E110" s="169">
        <v>82600</v>
      </c>
      <c r="F110" s="169">
        <v>52600</v>
      </c>
      <c r="G110" s="169">
        <v>59000</v>
      </c>
      <c r="H110" s="169">
        <v>1470000</v>
      </c>
      <c r="I110" s="169">
        <v>1220</v>
      </c>
      <c r="J110" s="169">
        <v>1050</v>
      </c>
      <c r="K110" s="169">
        <v>3150000</v>
      </c>
      <c r="L110" s="165"/>
      <c r="M110" s="165"/>
      <c r="N110" s="165"/>
      <c r="O110" s="165"/>
      <c r="P110" s="165"/>
    </row>
    <row r="111" spans="1:16">
      <c r="A111" s="173">
        <v>2005</v>
      </c>
      <c r="B111" s="169">
        <v>143000</v>
      </c>
      <c r="C111" s="169">
        <v>1150000</v>
      </c>
      <c r="D111" s="169">
        <v>310000</v>
      </c>
      <c r="E111" s="169">
        <v>64600</v>
      </c>
      <c r="F111" s="169">
        <v>29000</v>
      </c>
      <c r="G111" s="169">
        <v>46800</v>
      </c>
      <c r="H111" s="169">
        <v>1460000</v>
      </c>
      <c r="I111" s="169">
        <v>1350</v>
      </c>
      <c r="J111" s="169">
        <v>1130</v>
      </c>
      <c r="K111" s="169">
        <v>3470000</v>
      </c>
      <c r="L111" s="165"/>
      <c r="M111" s="165"/>
      <c r="N111" s="165"/>
      <c r="O111" s="165"/>
      <c r="P111" s="165"/>
    </row>
    <row r="112" spans="1:16">
      <c r="A112" s="173">
        <v>2006</v>
      </c>
      <c r="B112" s="169">
        <v>153000</v>
      </c>
      <c r="C112" s="169">
        <v>1160000</v>
      </c>
      <c r="D112" s="169">
        <v>343000</v>
      </c>
      <c r="E112" s="169">
        <v>68500</v>
      </c>
      <c r="F112" s="169">
        <v>24000</v>
      </c>
      <c r="G112" s="169">
        <v>56000</v>
      </c>
      <c r="H112" s="169">
        <v>1510000</v>
      </c>
      <c r="I112" s="169">
        <v>1710</v>
      </c>
      <c r="J112" s="169">
        <v>1380</v>
      </c>
      <c r="K112" s="169">
        <v>3630000</v>
      </c>
      <c r="L112" s="165"/>
      <c r="M112" s="174"/>
      <c r="N112" s="165"/>
      <c r="O112" s="165"/>
      <c r="P112" s="174"/>
    </row>
    <row r="113" spans="1:21">
      <c r="A113" s="173">
        <v>2007</v>
      </c>
      <c r="B113" s="169">
        <v>123000</v>
      </c>
      <c r="C113" s="169">
        <v>1180000</v>
      </c>
      <c r="D113" s="169">
        <v>267000</v>
      </c>
      <c r="E113" s="169">
        <v>56500</v>
      </c>
      <c r="F113" s="169">
        <v>0</v>
      </c>
      <c r="G113" s="169">
        <v>51600</v>
      </c>
      <c r="H113" s="169">
        <v>1460000</v>
      </c>
      <c r="I113" s="169">
        <v>2730</v>
      </c>
      <c r="J113" s="169">
        <v>2150</v>
      </c>
      <c r="K113" s="169">
        <v>3710000</v>
      </c>
      <c r="L113" s="178"/>
      <c r="M113" s="184"/>
      <c r="N113" s="184"/>
      <c r="O113" s="176"/>
      <c r="P113" s="176"/>
      <c r="Q113" s="165"/>
      <c r="R113" s="165"/>
      <c r="S113" s="165"/>
      <c r="T113" s="165"/>
      <c r="U113" s="165"/>
    </row>
    <row r="114" spans="1:21">
      <c r="A114" s="173">
        <v>2008</v>
      </c>
      <c r="B114" s="169">
        <v>135000</v>
      </c>
      <c r="C114" s="169">
        <v>1140000</v>
      </c>
      <c r="D114" s="169">
        <v>314000</v>
      </c>
      <c r="E114" s="169">
        <v>74800</v>
      </c>
      <c r="F114" s="169">
        <v>0</v>
      </c>
      <c r="G114" s="169">
        <v>72500</v>
      </c>
      <c r="H114" s="169">
        <v>1440000</v>
      </c>
      <c r="I114" s="169">
        <v>2650</v>
      </c>
      <c r="J114" s="169">
        <v>2010</v>
      </c>
      <c r="K114" s="169">
        <v>3880000</v>
      </c>
      <c r="L114" s="178"/>
      <c r="M114" s="185"/>
      <c r="N114" s="184"/>
      <c r="O114" s="176"/>
      <c r="P114" s="165"/>
      <c r="Q114" s="165"/>
      <c r="R114" s="165"/>
      <c r="S114" s="165"/>
      <c r="T114" s="165"/>
      <c r="U114" s="165"/>
    </row>
    <row r="115" spans="1:21">
      <c r="A115" s="173">
        <v>2009</v>
      </c>
      <c r="B115" s="169">
        <v>103000</v>
      </c>
      <c r="C115" s="169">
        <v>1110000</v>
      </c>
      <c r="D115" s="169">
        <v>252000</v>
      </c>
      <c r="E115" s="169">
        <v>82000</v>
      </c>
      <c r="F115" s="169">
        <v>0</v>
      </c>
      <c r="G115" s="169">
        <v>63300</v>
      </c>
      <c r="H115" s="169">
        <v>1320000</v>
      </c>
      <c r="I115" s="169">
        <v>1920</v>
      </c>
      <c r="J115" s="169">
        <v>1460</v>
      </c>
      <c r="K115" s="169">
        <v>3780000</v>
      </c>
      <c r="L115" s="178"/>
      <c r="M115" s="185"/>
      <c r="N115" s="184"/>
      <c r="O115" s="176"/>
      <c r="P115" s="165"/>
      <c r="Q115" s="165"/>
      <c r="R115" s="165"/>
      <c r="S115" s="165"/>
      <c r="T115" s="165"/>
      <c r="U115" s="165"/>
    </row>
    <row r="116" spans="1:21">
      <c r="A116" s="173">
        <v>2010</v>
      </c>
      <c r="B116" s="169">
        <v>115000</v>
      </c>
      <c r="C116" s="169">
        <v>1140000</v>
      </c>
      <c r="D116" s="169">
        <v>273000</v>
      </c>
      <c r="E116" s="169">
        <v>85000</v>
      </c>
      <c r="F116" s="169">
        <v>0</v>
      </c>
      <c r="G116" s="169">
        <v>64800</v>
      </c>
      <c r="H116" s="169">
        <v>1380000</v>
      </c>
      <c r="I116" s="169">
        <v>2400</v>
      </c>
      <c r="J116" s="169">
        <v>1790</v>
      </c>
      <c r="K116" s="169">
        <v>4160000</v>
      </c>
      <c r="L116" s="181"/>
      <c r="M116" s="186"/>
      <c r="N116" s="184"/>
      <c r="O116" s="176"/>
      <c r="P116" s="165"/>
      <c r="Q116" s="165"/>
      <c r="R116" s="165"/>
      <c r="S116" s="165"/>
      <c r="T116" s="165"/>
      <c r="U116" s="165"/>
    </row>
    <row r="117" spans="1:21">
      <c r="A117" s="173">
        <v>2011</v>
      </c>
      <c r="B117" s="169">
        <v>118000</v>
      </c>
      <c r="C117" s="169">
        <v>1130000</v>
      </c>
      <c r="D117" s="169">
        <v>316000</v>
      </c>
      <c r="E117" s="169">
        <v>47200</v>
      </c>
      <c r="F117" s="169">
        <v>0</v>
      </c>
      <c r="G117" s="169">
        <v>48300</v>
      </c>
      <c r="H117" s="169">
        <v>1470000</v>
      </c>
      <c r="I117" s="169">
        <v>2690</v>
      </c>
      <c r="J117" s="169">
        <v>1950</v>
      </c>
      <c r="K117" s="169">
        <v>4750000</v>
      </c>
      <c r="L117" s="183"/>
      <c r="M117" s="187"/>
      <c r="N117" s="184"/>
      <c r="O117" s="176"/>
      <c r="P117" s="165"/>
      <c r="Q117" s="165"/>
      <c r="R117" s="165"/>
      <c r="S117" s="165"/>
      <c r="T117" s="165"/>
      <c r="U117" s="165"/>
    </row>
    <row r="118" spans="1:21">
      <c r="A118" s="173">
        <v>2012</v>
      </c>
      <c r="B118" s="169">
        <v>111000</v>
      </c>
      <c r="C118" s="169">
        <v>1110000</v>
      </c>
      <c r="D118" s="169">
        <v>349000</v>
      </c>
      <c r="E118" s="169">
        <v>47000</v>
      </c>
      <c r="F118" s="169">
        <v>0</v>
      </c>
      <c r="G118" s="169">
        <v>71700</v>
      </c>
      <c r="H118" s="169">
        <v>1520000</v>
      </c>
      <c r="I118" s="169">
        <v>2520</v>
      </c>
      <c r="J118" s="169">
        <v>1790</v>
      </c>
      <c r="K118" s="169">
        <v>5080000</v>
      </c>
      <c r="L118" s="197"/>
      <c r="M118" s="165"/>
      <c r="N118" s="167"/>
      <c r="O118" s="191"/>
      <c r="P118" s="192"/>
      <c r="Q118" s="165"/>
      <c r="R118" s="165"/>
      <c r="S118" s="165"/>
      <c r="T118" s="165"/>
      <c r="U118" s="198"/>
    </row>
    <row r="119" spans="1:21">
      <c r="A119" s="173">
        <v>2013</v>
      </c>
      <c r="B119" s="169">
        <v>114000</v>
      </c>
      <c r="C119" s="169">
        <v>1160000</v>
      </c>
      <c r="D119" s="169">
        <v>485000</v>
      </c>
      <c r="E119" s="169">
        <v>41600</v>
      </c>
      <c r="F119" s="169">
        <v>0</v>
      </c>
      <c r="G119" s="169">
        <v>61065</v>
      </c>
      <c r="H119" s="169">
        <v>1720000</v>
      </c>
      <c r="I119" s="169">
        <v>2420</v>
      </c>
      <c r="J119" s="169">
        <v>1770</v>
      </c>
      <c r="K119" s="169">
        <v>4930000</v>
      </c>
      <c r="L119" s="196"/>
      <c r="M119" s="189"/>
      <c r="N119" s="190"/>
      <c r="O119" s="176"/>
      <c r="P119" s="166"/>
      <c r="Q119" s="193"/>
      <c r="R119" s="194"/>
      <c r="S119" s="165"/>
      <c r="T119" s="165"/>
      <c r="U119" s="198"/>
    </row>
    <row r="120" spans="1:21">
      <c r="A120" s="173">
        <v>2014</v>
      </c>
      <c r="B120" s="169">
        <v>0</v>
      </c>
      <c r="C120" s="169">
        <v>1060000</v>
      </c>
      <c r="D120" s="169">
        <v>593000</v>
      </c>
      <c r="E120" s="169">
        <v>55300</v>
      </c>
      <c r="F120" s="169">
        <v>0</v>
      </c>
      <c r="G120" s="169">
        <v>56400</v>
      </c>
      <c r="H120" s="169">
        <v>1600000</v>
      </c>
      <c r="I120" s="169">
        <v>2340</v>
      </c>
      <c r="J120" s="169">
        <v>1610</v>
      </c>
      <c r="K120" s="169">
        <v>4630000</v>
      </c>
      <c r="L120" s="196"/>
      <c r="M120" s="189"/>
      <c r="N120" s="195"/>
      <c r="O120" s="176"/>
      <c r="P120" s="166"/>
      <c r="Q120" s="193"/>
      <c r="R120" s="194"/>
      <c r="S120" s="165"/>
      <c r="T120" s="165"/>
      <c r="U120" s="198"/>
    </row>
    <row r="121" spans="1:21">
      <c r="A121" s="173">
        <v>2015</v>
      </c>
      <c r="B121" s="169">
        <v>0</v>
      </c>
      <c r="C121" s="169">
        <v>1050000</v>
      </c>
      <c r="D121" s="201">
        <v>521000</v>
      </c>
      <c r="E121" s="169">
        <v>55700</v>
      </c>
      <c r="F121" s="169">
        <v>0</v>
      </c>
      <c r="G121" s="169">
        <v>60100</v>
      </c>
      <c r="H121" s="169">
        <v>1520000</v>
      </c>
      <c r="I121" s="169">
        <v>2010</v>
      </c>
      <c r="J121" s="169">
        <v>1380</v>
      </c>
      <c r="K121" s="169">
        <v>4510000</v>
      </c>
      <c r="L121" s="188"/>
      <c r="M121" s="189"/>
      <c r="N121" s="195"/>
      <c r="O121" s="176"/>
      <c r="P121" s="166"/>
      <c r="Q121" s="193"/>
      <c r="R121" s="194"/>
      <c r="S121" s="165"/>
      <c r="T121" s="165"/>
      <c r="U121" s="198"/>
    </row>
    <row r="122" spans="1:21">
      <c r="A122" s="173">
        <v>2016</v>
      </c>
      <c r="B122" s="169">
        <v>0</v>
      </c>
      <c r="C122" s="169">
        <v>1110000</v>
      </c>
      <c r="D122" s="201">
        <v>533000</v>
      </c>
      <c r="E122" s="169">
        <v>42700</v>
      </c>
      <c r="F122" s="169">
        <v>0</v>
      </c>
      <c r="G122" s="202">
        <v>60300</v>
      </c>
      <c r="H122" s="169">
        <v>1600000</v>
      </c>
      <c r="I122" s="169">
        <v>2080</v>
      </c>
      <c r="J122" s="169">
        <v>1410</v>
      </c>
      <c r="K122" s="169">
        <v>4640000</v>
      </c>
      <c r="L122" s="188"/>
      <c r="M122" s="189"/>
      <c r="N122" s="195"/>
      <c r="O122" s="176"/>
      <c r="P122" s="166"/>
      <c r="Q122" s="193"/>
      <c r="R122" s="194"/>
      <c r="S122" s="165"/>
      <c r="T122" s="165"/>
      <c r="U122" s="198"/>
    </row>
    <row r="123" spans="1:21">
      <c r="A123" s="173">
        <v>2017</v>
      </c>
      <c r="B123" s="169">
        <v>0</v>
      </c>
      <c r="C123" s="169">
        <v>1140000</v>
      </c>
      <c r="D123" s="201">
        <v>658000</v>
      </c>
      <c r="E123" s="169">
        <v>23900</v>
      </c>
      <c r="F123" s="169">
        <v>0</v>
      </c>
      <c r="G123" s="202">
        <v>64400</v>
      </c>
      <c r="H123" s="169">
        <v>1770000</v>
      </c>
      <c r="I123" s="169">
        <v>2520</v>
      </c>
      <c r="J123" s="169">
        <v>1680</v>
      </c>
      <c r="K123" s="169">
        <v>4630000</v>
      </c>
      <c r="L123" s="188"/>
      <c r="M123" s="189"/>
      <c r="N123" s="195"/>
      <c r="O123" s="176"/>
      <c r="P123" s="166"/>
      <c r="Q123" s="193"/>
      <c r="R123" s="194"/>
      <c r="S123" s="165"/>
      <c r="T123" s="165"/>
      <c r="U123" s="198"/>
    </row>
    <row r="124" spans="1:21">
      <c r="A124" s="173">
        <v>2018</v>
      </c>
      <c r="B124" s="169">
        <v>0</v>
      </c>
      <c r="C124" s="169">
        <v>1170000</v>
      </c>
      <c r="D124" s="203">
        <v>563000</v>
      </c>
      <c r="E124" s="169">
        <v>65100</v>
      </c>
      <c r="F124" s="203">
        <v>0</v>
      </c>
      <c r="G124" s="203">
        <v>66500</v>
      </c>
      <c r="H124" s="169">
        <v>1670000</v>
      </c>
      <c r="I124" s="169">
        <v>2450</v>
      </c>
      <c r="J124" s="169">
        <v>1590</v>
      </c>
      <c r="K124" s="169">
        <v>4300000</v>
      </c>
      <c r="L124" s="200"/>
      <c r="M124" s="189"/>
      <c r="N124" s="195"/>
      <c r="O124" s="176"/>
      <c r="P124" s="166"/>
      <c r="Q124" s="193"/>
      <c r="R124" s="194"/>
      <c r="S124" s="165"/>
      <c r="T124" s="165"/>
      <c r="U124" s="198"/>
    </row>
    <row r="125" spans="1:21">
      <c r="A125" s="497" t="s">
        <v>1378</v>
      </c>
      <c r="B125" s="497"/>
      <c r="C125" s="497"/>
      <c r="D125" s="497"/>
      <c r="E125" s="497"/>
      <c r="F125" s="497"/>
      <c r="G125" s="497"/>
      <c r="H125" s="497"/>
      <c r="I125" s="497"/>
      <c r="J125" s="497"/>
      <c r="K125" s="497"/>
      <c r="L125" s="177"/>
      <c r="M125" s="182"/>
      <c r="N125" s="184"/>
      <c r="O125" s="176"/>
      <c r="P125" s="165"/>
      <c r="Q125" s="165"/>
      <c r="R125" s="165"/>
      <c r="S125" s="165"/>
      <c r="T125" s="165"/>
      <c r="U125" s="165"/>
    </row>
    <row r="126" spans="1:21" ht="16.5">
      <c r="A126" s="492" t="s">
        <v>1379</v>
      </c>
      <c r="B126" s="492"/>
      <c r="C126" s="492"/>
      <c r="D126" s="492"/>
      <c r="E126" s="492"/>
      <c r="F126" s="492"/>
      <c r="G126" s="492"/>
      <c r="H126" s="492"/>
      <c r="I126" s="492"/>
      <c r="J126" s="492"/>
      <c r="K126" s="492"/>
      <c r="L126" s="165"/>
      <c r="M126" s="165"/>
      <c r="N126" s="182"/>
      <c r="O126" s="165"/>
      <c r="P126" s="165"/>
      <c r="Q126" s="165"/>
      <c r="R126" s="165"/>
      <c r="S126" s="165"/>
      <c r="T126" s="165"/>
      <c r="U126" s="165"/>
    </row>
    <row r="127" spans="1:21">
      <c r="A127" s="510" t="s">
        <v>1328</v>
      </c>
      <c r="B127" s="510"/>
      <c r="C127" s="510"/>
      <c r="D127" s="510"/>
      <c r="E127" s="510"/>
      <c r="F127" s="510"/>
      <c r="G127" s="510"/>
      <c r="H127" s="510"/>
      <c r="I127" s="510"/>
      <c r="J127" s="510"/>
      <c r="K127" s="510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</row>
    <row r="128" spans="1:21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</row>
    <row r="129" spans="2:14">
      <c r="B129" s="165"/>
      <c r="C129" s="165"/>
      <c r="D129" s="180"/>
      <c r="E129" s="165"/>
      <c r="F129" s="165"/>
      <c r="G129" s="165"/>
      <c r="H129" s="165"/>
      <c r="I129" s="165"/>
      <c r="J129" s="165"/>
      <c r="K129" s="165"/>
      <c r="L129" s="165"/>
      <c r="M129" s="165"/>
      <c r="N129" s="199"/>
    </row>
    <row r="130" spans="2:14">
      <c r="B130" s="180"/>
      <c r="C130" s="165"/>
      <c r="D130" s="165"/>
      <c r="E130" s="165"/>
      <c r="F130" s="165"/>
      <c r="G130" s="165"/>
      <c r="H130" s="165"/>
      <c r="I130" s="166"/>
      <c r="J130" s="165"/>
      <c r="K130" s="165"/>
      <c r="L130" s="165"/>
      <c r="M130" s="165"/>
      <c r="N130" s="199"/>
    </row>
    <row r="131" spans="2:14">
      <c r="B131" s="180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99"/>
    </row>
    <row r="132" spans="2:14">
      <c r="B132" s="180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99"/>
    </row>
    <row r="133" spans="2:14"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79"/>
    </row>
    <row r="134" spans="2:14"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79"/>
    </row>
    <row r="135" spans="2:14"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</row>
    <row r="136" spans="2:14"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</row>
    <row r="137" spans="2:14"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</row>
    <row r="138" spans="2:14"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</row>
  </sheetData>
  <mergeCells count="7">
    <mergeCell ref="A126:K126"/>
    <mergeCell ref="A127:K127"/>
    <mergeCell ref="A1:K1"/>
    <mergeCell ref="A2:K2"/>
    <mergeCell ref="A3:K3"/>
    <mergeCell ref="A4:K4"/>
    <mergeCell ref="A125:K1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1"/>
  <sheetViews>
    <sheetView workbookViewId="0">
      <selection activeCell="N1" sqref="N1:N1048576"/>
    </sheetView>
  </sheetViews>
  <sheetFormatPr defaultRowHeight="15"/>
  <cols>
    <col min="13" max="13" width="10.85546875" bestFit="1" customWidth="1"/>
    <col min="14" max="14" width="11.42578125" bestFit="1" customWidth="1"/>
  </cols>
  <sheetData>
    <row r="1" spans="1:14">
      <c r="A1" s="6" t="s">
        <v>451</v>
      </c>
      <c r="B1" s="6" t="s">
        <v>452</v>
      </c>
      <c r="C1" s="6" t="s">
        <v>0</v>
      </c>
      <c r="D1" s="6" t="s">
        <v>1471</v>
      </c>
      <c r="F1" s="6" t="s">
        <v>429</v>
      </c>
      <c r="G1" s="6" t="s">
        <v>431</v>
      </c>
      <c r="H1" s="6" t="s">
        <v>432</v>
      </c>
      <c r="I1" s="6" t="s">
        <v>0</v>
      </c>
      <c r="J1" s="6" t="s">
        <v>433</v>
      </c>
      <c r="K1" s="6" t="s">
        <v>434</v>
      </c>
    </row>
    <row r="2" spans="1:14">
      <c r="A2" s="6" t="s">
        <v>436</v>
      </c>
      <c r="B2" s="6" t="s">
        <v>883</v>
      </c>
      <c r="C2" s="6">
        <v>1961</v>
      </c>
      <c r="D2" s="6">
        <v>9.6930859466224</v>
      </c>
      <c r="F2" s="6" t="s">
        <v>436</v>
      </c>
      <c r="G2" s="6" t="s">
        <v>1472</v>
      </c>
      <c r="H2" s="6">
        <v>1961</v>
      </c>
      <c r="I2" s="6">
        <v>1961</v>
      </c>
      <c r="J2" s="6" t="s">
        <v>1473</v>
      </c>
      <c r="K2" s="6">
        <v>1271872.8003</v>
      </c>
      <c r="M2">
        <f>K2*1000</f>
        <v>1271872800.3</v>
      </c>
      <c r="N2" s="6"/>
    </row>
    <row r="3" spans="1:14">
      <c r="A3" s="6" t="s">
        <v>436</v>
      </c>
      <c r="B3" s="6" t="s">
        <v>883</v>
      </c>
      <c r="C3" s="6">
        <v>1962</v>
      </c>
      <c r="D3" s="6">
        <v>9.7261052867171909</v>
      </c>
      <c r="F3" s="6" t="s">
        <v>436</v>
      </c>
      <c r="G3" s="6" t="s">
        <v>1472</v>
      </c>
      <c r="H3" s="6">
        <v>1962</v>
      </c>
      <c r="I3" s="6">
        <v>1962</v>
      </c>
      <c r="J3" s="6" t="s">
        <v>1473</v>
      </c>
      <c r="K3" s="6">
        <v>1273620.6073</v>
      </c>
      <c r="M3" s="6">
        <f t="shared" ref="M3:M61" si="0">K3*1000</f>
        <v>1273620607.3</v>
      </c>
      <c r="N3" s="6"/>
    </row>
    <row r="4" spans="1:14">
      <c r="A4" s="6" t="s">
        <v>436</v>
      </c>
      <c r="B4" s="6" t="s">
        <v>883</v>
      </c>
      <c r="C4" s="6">
        <v>1963</v>
      </c>
      <c r="D4" s="6">
        <v>9.8369935473732895</v>
      </c>
      <c r="F4" s="6" t="s">
        <v>436</v>
      </c>
      <c r="G4" s="6" t="s">
        <v>1472</v>
      </c>
      <c r="H4" s="6">
        <v>1963</v>
      </c>
      <c r="I4" s="6">
        <v>1963</v>
      </c>
      <c r="J4" s="6" t="s">
        <v>1473</v>
      </c>
      <c r="K4" s="6">
        <v>1280942.4003999999</v>
      </c>
      <c r="M4" s="6">
        <f t="shared" si="0"/>
        <v>1280942400.3999999</v>
      </c>
      <c r="N4" s="6"/>
    </row>
    <row r="5" spans="1:14">
      <c r="A5" s="6" t="s">
        <v>436</v>
      </c>
      <c r="B5" s="6" t="s">
        <v>883</v>
      </c>
      <c r="C5" s="6">
        <v>1964</v>
      </c>
      <c r="D5" s="6">
        <v>9.8840551762429403</v>
      </c>
      <c r="F5" s="6" t="s">
        <v>436</v>
      </c>
      <c r="G5" s="6" t="s">
        <v>1472</v>
      </c>
      <c r="H5" s="6">
        <v>1964</v>
      </c>
      <c r="I5" s="6">
        <v>1964</v>
      </c>
      <c r="J5" s="6" t="s">
        <v>1473</v>
      </c>
      <c r="K5" s="6">
        <v>1282643.9088999999</v>
      </c>
      <c r="M5" s="6">
        <f t="shared" si="0"/>
        <v>1282643908.8999999</v>
      </c>
      <c r="N5" s="6"/>
    </row>
    <row r="6" spans="1:14">
      <c r="A6" s="6" t="s">
        <v>436</v>
      </c>
      <c r="B6" s="6" t="s">
        <v>883</v>
      </c>
      <c r="C6" s="6">
        <v>1965</v>
      </c>
      <c r="D6" s="6">
        <v>9.9450876920513007</v>
      </c>
      <c r="F6" s="6" t="s">
        <v>436</v>
      </c>
      <c r="G6" s="6" t="s">
        <v>1472</v>
      </c>
      <c r="H6" s="6">
        <v>1965</v>
      </c>
      <c r="I6" s="6">
        <v>1965</v>
      </c>
      <c r="J6" s="6" t="s">
        <v>1473</v>
      </c>
      <c r="K6" s="6">
        <v>1287440.8692000001</v>
      </c>
      <c r="M6" s="6">
        <f t="shared" si="0"/>
        <v>1287440869.2</v>
      </c>
      <c r="N6" s="6"/>
    </row>
    <row r="7" spans="1:14">
      <c r="A7" s="6" t="s">
        <v>436</v>
      </c>
      <c r="B7" s="6" t="s">
        <v>883</v>
      </c>
      <c r="C7" s="6">
        <v>1966</v>
      </c>
      <c r="D7" s="6">
        <v>9.9544232582617305</v>
      </c>
      <c r="F7" s="6" t="s">
        <v>436</v>
      </c>
      <c r="G7" s="6" t="s">
        <v>1472</v>
      </c>
      <c r="H7" s="6">
        <v>1966</v>
      </c>
      <c r="I7" s="6">
        <v>1966</v>
      </c>
      <c r="J7" s="6" t="s">
        <v>1473</v>
      </c>
      <c r="K7" s="6">
        <v>1286294.7586000001</v>
      </c>
      <c r="M7" s="6">
        <f t="shared" si="0"/>
        <v>1286294758.6000001</v>
      </c>
      <c r="N7" s="6"/>
    </row>
    <row r="8" spans="1:14">
      <c r="A8" s="6" t="s">
        <v>436</v>
      </c>
      <c r="B8" s="6" t="s">
        <v>883</v>
      </c>
      <c r="C8" s="6">
        <v>1967</v>
      </c>
      <c r="D8" s="6">
        <v>10.003988123398999</v>
      </c>
      <c r="F8" s="6" t="s">
        <v>436</v>
      </c>
      <c r="G8" s="6" t="s">
        <v>1472</v>
      </c>
      <c r="H8" s="6">
        <v>1967</v>
      </c>
      <c r="I8" s="6">
        <v>1967</v>
      </c>
      <c r="J8" s="6" t="s">
        <v>1473</v>
      </c>
      <c r="K8" s="6">
        <v>1287328.4515</v>
      </c>
      <c r="M8" s="6">
        <f t="shared" si="0"/>
        <v>1287328451.5</v>
      </c>
      <c r="N8" s="6"/>
    </row>
    <row r="9" spans="1:14">
      <c r="A9" s="6" t="s">
        <v>436</v>
      </c>
      <c r="B9" s="6" t="s">
        <v>883</v>
      </c>
      <c r="C9" s="6">
        <v>1968</v>
      </c>
      <c r="D9" s="6">
        <v>10.1044528272515</v>
      </c>
      <c r="F9" s="6" t="s">
        <v>436</v>
      </c>
      <c r="G9" s="6" t="s">
        <v>1472</v>
      </c>
      <c r="H9" s="6">
        <v>1968</v>
      </c>
      <c r="I9" s="6">
        <v>1968</v>
      </c>
      <c r="J9" s="6" t="s">
        <v>1473</v>
      </c>
      <c r="K9" s="6">
        <v>1298195.3769</v>
      </c>
      <c r="M9" s="6">
        <f t="shared" si="0"/>
        <v>1298195376.9000001</v>
      </c>
      <c r="N9" s="6"/>
    </row>
    <row r="10" spans="1:14">
      <c r="A10" s="6" t="s">
        <v>436</v>
      </c>
      <c r="B10" s="6" t="s">
        <v>883</v>
      </c>
      <c r="C10" s="6">
        <v>1969</v>
      </c>
      <c r="D10" s="6">
        <v>10.2589501153487</v>
      </c>
      <c r="F10" s="6" t="s">
        <v>436</v>
      </c>
      <c r="G10" s="6" t="s">
        <v>1472</v>
      </c>
      <c r="H10" s="6">
        <v>1969</v>
      </c>
      <c r="I10" s="6">
        <v>1969</v>
      </c>
      <c r="J10" s="6" t="s">
        <v>1473</v>
      </c>
      <c r="K10" s="6">
        <v>1310845.2779999999</v>
      </c>
      <c r="M10" s="6">
        <f t="shared" si="0"/>
        <v>1310845278</v>
      </c>
    </row>
    <row r="11" spans="1:14">
      <c r="A11" s="6" t="s">
        <v>436</v>
      </c>
      <c r="B11" s="6" t="s">
        <v>883</v>
      </c>
      <c r="C11" s="6">
        <v>1970</v>
      </c>
      <c r="D11" s="6">
        <v>10.240927866344</v>
      </c>
      <c r="F11" s="6" t="s">
        <v>436</v>
      </c>
      <c r="G11" s="6" t="s">
        <v>1472</v>
      </c>
      <c r="H11" s="6">
        <v>1970</v>
      </c>
      <c r="I11" s="6">
        <v>1970</v>
      </c>
      <c r="J11" s="6" t="s">
        <v>1473</v>
      </c>
      <c r="K11" s="6">
        <v>1305337.0245999999</v>
      </c>
      <c r="M11" s="6">
        <f t="shared" si="0"/>
        <v>1305337024.5999999</v>
      </c>
    </row>
    <row r="12" spans="1:14">
      <c r="A12" s="6" t="s">
        <v>436</v>
      </c>
      <c r="B12" s="6" t="s">
        <v>883</v>
      </c>
      <c r="C12" s="6">
        <v>1971</v>
      </c>
      <c r="D12" s="6">
        <v>10.215682509943001</v>
      </c>
      <c r="F12" s="6" t="s">
        <v>436</v>
      </c>
      <c r="G12" s="6" t="s">
        <v>1472</v>
      </c>
      <c r="H12" s="6">
        <v>1971</v>
      </c>
      <c r="I12" s="6">
        <v>1971</v>
      </c>
      <c r="J12" s="6" t="s">
        <v>1473</v>
      </c>
      <c r="K12" s="6">
        <v>1299657.304</v>
      </c>
      <c r="M12" s="6">
        <f t="shared" si="0"/>
        <v>1299657304</v>
      </c>
    </row>
    <row r="13" spans="1:14">
      <c r="A13" s="6" t="s">
        <v>436</v>
      </c>
      <c r="B13" s="6" t="s">
        <v>883</v>
      </c>
      <c r="C13" s="6">
        <v>1972</v>
      </c>
      <c r="D13" s="6">
        <v>10.202854398876299</v>
      </c>
      <c r="F13" s="6" t="s">
        <v>436</v>
      </c>
      <c r="G13" s="6" t="s">
        <v>1472</v>
      </c>
      <c r="H13" s="6">
        <v>1972</v>
      </c>
      <c r="I13" s="6">
        <v>1972</v>
      </c>
      <c r="J13" s="6" t="s">
        <v>1473</v>
      </c>
      <c r="K13" s="6">
        <v>1300265.8940000001</v>
      </c>
      <c r="M13" s="6">
        <f t="shared" si="0"/>
        <v>1300265894</v>
      </c>
    </row>
    <row r="14" spans="1:14">
      <c r="A14" s="6" t="s">
        <v>436</v>
      </c>
      <c r="B14" s="6" t="s">
        <v>883</v>
      </c>
      <c r="C14" s="6">
        <v>1973</v>
      </c>
      <c r="D14" s="6">
        <v>10.2733239728156</v>
      </c>
      <c r="F14" s="6" t="s">
        <v>436</v>
      </c>
      <c r="G14" s="6" t="s">
        <v>1472</v>
      </c>
      <c r="H14" s="6">
        <v>1973</v>
      </c>
      <c r="I14" s="6">
        <v>1973</v>
      </c>
      <c r="J14" s="6" t="s">
        <v>1473</v>
      </c>
      <c r="K14" s="6">
        <v>1306041.8766999999</v>
      </c>
      <c r="M14" s="6">
        <f t="shared" si="0"/>
        <v>1306041876.6999998</v>
      </c>
    </row>
    <row r="15" spans="1:14">
      <c r="A15" s="6" t="s">
        <v>436</v>
      </c>
      <c r="B15" s="6" t="s">
        <v>883</v>
      </c>
      <c r="C15" s="6">
        <v>1974</v>
      </c>
      <c r="D15" s="6">
        <v>10.268758088717799</v>
      </c>
      <c r="F15" s="6" t="s">
        <v>436</v>
      </c>
      <c r="G15" s="6" t="s">
        <v>1472</v>
      </c>
      <c r="H15" s="6">
        <v>1974</v>
      </c>
      <c r="I15" s="6">
        <v>1974</v>
      </c>
      <c r="J15" s="6" t="s">
        <v>1473</v>
      </c>
      <c r="K15" s="6">
        <v>1303354.1795000001</v>
      </c>
      <c r="M15" s="6">
        <f t="shared" si="0"/>
        <v>1303354179.5</v>
      </c>
    </row>
    <row r="16" spans="1:14">
      <c r="A16" s="6" t="s">
        <v>436</v>
      </c>
      <c r="B16" s="6" t="s">
        <v>883</v>
      </c>
      <c r="C16" s="6">
        <v>1975</v>
      </c>
      <c r="D16" s="6">
        <v>10.2685249625677</v>
      </c>
      <c r="F16" s="6" t="s">
        <v>436</v>
      </c>
      <c r="G16" s="6" t="s">
        <v>1472</v>
      </c>
      <c r="H16" s="6">
        <v>1975</v>
      </c>
      <c r="I16" s="6">
        <v>1975</v>
      </c>
      <c r="J16" s="6" t="s">
        <v>1473</v>
      </c>
      <c r="K16" s="6">
        <v>1301762.8722000001</v>
      </c>
      <c r="M16" s="6">
        <f t="shared" si="0"/>
        <v>1301762872.2</v>
      </c>
    </row>
    <row r="17" spans="1:13">
      <c r="A17" s="6" t="s">
        <v>436</v>
      </c>
      <c r="B17" s="6" t="s">
        <v>883</v>
      </c>
      <c r="C17" s="6">
        <v>1976</v>
      </c>
      <c r="D17" s="6">
        <v>10.291060591768501</v>
      </c>
      <c r="F17" s="6" t="s">
        <v>436</v>
      </c>
      <c r="G17" s="6" t="s">
        <v>1472</v>
      </c>
      <c r="H17" s="6">
        <v>1976</v>
      </c>
      <c r="I17" s="6">
        <v>1976</v>
      </c>
      <c r="J17" s="6" t="s">
        <v>1473</v>
      </c>
      <c r="K17" s="6">
        <v>1307087.5082</v>
      </c>
      <c r="M17" s="6">
        <f t="shared" si="0"/>
        <v>1307087508.2</v>
      </c>
    </row>
    <row r="18" spans="1:13">
      <c r="A18" s="6" t="s">
        <v>436</v>
      </c>
      <c r="B18" s="6" t="s">
        <v>883</v>
      </c>
      <c r="C18" s="6">
        <v>1977</v>
      </c>
      <c r="D18" s="6">
        <v>10.2549202735644</v>
      </c>
      <c r="F18" s="6" t="s">
        <v>436</v>
      </c>
      <c r="G18" s="6" t="s">
        <v>1472</v>
      </c>
      <c r="H18" s="6">
        <v>1977</v>
      </c>
      <c r="I18" s="6">
        <v>1977</v>
      </c>
      <c r="J18" s="6" t="s">
        <v>1473</v>
      </c>
      <c r="K18" s="6">
        <v>1306374.4842999999</v>
      </c>
      <c r="M18" s="6">
        <f t="shared" si="0"/>
        <v>1306374484.3</v>
      </c>
    </row>
    <row r="19" spans="1:13">
      <c r="A19" s="6" t="s">
        <v>436</v>
      </c>
      <c r="B19" s="6" t="s">
        <v>883</v>
      </c>
      <c r="C19" s="6">
        <v>1978</v>
      </c>
      <c r="D19" s="6">
        <v>10.305415265592501</v>
      </c>
      <c r="F19" s="6" t="s">
        <v>436</v>
      </c>
      <c r="G19" s="6" t="s">
        <v>1472</v>
      </c>
      <c r="H19" s="6">
        <v>1978</v>
      </c>
      <c r="I19" s="6">
        <v>1978</v>
      </c>
      <c r="J19" s="6" t="s">
        <v>1473</v>
      </c>
      <c r="K19" s="6">
        <v>1314518.3004000001</v>
      </c>
      <c r="M19" s="6">
        <f t="shared" si="0"/>
        <v>1314518300.4000001</v>
      </c>
    </row>
    <row r="20" spans="1:13">
      <c r="A20" s="6" t="s">
        <v>436</v>
      </c>
      <c r="B20" s="6" t="s">
        <v>883</v>
      </c>
      <c r="C20" s="6">
        <v>1979</v>
      </c>
      <c r="D20" s="6">
        <v>10.333674732259301</v>
      </c>
      <c r="F20" s="6" t="s">
        <v>436</v>
      </c>
      <c r="G20" s="6" t="s">
        <v>1472</v>
      </c>
      <c r="H20" s="6">
        <v>1979</v>
      </c>
      <c r="I20" s="6">
        <v>1979</v>
      </c>
      <c r="J20" s="6" t="s">
        <v>1473</v>
      </c>
      <c r="K20" s="6">
        <v>1317954.6331</v>
      </c>
      <c r="M20" s="6">
        <f t="shared" si="0"/>
        <v>1317954633.0999999</v>
      </c>
    </row>
    <row r="21" spans="1:13">
      <c r="A21" s="6" t="s">
        <v>436</v>
      </c>
      <c r="B21" s="6" t="s">
        <v>883</v>
      </c>
      <c r="C21" s="6">
        <v>1980</v>
      </c>
      <c r="D21" s="6">
        <v>10.3384436145418</v>
      </c>
      <c r="F21" s="6" t="s">
        <v>436</v>
      </c>
      <c r="G21" s="6" t="s">
        <v>1472</v>
      </c>
      <c r="H21" s="6">
        <v>1980</v>
      </c>
      <c r="I21" s="6">
        <v>1980</v>
      </c>
      <c r="J21" s="6" t="s">
        <v>1473</v>
      </c>
      <c r="K21" s="6">
        <v>1321658.9538</v>
      </c>
      <c r="M21" s="6">
        <f t="shared" si="0"/>
        <v>1321658953.8</v>
      </c>
    </row>
    <row r="22" spans="1:13">
      <c r="A22" s="6" t="s">
        <v>436</v>
      </c>
      <c r="B22" s="6" t="s">
        <v>883</v>
      </c>
      <c r="C22" s="6">
        <v>1981</v>
      </c>
      <c r="D22" s="6">
        <v>10.313459982702</v>
      </c>
      <c r="F22" s="6" t="s">
        <v>436</v>
      </c>
      <c r="G22" s="6" t="s">
        <v>1472</v>
      </c>
      <c r="H22" s="6">
        <v>1981</v>
      </c>
      <c r="I22" s="6">
        <v>1981</v>
      </c>
      <c r="J22" s="6" t="s">
        <v>1473</v>
      </c>
      <c r="K22" s="6">
        <v>1321134.3585000001</v>
      </c>
      <c r="M22" s="6">
        <f t="shared" si="0"/>
        <v>1321134358.5</v>
      </c>
    </row>
    <row r="23" spans="1:13">
      <c r="A23" s="6" t="s">
        <v>436</v>
      </c>
      <c r="B23" s="6" t="s">
        <v>883</v>
      </c>
      <c r="C23" s="6">
        <v>1982</v>
      </c>
      <c r="D23" s="6">
        <v>10.4377995861879</v>
      </c>
      <c r="F23" s="6" t="s">
        <v>436</v>
      </c>
      <c r="G23" s="6" t="s">
        <v>1472</v>
      </c>
      <c r="H23" s="6">
        <v>1982</v>
      </c>
      <c r="I23" s="6">
        <v>1982</v>
      </c>
      <c r="J23" s="6" t="s">
        <v>1473</v>
      </c>
      <c r="K23" s="6">
        <v>1331412.3213</v>
      </c>
      <c r="M23" s="6">
        <f t="shared" si="0"/>
        <v>1331412321.3</v>
      </c>
    </row>
    <row r="24" spans="1:13">
      <c r="A24" s="6" t="s">
        <v>436</v>
      </c>
      <c r="B24" s="6" t="s">
        <v>883</v>
      </c>
      <c r="C24" s="6">
        <v>1983</v>
      </c>
      <c r="D24" s="6">
        <v>10.4554255435015</v>
      </c>
      <c r="F24" s="6" t="s">
        <v>436</v>
      </c>
      <c r="G24" s="6" t="s">
        <v>1472</v>
      </c>
      <c r="H24" s="6">
        <v>1983</v>
      </c>
      <c r="I24" s="6">
        <v>1983</v>
      </c>
      <c r="J24" s="6" t="s">
        <v>1473</v>
      </c>
      <c r="K24" s="6">
        <v>1336080.3940000001</v>
      </c>
      <c r="M24" s="6">
        <f t="shared" si="0"/>
        <v>1336080394</v>
      </c>
    </row>
    <row r="25" spans="1:13">
      <c r="A25" s="6" t="s">
        <v>436</v>
      </c>
      <c r="B25" s="6" t="s">
        <v>883</v>
      </c>
      <c r="C25" s="6">
        <v>1984</v>
      </c>
      <c r="D25" s="6">
        <v>10.613450510104</v>
      </c>
      <c r="F25" s="6" t="s">
        <v>436</v>
      </c>
      <c r="G25" s="6" t="s">
        <v>1472</v>
      </c>
      <c r="H25" s="6">
        <v>1984</v>
      </c>
      <c r="I25" s="6">
        <v>1984</v>
      </c>
      <c r="J25" s="6" t="s">
        <v>1473</v>
      </c>
      <c r="K25" s="6">
        <v>1354638.7167</v>
      </c>
      <c r="M25" s="6">
        <f t="shared" si="0"/>
        <v>1354638716.7</v>
      </c>
    </row>
    <row r="26" spans="1:13">
      <c r="A26" s="6" t="s">
        <v>436</v>
      </c>
      <c r="B26" s="6" t="s">
        <v>883</v>
      </c>
      <c r="C26" s="6">
        <v>1985</v>
      </c>
      <c r="D26" s="6">
        <v>10.70430752096</v>
      </c>
      <c r="F26" s="6" t="s">
        <v>436</v>
      </c>
      <c r="G26" s="6" t="s">
        <v>1472</v>
      </c>
      <c r="H26" s="6">
        <v>1985</v>
      </c>
      <c r="I26" s="6">
        <v>1985</v>
      </c>
      <c r="J26" s="6" t="s">
        <v>1473</v>
      </c>
      <c r="K26" s="6">
        <v>1368851.4165000001</v>
      </c>
      <c r="M26" s="6">
        <f t="shared" si="0"/>
        <v>1368851416.5</v>
      </c>
    </row>
    <row r="27" spans="1:13">
      <c r="A27" s="6" t="s">
        <v>436</v>
      </c>
      <c r="B27" s="6" t="s">
        <v>883</v>
      </c>
      <c r="C27" s="6">
        <v>1986</v>
      </c>
      <c r="D27" s="6">
        <v>10.770237975646699</v>
      </c>
      <c r="F27" s="6" t="s">
        <v>436</v>
      </c>
      <c r="G27" s="6" t="s">
        <v>1472</v>
      </c>
      <c r="H27" s="6">
        <v>1986</v>
      </c>
      <c r="I27" s="6">
        <v>1986</v>
      </c>
      <c r="J27" s="6" t="s">
        <v>1473</v>
      </c>
      <c r="K27" s="6">
        <v>1373748.1821999999</v>
      </c>
      <c r="M27" s="6">
        <f t="shared" si="0"/>
        <v>1373748182.1999998</v>
      </c>
    </row>
    <row r="28" spans="1:13">
      <c r="A28" s="6" t="s">
        <v>436</v>
      </c>
      <c r="B28" s="6" t="s">
        <v>883</v>
      </c>
      <c r="C28" s="6">
        <v>1987</v>
      </c>
      <c r="D28" s="6">
        <v>10.7949448392474</v>
      </c>
      <c r="F28" s="6" t="s">
        <v>436</v>
      </c>
      <c r="G28" s="6" t="s">
        <v>1472</v>
      </c>
      <c r="H28" s="6">
        <v>1987</v>
      </c>
      <c r="I28" s="6">
        <v>1987</v>
      </c>
      <c r="J28" s="6" t="s">
        <v>1473</v>
      </c>
      <c r="K28" s="6">
        <v>1373979.3149000001</v>
      </c>
      <c r="M28" s="6">
        <f t="shared" si="0"/>
        <v>1373979314.9000001</v>
      </c>
    </row>
    <row r="29" spans="1:13">
      <c r="A29" s="6" t="s">
        <v>436</v>
      </c>
      <c r="B29" s="6" t="s">
        <v>883</v>
      </c>
      <c r="C29" s="6">
        <v>1988</v>
      </c>
      <c r="D29" s="6">
        <v>10.8007521967027</v>
      </c>
      <c r="F29" s="6" t="s">
        <v>436</v>
      </c>
      <c r="G29" s="6" t="s">
        <v>1472</v>
      </c>
      <c r="H29" s="6">
        <v>1988</v>
      </c>
      <c r="I29" s="6">
        <v>1988</v>
      </c>
      <c r="J29" s="6" t="s">
        <v>1473</v>
      </c>
      <c r="K29" s="6">
        <v>1371587.1276</v>
      </c>
      <c r="M29" s="6">
        <f t="shared" si="0"/>
        <v>1371587127.5999999</v>
      </c>
    </row>
    <row r="30" spans="1:13">
      <c r="A30" s="6" t="s">
        <v>436</v>
      </c>
      <c r="B30" s="6" t="s">
        <v>883</v>
      </c>
      <c r="C30" s="6">
        <v>1989</v>
      </c>
      <c r="D30" s="6">
        <v>10.8345047840848</v>
      </c>
      <c r="F30" s="6" t="s">
        <v>436</v>
      </c>
      <c r="G30" s="6" t="s">
        <v>1472</v>
      </c>
      <c r="H30" s="6">
        <v>1989</v>
      </c>
      <c r="I30" s="6">
        <v>1989</v>
      </c>
      <c r="J30" s="6" t="s">
        <v>1473</v>
      </c>
      <c r="K30" s="6">
        <v>1371001.4404</v>
      </c>
      <c r="M30" s="6">
        <f t="shared" si="0"/>
        <v>1371001440.3999999</v>
      </c>
    </row>
    <row r="31" spans="1:13">
      <c r="A31" s="6" t="s">
        <v>436</v>
      </c>
      <c r="B31" s="6" t="s">
        <v>883</v>
      </c>
      <c r="C31" s="6">
        <v>1990</v>
      </c>
      <c r="D31" s="6">
        <v>10.864337973033701</v>
      </c>
      <c r="F31" s="6" t="s">
        <v>436</v>
      </c>
      <c r="G31" s="6" t="s">
        <v>1472</v>
      </c>
      <c r="H31" s="6">
        <v>1990</v>
      </c>
      <c r="I31" s="6">
        <v>1990</v>
      </c>
      <c r="J31" s="6" t="s">
        <v>1473</v>
      </c>
      <c r="K31" s="6">
        <v>1370363.0530999999</v>
      </c>
      <c r="M31" s="6">
        <f t="shared" si="0"/>
        <v>1370363053.0999999</v>
      </c>
    </row>
    <row r="32" spans="1:13">
      <c r="A32" s="6" t="s">
        <v>436</v>
      </c>
      <c r="B32" s="6" t="s">
        <v>883</v>
      </c>
      <c r="C32" s="6">
        <v>1991</v>
      </c>
      <c r="D32" s="6">
        <v>10.8901821505816</v>
      </c>
      <c r="F32" s="6" t="s">
        <v>436</v>
      </c>
      <c r="G32" s="6" t="s">
        <v>1472</v>
      </c>
      <c r="H32" s="6">
        <v>1991</v>
      </c>
      <c r="I32" s="6">
        <v>1991</v>
      </c>
      <c r="J32" s="6" t="s">
        <v>1473</v>
      </c>
      <c r="K32" s="6">
        <v>1372874.2757000001</v>
      </c>
      <c r="M32" s="6">
        <f t="shared" si="0"/>
        <v>1372874275.7</v>
      </c>
    </row>
    <row r="33" spans="1:13">
      <c r="A33" s="6" t="s">
        <v>436</v>
      </c>
      <c r="B33" s="6" t="s">
        <v>883</v>
      </c>
      <c r="C33" s="6">
        <v>1992</v>
      </c>
      <c r="D33" s="6">
        <v>10.816066035828699</v>
      </c>
      <c r="F33" s="6" t="s">
        <v>436</v>
      </c>
      <c r="G33" s="6" t="s">
        <v>1472</v>
      </c>
      <c r="H33" s="6">
        <v>1992</v>
      </c>
      <c r="I33" s="6">
        <v>1992</v>
      </c>
      <c r="J33" s="6" t="s">
        <v>1473</v>
      </c>
      <c r="K33" s="6">
        <v>1367873.6584999999</v>
      </c>
      <c r="M33" s="6">
        <f t="shared" si="0"/>
        <v>1367873658.5</v>
      </c>
    </row>
    <row r="34" spans="1:13">
      <c r="A34" s="6" t="s">
        <v>436</v>
      </c>
      <c r="B34" s="6" t="s">
        <v>883</v>
      </c>
      <c r="C34" s="6">
        <v>1993</v>
      </c>
      <c r="D34" s="6">
        <v>10.827395547560499</v>
      </c>
      <c r="F34" s="6" t="s">
        <v>436</v>
      </c>
      <c r="G34" s="6" t="s">
        <v>1472</v>
      </c>
      <c r="H34" s="6">
        <v>1993</v>
      </c>
      <c r="I34" s="6">
        <v>1993</v>
      </c>
      <c r="J34" s="6" t="s">
        <v>1473</v>
      </c>
      <c r="K34" s="6">
        <v>1365746.4413000001</v>
      </c>
      <c r="M34" s="6">
        <f t="shared" si="0"/>
        <v>1365746441.3</v>
      </c>
    </row>
    <row r="35" spans="1:13">
      <c r="A35" s="6" t="s">
        <v>436</v>
      </c>
      <c r="B35" s="6" t="s">
        <v>883</v>
      </c>
      <c r="C35" s="6">
        <v>1994</v>
      </c>
      <c r="D35" s="6">
        <v>10.811761347083401</v>
      </c>
      <c r="F35" s="6" t="s">
        <v>436</v>
      </c>
      <c r="G35" s="6" t="s">
        <v>1472</v>
      </c>
      <c r="H35" s="6">
        <v>1994</v>
      </c>
      <c r="I35" s="6">
        <v>1994</v>
      </c>
      <c r="J35" s="6" t="s">
        <v>1473</v>
      </c>
      <c r="K35" s="6">
        <v>1361923.004</v>
      </c>
      <c r="M35" s="6">
        <f t="shared" si="0"/>
        <v>1361923004</v>
      </c>
    </row>
    <row r="36" spans="1:13">
      <c r="A36" s="6" t="s">
        <v>436</v>
      </c>
      <c r="B36" s="6" t="s">
        <v>883</v>
      </c>
      <c r="C36" s="6">
        <v>1995</v>
      </c>
      <c r="D36" s="6">
        <v>10.801164599845301</v>
      </c>
      <c r="F36" s="6" t="s">
        <v>436</v>
      </c>
      <c r="G36" s="6" t="s">
        <v>1472</v>
      </c>
      <c r="H36" s="6">
        <v>1995</v>
      </c>
      <c r="I36" s="6">
        <v>1995</v>
      </c>
      <c r="J36" s="6" t="s">
        <v>1473</v>
      </c>
      <c r="K36" s="6">
        <v>1361115.804</v>
      </c>
      <c r="M36" s="6">
        <f t="shared" si="0"/>
        <v>1361115804</v>
      </c>
    </row>
    <row r="37" spans="1:13">
      <c r="A37" s="6" t="s">
        <v>436</v>
      </c>
      <c r="B37" s="6" t="s">
        <v>883</v>
      </c>
      <c r="C37" s="6">
        <v>1996</v>
      </c>
      <c r="D37" s="6">
        <v>10.7411081822766</v>
      </c>
      <c r="F37" s="6" t="s">
        <v>436</v>
      </c>
      <c r="G37" s="6" t="s">
        <v>1472</v>
      </c>
      <c r="H37" s="6">
        <v>1996</v>
      </c>
      <c r="I37" s="6">
        <v>1996</v>
      </c>
      <c r="J37" s="6" t="s">
        <v>1473</v>
      </c>
      <c r="K37" s="6">
        <v>1360029.4240000001</v>
      </c>
      <c r="M37" s="6">
        <f t="shared" si="0"/>
        <v>1360029424</v>
      </c>
    </row>
    <row r="38" spans="1:13">
      <c r="A38" s="6" t="s">
        <v>436</v>
      </c>
      <c r="B38" s="6" t="s">
        <v>883</v>
      </c>
      <c r="C38" s="6">
        <v>1997</v>
      </c>
      <c r="D38" s="6">
        <v>10.77488714463</v>
      </c>
      <c r="F38" s="6" t="s">
        <v>436</v>
      </c>
      <c r="G38" s="6" t="s">
        <v>1472</v>
      </c>
      <c r="H38" s="6">
        <v>1997</v>
      </c>
      <c r="I38" s="6">
        <v>1997</v>
      </c>
      <c r="J38" s="6" t="s">
        <v>1473</v>
      </c>
      <c r="K38" s="6">
        <v>1363493.824</v>
      </c>
      <c r="M38" s="6">
        <f t="shared" si="0"/>
        <v>1363493824</v>
      </c>
    </row>
    <row r="39" spans="1:13">
      <c r="A39" s="6" t="s">
        <v>436</v>
      </c>
      <c r="B39" s="6" t="s">
        <v>883</v>
      </c>
      <c r="C39" s="6">
        <v>1998</v>
      </c>
      <c r="D39" s="6">
        <v>10.7978323472299</v>
      </c>
      <c r="F39" s="6" t="s">
        <v>436</v>
      </c>
      <c r="G39" s="6" t="s">
        <v>1472</v>
      </c>
      <c r="H39" s="6">
        <v>1998</v>
      </c>
      <c r="I39" s="6">
        <v>1998</v>
      </c>
      <c r="J39" s="6" t="s">
        <v>1473</v>
      </c>
      <c r="K39" s="6">
        <v>1362319.584</v>
      </c>
      <c r="M39" s="6">
        <f t="shared" si="0"/>
        <v>1362319584</v>
      </c>
    </row>
    <row r="40" spans="1:13">
      <c r="A40" s="6" t="s">
        <v>436</v>
      </c>
      <c r="B40" s="6" t="s">
        <v>883</v>
      </c>
      <c r="C40" s="6">
        <v>1999</v>
      </c>
      <c r="D40" s="6">
        <v>10.799056133872501</v>
      </c>
      <c r="F40" s="6" t="s">
        <v>436</v>
      </c>
      <c r="G40" s="6" t="s">
        <v>1472</v>
      </c>
      <c r="H40" s="6">
        <v>1999</v>
      </c>
      <c r="I40" s="6">
        <v>1999</v>
      </c>
      <c r="J40" s="6" t="s">
        <v>1473</v>
      </c>
      <c r="K40" s="6">
        <v>1363555.284</v>
      </c>
      <c r="M40" s="6">
        <f t="shared" si="0"/>
        <v>1363555284</v>
      </c>
    </row>
    <row r="41" spans="1:13">
      <c r="A41" s="6" t="s">
        <v>436</v>
      </c>
      <c r="B41" s="6" t="s">
        <v>883</v>
      </c>
      <c r="C41" s="6">
        <v>2000</v>
      </c>
      <c r="D41" s="6">
        <v>10.7687247748365</v>
      </c>
      <c r="F41" s="6" t="s">
        <v>436</v>
      </c>
      <c r="G41" s="6" t="s">
        <v>1472</v>
      </c>
      <c r="H41" s="6">
        <v>2000</v>
      </c>
      <c r="I41" s="6">
        <v>2000</v>
      </c>
      <c r="J41" s="6" t="s">
        <v>1473</v>
      </c>
      <c r="K41" s="6">
        <v>1359172.4939999999</v>
      </c>
      <c r="M41" s="6">
        <f t="shared" si="0"/>
        <v>1359172494</v>
      </c>
    </row>
    <row r="42" spans="1:13">
      <c r="A42" s="6" t="s">
        <v>436</v>
      </c>
      <c r="B42" s="6" t="s">
        <v>883</v>
      </c>
      <c r="C42" s="6">
        <v>2001</v>
      </c>
      <c r="D42" s="6">
        <v>10.7474785654424</v>
      </c>
      <c r="F42" s="6" t="s">
        <v>436</v>
      </c>
      <c r="G42" s="6" t="s">
        <v>1472</v>
      </c>
      <c r="H42" s="6">
        <v>2001</v>
      </c>
      <c r="I42" s="6">
        <v>2001</v>
      </c>
      <c r="J42" s="6" t="s">
        <v>1473</v>
      </c>
      <c r="K42" s="6">
        <v>1357068.1684000001</v>
      </c>
      <c r="M42" s="6">
        <f t="shared" si="0"/>
        <v>1357068168.4000001</v>
      </c>
    </row>
    <row r="43" spans="1:13">
      <c r="A43" s="6" t="s">
        <v>436</v>
      </c>
      <c r="B43" s="6" t="s">
        <v>883</v>
      </c>
      <c r="C43" s="6">
        <v>2002</v>
      </c>
      <c r="D43" s="6">
        <v>10.7116773643071</v>
      </c>
      <c r="F43" s="6" t="s">
        <v>436</v>
      </c>
      <c r="G43" s="6" t="s">
        <v>1472</v>
      </c>
      <c r="H43" s="6">
        <v>2002</v>
      </c>
      <c r="I43" s="6">
        <v>2002</v>
      </c>
      <c r="J43" s="6" t="s">
        <v>1473</v>
      </c>
      <c r="K43" s="6">
        <v>1353716.7929</v>
      </c>
      <c r="M43" s="6">
        <f t="shared" si="0"/>
        <v>1353716792.9000001</v>
      </c>
    </row>
    <row r="44" spans="1:13">
      <c r="A44" s="6" t="s">
        <v>436</v>
      </c>
      <c r="B44" s="6" t="s">
        <v>883</v>
      </c>
      <c r="C44" s="6">
        <v>2003</v>
      </c>
      <c r="D44" s="6">
        <v>10.7555473376344</v>
      </c>
      <c r="F44" s="6" t="s">
        <v>436</v>
      </c>
      <c r="G44" s="6" t="s">
        <v>1472</v>
      </c>
      <c r="H44" s="6">
        <v>2003</v>
      </c>
      <c r="I44" s="6">
        <v>2003</v>
      </c>
      <c r="J44" s="6" t="s">
        <v>1473</v>
      </c>
      <c r="K44" s="6">
        <v>1359704.7973</v>
      </c>
      <c r="M44" s="6">
        <f t="shared" si="0"/>
        <v>1359704797.3</v>
      </c>
    </row>
    <row r="45" spans="1:13">
      <c r="A45" s="6" t="s">
        <v>436</v>
      </c>
      <c r="B45" s="6" t="s">
        <v>883</v>
      </c>
      <c r="C45" s="6">
        <v>2004</v>
      </c>
      <c r="D45" s="6">
        <v>10.7788675027432</v>
      </c>
      <c r="F45" s="6" t="s">
        <v>436</v>
      </c>
      <c r="G45" s="6" t="s">
        <v>1472</v>
      </c>
      <c r="H45" s="6">
        <v>2004</v>
      </c>
      <c r="I45" s="6">
        <v>2004</v>
      </c>
      <c r="J45" s="6" t="s">
        <v>1473</v>
      </c>
      <c r="K45" s="6">
        <v>1363102.8518000001</v>
      </c>
      <c r="M45" s="6">
        <f t="shared" si="0"/>
        <v>1363102851.8</v>
      </c>
    </row>
    <row r="46" spans="1:13">
      <c r="A46" s="6" t="s">
        <v>436</v>
      </c>
      <c r="B46" s="6" t="s">
        <v>883</v>
      </c>
      <c r="C46" s="6">
        <v>2005</v>
      </c>
      <c r="D46" s="6">
        <v>10.815792024993</v>
      </c>
      <c r="F46" s="6" t="s">
        <v>436</v>
      </c>
      <c r="G46" s="6" t="s">
        <v>1472</v>
      </c>
      <c r="H46" s="6">
        <v>2005</v>
      </c>
      <c r="I46" s="6">
        <v>2005</v>
      </c>
      <c r="J46" s="6" t="s">
        <v>1473</v>
      </c>
      <c r="K46" s="6">
        <v>1365371.8662</v>
      </c>
      <c r="M46" s="6">
        <f t="shared" si="0"/>
        <v>1365371866.2</v>
      </c>
    </row>
    <row r="47" spans="1:13">
      <c r="A47" s="6" t="s">
        <v>436</v>
      </c>
      <c r="B47" s="6" t="s">
        <v>883</v>
      </c>
      <c r="C47" s="6">
        <v>2006</v>
      </c>
      <c r="D47" s="6">
        <v>10.7496437463801</v>
      </c>
      <c r="F47" s="6" t="s">
        <v>436</v>
      </c>
      <c r="G47" s="6" t="s">
        <v>1472</v>
      </c>
      <c r="H47" s="6">
        <v>2006</v>
      </c>
      <c r="I47" s="6">
        <v>2006</v>
      </c>
      <c r="J47" s="6" t="s">
        <v>1473</v>
      </c>
      <c r="K47" s="6">
        <v>1360414.1706999999</v>
      </c>
      <c r="M47" s="6">
        <f t="shared" si="0"/>
        <v>1360414170.6999998</v>
      </c>
    </row>
    <row r="48" spans="1:13">
      <c r="A48" s="6" t="s">
        <v>436</v>
      </c>
      <c r="B48" s="6" t="s">
        <v>883</v>
      </c>
      <c r="C48" s="6">
        <v>2007</v>
      </c>
      <c r="D48" s="6">
        <v>10.739135273165401</v>
      </c>
      <c r="F48" s="6" t="s">
        <v>436</v>
      </c>
      <c r="G48" s="6" t="s">
        <v>1472</v>
      </c>
      <c r="H48" s="6">
        <v>2007</v>
      </c>
      <c r="I48" s="6">
        <v>2007</v>
      </c>
      <c r="J48" s="6" t="s">
        <v>1473</v>
      </c>
      <c r="K48" s="6">
        <v>1359602.6751000001</v>
      </c>
      <c r="M48" s="6">
        <f t="shared" si="0"/>
        <v>1359602675.1000001</v>
      </c>
    </row>
    <row r="49" spans="1:13">
      <c r="A49" s="6" t="s">
        <v>436</v>
      </c>
      <c r="B49" s="6" t="s">
        <v>883</v>
      </c>
      <c r="C49" s="6">
        <v>2008</v>
      </c>
      <c r="D49" s="6">
        <v>10.76067446918</v>
      </c>
      <c r="F49" s="6" t="s">
        <v>436</v>
      </c>
      <c r="G49" s="6" t="s">
        <v>1472</v>
      </c>
      <c r="H49" s="6">
        <v>2008</v>
      </c>
      <c r="I49" s="6">
        <v>2008</v>
      </c>
      <c r="J49" s="6" t="s">
        <v>1473</v>
      </c>
      <c r="K49" s="6">
        <v>1359281.4896</v>
      </c>
      <c r="M49" s="6">
        <f t="shared" si="0"/>
        <v>1359281489.5999999</v>
      </c>
    </row>
    <row r="50" spans="1:13">
      <c r="A50" s="6" t="s">
        <v>436</v>
      </c>
      <c r="B50" s="6" t="s">
        <v>883</v>
      </c>
      <c r="C50" s="6">
        <v>2009</v>
      </c>
      <c r="D50" s="6">
        <v>10.735412435298</v>
      </c>
      <c r="F50" s="6" t="s">
        <v>436</v>
      </c>
      <c r="G50" s="6" t="s">
        <v>1472</v>
      </c>
      <c r="H50" s="6">
        <v>2009</v>
      </c>
      <c r="I50" s="6">
        <v>2009</v>
      </c>
      <c r="J50" s="6" t="s">
        <v>1473</v>
      </c>
      <c r="K50" s="6">
        <v>1361439.1102</v>
      </c>
      <c r="M50" s="6">
        <f t="shared" si="0"/>
        <v>1361439110.2</v>
      </c>
    </row>
    <row r="51" spans="1:13">
      <c r="A51" s="6" t="s">
        <v>436</v>
      </c>
      <c r="B51" s="6" t="s">
        <v>883</v>
      </c>
      <c r="C51" s="6">
        <v>2010</v>
      </c>
      <c r="D51" s="6">
        <v>10.7004338668385</v>
      </c>
      <c r="F51" s="6" t="s">
        <v>436</v>
      </c>
      <c r="G51" s="6" t="s">
        <v>1472</v>
      </c>
      <c r="H51" s="6">
        <v>2010</v>
      </c>
      <c r="I51" s="6">
        <v>2010</v>
      </c>
      <c r="J51" s="6" t="s">
        <v>1473</v>
      </c>
      <c r="K51" s="6">
        <v>1363504.2139999999</v>
      </c>
      <c r="M51" s="6">
        <f t="shared" si="0"/>
        <v>1363504214</v>
      </c>
    </row>
    <row r="52" spans="1:13">
      <c r="A52" s="6" t="s">
        <v>436</v>
      </c>
      <c r="B52" s="6" t="s">
        <v>883</v>
      </c>
      <c r="C52" s="6">
        <v>2011</v>
      </c>
      <c r="D52" s="6">
        <v>10.756978290260401</v>
      </c>
      <c r="F52" s="6" t="s">
        <v>436</v>
      </c>
      <c r="G52" s="6" t="s">
        <v>1472</v>
      </c>
      <c r="H52" s="6">
        <v>2011</v>
      </c>
      <c r="I52" s="6">
        <v>2011</v>
      </c>
      <c r="J52" s="6" t="s">
        <v>1473</v>
      </c>
      <c r="K52" s="6">
        <v>1372608.2690000001</v>
      </c>
      <c r="M52" s="6">
        <f t="shared" si="0"/>
        <v>1372608269</v>
      </c>
    </row>
    <row r="53" spans="1:13">
      <c r="A53" s="6" t="s">
        <v>436</v>
      </c>
      <c r="B53" s="6" t="s">
        <v>883</v>
      </c>
      <c r="C53" s="6">
        <v>2012</v>
      </c>
      <c r="D53" s="6">
        <v>10.826930227125899</v>
      </c>
      <c r="F53" s="6" t="s">
        <v>436</v>
      </c>
      <c r="G53" s="6" t="s">
        <v>1472</v>
      </c>
      <c r="H53" s="6">
        <v>2012</v>
      </c>
      <c r="I53" s="6">
        <v>2012</v>
      </c>
      <c r="J53" s="6" t="s">
        <v>1473</v>
      </c>
      <c r="K53" s="6">
        <v>1379781.8737999999</v>
      </c>
      <c r="M53" s="6">
        <f t="shared" si="0"/>
        <v>1379781873.8</v>
      </c>
    </row>
    <row r="54" spans="1:13">
      <c r="A54" s="6" t="s">
        <v>436</v>
      </c>
      <c r="B54" s="6" t="s">
        <v>883</v>
      </c>
      <c r="C54" s="6">
        <v>2013</v>
      </c>
      <c r="D54" s="6">
        <v>10.8472893138826</v>
      </c>
      <c r="F54" s="6" t="s">
        <v>436</v>
      </c>
      <c r="G54" s="6" t="s">
        <v>1472</v>
      </c>
      <c r="H54" s="6">
        <v>2013</v>
      </c>
      <c r="I54" s="6">
        <v>2013</v>
      </c>
      <c r="J54" s="6" t="s">
        <v>1473</v>
      </c>
      <c r="K54" s="6">
        <v>1382845.5044</v>
      </c>
      <c r="M54" s="6">
        <f t="shared" si="0"/>
        <v>1382845504.4000001</v>
      </c>
    </row>
    <row r="55" spans="1:13">
      <c r="A55" s="6" t="s">
        <v>436</v>
      </c>
      <c r="B55" s="6" t="s">
        <v>883</v>
      </c>
      <c r="C55" s="6">
        <v>2014</v>
      </c>
      <c r="D55" s="6">
        <v>10.906491302729499</v>
      </c>
      <c r="F55" s="6" t="s">
        <v>436</v>
      </c>
      <c r="G55" s="6" t="s">
        <v>1472</v>
      </c>
      <c r="H55" s="6">
        <v>2014</v>
      </c>
      <c r="I55" s="6">
        <v>2014</v>
      </c>
      <c r="J55" s="6" t="s">
        <v>1473</v>
      </c>
      <c r="K55" s="6">
        <v>1383765.7493</v>
      </c>
      <c r="M55" s="6">
        <f t="shared" si="0"/>
        <v>1383765749.3</v>
      </c>
    </row>
    <row r="56" spans="1:13">
      <c r="A56" s="6" t="s">
        <v>436</v>
      </c>
      <c r="B56" s="6" t="s">
        <v>883</v>
      </c>
      <c r="C56" s="6">
        <v>2015</v>
      </c>
      <c r="D56" s="6">
        <v>10.9912880982851</v>
      </c>
      <c r="F56" s="6" t="s">
        <v>436</v>
      </c>
      <c r="G56" s="6" t="s">
        <v>1472</v>
      </c>
      <c r="H56" s="6">
        <v>2015</v>
      </c>
      <c r="I56" s="6">
        <v>2015</v>
      </c>
      <c r="J56" s="6" t="s">
        <v>1473</v>
      </c>
      <c r="K56" s="6">
        <v>1383972.3498</v>
      </c>
      <c r="M56" s="6">
        <f t="shared" si="0"/>
        <v>1383972349.8</v>
      </c>
    </row>
    <row r="57" spans="1:13">
      <c r="F57" s="6" t="s">
        <v>436</v>
      </c>
      <c r="G57" s="6" t="s">
        <v>1472</v>
      </c>
      <c r="H57" s="6">
        <v>2016</v>
      </c>
      <c r="I57" s="6">
        <v>2016</v>
      </c>
      <c r="J57" s="6" t="s">
        <v>1473</v>
      </c>
      <c r="K57" s="6">
        <v>1385363.9246</v>
      </c>
      <c r="M57" s="6">
        <f t="shared" si="0"/>
        <v>1385363924.6000001</v>
      </c>
    </row>
    <row r="58" spans="1:13">
      <c r="F58" s="6" t="s">
        <v>436</v>
      </c>
      <c r="G58" s="6" t="s">
        <v>1472</v>
      </c>
      <c r="H58" s="6">
        <v>2017</v>
      </c>
      <c r="I58" s="6">
        <v>2017</v>
      </c>
      <c r="J58" s="6" t="s">
        <v>1473</v>
      </c>
      <c r="K58" s="6">
        <v>1391178.5148</v>
      </c>
      <c r="M58" s="6">
        <f t="shared" si="0"/>
        <v>1391178514.8</v>
      </c>
    </row>
    <row r="59" spans="1:13">
      <c r="F59" s="6" t="s">
        <v>436</v>
      </c>
      <c r="G59" s="6" t="s">
        <v>1472</v>
      </c>
      <c r="H59" s="6">
        <v>2018</v>
      </c>
      <c r="I59" s="6">
        <v>2018</v>
      </c>
      <c r="J59" s="6" t="s">
        <v>1473</v>
      </c>
      <c r="K59" s="6">
        <v>1389750.0478999999</v>
      </c>
      <c r="M59" s="6">
        <f t="shared" si="0"/>
        <v>1389750047.8999999</v>
      </c>
    </row>
    <row r="60" spans="1:13">
      <c r="F60" s="6" t="s">
        <v>436</v>
      </c>
      <c r="G60" s="6" t="s">
        <v>1472</v>
      </c>
      <c r="H60" s="6">
        <v>2019</v>
      </c>
      <c r="I60" s="6">
        <v>2019</v>
      </c>
      <c r="J60" s="6" t="s">
        <v>1473</v>
      </c>
      <c r="K60" s="6">
        <v>1387062.3485000001</v>
      </c>
      <c r="M60" s="6">
        <f t="shared" si="0"/>
        <v>1387062348.5</v>
      </c>
    </row>
    <row r="61" spans="1:13">
      <c r="F61" s="6" t="s">
        <v>436</v>
      </c>
      <c r="G61" s="6" t="s">
        <v>1472</v>
      </c>
      <c r="H61" s="6">
        <v>2020</v>
      </c>
      <c r="I61" s="6">
        <v>2020</v>
      </c>
      <c r="J61" s="6" t="s">
        <v>1473</v>
      </c>
      <c r="K61" s="6">
        <v>1387172.6595999999</v>
      </c>
      <c r="M61" s="6">
        <f t="shared" si="0"/>
        <v>1387172659.5999999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8"/>
  <sheetViews>
    <sheetView workbookViewId="0">
      <selection activeCell="P42" sqref="P42"/>
    </sheetView>
  </sheetViews>
  <sheetFormatPr defaultRowHeight="15"/>
  <sheetData>
    <row r="1" spans="1:8" ht="16.5">
      <c r="A1" s="494" t="s">
        <v>1380</v>
      </c>
      <c r="B1" s="494"/>
      <c r="C1" s="494"/>
      <c r="D1" s="494"/>
      <c r="E1" s="494"/>
      <c r="F1" s="494"/>
      <c r="G1" s="494"/>
      <c r="H1" s="494"/>
    </row>
    <row r="2" spans="1:8">
      <c r="A2" s="494" t="s">
        <v>1293</v>
      </c>
      <c r="B2" s="511"/>
      <c r="C2" s="511"/>
      <c r="D2" s="511"/>
      <c r="E2" s="511"/>
      <c r="F2" s="511"/>
      <c r="G2" s="511"/>
      <c r="H2" s="511"/>
    </row>
    <row r="3" spans="1:8">
      <c r="A3" s="494" t="s">
        <v>1381</v>
      </c>
      <c r="B3" s="494"/>
      <c r="C3" s="494"/>
      <c r="D3" s="494"/>
      <c r="E3" s="494"/>
      <c r="F3" s="494"/>
      <c r="G3" s="494"/>
      <c r="H3" s="494"/>
    </row>
    <row r="4" spans="1:8">
      <c r="A4" s="496" t="s">
        <v>1382</v>
      </c>
      <c r="B4" s="496"/>
      <c r="C4" s="496"/>
      <c r="D4" s="496"/>
      <c r="E4" s="496"/>
      <c r="F4" s="496"/>
      <c r="G4" s="496"/>
      <c r="H4" s="496"/>
    </row>
    <row r="5" spans="1:8" ht="51.75">
      <c r="A5" s="208" t="s">
        <v>0</v>
      </c>
      <c r="B5" s="209" t="s">
        <v>1332</v>
      </c>
      <c r="C5" s="209" t="s">
        <v>1322</v>
      </c>
      <c r="D5" s="209" t="s">
        <v>1302</v>
      </c>
      <c r="E5" s="209" t="s">
        <v>1383</v>
      </c>
      <c r="F5" s="209" t="s">
        <v>1308</v>
      </c>
      <c r="G5" s="209" t="s">
        <v>1309</v>
      </c>
      <c r="H5" s="210" t="s">
        <v>1384</v>
      </c>
    </row>
    <row r="6" spans="1:8">
      <c r="A6" s="212">
        <v>1900</v>
      </c>
      <c r="B6" s="213">
        <v>10.4</v>
      </c>
      <c r="C6" s="218" t="s">
        <v>1313</v>
      </c>
      <c r="D6" s="218" t="s">
        <v>1313</v>
      </c>
      <c r="E6" s="213">
        <v>10.4</v>
      </c>
      <c r="F6" s="218" t="s">
        <v>1313</v>
      </c>
      <c r="G6" s="218" t="s">
        <v>1313</v>
      </c>
      <c r="H6" s="218" t="s">
        <v>1313</v>
      </c>
    </row>
    <row r="7" spans="1:8">
      <c r="A7" s="212">
        <v>1901</v>
      </c>
      <c r="B7" s="213">
        <v>35</v>
      </c>
      <c r="C7" s="218" t="s">
        <v>1313</v>
      </c>
      <c r="D7" s="218" t="s">
        <v>1313</v>
      </c>
      <c r="E7" s="213">
        <v>35</v>
      </c>
      <c r="F7" s="218" t="s">
        <v>1313</v>
      </c>
      <c r="G7" s="218" t="s">
        <v>1313</v>
      </c>
      <c r="H7" s="218" t="s">
        <v>1313</v>
      </c>
    </row>
    <row r="8" spans="1:8">
      <c r="A8" s="212">
        <v>1902</v>
      </c>
      <c r="B8" s="213">
        <v>24.9</v>
      </c>
      <c r="C8" s="218" t="s">
        <v>1313</v>
      </c>
      <c r="D8" s="218" t="s">
        <v>1313</v>
      </c>
      <c r="E8" s="213">
        <v>24.9</v>
      </c>
      <c r="F8" s="218" t="s">
        <v>1313</v>
      </c>
      <c r="G8" s="218" t="s">
        <v>1313</v>
      </c>
      <c r="H8" s="218" t="s">
        <v>1313</v>
      </c>
    </row>
    <row r="9" spans="1:8">
      <c r="A9" s="212">
        <v>1903</v>
      </c>
      <c r="B9" s="213">
        <v>23.1</v>
      </c>
      <c r="C9" s="218" t="s">
        <v>1313</v>
      </c>
      <c r="D9" s="218" t="s">
        <v>1313</v>
      </c>
      <c r="E9" s="213">
        <v>23.1</v>
      </c>
      <c r="F9" s="218" t="s">
        <v>1313</v>
      </c>
      <c r="G9" s="218" t="s">
        <v>1313</v>
      </c>
      <c r="H9" s="218" t="s">
        <v>1313</v>
      </c>
    </row>
    <row r="10" spans="1:8">
      <c r="A10" s="212">
        <v>1904</v>
      </c>
      <c r="B10" s="213">
        <v>11.5</v>
      </c>
      <c r="C10" s="218" t="s">
        <v>1313</v>
      </c>
      <c r="D10" s="218" t="s">
        <v>1313</v>
      </c>
      <c r="E10" s="213">
        <v>11.5</v>
      </c>
      <c r="F10" s="218" t="s">
        <v>1313</v>
      </c>
      <c r="G10" s="218" t="s">
        <v>1313</v>
      </c>
      <c r="H10" s="218" t="s">
        <v>1313</v>
      </c>
    </row>
    <row r="11" spans="1:8">
      <c r="A11" s="212">
        <v>1905</v>
      </c>
      <c r="B11" s="214">
        <v>1.58</v>
      </c>
      <c r="C11" s="218" t="s">
        <v>1313</v>
      </c>
      <c r="D11" s="218" t="s">
        <v>1313</v>
      </c>
      <c r="E11" s="214">
        <v>1.58</v>
      </c>
      <c r="F11" s="218" t="s">
        <v>1313</v>
      </c>
      <c r="G11" s="218" t="s">
        <v>1313</v>
      </c>
      <c r="H11" s="218" t="s">
        <v>1313</v>
      </c>
    </row>
    <row r="12" spans="1:8">
      <c r="A12" s="212">
        <v>1906</v>
      </c>
      <c r="B12" s="214">
        <v>7.66</v>
      </c>
      <c r="C12" s="218" t="s">
        <v>1313</v>
      </c>
      <c r="D12" s="218" t="s">
        <v>1313</v>
      </c>
      <c r="E12" s="214">
        <v>7.66</v>
      </c>
      <c r="F12" s="218" t="s">
        <v>1313</v>
      </c>
      <c r="G12" s="218" t="s">
        <v>1313</v>
      </c>
      <c r="H12" s="218" t="s">
        <v>1313</v>
      </c>
    </row>
    <row r="13" spans="1:8">
      <c r="A13" s="212">
        <v>1907</v>
      </c>
      <c r="B13" s="213">
        <v>10.6</v>
      </c>
      <c r="C13" s="218" t="s">
        <v>1313</v>
      </c>
      <c r="D13" s="218" t="s">
        <v>1313</v>
      </c>
      <c r="E13" s="214">
        <v>10.6</v>
      </c>
      <c r="F13" s="218" t="s">
        <v>1313</v>
      </c>
      <c r="G13" s="218" t="s">
        <v>1313</v>
      </c>
      <c r="H13" s="218" t="s">
        <v>1313</v>
      </c>
    </row>
    <row r="14" spans="1:8">
      <c r="A14" s="212">
        <v>1908</v>
      </c>
      <c r="B14" s="214">
        <v>4.0599999999999996</v>
      </c>
      <c r="C14" s="218" t="s">
        <v>1313</v>
      </c>
      <c r="D14" s="218" t="s">
        <v>1313</v>
      </c>
      <c r="E14" s="214">
        <v>4.0599999999999996</v>
      </c>
      <c r="F14" s="218" t="s">
        <v>1313</v>
      </c>
      <c r="G14" s="218" t="s">
        <v>1313</v>
      </c>
      <c r="H14" s="218" t="s">
        <v>1313</v>
      </c>
    </row>
    <row r="15" spans="1:8">
      <c r="A15" s="212">
        <v>1909</v>
      </c>
      <c r="B15" s="214">
        <v>3.78</v>
      </c>
      <c r="C15" s="218" t="s">
        <v>1313</v>
      </c>
      <c r="D15" s="218" t="s">
        <v>1313</v>
      </c>
      <c r="E15" s="214">
        <v>3.78</v>
      </c>
      <c r="F15" s="218" t="s">
        <v>1313</v>
      </c>
      <c r="G15" s="218" t="s">
        <v>1313</v>
      </c>
      <c r="H15" s="218" t="s">
        <v>1313</v>
      </c>
    </row>
    <row r="16" spans="1:8">
      <c r="A16" s="212">
        <v>1910</v>
      </c>
      <c r="B16" s="214">
        <v>4.76</v>
      </c>
      <c r="C16" s="218" t="s">
        <v>1313</v>
      </c>
      <c r="D16" s="218" t="s">
        <v>1313</v>
      </c>
      <c r="E16" s="214">
        <v>4.76</v>
      </c>
      <c r="F16" s="218" t="s">
        <v>1313</v>
      </c>
      <c r="G16" s="218" t="s">
        <v>1313</v>
      </c>
      <c r="H16" s="218" t="s">
        <v>1313</v>
      </c>
    </row>
    <row r="17" spans="1:9">
      <c r="A17" s="212">
        <v>1911</v>
      </c>
      <c r="B17" s="213">
        <v>10</v>
      </c>
      <c r="C17" s="218" t="s">
        <v>1313</v>
      </c>
      <c r="D17" s="218" t="s">
        <v>1313</v>
      </c>
      <c r="E17" s="213">
        <v>10</v>
      </c>
      <c r="F17" s="218" t="s">
        <v>1313</v>
      </c>
      <c r="G17" s="218" t="s">
        <v>1313</v>
      </c>
      <c r="H17" s="218" t="s">
        <v>1313</v>
      </c>
      <c r="I17" s="211"/>
    </row>
    <row r="18" spans="1:9">
      <c r="A18" s="212">
        <v>1912</v>
      </c>
      <c r="B18" s="214">
        <v>7.2</v>
      </c>
      <c r="C18" s="218" t="s">
        <v>1313</v>
      </c>
      <c r="D18" s="218" t="s">
        <v>1313</v>
      </c>
      <c r="E18" s="214">
        <v>7.2</v>
      </c>
      <c r="F18" s="218" t="s">
        <v>1313</v>
      </c>
      <c r="G18" s="218" t="s">
        <v>1313</v>
      </c>
      <c r="H18" s="218" t="s">
        <v>1313</v>
      </c>
      <c r="I18" s="211"/>
    </row>
    <row r="19" spans="1:9">
      <c r="A19" s="212">
        <v>1913</v>
      </c>
      <c r="B19" s="213">
        <v>10.6</v>
      </c>
      <c r="C19" s="218" t="s">
        <v>1313</v>
      </c>
      <c r="D19" s="218" t="s">
        <v>1313</v>
      </c>
      <c r="E19" s="213">
        <v>10.6</v>
      </c>
      <c r="F19" s="218" t="s">
        <v>1313</v>
      </c>
      <c r="G19" s="218" t="s">
        <v>1313</v>
      </c>
      <c r="H19" s="218" t="s">
        <v>1313</v>
      </c>
      <c r="I19" s="211"/>
    </row>
    <row r="20" spans="1:9">
      <c r="A20" s="212">
        <v>1914</v>
      </c>
      <c r="B20" s="213">
        <v>10.5</v>
      </c>
      <c r="C20" s="218" t="s">
        <v>1313</v>
      </c>
      <c r="D20" s="218" t="s">
        <v>1313</v>
      </c>
      <c r="E20" s="213">
        <v>10.5</v>
      </c>
      <c r="F20" s="218" t="s">
        <v>1313</v>
      </c>
      <c r="G20" s="218" t="s">
        <v>1313</v>
      </c>
      <c r="H20" s="218" t="s">
        <v>1313</v>
      </c>
      <c r="I20" s="211"/>
    </row>
    <row r="21" spans="1:9">
      <c r="A21" s="212">
        <v>1915</v>
      </c>
      <c r="B21" s="214">
        <v>9.7200000000000006</v>
      </c>
      <c r="C21" s="218" t="s">
        <v>1313</v>
      </c>
      <c r="D21" s="218" t="s">
        <v>1313</v>
      </c>
      <c r="E21" s="214">
        <v>9.7200000000000006</v>
      </c>
      <c r="F21" s="218" t="s">
        <v>1313</v>
      </c>
      <c r="G21" s="218" t="s">
        <v>1313</v>
      </c>
      <c r="H21" s="218" t="s">
        <v>1313</v>
      </c>
      <c r="I21" s="211"/>
    </row>
    <row r="22" spans="1:9">
      <c r="A22" s="212">
        <v>1916</v>
      </c>
      <c r="B22" s="213">
        <v>12.4</v>
      </c>
      <c r="C22" s="218" t="s">
        <v>1313</v>
      </c>
      <c r="D22" s="218" t="s">
        <v>1313</v>
      </c>
      <c r="E22" s="213">
        <v>12.4</v>
      </c>
      <c r="F22" s="218" t="s">
        <v>1313</v>
      </c>
      <c r="G22" s="218" t="s">
        <v>1313</v>
      </c>
      <c r="H22" s="218" t="s">
        <v>1313</v>
      </c>
      <c r="I22" s="211"/>
    </row>
    <row r="23" spans="1:9">
      <c r="A23" s="215">
        <v>1917</v>
      </c>
      <c r="B23" s="213">
        <v>41.2</v>
      </c>
      <c r="C23" s="218" t="s">
        <v>1313</v>
      </c>
      <c r="D23" s="218" t="s">
        <v>1313</v>
      </c>
      <c r="E23" s="213">
        <v>41.2</v>
      </c>
      <c r="F23" s="218" t="s">
        <v>1313</v>
      </c>
      <c r="G23" s="218" t="s">
        <v>1313</v>
      </c>
      <c r="H23" s="218" t="s">
        <v>1313</v>
      </c>
      <c r="I23" s="204"/>
    </row>
    <row r="24" spans="1:9">
      <c r="A24" s="215">
        <v>1918</v>
      </c>
      <c r="B24" s="216">
        <v>118</v>
      </c>
      <c r="C24" s="218" t="s">
        <v>1313</v>
      </c>
      <c r="D24" s="218" t="s">
        <v>1313</v>
      </c>
      <c r="E24" s="216">
        <v>118</v>
      </c>
      <c r="F24" s="218" t="s">
        <v>1313</v>
      </c>
      <c r="G24" s="218" t="s">
        <v>1313</v>
      </c>
      <c r="H24" s="218" t="s">
        <v>1313</v>
      </c>
      <c r="I24" s="204"/>
    </row>
    <row r="25" spans="1:9">
      <c r="A25" s="215">
        <v>1919</v>
      </c>
      <c r="B25" s="216">
        <v>126</v>
      </c>
      <c r="C25" s="218" t="s">
        <v>1313</v>
      </c>
      <c r="D25" s="218" t="s">
        <v>1313</v>
      </c>
      <c r="E25" s="216">
        <v>126</v>
      </c>
      <c r="F25" s="218" t="s">
        <v>1313</v>
      </c>
      <c r="G25" s="218" t="s">
        <v>1313</v>
      </c>
      <c r="H25" s="218" t="s">
        <v>1313</v>
      </c>
      <c r="I25" s="204"/>
    </row>
    <row r="26" spans="1:9">
      <c r="A26" s="215">
        <v>1920</v>
      </c>
      <c r="B26" s="216">
        <v>234</v>
      </c>
      <c r="C26" s="218" t="s">
        <v>1313</v>
      </c>
      <c r="D26" s="218" t="s">
        <v>1313</v>
      </c>
      <c r="E26" s="216">
        <v>234</v>
      </c>
      <c r="F26" s="218" t="s">
        <v>1313</v>
      </c>
      <c r="G26" s="218" t="s">
        <v>1313</v>
      </c>
      <c r="H26" s="218" t="s">
        <v>1313</v>
      </c>
      <c r="I26" s="204"/>
    </row>
    <row r="27" spans="1:9">
      <c r="A27" s="215">
        <v>1921</v>
      </c>
      <c r="B27" s="213">
        <v>36.700000000000003</v>
      </c>
      <c r="C27" s="218" t="s">
        <v>1313</v>
      </c>
      <c r="D27" s="218" t="s">
        <v>1313</v>
      </c>
      <c r="E27" s="213">
        <v>36.700000000000003</v>
      </c>
      <c r="F27" s="218" t="s">
        <v>1313</v>
      </c>
      <c r="G27" s="218" t="s">
        <v>1313</v>
      </c>
      <c r="H27" s="218" t="s">
        <v>1313</v>
      </c>
      <c r="I27" s="204"/>
    </row>
    <row r="28" spans="1:9">
      <c r="A28" s="215">
        <v>1922</v>
      </c>
      <c r="B28" s="213">
        <v>43.8</v>
      </c>
      <c r="C28" s="218" t="s">
        <v>1313</v>
      </c>
      <c r="D28" s="218" t="s">
        <v>1313</v>
      </c>
      <c r="E28" s="213">
        <v>43.8</v>
      </c>
      <c r="F28" s="218" t="s">
        <v>1313</v>
      </c>
      <c r="G28" s="218" t="s">
        <v>1313</v>
      </c>
      <c r="H28" s="218" t="s">
        <v>1313</v>
      </c>
      <c r="I28" s="204"/>
    </row>
    <row r="29" spans="1:9">
      <c r="A29" s="215">
        <v>1923</v>
      </c>
      <c r="B29" s="213">
        <v>46.2</v>
      </c>
      <c r="C29" s="218" t="s">
        <v>1313</v>
      </c>
      <c r="D29" s="218" t="s">
        <v>1313</v>
      </c>
      <c r="E29" s="213">
        <v>46.2</v>
      </c>
      <c r="F29" s="218" t="s">
        <v>1313</v>
      </c>
      <c r="G29" s="218" t="s">
        <v>1313</v>
      </c>
      <c r="H29" s="218" t="s">
        <v>1313</v>
      </c>
      <c r="I29" s="204"/>
    </row>
    <row r="30" spans="1:9">
      <c r="A30" s="215">
        <v>1924</v>
      </c>
      <c r="B30" s="213">
        <v>59.9</v>
      </c>
      <c r="C30" s="218" t="s">
        <v>1313</v>
      </c>
      <c r="D30" s="218" t="s">
        <v>1313</v>
      </c>
      <c r="E30" s="213">
        <v>59.9</v>
      </c>
      <c r="F30" s="218" t="s">
        <v>1313</v>
      </c>
      <c r="G30" s="218" t="s">
        <v>1313</v>
      </c>
      <c r="H30" s="218" t="s">
        <v>1313</v>
      </c>
      <c r="I30" s="204"/>
    </row>
    <row r="31" spans="1:9">
      <c r="A31" s="215">
        <v>1925</v>
      </c>
      <c r="B31" s="213">
        <v>62.8</v>
      </c>
      <c r="C31" s="218" t="s">
        <v>1313</v>
      </c>
      <c r="D31" s="218" t="s">
        <v>1313</v>
      </c>
      <c r="E31" s="213">
        <v>62.8</v>
      </c>
      <c r="F31" s="218" t="s">
        <v>1313</v>
      </c>
      <c r="G31" s="218" t="s">
        <v>1313</v>
      </c>
      <c r="H31" s="207">
        <v>3730</v>
      </c>
      <c r="I31" s="217"/>
    </row>
    <row r="32" spans="1:9">
      <c r="A32" s="215">
        <v>1926</v>
      </c>
      <c r="B32" s="213">
        <v>74</v>
      </c>
      <c r="C32" s="218" t="s">
        <v>1313</v>
      </c>
      <c r="D32" s="218" t="s">
        <v>1313</v>
      </c>
      <c r="E32" s="213">
        <v>74</v>
      </c>
      <c r="F32" s="218" t="s">
        <v>1313</v>
      </c>
      <c r="G32" s="218" t="s">
        <v>1313</v>
      </c>
      <c r="H32" s="207">
        <v>4530</v>
      </c>
      <c r="I32" s="217"/>
    </row>
    <row r="33" spans="1:9">
      <c r="A33" s="215">
        <v>1927</v>
      </c>
      <c r="B33" s="213">
        <v>83.5</v>
      </c>
      <c r="C33" s="218" t="s">
        <v>1313</v>
      </c>
      <c r="D33" s="218" t="s">
        <v>1313</v>
      </c>
      <c r="E33" s="213">
        <v>83.5</v>
      </c>
      <c r="F33" s="218" t="s">
        <v>1313</v>
      </c>
      <c r="G33" s="218" t="s">
        <v>1313</v>
      </c>
      <c r="H33" s="207">
        <v>5260</v>
      </c>
      <c r="I33" s="217"/>
    </row>
    <row r="34" spans="1:9">
      <c r="A34" s="215">
        <v>1928</v>
      </c>
      <c r="B34" s="213">
        <v>92</v>
      </c>
      <c r="C34" s="218" t="s">
        <v>1313</v>
      </c>
      <c r="D34" s="218" t="s">
        <v>1313</v>
      </c>
      <c r="E34" s="213">
        <v>92</v>
      </c>
      <c r="F34" s="218" t="s">
        <v>1313</v>
      </c>
      <c r="G34" s="218" t="s">
        <v>1313</v>
      </c>
      <c r="H34" s="207">
        <v>5970</v>
      </c>
      <c r="I34" s="217"/>
    </row>
    <row r="35" spans="1:9">
      <c r="A35" s="215">
        <v>1929</v>
      </c>
      <c r="B35" s="214" t="s">
        <v>1325</v>
      </c>
      <c r="C35" s="218" t="s">
        <v>1313</v>
      </c>
      <c r="D35" s="218" t="s">
        <v>1313</v>
      </c>
      <c r="E35" s="213">
        <v>64</v>
      </c>
      <c r="F35" s="218" t="s">
        <v>1313</v>
      </c>
      <c r="G35" s="218" t="s">
        <v>1313</v>
      </c>
      <c r="H35" s="207">
        <v>3140</v>
      </c>
      <c r="I35" s="217"/>
    </row>
    <row r="36" spans="1:9">
      <c r="A36" s="215">
        <v>1930</v>
      </c>
      <c r="B36" s="213">
        <v>35.9</v>
      </c>
      <c r="C36" s="218" t="s">
        <v>1313</v>
      </c>
      <c r="D36" s="218" t="s">
        <v>1313</v>
      </c>
      <c r="E36" s="213">
        <v>35.9</v>
      </c>
      <c r="F36" s="218" t="s">
        <v>1313</v>
      </c>
      <c r="G36" s="218" t="s">
        <v>1313</v>
      </c>
      <c r="H36" s="207">
        <v>3030</v>
      </c>
      <c r="I36" s="217"/>
    </row>
    <row r="37" spans="1:9">
      <c r="A37" s="215">
        <v>1931</v>
      </c>
      <c r="B37" s="214" t="s">
        <v>1325</v>
      </c>
      <c r="C37" s="218" t="s">
        <v>1313</v>
      </c>
      <c r="D37" s="218" t="s">
        <v>1313</v>
      </c>
      <c r="E37" s="213">
        <v>35.200000000000003</v>
      </c>
      <c r="F37" s="218" t="s">
        <v>1313</v>
      </c>
      <c r="G37" s="218" t="s">
        <v>1313</v>
      </c>
      <c r="H37" s="207">
        <v>679</v>
      </c>
      <c r="I37" s="217"/>
    </row>
    <row r="38" spans="1:9">
      <c r="A38" s="215">
        <v>1932</v>
      </c>
      <c r="B38" s="214" t="s">
        <v>1325</v>
      </c>
      <c r="C38" s="218" t="s">
        <v>1313</v>
      </c>
      <c r="D38" s="218" t="s">
        <v>1313</v>
      </c>
      <c r="E38" s="213">
        <v>34.6</v>
      </c>
      <c r="F38" s="218" t="s">
        <v>1313</v>
      </c>
      <c r="G38" s="218" t="s">
        <v>1313</v>
      </c>
      <c r="H38" s="207">
        <v>690</v>
      </c>
      <c r="I38" s="217"/>
    </row>
    <row r="39" spans="1:9">
      <c r="A39" s="215">
        <v>1933</v>
      </c>
      <c r="B39" s="213">
        <v>10.1</v>
      </c>
      <c r="C39" s="218" t="s">
        <v>1313</v>
      </c>
      <c r="D39" s="218" t="s">
        <v>1313</v>
      </c>
      <c r="E39" s="213">
        <v>33.9</v>
      </c>
      <c r="F39" s="218" t="s">
        <v>1313</v>
      </c>
      <c r="G39" s="218" t="s">
        <v>1313</v>
      </c>
      <c r="H39" s="207">
        <v>738</v>
      </c>
      <c r="I39" s="217"/>
    </row>
    <row r="40" spans="1:9">
      <c r="A40" s="215">
        <v>1934</v>
      </c>
      <c r="B40" s="213">
        <v>14.4</v>
      </c>
      <c r="C40" s="218" t="s">
        <v>1313</v>
      </c>
      <c r="D40" s="218" t="s">
        <v>1313</v>
      </c>
      <c r="E40" s="213">
        <v>14.4</v>
      </c>
      <c r="F40" s="218" t="s">
        <v>1313</v>
      </c>
      <c r="G40" s="218" t="s">
        <v>1313</v>
      </c>
      <c r="H40" s="207">
        <v>1200</v>
      </c>
      <c r="I40" s="217"/>
    </row>
    <row r="41" spans="1:9">
      <c r="A41" s="215">
        <v>1935</v>
      </c>
      <c r="B41" s="213">
        <v>23.1</v>
      </c>
      <c r="C41" s="218" t="s">
        <v>1313</v>
      </c>
      <c r="D41" s="218" t="s">
        <v>1313</v>
      </c>
      <c r="E41" s="213">
        <v>23.1</v>
      </c>
      <c r="F41" s="218" t="s">
        <v>1313</v>
      </c>
      <c r="G41" s="218" t="s">
        <v>1313</v>
      </c>
      <c r="H41" s="207">
        <v>1540</v>
      </c>
      <c r="I41" s="217"/>
    </row>
    <row r="42" spans="1:9">
      <c r="A42" s="215">
        <v>1936</v>
      </c>
      <c r="B42" s="213">
        <v>24.8</v>
      </c>
      <c r="C42" s="218" t="s">
        <v>1313</v>
      </c>
      <c r="D42" s="218" t="s">
        <v>1313</v>
      </c>
      <c r="E42" s="213">
        <v>24.8</v>
      </c>
      <c r="F42" s="207">
        <v>2800</v>
      </c>
      <c r="G42" s="207">
        <v>32900</v>
      </c>
      <c r="H42" s="207">
        <v>2060</v>
      </c>
      <c r="I42" s="217"/>
    </row>
    <row r="43" spans="1:9">
      <c r="A43" s="215">
        <v>1937</v>
      </c>
      <c r="B43" s="213">
        <v>27.1</v>
      </c>
      <c r="C43" s="218" t="s">
        <v>1313</v>
      </c>
      <c r="D43" s="218" t="s">
        <v>1313</v>
      </c>
      <c r="E43" s="213">
        <v>27.1</v>
      </c>
      <c r="F43" s="218" t="s">
        <v>1313</v>
      </c>
      <c r="G43" s="218" t="s">
        <v>1313</v>
      </c>
      <c r="H43" s="207">
        <v>3280</v>
      </c>
      <c r="I43" s="217"/>
    </row>
    <row r="44" spans="1:9">
      <c r="A44" s="215">
        <v>1938</v>
      </c>
      <c r="B44" s="213">
        <v>22.3</v>
      </c>
      <c r="C44" s="218" t="s">
        <v>1313</v>
      </c>
      <c r="D44" s="218" t="s">
        <v>1313</v>
      </c>
      <c r="E44" s="213">
        <v>22.3</v>
      </c>
      <c r="F44" s="218" t="s">
        <v>1313</v>
      </c>
      <c r="G44" s="218" t="s">
        <v>1313</v>
      </c>
      <c r="H44" s="207">
        <v>2510</v>
      </c>
      <c r="I44" s="217"/>
    </row>
    <row r="45" spans="1:9">
      <c r="A45" s="215">
        <v>1939</v>
      </c>
      <c r="B45" s="213">
        <v>49.8</v>
      </c>
      <c r="C45" s="218" t="s">
        <v>1313</v>
      </c>
      <c r="D45" s="218" t="s">
        <v>1313</v>
      </c>
      <c r="E45" s="213">
        <v>49.8</v>
      </c>
      <c r="F45" s="218" t="s">
        <v>1313</v>
      </c>
      <c r="G45" s="218" t="s">
        <v>1313</v>
      </c>
      <c r="H45" s="207">
        <v>3060</v>
      </c>
      <c r="I45" s="217"/>
    </row>
    <row r="46" spans="1:9">
      <c r="A46" s="215">
        <v>1940</v>
      </c>
      <c r="B46" s="213">
        <v>52.5</v>
      </c>
      <c r="C46" s="218" t="s">
        <v>1313</v>
      </c>
      <c r="D46" s="218" t="s">
        <v>1313</v>
      </c>
      <c r="E46" s="213">
        <v>52.5</v>
      </c>
      <c r="F46" s="218" t="s">
        <v>1313</v>
      </c>
      <c r="G46" s="218" t="s">
        <v>1313</v>
      </c>
      <c r="H46" s="207">
        <v>3440</v>
      </c>
      <c r="I46" s="217"/>
    </row>
    <row r="47" spans="1:9">
      <c r="A47" s="215">
        <v>1941</v>
      </c>
      <c r="B47" s="213">
        <v>97.1</v>
      </c>
      <c r="C47" s="218" t="s">
        <v>1313</v>
      </c>
      <c r="D47" s="218" t="s">
        <v>1313</v>
      </c>
      <c r="E47" s="213">
        <v>97.1</v>
      </c>
      <c r="F47" s="218" t="s">
        <v>1313</v>
      </c>
      <c r="G47" s="218" t="s">
        <v>1313</v>
      </c>
      <c r="H47" s="207">
        <v>4400</v>
      </c>
      <c r="I47" s="217"/>
    </row>
    <row r="48" spans="1:9">
      <c r="A48" s="215">
        <v>1942</v>
      </c>
      <c r="B48" s="216">
        <v>139</v>
      </c>
      <c r="C48" s="218" t="s">
        <v>1313</v>
      </c>
      <c r="D48" s="218" t="s">
        <v>1313</v>
      </c>
      <c r="E48" s="216">
        <v>139</v>
      </c>
      <c r="F48" s="218" t="s">
        <v>1313</v>
      </c>
      <c r="G48" s="218" t="s">
        <v>1313</v>
      </c>
      <c r="H48" s="207">
        <v>6990</v>
      </c>
      <c r="I48" s="217"/>
    </row>
    <row r="49" spans="1:10">
      <c r="A49" s="215">
        <v>1943</v>
      </c>
      <c r="B49" s="216">
        <v>215</v>
      </c>
      <c r="C49" s="218" t="s">
        <v>1313</v>
      </c>
      <c r="D49" s="218" t="s">
        <v>1313</v>
      </c>
      <c r="E49" s="216">
        <v>215</v>
      </c>
      <c r="F49" s="218" t="s">
        <v>1313</v>
      </c>
      <c r="G49" s="218" t="s">
        <v>1313</v>
      </c>
      <c r="H49" s="207">
        <v>9180</v>
      </c>
      <c r="I49" s="217"/>
      <c r="J49" s="204"/>
    </row>
    <row r="50" spans="1:10">
      <c r="A50" s="215">
        <v>1944</v>
      </c>
      <c r="B50" s="216">
        <v>394</v>
      </c>
      <c r="C50" s="218" t="s">
        <v>1313</v>
      </c>
      <c r="D50" s="218" t="s">
        <v>1313</v>
      </c>
      <c r="E50" s="216">
        <v>394</v>
      </c>
      <c r="F50" s="218" t="s">
        <v>1313</v>
      </c>
      <c r="G50" s="218" t="s">
        <v>1313</v>
      </c>
      <c r="H50" s="207">
        <v>15600</v>
      </c>
      <c r="I50" s="217"/>
      <c r="J50" s="204"/>
    </row>
    <row r="51" spans="1:10">
      <c r="A51" s="215">
        <v>1945</v>
      </c>
      <c r="B51" s="216">
        <v>127</v>
      </c>
      <c r="C51" s="218" t="s">
        <v>1313</v>
      </c>
      <c r="D51" s="218" t="s">
        <v>1313</v>
      </c>
      <c r="E51" s="216">
        <v>127</v>
      </c>
      <c r="F51" s="218" t="s">
        <v>1313</v>
      </c>
      <c r="G51" s="218" t="s">
        <v>1313</v>
      </c>
      <c r="H51" s="207">
        <v>2830</v>
      </c>
      <c r="I51" s="217"/>
      <c r="J51" s="204"/>
    </row>
    <row r="52" spans="1:10">
      <c r="A52" s="215">
        <v>1946</v>
      </c>
      <c r="B52" s="216">
        <v>150</v>
      </c>
      <c r="C52" s="218" t="s">
        <v>1313</v>
      </c>
      <c r="D52" s="218" t="s">
        <v>1313</v>
      </c>
      <c r="E52" s="216">
        <v>150</v>
      </c>
      <c r="F52" s="218" t="s">
        <v>1313</v>
      </c>
      <c r="G52" s="218" t="s">
        <v>1313</v>
      </c>
      <c r="H52" s="207">
        <v>4540</v>
      </c>
      <c r="I52" s="217"/>
      <c r="J52" s="204"/>
    </row>
    <row r="53" spans="1:10">
      <c r="A53" s="215">
        <v>1947</v>
      </c>
      <c r="B53" s="216">
        <v>93</v>
      </c>
      <c r="C53" s="218" t="s">
        <v>1313</v>
      </c>
      <c r="D53" s="218" t="s">
        <v>1313</v>
      </c>
      <c r="E53" s="216">
        <v>93</v>
      </c>
      <c r="F53" s="218" t="s">
        <v>1313</v>
      </c>
      <c r="G53" s="218" t="s">
        <v>1313</v>
      </c>
      <c r="H53" s="207">
        <v>5350</v>
      </c>
      <c r="I53" s="217"/>
      <c r="J53" s="204"/>
    </row>
    <row r="54" spans="1:10">
      <c r="A54" s="215">
        <v>1948</v>
      </c>
      <c r="B54" s="216">
        <v>135</v>
      </c>
      <c r="C54" s="218" t="s">
        <v>1313</v>
      </c>
      <c r="D54" s="218" t="s">
        <v>1313</v>
      </c>
      <c r="E54" s="216">
        <v>135</v>
      </c>
      <c r="F54" s="218" t="s">
        <v>1313</v>
      </c>
      <c r="G54" s="218" t="s">
        <v>1313</v>
      </c>
      <c r="H54" s="207">
        <v>5450</v>
      </c>
      <c r="I54" s="217"/>
      <c r="J54" s="204"/>
    </row>
    <row r="55" spans="1:10">
      <c r="A55" s="215">
        <v>1949</v>
      </c>
      <c r="B55" s="216">
        <v>221</v>
      </c>
      <c r="C55" s="218" t="s">
        <v>1313</v>
      </c>
      <c r="D55" s="218" t="s">
        <v>1313</v>
      </c>
      <c r="E55" s="216">
        <v>221</v>
      </c>
      <c r="F55" s="218" t="s">
        <v>1313</v>
      </c>
      <c r="G55" s="218" t="s">
        <v>1313</v>
      </c>
      <c r="H55" s="207">
        <v>6270</v>
      </c>
      <c r="I55" s="217"/>
      <c r="J55" s="204"/>
    </row>
    <row r="56" spans="1:10">
      <c r="A56" s="215">
        <v>1950</v>
      </c>
      <c r="B56" s="216">
        <v>347</v>
      </c>
      <c r="C56" s="218" t="s">
        <v>1313</v>
      </c>
      <c r="D56" s="218" t="s">
        <v>1313</v>
      </c>
      <c r="E56" s="216">
        <v>347</v>
      </c>
      <c r="F56" s="218" t="s">
        <v>1313</v>
      </c>
      <c r="G56" s="218" t="s">
        <v>1313</v>
      </c>
      <c r="H56" s="207">
        <v>18000</v>
      </c>
      <c r="I56" s="217"/>
      <c r="J56" s="204"/>
    </row>
    <row r="57" spans="1:10">
      <c r="A57" s="215">
        <v>1951</v>
      </c>
      <c r="B57" s="216">
        <v>444</v>
      </c>
      <c r="C57" s="218" t="s">
        <v>1313</v>
      </c>
      <c r="D57" s="218" t="s">
        <v>1313</v>
      </c>
      <c r="E57" s="216">
        <v>444</v>
      </c>
      <c r="F57" s="218" t="s">
        <v>1313</v>
      </c>
      <c r="G57" s="218" t="s">
        <v>1313</v>
      </c>
      <c r="H57" s="207">
        <v>25200</v>
      </c>
      <c r="I57" s="217"/>
      <c r="J57" s="204"/>
    </row>
    <row r="58" spans="1:10">
      <c r="A58" s="215">
        <v>1952</v>
      </c>
      <c r="B58" s="216">
        <v>505</v>
      </c>
      <c r="C58" s="218" t="s">
        <v>1313</v>
      </c>
      <c r="D58" s="218" t="s">
        <v>1313</v>
      </c>
      <c r="E58" s="216">
        <v>505</v>
      </c>
      <c r="F58" s="207">
        <v>2380</v>
      </c>
      <c r="G58" s="207">
        <v>14600</v>
      </c>
      <c r="H58" s="207">
        <v>25500</v>
      </c>
      <c r="I58" s="217"/>
      <c r="J58" s="204"/>
    </row>
    <row r="59" spans="1:10">
      <c r="A59" s="215">
        <v>1953</v>
      </c>
      <c r="B59" s="216">
        <v>821</v>
      </c>
      <c r="C59" s="218" t="s">
        <v>1313</v>
      </c>
      <c r="D59" s="218" t="s">
        <v>1313</v>
      </c>
      <c r="E59" s="216">
        <v>821</v>
      </c>
      <c r="F59" s="207">
        <v>1870</v>
      </c>
      <c r="G59" s="207">
        <v>11400</v>
      </c>
      <c r="H59" s="207">
        <v>57800</v>
      </c>
      <c r="I59" s="217"/>
      <c r="J59" s="204"/>
    </row>
    <row r="60" spans="1:10">
      <c r="A60" s="215">
        <v>1954</v>
      </c>
      <c r="B60" s="207">
        <v>1140</v>
      </c>
      <c r="C60" s="218" t="s">
        <v>1313</v>
      </c>
      <c r="D60" s="218" t="s">
        <v>1313</v>
      </c>
      <c r="E60" s="207">
        <v>1140</v>
      </c>
      <c r="F60" s="207">
        <v>2200</v>
      </c>
      <c r="G60" s="207">
        <v>13300</v>
      </c>
      <c r="H60" s="207">
        <v>93200</v>
      </c>
      <c r="I60" s="217"/>
      <c r="J60" s="204"/>
    </row>
    <row r="61" spans="1:10">
      <c r="A61" s="215">
        <v>1955</v>
      </c>
      <c r="B61" s="214" t="s">
        <v>1325</v>
      </c>
      <c r="C61" s="218" t="s">
        <v>1313</v>
      </c>
      <c r="D61" s="218" t="s">
        <v>1313</v>
      </c>
      <c r="E61" s="207">
        <v>1250</v>
      </c>
      <c r="F61" s="207">
        <v>2130</v>
      </c>
      <c r="G61" s="207">
        <v>13000</v>
      </c>
      <c r="H61" s="207">
        <v>86000</v>
      </c>
      <c r="I61" s="217"/>
      <c r="J61" s="204"/>
    </row>
    <row r="62" spans="1:10">
      <c r="A62" s="215">
        <v>1956</v>
      </c>
      <c r="B62" s="214" t="s">
        <v>1325</v>
      </c>
      <c r="C62" s="218" t="s">
        <v>1313</v>
      </c>
      <c r="D62" s="218" t="s">
        <v>1313</v>
      </c>
      <c r="E62" s="207">
        <v>1350</v>
      </c>
      <c r="F62" s="207">
        <v>2130</v>
      </c>
      <c r="G62" s="207">
        <v>12800</v>
      </c>
      <c r="H62" s="207">
        <v>105000</v>
      </c>
      <c r="I62" s="217"/>
      <c r="J62" s="217"/>
    </row>
    <row r="63" spans="1:10">
      <c r="A63" s="215">
        <v>1957</v>
      </c>
      <c r="B63" s="214" t="s">
        <v>1325</v>
      </c>
      <c r="C63" s="218" t="s">
        <v>1313</v>
      </c>
      <c r="D63" s="218" t="s">
        <v>1313</v>
      </c>
      <c r="E63" s="207">
        <v>1460</v>
      </c>
      <c r="F63" s="207">
        <v>1720</v>
      </c>
      <c r="G63" s="207">
        <v>9940</v>
      </c>
      <c r="H63" s="207">
        <v>111000</v>
      </c>
      <c r="I63" s="217"/>
      <c r="J63" s="217"/>
    </row>
    <row r="64" spans="1:10">
      <c r="A64" s="215">
        <v>1958</v>
      </c>
      <c r="B64" s="214" t="s">
        <v>1325</v>
      </c>
      <c r="C64" s="218" t="s">
        <v>1313</v>
      </c>
      <c r="D64" s="218" t="s">
        <v>1313</v>
      </c>
      <c r="E64" s="207">
        <v>1560</v>
      </c>
      <c r="F64" s="207">
        <v>1610</v>
      </c>
      <c r="G64" s="207">
        <v>9100</v>
      </c>
      <c r="H64" s="207">
        <v>87800</v>
      </c>
      <c r="I64" s="217"/>
      <c r="J64" s="204"/>
    </row>
    <row r="65" spans="1:9">
      <c r="A65" s="215">
        <v>1959</v>
      </c>
      <c r="B65" s="214" t="s">
        <v>1325</v>
      </c>
      <c r="C65" s="218" t="s">
        <v>1313</v>
      </c>
      <c r="D65" s="218" t="s">
        <v>1313</v>
      </c>
      <c r="E65" s="207">
        <v>1670</v>
      </c>
      <c r="F65" s="207">
        <v>1610</v>
      </c>
      <c r="G65" s="207">
        <v>8990</v>
      </c>
      <c r="H65" s="207">
        <v>62400</v>
      </c>
      <c r="I65" s="217"/>
    </row>
    <row r="66" spans="1:9">
      <c r="A66" s="215">
        <v>1960</v>
      </c>
      <c r="B66" s="214" t="s">
        <v>1325</v>
      </c>
      <c r="C66" s="216">
        <v>927</v>
      </c>
      <c r="D66" s="218" t="s">
        <v>1313</v>
      </c>
      <c r="E66" s="207">
        <v>1770</v>
      </c>
      <c r="F66" s="207">
        <v>1630</v>
      </c>
      <c r="G66" s="207">
        <v>8960</v>
      </c>
      <c r="H66" s="207">
        <v>87100</v>
      </c>
      <c r="I66" s="217"/>
    </row>
    <row r="67" spans="1:9">
      <c r="A67" s="215">
        <v>1961</v>
      </c>
      <c r="B67" s="214" t="s">
        <v>1325</v>
      </c>
      <c r="C67" s="216">
        <v>487</v>
      </c>
      <c r="D67" s="218" t="s">
        <v>1313</v>
      </c>
      <c r="E67" s="207">
        <v>1880</v>
      </c>
      <c r="F67" s="207">
        <v>1480</v>
      </c>
      <c r="G67" s="207">
        <v>8040</v>
      </c>
      <c r="H67" s="207">
        <v>57200</v>
      </c>
      <c r="I67" s="217"/>
    </row>
    <row r="68" spans="1:9">
      <c r="A68" s="215">
        <v>1962</v>
      </c>
      <c r="B68" s="214" t="s">
        <v>1325</v>
      </c>
      <c r="C68" s="216">
        <v>557</v>
      </c>
      <c r="D68" s="218" t="s">
        <v>1313</v>
      </c>
      <c r="E68" s="207">
        <v>1980</v>
      </c>
      <c r="F68" s="207">
        <v>1190</v>
      </c>
      <c r="G68" s="207">
        <v>6400</v>
      </c>
      <c r="H68" s="207">
        <v>47300</v>
      </c>
      <c r="I68" s="217"/>
    </row>
    <row r="69" spans="1:9">
      <c r="A69" s="215">
        <v>1963</v>
      </c>
      <c r="B69" s="214" t="s">
        <v>1325</v>
      </c>
      <c r="C69" s="216">
        <v>408</v>
      </c>
      <c r="D69" s="218" t="s">
        <v>1313</v>
      </c>
      <c r="E69" s="207">
        <v>2090</v>
      </c>
      <c r="F69" s="207">
        <v>1170</v>
      </c>
      <c r="G69" s="207">
        <v>6220</v>
      </c>
      <c r="H69" s="207">
        <v>49500</v>
      </c>
      <c r="I69" s="217"/>
    </row>
    <row r="70" spans="1:9">
      <c r="A70" s="215">
        <v>1964</v>
      </c>
      <c r="B70" s="214" t="s">
        <v>1325</v>
      </c>
      <c r="C70" s="216">
        <v>490</v>
      </c>
      <c r="D70" s="218" t="s">
        <v>1313</v>
      </c>
      <c r="E70" s="207">
        <v>2190</v>
      </c>
      <c r="F70" s="207">
        <v>1170</v>
      </c>
      <c r="G70" s="207">
        <v>6160</v>
      </c>
      <c r="H70" s="207">
        <v>64000</v>
      </c>
      <c r="I70" s="217"/>
    </row>
    <row r="71" spans="1:9">
      <c r="A71" s="215">
        <v>1965</v>
      </c>
      <c r="B71" s="214" t="s">
        <v>1325</v>
      </c>
      <c r="C71" s="216">
        <v>204</v>
      </c>
      <c r="D71" s="218" t="s">
        <v>1313</v>
      </c>
      <c r="E71" s="207">
        <v>2300</v>
      </c>
      <c r="F71" s="207">
        <v>992</v>
      </c>
      <c r="G71" s="207">
        <v>5110</v>
      </c>
      <c r="H71" s="207">
        <v>68500</v>
      </c>
      <c r="I71" s="217"/>
    </row>
    <row r="72" spans="1:9">
      <c r="A72" s="215">
        <v>1966</v>
      </c>
      <c r="B72" s="214" t="s">
        <v>1325</v>
      </c>
      <c r="C72" s="216">
        <v>177</v>
      </c>
      <c r="D72" s="218" t="s">
        <v>1313</v>
      </c>
      <c r="E72" s="207">
        <v>2400</v>
      </c>
      <c r="F72" s="207">
        <v>1060</v>
      </c>
      <c r="G72" s="207">
        <v>5330</v>
      </c>
      <c r="H72" s="207">
        <v>3450</v>
      </c>
      <c r="I72" s="217"/>
    </row>
    <row r="73" spans="1:9">
      <c r="A73" s="215">
        <v>1967</v>
      </c>
      <c r="B73" s="214" t="s">
        <v>1325</v>
      </c>
      <c r="C73" s="216">
        <v>474</v>
      </c>
      <c r="D73" s="218" t="s">
        <v>1313</v>
      </c>
      <c r="E73" s="207">
        <v>2510</v>
      </c>
      <c r="F73" s="207">
        <v>970</v>
      </c>
      <c r="G73" s="207">
        <v>4730</v>
      </c>
      <c r="H73" s="207">
        <v>7590</v>
      </c>
      <c r="I73" s="217"/>
    </row>
    <row r="74" spans="1:9">
      <c r="A74" s="215">
        <v>1968</v>
      </c>
      <c r="B74" s="214" t="s">
        <v>1325</v>
      </c>
      <c r="C74" s="216">
        <v>218</v>
      </c>
      <c r="D74" s="218" t="s">
        <v>1313</v>
      </c>
      <c r="E74" s="207">
        <v>2610</v>
      </c>
      <c r="F74" s="207">
        <v>992</v>
      </c>
      <c r="G74" s="207">
        <v>4660</v>
      </c>
      <c r="H74" s="207">
        <v>63700</v>
      </c>
      <c r="I74" s="217"/>
    </row>
    <row r="75" spans="1:9">
      <c r="A75" s="215">
        <v>1969</v>
      </c>
      <c r="B75" s="214" t="s">
        <v>1325</v>
      </c>
      <c r="C75" s="216">
        <v>117</v>
      </c>
      <c r="D75" s="218" t="s">
        <v>1313</v>
      </c>
      <c r="E75" s="207">
        <v>2720</v>
      </c>
      <c r="F75" s="207">
        <v>1010</v>
      </c>
      <c r="G75" s="207">
        <v>4490</v>
      </c>
      <c r="H75" s="207">
        <v>68000</v>
      </c>
      <c r="I75" s="217"/>
    </row>
    <row r="76" spans="1:9">
      <c r="A76" s="215">
        <v>1970</v>
      </c>
      <c r="B76" s="214" t="s">
        <v>1325</v>
      </c>
      <c r="C76" s="213">
        <v>57.2</v>
      </c>
      <c r="D76" s="218" t="s">
        <v>1313</v>
      </c>
      <c r="E76" s="207">
        <v>2820</v>
      </c>
      <c r="F76" s="207">
        <v>1150</v>
      </c>
      <c r="G76" s="207">
        <v>4830</v>
      </c>
      <c r="H76" s="207">
        <v>73100</v>
      </c>
      <c r="I76" s="217"/>
    </row>
    <row r="77" spans="1:9">
      <c r="A77" s="215">
        <v>1971</v>
      </c>
      <c r="B77" s="214" t="s">
        <v>1325</v>
      </c>
      <c r="C77" s="216">
        <v>118</v>
      </c>
      <c r="D77" s="216">
        <v>590</v>
      </c>
      <c r="E77" s="207">
        <v>2860</v>
      </c>
      <c r="F77" s="207">
        <v>1120</v>
      </c>
      <c r="G77" s="207">
        <v>4510</v>
      </c>
      <c r="H77" s="207">
        <v>73400</v>
      </c>
      <c r="I77" s="217"/>
    </row>
    <row r="78" spans="1:9">
      <c r="A78" s="215">
        <v>1972</v>
      </c>
      <c r="B78" s="214" t="s">
        <v>1325</v>
      </c>
      <c r="C78" s="213">
        <v>27.2</v>
      </c>
      <c r="D78" s="216">
        <v>581</v>
      </c>
      <c r="E78" s="207">
        <v>2980</v>
      </c>
      <c r="F78" s="207">
        <v>1160</v>
      </c>
      <c r="G78" s="207">
        <v>4520</v>
      </c>
      <c r="H78" s="207">
        <v>19700</v>
      </c>
      <c r="I78" s="217"/>
    </row>
    <row r="79" spans="1:9">
      <c r="A79" s="215">
        <v>1973</v>
      </c>
      <c r="B79" s="214" t="s">
        <v>1325</v>
      </c>
      <c r="C79" s="216">
        <v>118</v>
      </c>
      <c r="D79" s="216">
        <v>835</v>
      </c>
      <c r="E79" s="207">
        <v>3490</v>
      </c>
      <c r="F79" s="207">
        <v>1220</v>
      </c>
      <c r="G79" s="207">
        <v>4480</v>
      </c>
      <c r="H79" s="207">
        <v>79300</v>
      </c>
      <c r="I79" s="217"/>
    </row>
    <row r="80" spans="1:9">
      <c r="A80" s="215">
        <v>1974</v>
      </c>
      <c r="B80" s="214" t="s">
        <v>1325</v>
      </c>
      <c r="C80" s="213">
        <v>63.5</v>
      </c>
      <c r="D80" s="216">
        <v>907</v>
      </c>
      <c r="E80" s="207">
        <v>4130</v>
      </c>
      <c r="F80" s="207">
        <v>1740</v>
      </c>
      <c r="G80" s="207">
        <v>5750</v>
      </c>
      <c r="H80" s="207">
        <v>113000</v>
      </c>
      <c r="I80" s="217"/>
    </row>
    <row r="81" spans="1:9">
      <c r="A81" s="215">
        <v>1975</v>
      </c>
      <c r="B81" s="214" t="s">
        <v>1325</v>
      </c>
      <c r="C81" s="213">
        <v>81.599999999999994</v>
      </c>
      <c r="D81" s="216">
        <v>816</v>
      </c>
      <c r="E81" s="207">
        <v>2620</v>
      </c>
      <c r="F81" s="207">
        <v>1720</v>
      </c>
      <c r="G81" s="207">
        <v>5210</v>
      </c>
      <c r="H81" s="207">
        <v>122000</v>
      </c>
      <c r="I81" s="217"/>
    </row>
    <row r="82" spans="1:9">
      <c r="A82" s="215">
        <v>1976</v>
      </c>
      <c r="B82" s="214" t="s">
        <v>1325</v>
      </c>
      <c r="C82" s="214">
        <v>9.07</v>
      </c>
      <c r="D82" s="206">
        <v>1450</v>
      </c>
      <c r="E82" s="207">
        <v>2540</v>
      </c>
      <c r="F82" s="207">
        <v>1830</v>
      </c>
      <c r="G82" s="207">
        <v>5240</v>
      </c>
      <c r="H82" s="207">
        <v>75000</v>
      </c>
      <c r="I82" s="217"/>
    </row>
    <row r="83" spans="1:9">
      <c r="A83" s="215">
        <v>1977</v>
      </c>
      <c r="B83" s="214" t="s">
        <v>1325</v>
      </c>
      <c r="C83" s="214">
        <v>9.07</v>
      </c>
      <c r="D83" s="206">
        <v>1630</v>
      </c>
      <c r="E83" s="207">
        <v>3720</v>
      </c>
      <c r="F83" s="207">
        <v>1940</v>
      </c>
      <c r="G83" s="207">
        <v>5220</v>
      </c>
      <c r="H83" s="207">
        <v>74300</v>
      </c>
      <c r="I83" s="217"/>
    </row>
    <row r="84" spans="1:9">
      <c r="A84" s="215">
        <v>1978</v>
      </c>
      <c r="B84" s="214" t="s">
        <v>1325</v>
      </c>
      <c r="C84" s="214">
        <v>9.07</v>
      </c>
      <c r="D84" s="206">
        <v>1810</v>
      </c>
      <c r="E84" s="207">
        <v>3080</v>
      </c>
      <c r="F84" s="207">
        <v>2110</v>
      </c>
      <c r="G84" s="207">
        <v>5270</v>
      </c>
      <c r="H84" s="207">
        <v>81900</v>
      </c>
      <c r="I84" s="217"/>
    </row>
    <row r="85" spans="1:9">
      <c r="A85" s="215">
        <v>1979</v>
      </c>
      <c r="B85" s="214" t="s">
        <v>1325</v>
      </c>
      <c r="C85" s="213">
        <v>45.4</v>
      </c>
      <c r="D85" s="206">
        <v>2180</v>
      </c>
      <c r="E85" s="207">
        <v>2900</v>
      </c>
      <c r="F85" s="207">
        <v>2260</v>
      </c>
      <c r="G85" s="207">
        <v>5080</v>
      </c>
      <c r="H85" s="207">
        <v>76000</v>
      </c>
      <c r="I85" s="217"/>
    </row>
    <row r="86" spans="1:9">
      <c r="A86" s="215">
        <v>1980</v>
      </c>
      <c r="B86" s="214" t="s">
        <v>1325</v>
      </c>
      <c r="C86" s="213">
        <v>81.599999999999994</v>
      </c>
      <c r="D86" s="206">
        <v>2270</v>
      </c>
      <c r="E86" s="207">
        <v>2720</v>
      </c>
      <c r="F86" s="207">
        <v>2660</v>
      </c>
      <c r="G86" s="207">
        <v>5260</v>
      </c>
      <c r="H86" s="207">
        <v>92800</v>
      </c>
      <c r="I86" s="217"/>
    </row>
    <row r="87" spans="1:9">
      <c r="A87" s="215">
        <v>1981</v>
      </c>
      <c r="B87" s="214" t="s">
        <v>1325</v>
      </c>
      <c r="C87" s="207">
        <v>136</v>
      </c>
      <c r="D87" s="206">
        <v>2360</v>
      </c>
      <c r="E87" s="207">
        <v>2900</v>
      </c>
      <c r="F87" s="207">
        <v>3110</v>
      </c>
      <c r="G87" s="207">
        <v>5570</v>
      </c>
      <c r="H87" s="207">
        <v>90200</v>
      </c>
      <c r="I87" s="217"/>
    </row>
    <row r="88" spans="1:9">
      <c r="A88" s="215">
        <v>1982</v>
      </c>
      <c r="B88" s="214" t="s">
        <v>1325</v>
      </c>
      <c r="C88" s="213">
        <v>27.2</v>
      </c>
      <c r="D88" s="206">
        <v>2090</v>
      </c>
      <c r="E88" s="207">
        <v>1810</v>
      </c>
      <c r="F88" s="207">
        <v>3110</v>
      </c>
      <c r="G88" s="207">
        <v>5250</v>
      </c>
      <c r="H88" s="207">
        <v>83600</v>
      </c>
      <c r="I88" s="217"/>
    </row>
    <row r="89" spans="1:9">
      <c r="A89" s="215">
        <v>1983</v>
      </c>
      <c r="B89" s="214" t="s">
        <v>1325</v>
      </c>
      <c r="C89" s="213">
        <v>31.8</v>
      </c>
      <c r="D89" s="206">
        <v>2360</v>
      </c>
      <c r="E89" s="207">
        <v>2000</v>
      </c>
      <c r="F89" s="207">
        <v>3260</v>
      </c>
      <c r="G89" s="207">
        <v>5340</v>
      </c>
      <c r="H89" s="207">
        <v>93700</v>
      </c>
      <c r="I89" s="217"/>
    </row>
    <row r="90" spans="1:9">
      <c r="A90" s="215">
        <v>1984</v>
      </c>
      <c r="B90" s="214" t="s">
        <v>1325</v>
      </c>
      <c r="C90" s="213">
        <v>81.599999999999994</v>
      </c>
      <c r="D90" s="206">
        <v>2630</v>
      </c>
      <c r="E90" s="207">
        <v>2900</v>
      </c>
      <c r="F90" s="207">
        <v>3400</v>
      </c>
      <c r="G90" s="207">
        <v>5340</v>
      </c>
      <c r="H90" s="207">
        <v>108000</v>
      </c>
      <c r="I90" s="217"/>
    </row>
    <row r="91" spans="1:9">
      <c r="A91" s="215">
        <v>1985</v>
      </c>
      <c r="B91" s="214" t="s">
        <v>1325</v>
      </c>
      <c r="C91" s="207">
        <v>370</v>
      </c>
      <c r="D91" s="206">
        <v>2300</v>
      </c>
      <c r="E91" s="207">
        <v>2300</v>
      </c>
      <c r="F91" s="207">
        <v>3310</v>
      </c>
      <c r="G91" s="207">
        <v>5020</v>
      </c>
      <c r="H91" s="207">
        <v>122000</v>
      </c>
      <c r="I91" s="217"/>
    </row>
    <row r="92" spans="1:9">
      <c r="A92" s="215">
        <v>1986</v>
      </c>
      <c r="B92" s="214" t="s">
        <v>1325</v>
      </c>
      <c r="C92" s="207">
        <v>610</v>
      </c>
      <c r="D92" s="206">
        <v>1800</v>
      </c>
      <c r="E92" s="207">
        <v>2400</v>
      </c>
      <c r="F92" s="207">
        <v>3310</v>
      </c>
      <c r="G92" s="207">
        <v>4920</v>
      </c>
      <c r="H92" s="207">
        <v>132000</v>
      </c>
      <c r="I92" s="217"/>
    </row>
    <row r="93" spans="1:9">
      <c r="A93" s="215">
        <v>1987</v>
      </c>
      <c r="B93" s="214" t="s">
        <v>1325</v>
      </c>
      <c r="C93" s="207">
        <v>820</v>
      </c>
      <c r="D93" s="206">
        <v>1800</v>
      </c>
      <c r="E93" s="207">
        <v>2400</v>
      </c>
      <c r="F93" s="207">
        <v>3420</v>
      </c>
      <c r="G93" s="207">
        <v>4910</v>
      </c>
      <c r="H93" s="207">
        <v>139000</v>
      </c>
      <c r="I93" s="217"/>
    </row>
    <row r="94" spans="1:9">
      <c r="A94" s="215">
        <v>1988</v>
      </c>
      <c r="B94" s="214" t="s">
        <v>1325</v>
      </c>
      <c r="C94" s="207">
        <v>1000</v>
      </c>
      <c r="D94" s="206">
        <v>2300</v>
      </c>
      <c r="E94" s="207">
        <v>2700</v>
      </c>
      <c r="F94" s="207">
        <v>3590</v>
      </c>
      <c r="G94" s="207">
        <v>4950</v>
      </c>
      <c r="H94" s="207">
        <v>154000</v>
      </c>
      <c r="I94" s="217"/>
    </row>
    <row r="95" spans="1:9">
      <c r="A95" s="215">
        <v>1989</v>
      </c>
      <c r="B95" s="214" t="s">
        <v>1325</v>
      </c>
      <c r="C95" s="207">
        <v>630</v>
      </c>
      <c r="D95" s="206">
        <v>2600</v>
      </c>
      <c r="E95" s="207">
        <v>2700</v>
      </c>
      <c r="F95" s="207">
        <v>3810</v>
      </c>
      <c r="G95" s="207">
        <v>5010</v>
      </c>
      <c r="H95" s="207">
        <v>173000</v>
      </c>
      <c r="I95" s="217"/>
    </row>
    <row r="96" spans="1:9">
      <c r="A96" s="215">
        <v>1990</v>
      </c>
      <c r="B96" s="214" t="s">
        <v>1325</v>
      </c>
      <c r="C96" s="207">
        <v>790</v>
      </c>
      <c r="D96" s="206">
        <v>2600</v>
      </c>
      <c r="E96" s="207">
        <v>2700</v>
      </c>
      <c r="F96" s="207">
        <v>4030</v>
      </c>
      <c r="G96" s="207">
        <v>5030</v>
      </c>
      <c r="H96" s="207">
        <v>163000</v>
      </c>
      <c r="I96" s="217"/>
    </row>
    <row r="97" spans="1:9">
      <c r="A97" s="215">
        <v>1991</v>
      </c>
      <c r="B97" s="214" t="s">
        <v>1325</v>
      </c>
      <c r="C97" s="207">
        <v>590</v>
      </c>
      <c r="D97" s="206">
        <v>2400</v>
      </c>
      <c r="E97" s="207">
        <v>2600</v>
      </c>
      <c r="F97" s="207">
        <v>4210</v>
      </c>
      <c r="G97" s="207">
        <v>5040</v>
      </c>
      <c r="H97" s="207">
        <v>149000</v>
      </c>
      <c r="I97" s="217"/>
    </row>
    <row r="98" spans="1:9">
      <c r="A98" s="215">
        <v>1992</v>
      </c>
      <c r="B98" s="214" t="s">
        <v>1325</v>
      </c>
      <c r="C98" s="207">
        <v>770</v>
      </c>
      <c r="D98" s="206">
        <v>2100</v>
      </c>
      <c r="E98" s="207">
        <v>2300</v>
      </c>
      <c r="F98" s="207">
        <v>4320</v>
      </c>
      <c r="G98" s="207">
        <v>5020</v>
      </c>
      <c r="H98" s="207">
        <v>156000</v>
      </c>
      <c r="I98" s="217"/>
    </row>
    <row r="99" spans="1:9">
      <c r="A99" s="215">
        <v>1993</v>
      </c>
      <c r="B99" s="214" t="s">
        <v>1325</v>
      </c>
      <c r="C99" s="207">
        <v>810</v>
      </c>
      <c r="D99" s="206">
        <v>1700</v>
      </c>
      <c r="E99" s="207">
        <v>2300</v>
      </c>
      <c r="F99" s="207">
        <v>4210</v>
      </c>
      <c r="G99" s="207">
        <v>4750</v>
      </c>
      <c r="H99" s="207">
        <v>127000</v>
      </c>
      <c r="I99" s="217"/>
    </row>
    <row r="100" spans="1:9">
      <c r="A100" s="215">
        <v>1994</v>
      </c>
      <c r="B100" s="214" t="s">
        <v>1325</v>
      </c>
      <c r="C100" s="207">
        <v>851</v>
      </c>
      <c r="D100" s="206">
        <v>1700</v>
      </c>
      <c r="E100" s="207">
        <v>2500</v>
      </c>
      <c r="F100" s="207">
        <v>4410</v>
      </c>
      <c r="G100" s="207">
        <v>4850</v>
      </c>
      <c r="H100" s="207">
        <v>128000</v>
      </c>
      <c r="I100" s="217"/>
    </row>
    <row r="101" spans="1:9">
      <c r="A101" s="215">
        <v>1995</v>
      </c>
      <c r="B101" s="214" t="s">
        <v>1325</v>
      </c>
      <c r="C101" s="207">
        <v>2640</v>
      </c>
      <c r="D101" s="206">
        <v>1900</v>
      </c>
      <c r="E101" s="207">
        <v>2600</v>
      </c>
      <c r="F101" s="207">
        <v>4340</v>
      </c>
      <c r="G101" s="207">
        <v>4640</v>
      </c>
      <c r="H101" s="207">
        <v>177000</v>
      </c>
      <c r="I101" s="217"/>
    </row>
    <row r="102" spans="1:9">
      <c r="A102" s="215">
        <v>1996</v>
      </c>
      <c r="B102" s="214" t="s">
        <v>1325</v>
      </c>
      <c r="C102" s="207">
        <v>884</v>
      </c>
      <c r="D102" s="206">
        <v>2200</v>
      </c>
      <c r="E102" s="207">
        <v>2700</v>
      </c>
      <c r="F102" s="207">
        <v>4340</v>
      </c>
      <c r="G102" s="207">
        <v>4510</v>
      </c>
      <c r="H102" s="207">
        <v>214000</v>
      </c>
      <c r="I102" s="217"/>
    </row>
    <row r="103" spans="1:9">
      <c r="A103" s="215">
        <v>1997</v>
      </c>
      <c r="B103" s="214" t="s">
        <v>1325</v>
      </c>
      <c r="C103" s="207">
        <v>975</v>
      </c>
      <c r="D103" s="206">
        <v>1880</v>
      </c>
      <c r="E103" s="207">
        <v>2800</v>
      </c>
      <c r="F103" s="207">
        <v>4480</v>
      </c>
      <c r="G103" s="207">
        <v>4550</v>
      </c>
      <c r="H103" s="207">
        <v>213000</v>
      </c>
      <c r="I103" s="217"/>
    </row>
    <row r="104" spans="1:9">
      <c r="A104" s="215">
        <v>1998</v>
      </c>
      <c r="B104" s="214" t="s">
        <v>1325</v>
      </c>
      <c r="C104" s="207">
        <v>2590</v>
      </c>
      <c r="D104" s="206">
        <v>1340</v>
      </c>
      <c r="E104" s="207">
        <v>2800</v>
      </c>
      <c r="F104" s="207">
        <v>4480</v>
      </c>
      <c r="G104" s="207">
        <v>4480</v>
      </c>
      <c r="H104" s="207">
        <v>178000</v>
      </c>
      <c r="I104" s="217"/>
    </row>
    <row r="105" spans="1:9">
      <c r="A105" s="215">
        <v>1999</v>
      </c>
      <c r="B105" s="214" t="s">
        <v>1325</v>
      </c>
      <c r="C105" s="207">
        <v>2640</v>
      </c>
      <c r="D105" s="206">
        <v>1330</v>
      </c>
      <c r="E105" s="207">
        <v>2800</v>
      </c>
      <c r="F105" s="207">
        <v>4470</v>
      </c>
      <c r="G105" s="207">
        <v>4360</v>
      </c>
      <c r="H105" s="207">
        <v>188000</v>
      </c>
      <c r="I105" s="217"/>
    </row>
    <row r="106" spans="1:9">
      <c r="A106" s="205">
        <v>2000</v>
      </c>
      <c r="B106" s="214" t="s">
        <v>1325</v>
      </c>
      <c r="C106" s="206">
        <v>2880</v>
      </c>
      <c r="D106" s="206">
        <v>1310</v>
      </c>
      <c r="E106" s="206">
        <v>2800</v>
      </c>
      <c r="F106" s="206">
        <v>4470</v>
      </c>
      <c r="G106" s="207">
        <v>4230</v>
      </c>
      <c r="H106" s="206">
        <v>204000</v>
      </c>
      <c r="I106" s="217"/>
    </row>
    <row r="107" spans="1:9">
      <c r="A107" s="205">
        <v>2001</v>
      </c>
      <c r="B107" s="214" t="s">
        <v>1325</v>
      </c>
      <c r="C107" s="206">
        <v>1990</v>
      </c>
      <c r="D107" s="206">
        <v>1480</v>
      </c>
      <c r="E107" s="206">
        <v>1400</v>
      </c>
      <c r="F107" s="206">
        <v>1490</v>
      </c>
      <c r="G107" s="206">
        <v>1370</v>
      </c>
      <c r="H107" s="206">
        <v>210000</v>
      </c>
      <c r="I107" s="217"/>
    </row>
    <row r="108" spans="1:9">
      <c r="A108" s="205">
        <v>2002</v>
      </c>
      <c r="B108" s="214" t="s">
        <v>1325</v>
      </c>
      <c r="C108" s="206">
        <v>1920</v>
      </c>
      <c r="D108" s="206">
        <v>1620</v>
      </c>
      <c r="E108" s="206">
        <v>1100</v>
      </c>
      <c r="F108" s="206">
        <v>1590</v>
      </c>
      <c r="G108" s="207">
        <v>1440</v>
      </c>
      <c r="H108" s="206">
        <v>217000</v>
      </c>
      <c r="I108" s="217"/>
    </row>
    <row r="109" spans="1:9">
      <c r="A109" s="205">
        <v>2003</v>
      </c>
      <c r="B109" s="214" t="s">
        <v>1325</v>
      </c>
      <c r="C109" s="206">
        <v>2200</v>
      </c>
      <c r="D109" s="206">
        <v>1520</v>
      </c>
      <c r="E109" s="206">
        <v>1400</v>
      </c>
      <c r="F109" s="206">
        <v>1550</v>
      </c>
      <c r="G109" s="207">
        <v>1370</v>
      </c>
      <c r="H109" s="206">
        <v>256000</v>
      </c>
      <c r="I109" s="217"/>
    </row>
    <row r="110" spans="1:9">
      <c r="A110" s="205">
        <v>2004</v>
      </c>
      <c r="B110" s="214" t="s">
        <v>1325</v>
      </c>
      <c r="C110" s="206">
        <v>2910</v>
      </c>
      <c r="D110" s="206">
        <v>1690</v>
      </c>
      <c r="E110" s="206">
        <v>1900</v>
      </c>
      <c r="F110" s="206">
        <v>1720</v>
      </c>
      <c r="G110" s="207">
        <v>1480</v>
      </c>
      <c r="H110" s="206">
        <v>261000</v>
      </c>
      <c r="I110" s="217"/>
    </row>
    <row r="111" spans="1:9">
      <c r="A111" s="205">
        <v>2005</v>
      </c>
      <c r="B111" s="214" t="s">
        <v>1325</v>
      </c>
      <c r="C111" s="206">
        <v>3580</v>
      </c>
      <c r="D111" s="206">
        <v>1720</v>
      </c>
      <c r="E111" s="206">
        <v>2500</v>
      </c>
      <c r="F111" s="206">
        <v>1460</v>
      </c>
      <c r="G111" s="207">
        <v>1220</v>
      </c>
      <c r="H111" s="206">
        <v>342000</v>
      </c>
      <c r="I111" s="217"/>
    </row>
    <row r="112" spans="1:9">
      <c r="A112" s="205">
        <v>2006</v>
      </c>
      <c r="B112" s="214" t="s">
        <v>1325</v>
      </c>
      <c r="C112" s="206">
        <v>3260</v>
      </c>
      <c r="D112" s="206">
        <v>1500</v>
      </c>
      <c r="E112" s="206">
        <v>2500</v>
      </c>
      <c r="F112" s="206">
        <v>2320</v>
      </c>
      <c r="G112" s="207">
        <v>1880</v>
      </c>
      <c r="H112" s="206">
        <v>392000</v>
      </c>
      <c r="I112" s="217"/>
    </row>
    <row r="113" spans="1:9">
      <c r="A113" s="205">
        <v>2007</v>
      </c>
      <c r="B113" s="214" t="s">
        <v>1325</v>
      </c>
      <c r="C113" s="206">
        <v>3140</v>
      </c>
      <c r="D113" s="206">
        <v>1440</v>
      </c>
      <c r="E113" s="206">
        <v>2400</v>
      </c>
      <c r="F113" s="206">
        <v>3530</v>
      </c>
      <c r="G113" s="207">
        <v>2770</v>
      </c>
      <c r="H113" s="206">
        <v>378000</v>
      </c>
      <c r="I113" s="217"/>
    </row>
    <row r="114" spans="1:9">
      <c r="A114" s="205">
        <v>2008</v>
      </c>
      <c r="B114" s="214" t="s">
        <v>1325</v>
      </c>
      <c r="C114" s="206">
        <v>3160</v>
      </c>
      <c r="D114" s="206">
        <v>1450</v>
      </c>
      <c r="E114" s="206">
        <v>2300</v>
      </c>
      <c r="F114" s="206">
        <v>4440</v>
      </c>
      <c r="G114" s="207">
        <v>3360</v>
      </c>
      <c r="H114" s="206">
        <v>449000</v>
      </c>
      <c r="I114" s="217"/>
    </row>
    <row r="115" spans="1:9">
      <c r="A115" s="205">
        <v>2009</v>
      </c>
      <c r="B115" s="214" t="s">
        <v>1325</v>
      </c>
      <c r="C115" s="206">
        <v>1890</v>
      </c>
      <c r="D115" s="206">
        <v>919</v>
      </c>
      <c r="E115" s="206">
        <v>1300</v>
      </c>
      <c r="F115" s="206">
        <v>4530</v>
      </c>
      <c r="G115" s="207">
        <v>3440</v>
      </c>
      <c r="H115" s="206">
        <v>366000</v>
      </c>
      <c r="I115" s="217"/>
    </row>
    <row r="116" spans="1:9">
      <c r="A116" s="222">
        <v>2010</v>
      </c>
      <c r="B116" s="214" t="s">
        <v>1325</v>
      </c>
      <c r="C116" s="220">
        <v>1960</v>
      </c>
      <c r="D116" s="220">
        <v>1410</v>
      </c>
      <c r="E116" s="220">
        <v>1100</v>
      </c>
      <c r="F116" s="220">
        <v>4350</v>
      </c>
      <c r="G116" s="221">
        <v>3250</v>
      </c>
      <c r="H116" s="220">
        <v>481000</v>
      </c>
      <c r="I116" s="217"/>
    </row>
    <row r="117" spans="1:9">
      <c r="A117" s="205">
        <v>2011</v>
      </c>
      <c r="B117" s="214" t="s">
        <v>1325</v>
      </c>
      <c r="C117" s="206">
        <v>2850</v>
      </c>
      <c r="D117" s="206">
        <v>1310</v>
      </c>
      <c r="E117" s="206">
        <v>2000</v>
      </c>
      <c r="F117" s="206">
        <v>3870</v>
      </c>
      <c r="G117" s="207">
        <v>2800</v>
      </c>
      <c r="H117" s="206">
        <v>610000</v>
      </c>
      <c r="I117" s="217"/>
    </row>
    <row r="118" spans="1:9">
      <c r="A118" s="205">
        <v>2012</v>
      </c>
      <c r="B118" s="214" t="s">
        <v>1325</v>
      </c>
      <c r="C118" s="206">
        <v>2760</v>
      </c>
      <c r="D118" s="206">
        <v>1300</v>
      </c>
      <c r="E118" s="206">
        <v>2000</v>
      </c>
      <c r="F118" s="206">
        <v>4220</v>
      </c>
      <c r="G118" s="207">
        <v>3000</v>
      </c>
      <c r="H118" s="206">
        <v>634000</v>
      </c>
      <c r="I118" s="217"/>
    </row>
    <row r="119" spans="1:9">
      <c r="A119" s="205">
        <v>2013</v>
      </c>
      <c r="B119" s="216">
        <v>870</v>
      </c>
      <c r="C119" s="206">
        <v>2210</v>
      </c>
      <c r="D119" s="206">
        <v>1230</v>
      </c>
      <c r="E119" s="206">
        <v>1800</v>
      </c>
      <c r="F119" s="206">
        <v>4390</v>
      </c>
      <c r="G119" s="207">
        <v>3070</v>
      </c>
      <c r="H119" s="206">
        <v>582000</v>
      </c>
      <c r="I119" s="223"/>
    </row>
    <row r="120" spans="1:9">
      <c r="A120" s="205">
        <v>2014</v>
      </c>
      <c r="B120" s="216" t="s">
        <v>1325</v>
      </c>
      <c r="C120" s="206">
        <v>2120</v>
      </c>
      <c r="D120" s="206">
        <v>1420</v>
      </c>
      <c r="E120" s="206">
        <v>2000</v>
      </c>
      <c r="F120" s="206">
        <v>4510</v>
      </c>
      <c r="G120" s="207">
        <v>3110</v>
      </c>
      <c r="H120" s="206">
        <v>621000</v>
      </c>
      <c r="I120" s="217"/>
    </row>
    <row r="121" spans="1:9">
      <c r="A121" s="205">
        <v>2015</v>
      </c>
      <c r="B121" s="216" t="s">
        <v>1325</v>
      </c>
      <c r="C121" s="206">
        <v>2750</v>
      </c>
      <c r="D121" s="206">
        <v>1790</v>
      </c>
      <c r="E121" s="206">
        <v>2000</v>
      </c>
      <c r="F121" s="206">
        <v>4540</v>
      </c>
      <c r="G121" s="207">
        <v>3120</v>
      </c>
      <c r="H121" s="206">
        <v>616000</v>
      </c>
      <c r="I121" s="217"/>
    </row>
    <row r="122" spans="1:9">
      <c r="A122" s="205">
        <v>2016</v>
      </c>
      <c r="B122" s="216" t="s">
        <v>1325</v>
      </c>
      <c r="C122" s="206">
        <v>3140</v>
      </c>
      <c r="D122" s="206">
        <v>1520</v>
      </c>
      <c r="E122" s="206">
        <v>3000</v>
      </c>
      <c r="F122" s="206">
        <v>4920</v>
      </c>
      <c r="G122" s="207">
        <v>3340</v>
      </c>
      <c r="H122" s="206">
        <v>741000</v>
      </c>
      <c r="I122" s="217"/>
    </row>
    <row r="123" spans="1:9">
      <c r="A123" s="205">
        <v>2017</v>
      </c>
      <c r="B123" s="216" t="s">
        <v>1325</v>
      </c>
      <c r="C123" s="206">
        <v>3330</v>
      </c>
      <c r="D123" s="206">
        <v>1960</v>
      </c>
      <c r="E123" s="206">
        <v>3000</v>
      </c>
      <c r="F123" s="206">
        <v>4900</v>
      </c>
      <c r="G123" s="207">
        <v>3260</v>
      </c>
      <c r="H123" s="206">
        <v>1960000</v>
      </c>
      <c r="I123" s="217"/>
    </row>
    <row r="124" spans="1:9">
      <c r="A124" s="205">
        <v>2018</v>
      </c>
      <c r="B124" s="216" t="s">
        <v>1325</v>
      </c>
      <c r="C124" s="206">
        <v>3420</v>
      </c>
      <c r="D124" s="206">
        <v>1660</v>
      </c>
      <c r="E124" s="206">
        <v>3000</v>
      </c>
      <c r="F124" s="206">
        <v>7330</v>
      </c>
      <c r="G124" s="207">
        <v>4760</v>
      </c>
      <c r="H124" s="206">
        <v>2480000</v>
      </c>
      <c r="I124" s="217"/>
    </row>
    <row r="125" spans="1:9">
      <c r="A125" s="205">
        <v>2019</v>
      </c>
      <c r="B125" s="216" t="s">
        <v>1325</v>
      </c>
      <c r="C125" s="206">
        <v>2620</v>
      </c>
      <c r="D125" s="206">
        <v>1680</v>
      </c>
      <c r="E125" s="206">
        <v>2000</v>
      </c>
      <c r="F125" s="206">
        <v>8040</v>
      </c>
      <c r="G125" s="207">
        <v>5130</v>
      </c>
      <c r="H125" s="206">
        <v>2070000</v>
      </c>
      <c r="I125" s="224"/>
    </row>
    <row r="126" spans="1:9">
      <c r="A126" s="497" t="s">
        <v>1336</v>
      </c>
      <c r="B126" s="497"/>
      <c r="C126" s="497"/>
      <c r="D126" s="497"/>
      <c r="E126" s="497"/>
      <c r="F126" s="497"/>
      <c r="G126" s="497"/>
      <c r="H126" s="497"/>
      <c r="I126" s="217"/>
    </row>
    <row r="127" spans="1:9" ht="16.5">
      <c r="A127" s="492" t="s">
        <v>1385</v>
      </c>
      <c r="B127" s="492"/>
      <c r="C127" s="492"/>
      <c r="D127" s="492"/>
      <c r="E127" s="492"/>
      <c r="F127" s="492"/>
      <c r="G127" s="492"/>
      <c r="H127" s="492"/>
      <c r="I127" s="219"/>
    </row>
    <row r="128" spans="1:9">
      <c r="A128" s="510" t="s">
        <v>1328</v>
      </c>
      <c r="B128" s="515"/>
      <c r="C128" s="515"/>
      <c r="D128" s="515"/>
      <c r="E128" s="515"/>
      <c r="F128" s="515"/>
      <c r="G128" s="515"/>
      <c r="H128" s="515"/>
      <c r="I128" s="219"/>
    </row>
  </sheetData>
  <mergeCells count="7">
    <mergeCell ref="A128:H128"/>
    <mergeCell ref="A1:H1"/>
    <mergeCell ref="A2:H2"/>
    <mergeCell ref="A3:H3"/>
    <mergeCell ref="A4:H4"/>
    <mergeCell ref="A127:H127"/>
    <mergeCell ref="A126:H1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43"/>
  <sheetViews>
    <sheetView workbookViewId="0">
      <selection activeCell="Q42" sqref="Q42"/>
    </sheetView>
  </sheetViews>
  <sheetFormatPr defaultRowHeight="15"/>
  <sheetData>
    <row r="1" spans="1:11" ht="15.75">
      <c r="A1" s="518" t="s">
        <v>1386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</row>
    <row r="2" spans="1:11">
      <c r="A2" s="494" t="s">
        <v>1293</v>
      </c>
      <c r="B2" s="513"/>
      <c r="C2" s="513"/>
      <c r="D2" s="513"/>
      <c r="E2" s="513"/>
      <c r="F2" s="513"/>
      <c r="G2" s="513"/>
      <c r="H2" s="513"/>
      <c r="I2" s="513"/>
      <c r="J2" s="513"/>
      <c r="K2" s="513"/>
    </row>
    <row r="3" spans="1:11">
      <c r="A3" s="518" t="s">
        <v>1387</v>
      </c>
      <c r="B3" s="518"/>
      <c r="C3" s="518"/>
      <c r="D3" s="518"/>
      <c r="E3" s="518"/>
      <c r="F3" s="518"/>
      <c r="G3" s="518"/>
      <c r="H3" s="518"/>
      <c r="I3" s="518"/>
      <c r="J3" s="518"/>
      <c r="K3" s="518"/>
    </row>
    <row r="4" spans="1:11">
      <c r="A4" s="519" t="s">
        <v>1388</v>
      </c>
      <c r="B4" s="520"/>
      <c r="C4" s="520"/>
      <c r="D4" s="520"/>
      <c r="E4" s="520"/>
      <c r="F4" s="520"/>
      <c r="G4" s="520"/>
      <c r="H4" s="520"/>
      <c r="I4" s="520"/>
      <c r="J4" s="520"/>
      <c r="K4" s="520"/>
    </row>
    <row r="5" spans="1:11" ht="51.75">
      <c r="A5" s="226" t="s">
        <v>0</v>
      </c>
      <c r="B5" s="226" t="s">
        <v>1371</v>
      </c>
      <c r="C5" s="226" t="s">
        <v>1322</v>
      </c>
      <c r="D5" s="226" t="s">
        <v>1302</v>
      </c>
      <c r="E5" s="226" t="s">
        <v>1389</v>
      </c>
      <c r="F5" s="226" t="s">
        <v>1390</v>
      </c>
      <c r="G5" s="226" t="s">
        <v>1391</v>
      </c>
      <c r="H5" s="226" t="s">
        <v>1307</v>
      </c>
      <c r="I5" s="226" t="s">
        <v>1308</v>
      </c>
      <c r="J5" s="226" t="s">
        <v>1309</v>
      </c>
      <c r="K5" s="226" t="s">
        <v>1310</v>
      </c>
    </row>
    <row r="6" spans="1:11">
      <c r="A6" s="227">
        <v>1900</v>
      </c>
      <c r="B6" s="228">
        <v>28000</v>
      </c>
      <c r="C6" s="228">
        <v>174000</v>
      </c>
      <c r="D6" s="228">
        <v>9070</v>
      </c>
      <c r="E6" s="230" t="s">
        <v>1313</v>
      </c>
      <c r="F6" s="230" t="s">
        <v>1313</v>
      </c>
      <c r="G6" s="230" t="s">
        <v>1313</v>
      </c>
      <c r="H6" s="228">
        <v>202000</v>
      </c>
      <c r="I6" s="228">
        <v>23.167073383057662</v>
      </c>
      <c r="J6" s="228">
        <v>450</v>
      </c>
      <c r="K6" s="228">
        <v>592000</v>
      </c>
    </row>
    <row r="7" spans="1:11">
      <c r="A7" s="227">
        <v>1901</v>
      </c>
      <c r="B7" s="228">
        <v>28000</v>
      </c>
      <c r="C7" s="228">
        <v>76200</v>
      </c>
      <c r="D7" s="228">
        <v>9070</v>
      </c>
      <c r="E7" s="230" t="s">
        <v>1313</v>
      </c>
      <c r="F7" s="230" t="s">
        <v>1313</v>
      </c>
      <c r="G7" s="230" t="s">
        <v>1313</v>
      </c>
      <c r="H7" s="228">
        <v>104000</v>
      </c>
      <c r="I7" s="228">
        <v>26.194407887009955</v>
      </c>
      <c r="J7" s="228">
        <v>510</v>
      </c>
      <c r="K7" s="228">
        <v>429000</v>
      </c>
    </row>
    <row r="8" spans="1:11">
      <c r="A8" s="227">
        <v>1902</v>
      </c>
      <c r="B8" s="228">
        <v>19000</v>
      </c>
      <c r="C8" s="228">
        <v>139000</v>
      </c>
      <c r="D8" s="228">
        <v>9070</v>
      </c>
      <c r="E8" s="230" t="s">
        <v>1313</v>
      </c>
      <c r="F8" s="230" t="s">
        <v>1313</v>
      </c>
      <c r="G8" s="230" t="s">
        <v>1313</v>
      </c>
      <c r="H8" s="228">
        <v>158000</v>
      </c>
      <c r="I8" s="228">
        <v>26.448208486196666</v>
      </c>
      <c r="J8" s="228">
        <v>500</v>
      </c>
      <c r="K8" s="228">
        <v>441000</v>
      </c>
    </row>
    <row r="9" spans="1:11">
      <c r="A9" s="227">
        <v>1903</v>
      </c>
      <c r="B9" s="228">
        <v>19000</v>
      </c>
      <c r="C9" s="228">
        <v>154000</v>
      </c>
      <c r="D9" s="228">
        <v>9070</v>
      </c>
      <c r="E9" s="230" t="s">
        <v>1313</v>
      </c>
      <c r="F9" s="230" t="s">
        <v>1313</v>
      </c>
      <c r="G9" s="230" t="s">
        <v>1313</v>
      </c>
      <c r="H9" s="228">
        <v>173000</v>
      </c>
      <c r="I9" s="228">
        <v>43.439132198164941</v>
      </c>
      <c r="J9" s="228">
        <v>790</v>
      </c>
      <c r="K9" s="228">
        <v>411000</v>
      </c>
    </row>
    <row r="10" spans="1:11">
      <c r="A10" s="227">
        <v>1904</v>
      </c>
      <c r="B10" s="228">
        <v>18000</v>
      </c>
      <c r="C10" s="228">
        <v>81600</v>
      </c>
      <c r="D10" s="228">
        <v>9070</v>
      </c>
      <c r="E10" s="230" t="s">
        <v>1313</v>
      </c>
      <c r="F10" s="230" t="s">
        <v>1313</v>
      </c>
      <c r="G10" s="230" t="s">
        <v>1313</v>
      </c>
      <c r="H10" s="228">
        <v>99800</v>
      </c>
      <c r="I10" s="228">
        <v>24.007613412883341</v>
      </c>
      <c r="J10" s="228">
        <v>430</v>
      </c>
      <c r="K10" s="228">
        <v>416000</v>
      </c>
    </row>
    <row r="11" spans="1:11">
      <c r="A11" s="227">
        <v>1905</v>
      </c>
      <c r="B11" s="228">
        <v>29000</v>
      </c>
      <c r="C11" s="228">
        <v>149000</v>
      </c>
      <c r="D11" s="228">
        <v>9070</v>
      </c>
      <c r="E11" s="230" t="s">
        <v>1313</v>
      </c>
      <c r="F11" s="230" t="s">
        <v>1313</v>
      </c>
      <c r="G11" s="230" t="s">
        <v>1313</v>
      </c>
      <c r="H11" s="228">
        <v>178000</v>
      </c>
      <c r="I11" s="228">
        <v>28.460305724901211</v>
      </c>
      <c r="J11" s="228">
        <v>520</v>
      </c>
      <c r="K11" s="228">
        <v>481000</v>
      </c>
    </row>
    <row r="12" spans="1:11">
      <c r="A12" s="227">
        <v>1906</v>
      </c>
      <c r="B12" s="228">
        <v>30000</v>
      </c>
      <c r="C12" s="228">
        <v>179000</v>
      </c>
      <c r="D12" s="228">
        <v>9070</v>
      </c>
      <c r="E12" s="230" t="s">
        <v>1313</v>
      </c>
      <c r="F12" s="230" t="s">
        <v>1313</v>
      </c>
      <c r="G12" s="230" t="s">
        <v>1313</v>
      </c>
      <c r="H12" s="228">
        <v>209000</v>
      </c>
      <c r="I12" s="228">
        <v>48.208263416789968</v>
      </c>
      <c r="J12" s="228">
        <v>870</v>
      </c>
      <c r="K12" s="228">
        <v>868000</v>
      </c>
    </row>
    <row r="13" spans="1:11">
      <c r="A13" s="227">
        <v>1907</v>
      </c>
      <c r="B13" s="228">
        <v>42000</v>
      </c>
      <c r="C13" s="228">
        <v>193000</v>
      </c>
      <c r="D13" s="228">
        <v>9070</v>
      </c>
      <c r="E13" s="230" t="s">
        <v>1313</v>
      </c>
      <c r="F13" s="230" t="s">
        <v>1313</v>
      </c>
      <c r="G13" s="230" t="s">
        <v>1313</v>
      </c>
      <c r="H13" s="228">
        <v>235000</v>
      </c>
      <c r="I13" s="228">
        <v>46.378410000140519</v>
      </c>
      <c r="J13" s="228">
        <v>810</v>
      </c>
      <c r="K13" s="228">
        <v>1080000</v>
      </c>
    </row>
    <row r="14" spans="1:11">
      <c r="A14" s="227">
        <v>1908</v>
      </c>
      <c r="B14" s="228">
        <v>35000</v>
      </c>
      <c r="C14" s="228">
        <v>158000</v>
      </c>
      <c r="D14" s="228">
        <v>9070</v>
      </c>
      <c r="E14" s="230" t="s">
        <v>1313</v>
      </c>
      <c r="F14" s="230" t="s">
        <v>1313</v>
      </c>
      <c r="G14" s="230" t="s">
        <v>1313</v>
      </c>
      <c r="H14" s="228">
        <v>193000</v>
      </c>
      <c r="I14" s="228">
        <v>26.570514971912957</v>
      </c>
      <c r="J14" s="228">
        <v>480</v>
      </c>
      <c r="K14" s="228">
        <v>641000</v>
      </c>
    </row>
    <row r="15" spans="1:11">
      <c r="A15" s="227">
        <v>1909</v>
      </c>
      <c r="B15" s="228">
        <v>42000</v>
      </c>
      <c r="C15" s="228">
        <v>133000</v>
      </c>
      <c r="D15" s="228">
        <v>9070</v>
      </c>
      <c r="E15" s="230" t="s">
        <v>1313</v>
      </c>
      <c r="F15" s="230" t="s">
        <v>1313</v>
      </c>
      <c r="G15" s="230" t="s">
        <v>1313</v>
      </c>
      <c r="H15" s="228">
        <v>175000</v>
      </c>
      <c r="I15" s="228">
        <v>28.519284974491118</v>
      </c>
      <c r="J15" s="228">
        <v>520</v>
      </c>
      <c r="K15" s="228">
        <v>811000</v>
      </c>
    </row>
    <row r="16" spans="1:11">
      <c r="A16" s="227">
        <v>1910</v>
      </c>
      <c r="B16" s="228">
        <v>42000</v>
      </c>
      <c r="C16" s="228">
        <v>214000</v>
      </c>
      <c r="D16" s="228">
        <v>7260</v>
      </c>
      <c r="E16" s="230" t="s">
        <v>1313</v>
      </c>
      <c r="F16" s="230" t="s">
        <v>1313</v>
      </c>
      <c r="G16" s="230" t="s">
        <v>1313</v>
      </c>
      <c r="H16" s="228">
        <v>256000</v>
      </c>
      <c r="I16" s="228">
        <v>30.055072567740776</v>
      </c>
      <c r="J16" s="228">
        <v>530</v>
      </c>
      <c r="K16" s="228">
        <v>888000</v>
      </c>
    </row>
    <row r="17" spans="1:11">
      <c r="A17" s="227">
        <v>1911</v>
      </c>
      <c r="B17" s="228">
        <v>32000</v>
      </c>
      <c r="C17" s="228">
        <v>193000</v>
      </c>
      <c r="D17" s="228">
        <v>7260</v>
      </c>
      <c r="E17" s="230" t="s">
        <v>1313</v>
      </c>
      <c r="F17" s="230" t="s">
        <v>1313</v>
      </c>
      <c r="G17" s="230" t="s">
        <v>1313</v>
      </c>
      <c r="H17" s="228">
        <v>225000</v>
      </c>
      <c r="I17" s="228">
        <v>29.376643302185634</v>
      </c>
      <c r="J17" s="228">
        <v>510</v>
      </c>
      <c r="K17" s="228">
        <v>719000</v>
      </c>
    </row>
    <row r="18" spans="1:11">
      <c r="A18" s="227">
        <v>1912</v>
      </c>
      <c r="B18" s="228">
        <v>32000</v>
      </c>
      <c r="C18" s="228">
        <v>160000</v>
      </c>
      <c r="D18" s="228">
        <v>7260</v>
      </c>
      <c r="E18" s="230" t="s">
        <v>1313</v>
      </c>
      <c r="F18" s="230" t="s">
        <v>1313</v>
      </c>
      <c r="G18" s="230" t="s">
        <v>1313</v>
      </c>
      <c r="H18" s="228">
        <v>191000</v>
      </c>
      <c r="I18" s="228">
        <v>24.842257412831941</v>
      </c>
      <c r="J18" s="228">
        <v>420</v>
      </c>
      <c r="K18" s="228">
        <v>856000</v>
      </c>
    </row>
    <row r="19" spans="1:11">
      <c r="A19" s="227">
        <v>1913</v>
      </c>
      <c r="B19" s="228">
        <v>34000</v>
      </c>
      <c r="C19" s="228">
        <v>303000</v>
      </c>
      <c r="D19" s="228">
        <v>7260</v>
      </c>
      <c r="E19" s="230" t="s">
        <v>1313</v>
      </c>
      <c r="F19" s="230" t="s">
        <v>1313</v>
      </c>
      <c r="G19" s="230" t="s">
        <v>1313</v>
      </c>
      <c r="H19" s="228">
        <v>337000</v>
      </c>
      <c r="I19" s="228">
        <v>28.074266865900555</v>
      </c>
      <c r="J19" s="228">
        <v>460</v>
      </c>
      <c r="K19" s="228">
        <v>1040000</v>
      </c>
    </row>
    <row r="20" spans="1:11">
      <c r="A20" s="227">
        <v>1914</v>
      </c>
      <c r="B20" s="228">
        <v>45000</v>
      </c>
      <c r="C20" s="228">
        <v>208000</v>
      </c>
      <c r="D20" s="228">
        <v>7260</v>
      </c>
      <c r="E20" s="230" t="s">
        <v>1313</v>
      </c>
      <c r="F20" s="230" t="s">
        <v>1313</v>
      </c>
      <c r="G20" s="230" t="s">
        <v>1313</v>
      </c>
      <c r="H20" s="228">
        <v>261000</v>
      </c>
      <c r="I20" s="228">
        <v>27.425455940233814</v>
      </c>
      <c r="J20" s="228">
        <v>445.21844058821125</v>
      </c>
      <c r="K20" s="228">
        <v>840000</v>
      </c>
    </row>
    <row r="21" spans="1:11">
      <c r="A21" s="227">
        <v>1915</v>
      </c>
      <c r="B21" s="228">
        <v>83000</v>
      </c>
      <c r="C21" s="228">
        <v>155000</v>
      </c>
      <c r="D21" s="228">
        <v>907.18</v>
      </c>
      <c r="E21" s="230" t="s">
        <v>1313</v>
      </c>
      <c r="F21" s="230" t="s">
        <v>1313</v>
      </c>
      <c r="G21" s="230" t="s">
        <v>1313</v>
      </c>
      <c r="H21" s="228">
        <v>237000</v>
      </c>
      <c r="I21" s="228">
        <v>29.352599037409956</v>
      </c>
      <c r="J21" s="228">
        <v>471.14926223772</v>
      </c>
      <c r="K21" s="228">
        <v>636000</v>
      </c>
    </row>
    <row r="22" spans="1:11">
      <c r="A22" s="227">
        <v>1916</v>
      </c>
      <c r="B22" s="228">
        <v>174000</v>
      </c>
      <c r="C22" s="228">
        <v>308000</v>
      </c>
      <c r="D22" s="228">
        <v>907.18</v>
      </c>
      <c r="E22" s="230" t="s">
        <v>1313</v>
      </c>
      <c r="F22" s="230" t="s">
        <v>1313</v>
      </c>
      <c r="G22" s="230" t="s">
        <v>1313</v>
      </c>
      <c r="H22" s="228">
        <v>481000</v>
      </c>
      <c r="I22" s="228">
        <v>49.720680290237325</v>
      </c>
      <c r="J22" s="228">
        <v>742.09970582443771</v>
      </c>
      <c r="K22" s="228">
        <v>850000</v>
      </c>
    </row>
    <row r="23" spans="1:11">
      <c r="A23" s="227">
        <v>1917</v>
      </c>
      <c r="B23" s="228">
        <v>284000</v>
      </c>
      <c r="C23" s="228">
        <v>376000</v>
      </c>
      <c r="D23" s="228">
        <v>907.18</v>
      </c>
      <c r="E23" s="230" t="s">
        <v>1313</v>
      </c>
      <c r="F23" s="230" t="s">
        <v>1313</v>
      </c>
      <c r="G23" s="230" t="s">
        <v>1313</v>
      </c>
      <c r="H23" s="228">
        <v>660000</v>
      </c>
      <c r="I23" s="228">
        <v>46.692020760003906</v>
      </c>
      <c r="J23" s="228">
        <v>594.04606564890469</v>
      </c>
      <c r="K23" s="228">
        <v>864000</v>
      </c>
    </row>
    <row r="24" spans="1:11">
      <c r="A24" s="227">
        <v>1918</v>
      </c>
      <c r="B24" s="228">
        <v>419000</v>
      </c>
      <c r="C24" s="228">
        <v>301000</v>
      </c>
      <c r="D24" s="228">
        <v>4540</v>
      </c>
      <c r="E24" s="230" t="s">
        <v>1313</v>
      </c>
      <c r="F24" s="230" t="s">
        <v>1313</v>
      </c>
      <c r="G24" s="230" t="s">
        <v>1313</v>
      </c>
      <c r="H24" s="228">
        <v>716000</v>
      </c>
      <c r="I24" s="228">
        <v>73.348565675116191</v>
      </c>
      <c r="J24" s="228">
        <v>793.8156458345909</v>
      </c>
      <c r="K24" s="228">
        <v>934000</v>
      </c>
    </row>
    <row r="25" spans="1:11">
      <c r="A25" s="227">
        <v>1919</v>
      </c>
      <c r="B25" s="228">
        <v>127000</v>
      </c>
      <c r="C25" s="228">
        <v>317000</v>
      </c>
      <c r="D25" s="228">
        <v>3630</v>
      </c>
      <c r="E25" s="230" t="s">
        <v>1313</v>
      </c>
      <c r="F25" s="230" t="s">
        <v>1313</v>
      </c>
      <c r="G25" s="230" t="s">
        <v>1313</v>
      </c>
      <c r="H25" s="228">
        <v>440000</v>
      </c>
      <c r="I25" s="228">
        <v>80.551185732172755</v>
      </c>
      <c r="J25" s="228">
        <v>759.20061953037464</v>
      </c>
      <c r="K25" s="228">
        <v>550000</v>
      </c>
    </row>
    <row r="26" spans="1:11">
      <c r="A26" s="227">
        <v>1920</v>
      </c>
      <c r="B26" s="228">
        <v>210000</v>
      </c>
      <c r="C26" s="228">
        <v>345000</v>
      </c>
      <c r="D26" s="228">
        <v>2720</v>
      </c>
      <c r="E26" s="230" t="s">
        <v>1313</v>
      </c>
      <c r="F26" s="230" t="s">
        <v>1313</v>
      </c>
      <c r="G26" s="230" t="s">
        <v>1313</v>
      </c>
      <c r="H26" s="228">
        <v>552000</v>
      </c>
      <c r="I26" s="228">
        <v>57.148123134937713</v>
      </c>
      <c r="J26" s="228">
        <v>464.99693356336627</v>
      </c>
      <c r="K26" s="228">
        <v>754000</v>
      </c>
    </row>
    <row r="27" spans="1:11">
      <c r="A27" s="227">
        <v>1921</v>
      </c>
      <c r="B27" s="228">
        <v>21000</v>
      </c>
      <c r="C27" s="228">
        <v>203000</v>
      </c>
      <c r="D27" s="228">
        <v>907.18</v>
      </c>
      <c r="E27" s="230" t="s">
        <v>1313</v>
      </c>
      <c r="F27" s="228">
        <v>113000</v>
      </c>
      <c r="G27" s="230" t="s">
        <v>1313</v>
      </c>
      <c r="H27" s="228">
        <v>223000</v>
      </c>
      <c r="I27" s="228">
        <v>18.542135560058927</v>
      </c>
      <c r="J27" s="228">
        <v>168.87190856155672</v>
      </c>
      <c r="K27" s="228">
        <v>523000</v>
      </c>
    </row>
    <row r="28" spans="1:11">
      <c r="A28" s="227">
        <v>1922</v>
      </c>
      <c r="B28" s="228">
        <v>135000</v>
      </c>
      <c r="C28" s="228">
        <v>262000</v>
      </c>
      <c r="D28" s="228">
        <v>907.18</v>
      </c>
      <c r="E28" s="230" t="s">
        <v>1313</v>
      </c>
      <c r="F28" s="228">
        <v>168000</v>
      </c>
      <c r="G28" s="230" t="s">
        <v>1313</v>
      </c>
      <c r="H28" s="228">
        <v>396000</v>
      </c>
      <c r="I28" s="228">
        <v>32.669467370080319</v>
      </c>
      <c r="J28" s="228">
        <v>317.79637519533384</v>
      </c>
      <c r="K28" s="228">
        <v>535000</v>
      </c>
    </row>
    <row r="29" spans="1:11">
      <c r="A29" s="227">
        <v>1923</v>
      </c>
      <c r="B29" s="228">
        <v>208000</v>
      </c>
      <c r="C29" s="228">
        <v>178000</v>
      </c>
      <c r="D29" s="228">
        <v>3630</v>
      </c>
      <c r="E29" s="230" t="s">
        <v>1313</v>
      </c>
      <c r="F29" s="228">
        <v>282000</v>
      </c>
      <c r="G29" s="230" t="s">
        <v>1313</v>
      </c>
      <c r="H29" s="228">
        <v>382000</v>
      </c>
      <c r="I29" s="228">
        <v>42.194799281463183</v>
      </c>
      <c r="J29" s="228">
        <v>403.39196253788896</v>
      </c>
      <c r="K29" s="228">
        <v>731000</v>
      </c>
    </row>
    <row r="30" spans="1:11">
      <c r="A30" s="227">
        <v>1924</v>
      </c>
      <c r="B30" s="228">
        <v>171000</v>
      </c>
      <c r="C30" s="228">
        <v>288000</v>
      </c>
      <c r="D30" s="228">
        <v>2720</v>
      </c>
      <c r="E30" s="230" t="s">
        <v>1313</v>
      </c>
      <c r="F30" s="228">
        <v>231000</v>
      </c>
      <c r="G30" s="230" t="s">
        <v>1313</v>
      </c>
      <c r="H30" s="228">
        <v>455000</v>
      </c>
      <c r="I30" s="228">
        <v>35.774715933861287</v>
      </c>
      <c r="J30" s="228">
        <v>341.0363768718903</v>
      </c>
      <c r="K30" s="228">
        <v>919000</v>
      </c>
    </row>
    <row r="31" spans="1:11">
      <c r="A31" s="227">
        <v>1925</v>
      </c>
      <c r="B31" s="228">
        <v>230000</v>
      </c>
      <c r="C31" s="228">
        <v>362000</v>
      </c>
      <c r="D31" s="228">
        <v>4540</v>
      </c>
      <c r="E31" s="230" t="s">
        <v>1313</v>
      </c>
      <c r="F31" s="228">
        <v>277000</v>
      </c>
      <c r="G31" s="230" t="s">
        <v>1313</v>
      </c>
      <c r="H31" s="228">
        <v>578000</v>
      </c>
      <c r="I31" s="228">
        <v>40.303514711981634</v>
      </c>
      <c r="J31" s="228">
        <v>374.91641592541055</v>
      </c>
      <c r="K31" s="228">
        <v>1170000</v>
      </c>
    </row>
    <row r="32" spans="1:11">
      <c r="A32" s="227">
        <v>1926</v>
      </c>
      <c r="B32" s="228">
        <v>212000</v>
      </c>
      <c r="C32" s="228">
        <v>353000</v>
      </c>
      <c r="D32" s="228">
        <v>907.18</v>
      </c>
      <c r="E32" s="230" t="s">
        <v>1313</v>
      </c>
      <c r="F32" s="228">
        <v>328000</v>
      </c>
      <c r="G32" s="230" t="s">
        <v>1313</v>
      </c>
      <c r="H32" s="228">
        <v>564000</v>
      </c>
      <c r="I32" s="228">
        <v>39.000701152349521</v>
      </c>
      <c r="J32" s="228">
        <v>359.45346684193106</v>
      </c>
      <c r="K32" s="228">
        <v>1370000</v>
      </c>
    </row>
    <row r="33" spans="1:11">
      <c r="A33" s="227">
        <v>1927</v>
      </c>
      <c r="B33" s="228">
        <v>188000</v>
      </c>
      <c r="C33" s="228">
        <v>347000</v>
      </c>
      <c r="D33" s="228">
        <v>907.18</v>
      </c>
      <c r="E33" s="230" t="s">
        <v>1313</v>
      </c>
      <c r="F33" s="228">
        <v>296000</v>
      </c>
      <c r="G33" s="230" t="s">
        <v>1313</v>
      </c>
      <c r="H33" s="228">
        <v>534000</v>
      </c>
      <c r="I33" s="228">
        <v>34.801763763830245</v>
      </c>
      <c r="J33" s="228">
        <v>326.77712454300701</v>
      </c>
      <c r="K33" s="228">
        <v>1430000</v>
      </c>
    </row>
    <row r="34" spans="1:11">
      <c r="A34" s="227">
        <v>1928</v>
      </c>
      <c r="B34" s="228">
        <v>134000</v>
      </c>
      <c r="C34" s="228">
        <v>325000</v>
      </c>
      <c r="D34" s="228">
        <v>7260</v>
      </c>
      <c r="E34" s="230" t="s">
        <v>1313</v>
      </c>
      <c r="F34" s="228">
        <v>304000</v>
      </c>
      <c r="G34" s="230" t="s">
        <v>1313</v>
      </c>
      <c r="H34" s="228">
        <v>452000</v>
      </c>
      <c r="I34" s="228">
        <v>37.139755581185653</v>
      </c>
      <c r="J34" s="228">
        <v>353.37540990661898</v>
      </c>
      <c r="K34" s="228">
        <v>1280000</v>
      </c>
    </row>
    <row r="35" spans="1:11">
      <c r="A35" s="227">
        <v>1929</v>
      </c>
      <c r="B35" s="228">
        <v>158000</v>
      </c>
      <c r="C35" s="228">
        <v>385000</v>
      </c>
      <c r="D35" s="228">
        <v>907.18</v>
      </c>
      <c r="E35" s="230" t="s">
        <v>1313</v>
      </c>
      <c r="F35" s="228">
        <v>364000</v>
      </c>
      <c r="G35" s="230" t="s">
        <v>1313</v>
      </c>
      <c r="H35" s="228">
        <v>542000</v>
      </c>
      <c r="I35" s="228">
        <v>38.456671253023906</v>
      </c>
      <c r="J35" s="228">
        <v>365.90553047596484</v>
      </c>
      <c r="K35" s="228">
        <v>1580000</v>
      </c>
    </row>
    <row r="36" spans="1:11">
      <c r="A36" s="227">
        <v>1930</v>
      </c>
      <c r="B36" s="228">
        <v>122000</v>
      </c>
      <c r="C36" s="228">
        <v>269000</v>
      </c>
      <c r="D36" s="228">
        <v>5440</v>
      </c>
      <c r="E36" s="230" t="s">
        <v>1313</v>
      </c>
      <c r="F36" s="228">
        <v>366000</v>
      </c>
      <c r="G36" s="230" t="s">
        <v>1313</v>
      </c>
      <c r="H36" s="228">
        <v>386000</v>
      </c>
      <c r="I36" s="228">
        <v>32.945603526956511</v>
      </c>
      <c r="J36" s="228">
        <v>321.73440944293463</v>
      </c>
      <c r="K36" s="228">
        <v>1590000</v>
      </c>
    </row>
    <row r="37" spans="1:11">
      <c r="A37" s="227">
        <v>1931</v>
      </c>
      <c r="B37" s="228">
        <v>69000</v>
      </c>
      <c r="C37" s="228">
        <v>165000</v>
      </c>
      <c r="D37" s="228">
        <v>907.18</v>
      </c>
      <c r="E37" s="230" t="s">
        <v>1313</v>
      </c>
      <c r="F37" s="228">
        <v>215000</v>
      </c>
      <c r="G37" s="230" t="s">
        <v>1313</v>
      </c>
      <c r="H37" s="228">
        <v>233000</v>
      </c>
      <c r="I37" s="228">
        <v>26.106982664917112</v>
      </c>
      <c r="J37" s="228">
        <v>279.5180156843374</v>
      </c>
      <c r="K37" s="228">
        <v>982000</v>
      </c>
    </row>
    <row r="38" spans="1:11">
      <c r="A38" s="227">
        <v>1932</v>
      </c>
      <c r="B38" s="228">
        <v>18000</v>
      </c>
      <c r="C38" s="228">
        <v>61700</v>
      </c>
      <c r="D38" s="228">
        <v>7260</v>
      </c>
      <c r="E38" s="230" t="s">
        <v>1313</v>
      </c>
      <c r="F38" s="228">
        <v>68000</v>
      </c>
      <c r="G38" s="230" t="s">
        <v>1313</v>
      </c>
      <c r="H38" s="228">
        <v>79800</v>
      </c>
      <c r="I38" s="228">
        <v>35.159611846009554</v>
      </c>
      <c r="J38" s="228">
        <v>419.56577381872978</v>
      </c>
      <c r="K38" s="228">
        <v>559000</v>
      </c>
    </row>
    <row r="39" spans="1:11">
      <c r="A39" s="227">
        <v>1933</v>
      </c>
      <c r="B39" s="228">
        <v>24000</v>
      </c>
      <c r="C39" s="228">
        <v>181000</v>
      </c>
      <c r="D39" s="228">
        <v>7260</v>
      </c>
      <c r="E39" s="230" t="s">
        <v>1313</v>
      </c>
      <c r="F39" s="228">
        <v>175000</v>
      </c>
      <c r="G39" s="230" t="s">
        <v>1313</v>
      </c>
      <c r="H39" s="228">
        <v>206000</v>
      </c>
      <c r="I39" s="228">
        <v>38.589493353380632</v>
      </c>
      <c r="J39" s="228">
        <v>485.40243211799537</v>
      </c>
      <c r="K39" s="228">
        <v>779000</v>
      </c>
    </row>
    <row r="40" spans="1:11">
      <c r="A40" s="227">
        <v>1934</v>
      </c>
      <c r="B40" s="228">
        <v>45000</v>
      </c>
      <c r="C40" s="228">
        <v>192000</v>
      </c>
      <c r="D40" s="228">
        <v>7260</v>
      </c>
      <c r="E40" s="230" t="s">
        <v>1313</v>
      </c>
      <c r="F40" s="228">
        <v>219000</v>
      </c>
      <c r="G40" s="230" t="s">
        <v>1313</v>
      </c>
      <c r="H40" s="228">
        <v>238000</v>
      </c>
      <c r="I40" s="228">
        <v>28.997646175529532</v>
      </c>
      <c r="J40" s="228">
        <v>353.19910079816725</v>
      </c>
      <c r="K40" s="228">
        <v>1310000</v>
      </c>
    </row>
    <row r="41" spans="1:11">
      <c r="A41" s="227">
        <v>1935</v>
      </c>
      <c r="B41" s="228">
        <v>89000</v>
      </c>
      <c r="C41" s="228">
        <v>221000</v>
      </c>
      <c r="D41" s="228">
        <v>7260</v>
      </c>
      <c r="E41" s="230" t="s">
        <v>1313</v>
      </c>
      <c r="F41" s="228">
        <v>275000</v>
      </c>
      <c r="G41" s="230" t="s">
        <v>1313</v>
      </c>
      <c r="H41" s="228">
        <v>310000</v>
      </c>
      <c r="I41" s="228">
        <v>30.991735477410465</v>
      </c>
      <c r="J41" s="228">
        <v>368.07286790273713</v>
      </c>
      <c r="K41" s="228">
        <v>1800000</v>
      </c>
    </row>
    <row r="42" spans="1:11">
      <c r="A42" s="227">
        <v>1936</v>
      </c>
      <c r="B42" s="228">
        <v>123000</v>
      </c>
      <c r="C42" s="228">
        <v>455000</v>
      </c>
      <c r="D42" s="228">
        <v>7260</v>
      </c>
      <c r="E42" s="230" t="s">
        <v>1313</v>
      </c>
      <c r="F42" s="228">
        <v>556000</v>
      </c>
      <c r="G42" s="230" t="s">
        <v>1313</v>
      </c>
      <c r="H42" s="228">
        <v>578000</v>
      </c>
      <c r="I42" s="228">
        <v>27.227718770970345</v>
      </c>
      <c r="J42" s="228">
        <v>320.32610318788636</v>
      </c>
      <c r="K42" s="228">
        <v>2340000</v>
      </c>
    </row>
    <row r="43" spans="1:11">
      <c r="A43" s="227">
        <v>1937</v>
      </c>
      <c r="B43" s="228">
        <v>164000</v>
      </c>
      <c r="C43" s="228">
        <v>482000</v>
      </c>
      <c r="D43" s="228">
        <v>1810</v>
      </c>
      <c r="E43" s="230" t="s">
        <v>1313</v>
      </c>
      <c r="F43" s="228">
        <v>642000</v>
      </c>
      <c r="G43" s="230" t="s">
        <v>1313</v>
      </c>
      <c r="H43" s="228">
        <v>644000</v>
      </c>
      <c r="I43" s="228">
        <v>27.41893966493646</v>
      </c>
      <c r="J43" s="228">
        <v>311.22519483469307</v>
      </c>
      <c r="K43" s="228">
        <v>2740000</v>
      </c>
    </row>
    <row r="44" spans="1:11">
      <c r="A44" s="227">
        <v>1938</v>
      </c>
      <c r="B44" s="228">
        <v>47000</v>
      </c>
      <c r="C44" s="228">
        <v>263000</v>
      </c>
      <c r="D44" s="228">
        <v>7260</v>
      </c>
      <c r="E44" s="230" t="s">
        <v>1313</v>
      </c>
      <c r="F44" s="228">
        <v>296000</v>
      </c>
      <c r="G44" s="230" t="s">
        <v>1313</v>
      </c>
      <c r="H44" s="228">
        <v>310000</v>
      </c>
      <c r="I44" s="228">
        <v>35.413782013390076</v>
      </c>
      <c r="J44" s="228">
        <v>409.88173626608881</v>
      </c>
      <c r="K44" s="228">
        <v>2380000</v>
      </c>
    </row>
    <row r="45" spans="1:11">
      <c r="A45" s="227">
        <v>1939</v>
      </c>
      <c r="B45" s="228">
        <v>139000</v>
      </c>
      <c r="C45" s="228">
        <v>368000</v>
      </c>
      <c r="D45" s="228">
        <v>2720</v>
      </c>
      <c r="E45" s="230" t="s">
        <v>1313</v>
      </c>
      <c r="F45" s="228">
        <v>431000</v>
      </c>
      <c r="G45" s="230" t="s">
        <v>1313</v>
      </c>
      <c r="H45" s="228">
        <v>504000</v>
      </c>
      <c r="I45" s="228">
        <v>35.376270207183524</v>
      </c>
      <c r="J45" s="228">
        <v>415.2144390514498</v>
      </c>
      <c r="K45" s="228">
        <v>1110000</v>
      </c>
    </row>
    <row r="46" spans="1:11">
      <c r="A46" s="227">
        <v>1940</v>
      </c>
      <c r="B46" s="228">
        <v>188000</v>
      </c>
      <c r="C46" s="228">
        <v>639000</v>
      </c>
      <c r="D46" s="228">
        <v>10900</v>
      </c>
      <c r="E46" s="230" t="s">
        <v>1313</v>
      </c>
      <c r="F46" s="228">
        <v>627000.07780889247</v>
      </c>
      <c r="G46" s="228">
        <v>472000</v>
      </c>
      <c r="H46" s="228">
        <v>816000</v>
      </c>
      <c r="I46" s="228">
        <v>31.585347597634048</v>
      </c>
      <c r="J46" s="228">
        <v>367.27148369341921</v>
      </c>
      <c r="K46" s="228">
        <v>2540000</v>
      </c>
    </row>
    <row r="47" spans="1:11">
      <c r="A47" s="227">
        <v>1941</v>
      </c>
      <c r="B47" s="228">
        <v>210000</v>
      </c>
      <c r="C47" s="228">
        <v>756000</v>
      </c>
      <c r="D47" s="228">
        <v>3630</v>
      </c>
      <c r="E47" s="230" t="s">
        <v>1313</v>
      </c>
      <c r="F47" s="228">
        <v>748000</v>
      </c>
      <c r="G47" s="228">
        <v>531000</v>
      </c>
      <c r="H47" s="228">
        <v>961000</v>
      </c>
      <c r="I47" s="228">
        <v>34.275741764143945</v>
      </c>
      <c r="J47" s="228">
        <v>379.57632075463943</v>
      </c>
      <c r="K47" s="228">
        <v>2450000</v>
      </c>
    </row>
    <row r="48" spans="1:11">
      <c r="A48" s="227">
        <v>1942</v>
      </c>
      <c r="B48" s="228">
        <v>285000</v>
      </c>
      <c r="C48" s="228">
        <v>705000</v>
      </c>
      <c r="D48" s="228">
        <v>5440</v>
      </c>
      <c r="E48" s="230" t="s">
        <v>1313</v>
      </c>
      <c r="F48" s="228">
        <v>694000</v>
      </c>
      <c r="G48" s="228">
        <v>592000</v>
      </c>
      <c r="H48" s="228">
        <v>990000</v>
      </c>
      <c r="I48" s="228">
        <v>34.564637870689722</v>
      </c>
      <c r="J48" s="228">
        <v>345.99237107797518</v>
      </c>
      <c r="K48" s="228">
        <v>2290000</v>
      </c>
    </row>
    <row r="49" spans="1:11">
      <c r="A49" s="227">
        <v>1943</v>
      </c>
      <c r="B49" s="228">
        <v>294000</v>
      </c>
      <c r="C49" s="228">
        <v>663000</v>
      </c>
      <c r="D49" s="228">
        <v>9070</v>
      </c>
      <c r="E49" s="230" t="s">
        <v>1313</v>
      </c>
      <c r="F49" s="228">
        <v>695000</v>
      </c>
      <c r="G49" s="228">
        <v>594000</v>
      </c>
      <c r="H49" s="228">
        <v>948000</v>
      </c>
      <c r="I49" s="228">
        <v>35.692599952510058</v>
      </c>
      <c r="J49" s="228">
        <v>336.40527759198926</v>
      </c>
      <c r="K49" s="228">
        <v>1800000</v>
      </c>
    </row>
    <row r="50" spans="1:11">
      <c r="A50" s="227">
        <v>1944</v>
      </c>
      <c r="B50" s="228">
        <v>287000</v>
      </c>
      <c r="C50" s="228">
        <v>578000</v>
      </c>
      <c r="D50" s="228">
        <v>907.18</v>
      </c>
      <c r="E50" s="230" t="s">
        <v>1313</v>
      </c>
      <c r="F50" s="228">
        <v>696000</v>
      </c>
      <c r="G50" s="228">
        <v>594000</v>
      </c>
      <c r="H50" s="228">
        <v>864000</v>
      </c>
      <c r="I50" s="228">
        <v>43.70461797114762</v>
      </c>
      <c r="J50" s="228">
        <v>405.04743254075646</v>
      </c>
      <c r="K50" s="228">
        <v>1270000</v>
      </c>
    </row>
    <row r="51" spans="1:11">
      <c r="A51" s="227">
        <v>1945</v>
      </c>
      <c r="B51" s="228">
        <v>236000</v>
      </c>
      <c r="C51" s="228">
        <v>601000</v>
      </c>
      <c r="D51" s="228">
        <v>907.18</v>
      </c>
      <c r="E51" s="230" t="s">
        <v>1313</v>
      </c>
      <c r="F51" s="228">
        <v>652000</v>
      </c>
      <c r="G51" s="228">
        <v>527000</v>
      </c>
      <c r="H51" s="228">
        <v>836000</v>
      </c>
      <c r="I51" s="228">
        <v>49.28998616393276</v>
      </c>
      <c r="J51" s="228">
        <v>446.46726597765183</v>
      </c>
      <c r="K51" s="228">
        <v>1900000</v>
      </c>
    </row>
    <row r="52" spans="1:11">
      <c r="A52" s="227">
        <v>1946</v>
      </c>
      <c r="B52" s="228">
        <v>187000</v>
      </c>
      <c r="C52" s="228">
        <v>713000</v>
      </c>
      <c r="D52" s="228">
        <v>11800</v>
      </c>
      <c r="E52" s="230" t="s">
        <v>1313</v>
      </c>
      <c r="F52" s="228">
        <v>504000</v>
      </c>
      <c r="G52" s="228">
        <v>415000</v>
      </c>
      <c r="H52" s="228">
        <v>870000</v>
      </c>
      <c r="I52" s="228">
        <v>49.153456616767848</v>
      </c>
      <c r="J52" s="228">
        <v>410.29596508153463</v>
      </c>
      <c r="K52" s="228">
        <v>1650000</v>
      </c>
    </row>
    <row r="53" spans="1:11">
      <c r="A53" s="227">
        <v>1947</v>
      </c>
      <c r="B53" s="228">
        <v>184000</v>
      </c>
      <c r="C53" s="228">
        <v>625000</v>
      </c>
      <c r="D53" s="228">
        <v>19100</v>
      </c>
      <c r="E53" s="230" t="s">
        <v>1313</v>
      </c>
      <c r="F53" s="228">
        <v>619000</v>
      </c>
      <c r="G53" s="228">
        <v>544000</v>
      </c>
      <c r="H53" s="228">
        <v>790000</v>
      </c>
      <c r="I53" s="228">
        <v>51.371648425433065</v>
      </c>
      <c r="J53" s="228">
        <v>374.97553595206614</v>
      </c>
      <c r="K53" s="228">
        <v>1750000</v>
      </c>
    </row>
    <row r="54" spans="1:11">
      <c r="A54" s="227">
        <v>1948</v>
      </c>
      <c r="B54" s="228">
        <v>200000</v>
      </c>
      <c r="C54" s="228">
        <v>708000</v>
      </c>
      <c r="D54" s="228">
        <v>18100</v>
      </c>
      <c r="E54" s="230" t="s">
        <v>1313</v>
      </c>
      <c r="F54" s="228">
        <v>665000</v>
      </c>
      <c r="G54" s="228">
        <v>550000</v>
      </c>
      <c r="H54" s="228">
        <v>890000</v>
      </c>
      <c r="I54" s="228">
        <v>53.428519918369737</v>
      </c>
      <c r="J54" s="228">
        <v>361.73676315754733</v>
      </c>
      <c r="K54" s="228">
        <v>1830000</v>
      </c>
    </row>
    <row r="55" spans="1:11">
      <c r="A55" s="227">
        <v>1949</v>
      </c>
      <c r="B55" s="228">
        <v>154000</v>
      </c>
      <c r="C55" s="228">
        <v>632000</v>
      </c>
      <c r="D55" s="228">
        <v>7260</v>
      </c>
      <c r="E55" s="228">
        <v>1520000</v>
      </c>
      <c r="F55" s="228">
        <v>575000</v>
      </c>
      <c r="G55" s="228">
        <v>498000</v>
      </c>
      <c r="H55" s="228">
        <v>797000</v>
      </c>
      <c r="I55" s="228">
        <v>58.121304283851536</v>
      </c>
      <c r="J55" s="228">
        <v>397.54654092921709</v>
      </c>
      <c r="K55" s="228">
        <v>2160000</v>
      </c>
    </row>
    <row r="56" spans="1:11">
      <c r="A56" s="227">
        <v>1950</v>
      </c>
      <c r="B56" s="228">
        <v>171000</v>
      </c>
      <c r="C56" s="228">
        <v>877000</v>
      </c>
      <c r="D56" s="228">
        <v>4000</v>
      </c>
      <c r="E56" s="228">
        <v>1650000</v>
      </c>
      <c r="F56" s="228">
        <v>628000</v>
      </c>
      <c r="G56" s="228">
        <v>619000</v>
      </c>
      <c r="H56" s="228">
        <v>960000</v>
      </c>
      <c r="I56" s="228">
        <v>70.611149316661937</v>
      </c>
      <c r="J56" s="228">
        <v>478.07142394490143</v>
      </c>
      <c r="K56" s="228">
        <v>2530000</v>
      </c>
    </row>
    <row r="57" spans="1:11">
      <c r="A57" s="227">
        <v>1951</v>
      </c>
      <c r="B57" s="228">
        <v>224000</v>
      </c>
      <c r="C57" s="228">
        <v>868000</v>
      </c>
      <c r="D57" s="228">
        <v>4000</v>
      </c>
      <c r="E57" s="228">
        <v>1630000</v>
      </c>
      <c r="F57" s="228">
        <v>796000</v>
      </c>
      <c r="G57" s="228">
        <v>716000</v>
      </c>
      <c r="H57" s="228">
        <v>1100000</v>
      </c>
      <c r="I57" s="228">
        <v>73.397600735938212</v>
      </c>
      <c r="J57" s="228">
        <v>460.75078930281364</v>
      </c>
      <c r="K57" s="228">
        <v>3180000</v>
      </c>
    </row>
    <row r="58" spans="1:11">
      <c r="A58" s="227">
        <v>1952</v>
      </c>
      <c r="B58" s="228">
        <v>190000</v>
      </c>
      <c r="C58" s="228">
        <v>1180000</v>
      </c>
      <c r="D58" s="228">
        <v>5000</v>
      </c>
      <c r="E58" s="228">
        <v>2020000</v>
      </c>
      <c r="F58" s="228">
        <v>746000</v>
      </c>
      <c r="G58" s="228">
        <v>651000</v>
      </c>
      <c r="H58" s="228">
        <v>971000</v>
      </c>
      <c r="I58" s="228">
        <v>84.440845374639466</v>
      </c>
      <c r="J58" s="228">
        <v>518.67841139213431</v>
      </c>
      <c r="K58" s="228">
        <v>4440000</v>
      </c>
    </row>
    <row r="59" spans="1:11">
      <c r="A59" s="227">
        <v>1953</v>
      </c>
      <c r="B59" s="228">
        <v>244000</v>
      </c>
      <c r="C59" s="228">
        <v>1550000</v>
      </c>
      <c r="D59" s="228">
        <v>4000</v>
      </c>
      <c r="E59" s="228">
        <v>2710000</v>
      </c>
      <c r="F59" s="228">
        <v>891000</v>
      </c>
      <c r="G59" s="228">
        <v>760000</v>
      </c>
      <c r="H59" s="228">
        <v>1120000</v>
      </c>
      <c r="I59" s="228">
        <v>96.621306778506806</v>
      </c>
      <c r="J59" s="228">
        <v>589.15430962504149</v>
      </c>
      <c r="K59" s="228">
        <v>4940000</v>
      </c>
    </row>
    <row r="60" spans="1:11">
      <c r="A60" s="227">
        <v>1954</v>
      </c>
      <c r="B60" s="228">
        <v>161000</v>
      </c>
      <c r="C60" s="228">
        <v>967000</v>
      </c>
      <c r="D60" s="228">
        <v>4000</v>
      </c>
      <c r="E60" s="228">
        <v>3110000</v>
      </c>
      <c r="F60" s="228">
        <v>725000</v>
      </c>
      <c r="G60" s="228">
        <v>582000</v>
      </c>
      <c r="H60" s="228">
        <v>720000</v>
      </c>
      <c r="I60" s="228">
        <v>88.946005437643677</v>
      </c>
      <c r="J60" s="228">
        <v>539.39360483713574</v>
      </c>
      <c r="K60" s="228">
        <v>4500000</v>
      </c>
    </row>
    <row r="61" spans="1:11">
      <c r="A61" s="227">
        <v>1955</v>
      </c>
      <c r="B61" s="228">
        <v>239000</v>
      </c>
      <c r="C61" s="228">
        <v>953000</v>
      </c>
      <c r="D61" s="228">
        <v>4000</v>
      </c>
      <c r="E61" s="228">
        <v>3180000</v>
      </c>
      <c r="F61" s="228">
        <v>885000</v>
      </c>
      <c r="G61" s="228">
        <v>760000</v>
      </c>
      <c r="H61" s="228">
        <v>1120000</v>
      </c>
      <c r="I61" s="228">
        <v>81.937200049458184</v>
      </c>
      <c r="J61" s="228">
        <v>499.00852648878305</v>
      </c>
      <c r="K61" s="228">
        <v>4870000</v>
      </c>
    </row>
    <row r="62" spans="1:11">
      <c r="A62" s="227">
        <v>1956</v>
      </c>
      <c r="B62" s="228">
        <v>224000</v>
      </c>
      <c r="C62" s="228">
        <v>1070000</v>
      </c>
      <c r="D62" s="228">
        <v>4000</v>
      </c>
      <c r="E62" s="228">
        <v>3660000</v>
      </c>
      <c r="F62" s="228">
        <v>931000</v>
      </c>
      <c r="G62" s="228">
        <v>700000</v>
      </c>
      <c r="H62" s="228">
        <v>807000</v>
      </c>
      <c r="I62" s="228">
        <v>95.719147214647265</v>
      </c>
      <c r="J62" s="228">
        <v>574.20004327922777</v>
      </c>
      <c r="K62" s="228">
        <v>5310000</v>
      </c>
    </row>
    <row r="63" spans="1:11">
      <c r="A63" s="227">
        <v>1957</v>
      </c>
      <c r="B63" s="228">
        <v>233000</v>
      </c>
      <c r="C63" s="228">
        <v>1540000</v>
      </c>
      <c r="D63" s="228">
        <v>8000</v>
      </c>
      <c r="E63" s="228">
        <v>4280000</v>
      </c>
      <c r="F63" s="228">
        <v>985000</v>
      </c>
      <c r="G63" s="228">
        <v>761000</v>
      </c>
      <c r="H63" s="228">
        <v>1150000</v>
      </c>
      <c r="I63" s="228">
        <v>121.37075597563182</v>
      </c>
      <c r="J63" s="228">
        <v>703.19093844514384</v>
      </c>
      <c r="K63" s="228">
        <v>5820000</v>
      </c>
    </row>
    <row r="64" spans="1:11">
      <c r="A64" s="227">
        <v>1958</v>
      </c>
      <c r="B64" s="228">
        <v>178000</v>
      </c>
      <c r="C64" s="228">
        <v>1100000</v>
      </c>
      <c r="D64" s="228">
        <v>4000</v>
      </c>
      <c r="E64" s="228">
        <v>4680000</v>
      </c>
      <c r="F64" s="228">
        <v>632000</v>
      </c>
      <c r="G64" s="228">
        <v>556000</v>
      </c>
      <c r="H64" s="228">
        <v>865000</v>
      </c>
      <c r="I64" s="228">
        <v>108.54105056909604</v>
      </c>
      <c r="J64" s="228">
        <v>612.18866649236338</v>
      </c>
      <c r="K64" s="228">
        <v>5580000</v>
      </c>
    </row>
    <row r="65" spans="1:11">
      <c r="A65" s="227">
        <v>1959</v>
      </c>
      <c r="B65" s="228">
        <v>139000</v>
      </c>
      <c r="C65" s="228">
        <v>1110000</v>
      </c>
      <c r="D65" s="228">
        <v>4000</v>
      </c>
      <c r="E65" s="228">
        <v>4970000</v>
      </c>
      <c r="F65" s="228">
        <v>688000</v>
      </c>
      <c r="G65" s="228">
        <v>624000</v>
      </c>
      <c r="H65" s="228">
        <v>963000</v>
      </c>
      <c r="I65" s="228">
        <v>102.08863346176881</v>
      </c>
      <c r="J65" s="228">
        <v>570.96551153114547</v>
      </c>
      <c r="K65" s="228">
        <v>5830000</v>
      </c>
    </row>
    <row r="66" spans="1:11">
      <c r="A66" s="227">
        <v>1960</v>
      </c>
      <c r="B66" s="228">
        <v>106000</v>
      </c>
      <c r="C66" s="228">
        <v>1200000</v>
      </c>
      <c r="D66" s="228">
        <v>5000</v>
      </c>
      <c r="E66" s="228">
        <v>5160000</v>
      </c>
      <c r="F66" s="228">
        <v>839000</v>
      </c>
      <c r="G66" s="228">
        <v>657000</v>
      </c>
      <c r="H66" s="228">
        <v>977000</v>
      </c>
      <c r="I66" s="228">
        <v>95.052069321948252</v>
      </c>
      <c r="J66" s="228">
        <v>523.12641343945108</v>
      </c>
      <c r="K66" s="228">
        <v>6120000</v>
      </c>
    </row>
    <row r="67" spans="1:11">
      <c r="A67" s="227">
        <v>1961</v>
      </c>
      <c r="B67" s="228">
        <v>70800</v>
      </c>
      <c r="C67" s="228">
        <v>1060000</v>
      </c>
      <c r="D67" s="228">
        <v>6000</v>
      </c>
      <c r="E67" s="228">
        <v>5520000</v>
      </c>
      <c r="F67" s="228">
        <v>741000</v>
      </c>
      <c r="G67" s="228">
        <v>648000</v>
      </c>
      <c r="H67" s="228">
        <v>764000</v>
      </c>
      <c r="I67" s="228">
        <v>103.27106587921601</v>
      </c>
      <c r="J67" s="228">
        <v>562.78510015921529</v>
      </c>
      <c r="K67" s="228">
        <v>6110000</v>
      </c>
    </row>
    <row r="68" spans="1:11">
      <c r="A68" s="227">
        <v>1962</v>
      </c>
      <c r="B68" s="228">
        <v>66200</v>
      </c>
      <c r="C68" s="228">
        <v>980000</v>
      </c>
      <c r="D68" s="228">
        <v>8170</v>
      </c>
      <c r="E68" s="228">
        <v>5670000</v>
      </c>
      <c r="F68" s="228">
        <v>808000</v>
      </c>
      <c r="G68" s="228">
        <v>675000</v>
      </c>
      <c r="H68" s="228">
        <v>887000</v>
      </c>
      <c r="I68" s="228">
        <v>87.977274651052468</v>
      </c>
      <c r="J68" s="228">
        <v>474.27102237764132</v>
      </c>
      <c r="K68" s="228">
        <v>6400000</v>
      </c>
    </row>
    <row r="69" spans="1:11">
      <c r="A69" s="227">
        <v>1963</v>
      </c>
      <c r="B69" s="228">
        <v>85300</v>
      </c>
      <c r="C69" s="228">
        <v>1020000</v>
      </c>
      <c r="D69" s="228">
        <v>5440</v>
      </c>
      <c r="E69" s="228">
        <v>5780000</v>
      </c>
      <c r="F69" s="228">
        <v>789000</v>
      </c>
      <c r="G69" s="228">
        <v>755000</v>
      </c>
      <c r="H69" s="228">
        <v>994000</v>
      </c>
      <c r="I69" s="228">
        <v>75.041344951066662</v>
      </c>
      <c r="J69" s="228">
        <v>399.58117652325166</v>
      </c>
      <c r="K69" s="228">
        <v>6630000</v>
      </c>
    </row>
    <row r="70" spans="1:11">
      <c r="A70" s="227">
        <v>1964</v>
      </c>
      <c r="B70" s="228">
        <v>71700</v>
      </c>
      <c r="C70" s="228">
        <v>1040000</v>
      </c>
      <c r="D70" s="228">
        <v>13600</v>
      </c>
      <c r="E70" s="228">
        <v>5780000</v>
      </c>
      <c r="F70" s="228">
        <v>983000</v>
      </c>
      <c r="G70" s="228">
        <v>862000</v>
      </c>
      <c r="H70" s="228">
        <v>1100000</v>
      </c>
      <c r="I70" s="228">
        <v>78.883681257364756</v>
      </c>
      <c r="J70" s="228">
        <v>414.52276015430772</v>
      </c>
      <c r="K70" s="228">
        <v>7240000</v>
      </c>
    </row>
    <row r="71" spans="1:11">
      <c r="A71" s="227">
        <v>1965</v>
      </c>
      <c r="B71" s="228">
        <v>75300</v>
      </c>
      <c r="C71" s="228">
        <v>1300000</v>
      </c>
      <c r="D71" s="228">
        <v>11000</v>
      </c>
      <c r="E71" s="228">
        <v>5900000</v>
      </c>
      <c r="F71" s="228">
        <v>1230000</v>
      </c>
      <c r="G71" s="228">
        <v>896000</v>
      </c>
      <c r="H71" s="228">
        <v>1250000</v>
      </c>
      <c r="I71" s="228">
        <v>76.925323565406529</v>
      </c>
      <c r="J71" s="228">
        <v>397.54689181088645</v>
      </c>
      <c r="K71" s="228">
        <v>7980000</v>
      </c>
    </row>
    <row r="72" spans="1:11">
      <c r="A72" s="227">
        <v>1966</v>
      </c>
      <c r="B72" s="228">
        <v>79800</v>
      </c>
      <c r="C72" s="228">
        <v>1310000</v>
      </c>
      <c r="D72" s="228">
        <v>9070</v>
      </c>
      <c r="E72" s="228">
        <v>6050000</v>
      </c>
      <c r="F72" s="228">
        <v>1020000</v>
      </c>
      <c r="G72" s="228">
        <v>878000</v>
      </c>
      <c r="H72" s="228">
        <v>1230000</v>
      </c>
      <c r="I72" s="228">
        <v>80.628227571723215</v>
      </c>
      <c r="J72" s="228">
        <v>404.96347348931801</v>
      </c>
      <c r="K72" s="228">
        <v>8150000</v>
      </c>
    </row>
    <row r="73" spans="1:11">
      <c r="A73" s="227">
        <v>1967</v>
      </c>
      <c r="B73" s="228">
        <v>66200</v>
      </c>
      <c r="C73" s="228">
        <v>1060000</v>
      </c>
      <c r="D73" s="228">
        <v>9980</v>
      </c>
      <c r="E73" s="228">
        <v>6080000</v>
      </c>
      <c r="F73" s="228">
        <v>1020000</v>
      </c>
      <c r="G73" s="228">
        <v>823000</v>
      </c>
      <c r="H73" s="228">
        <v>1090000</v>
      </c>
      <c r="I73" s="228">
        <v>79.197356930987866</v>
      </c>
      <c r="J73" s="228">
        <v>386.70584438958917</v>
      </c>
      <c r="K73" s="228">
        <v>7510000</v>
      </c>
    </row>
    <row r="74" spans="1:11">
      <c r="A74" s="227">
        <v>1968</v>
      </c>
      <c r="B74" s="228">
        <v>43500</v>
      </c>
      <c r="C74" s="228">
        <v>955000</v>
      </c>
      <c r="D74" s="228">
        <v>13600</v>
      </c>
      <c r="E74" s="228">
        <v>6020000</v>
      </c>
      <c r="F74" s="228">
        <v>961000</v>
      </c>
      <c r="G74" s="228">
        <v>850000</v>
      </c>
      <c r="H74" s="228">
        <v>1040000</v>
      </c>
      <c r="I74" s="228">
        <v>71.197217828601353</v>
      </c>
      <c r="J74" s="228">
        <v>333.63269835333341</v>
      </c>
      <c r="K74" s="228">
        <v>7800000</v>
      </c>
    </row>
    <row r="75" spans="1:11">
      <c r="A75" s="227">
        <v>1969</v>
      </c>
      <c r="B75" s="228">
        <v>84400</v>
      </c>
      <c r="C75" s="228">
        <v>1130000</v>
      </c>
      <c r="D75" s="228">
        <v>12700</v>
      </c>
      <c r="E75" s="228">
        <v>6030000</v>
      </c>
      <c r="F75" s="228">
        <v>1000000</v>
      </c>
      <c r="G75" s="228">
        <v>883000</v>
      </c>
      <c r="H75" s="228">
        <v>1190000</v>
      </c>
      <c r="I75" s="228">
        <v>64.588791930951373</v>
      </c>
      <c r="J75" s="228">
        <v>287.18893699844989</v>
      </c>
      <c r="K75" s="228">
        <v>8420000</v>
      </c>
    </row>
    <row r="76" spans="1:11">
      <c r="A76" s="227">
        <v>1970</v>
      </c>
      <c r="B76" s="228">
        <v>59900</v>
      </c>
      <c r="C76" s="228">
        <v>989000</v>
      </c>
      <c r="D76" s="228">
        <v>27200</v>
      </c>
      <c r="E76" s="228">
        <v>5840000</v>
      </c>
      <c r="F76" s="228">
        <v>1050000</v>
      </c>
      <c r="G76" s="228">
        <v>822000</v>
      </c>
      <c r="H76" s="228">
        <v>1200000</v>
      </c>
      <c r="I76" s="228">
        <v>67.581388844547746</v>
      </c>
      <c r="J76" s="228">
        <v>283.71699766812657</v>
      </c>
      <c r="K76" s="228">
        <v>8200000</v>
      </c>
    </row>
    <row r="77" spans="1:11">
      <c r="A77" s="227">
        <v>1971</v>
      </c>
      <c r="B77" s="228">
        <v>34500</v>
      </c>
      <c r="C77" s="228">
        <v>1040000</v>
      </c>
      <c r="D77" s="228">
        <v>27200</v>
      </c>
      <c r="E77" s="228">
        <v>5830000</v>
      </c>
      <c r="F77" s="228">
        <v>958000</v>
      </c>
      <c r="G77" s="228">
        <v>743000</v>
      </c>
      <c r="H77" s="228">
        <v>1060000</v>
      </c>
      <c r="I77" s="228">
        <v>72.917962011347598</v>
      </c>
      <c r="J77" s="228">
        <v>293.55057170429791</v>
      </c>
      <c r="K77" s="228">
        <v>9070000</v>
      </c>
    </row>
    <row r="78" spans="1:11">
      <c r="A78" s="227">
        <v>1972</v>
      </c>
      <c r="B78" s="228">
        <v>26300</v>
      </c>
      <c r="C78" s="228">
        <v>996000</v>
      </c>
      <c r="D78" s="228">
        <v>17200</v>
      </c>
      <c r="E78" s="228">
        <v>5600000</v>
      </c>
      <c r="F78" s="228">
        <v>1030000</v>
      </c>
      <c r="G78" s="228">
        <v>795000</v>
      </c>
      <c r="H78" s="228">
        <v>1240000</v>
      </c>
      <c r="I78" s="228">
        <v>86.913119740876553</v>
      </c>
      <c r="J78" s="228">
        <v>338.71052120372781</v>
      </c>
      <c r="K78" s="228">
        <v>9080000</v>
      </c>
    </row>
    <row r="79" spans="1:11">
      <c r="A79" s="227">
        <v>1973</v>
      </c>
      <c r="B79" s="228">
        <v>28100</v>
      </c>
      <c r="C79" s="228">
        <v>960000</v>
      </c>
      <c r="D79" s="228">
        <v>36300</v>
      </c>
      <c r="E79" s="228">
        <v>5140000</v>
      </c>
      <c r="F79" s="228">
        <v>929000</v>
      </c>
      <c r="G79" s="228">
        <v>927000</v>
      </c>
      <c r="H79" s="228">
        <v>1410000</v>
      </c>
      <c r="I79" s="228">
        <v>97.440138502465217</v>
      </c>
      <c r="J79" s="228">
        <v>357.4473165901145</v>
      </c>
      <c r="K79" s="228">
        <v>9740000</v>
      </c>
    </row>
    <row r="80" spans="1:11">
      <c r="A80" s="227">
        <v>1974</v>
      </c>
      <c r="B80" s="228">
        <v>31800</v>
      </c>
      <c r="C80" s="228">
        <v>879000</v>
      </c>
      <c r="D80" s="228">
        <v>103000</v>
      </c>
      <c r="E80" s="228">
        <v>4590000</v>
      </c>
      <c r="F80" s="228">
        <v>825000</v>
      </c>
      <c r="G80" s="228">
        <v>936000</v>
      </c>
      <c r="H80" s="228">
        <v>1350000</v>
      </c>
      <c r="I80" s="228">
        <v>159.855921741001</v>
      </c>
      <c r="J80" s="228">
        <v>528.44932806942484</v>
      </c>
      <c r="K80" s="228">
        <v>9270000</v>
      </c>
    </row>
    <row r="81" spans="1:11">
      <c r="A81" s="227">
        <v>1975</v>
      </c>
      <c r="B81" s="228">
        <v>17200</v>
      </c>
      <c r="C81" s="228">
        <v>1010000</v>
      </c>
      <c r="D81" s="228">
        <v>119000</v>
      </c>
      <c r="E81" s="228">
        <v>4470000</v>
      </c>
      <c r="F81" s="228">
        <v>803000</v>
      </c>
      <c r="G81" s="228">
        <v>748000</v>
      </c>
      <c r="H81" s="228">
        <v>1030000</v>
      </c>
      <c r="I81" s="228">
        <v>211.25978931798284</v>
      </c>
      <c r="J81" s="228">
        <v>639.9872442229107</v>
      </c>
      <c r="K81" s="228">
        <v>9810000</v>
      </c>
    </row>
    <row r="82" spans="1:11">
      <c r="A82" s="227">
        <v>1976</v>
      </c>
      <c r="B82" s="228">
        <v>28100</v>
      </c>
      <c r="C82" s="228">
        <v>1020000</v>
      </c>
      <c r="D82" s="229">
        <v>67100</v>
      </c>
      <c r="E82" s="228">
        <v>4220000</v>
      </c>
      <c r="F82" s="228">
        <v>716000</v>
      </c>
      <c r="G82" s="228">
        <v>759000</v>
      </c>
      <c r="H82" s="228">
        <v>1240000</v>
      </c>
      <c r="I82" s="228">
        <v>246.28774177648668</v>
      </c>
      <c r="J82" s="228">
        <v>705.29135674824363</v>
      </c>
      <c r="K82" s="228">
        <v>10000000</v>
      </c>
    </row>
    <row r="83" spans="1:11">
      <c r="A83" s="227">
        <v>1977</v>
      </c>
      <c r="B83" s="228">
        <v>24500</v>
      </c>
      <c r="C83" s="228">
        <v>848000</v>
      </c>
      <c r="D83" s="228">
        <v>70800</v>
      </c>
      <c r="E83" s="228">
        <v>3640000</v>
      </c>
      <c r="F83" s="228">
        <v>602000</v>
      </c>
      <c r="G83" s="228">
        <v>746000</v>
      </c>
      <c r="H83" s="228">
        <v>1380000</v>
      </c>
      <c r="I83" s="228">
        <v>268.52078022833501</v>
      </c>
      <c r="J83" s="228">
        <v>722.41264522016422</v>
      </c>
      <c r="K83" s="228">
        <v>8690000</v>
      </c>
    </row>
    <row r="84" spans="1:11">
      <c r="A84" s="227">
        <v>1978</v>
      </c>
      <c r="B84" s="228">
        <v>34500</v>
      </c>
      <c r="C84" s="228">
        <v>800000</v>
      </c>
      <c r="D84" s="228">
        <v>106000</v>
      </c>
      <c r="E84" s="228">
        <v>3130000</v>
      </c>
      <c r="F84" s="228">
        <v>590000</v>
      </c>
      <c r="G84" s="228">
        <v>828000</v>
      </c>
      <c r="H84" s="228">
        <v>1280000</v>
      </c>
      <c r="I84" s="228">
        <v>287.9369723844585</v>
      </c>
      <c r="J84" s="228">
        <v>719.48268961633812</v>
      </c>
      <c r="K84" s="228">
        <v>8690000</v>
      </c>
    </row>
    <row r="85" spans="1:11">
      <c r="A85" s="227">
        <v>1979</v>
      </c>
      <c r="B85" s="228">
        <v>28100</v>
      </c>
      <c r="C85" s="228">
        <v>864000</v>
      </c>
      <c r="D85" s="228">
        <v>53500</v>
      </c>
      <c r="E85" s="228">
        <v>2840000</v>
      </c>
      <c r="F85" s="228">
        <v>607000</v>
      </c>
      <c r="G85" s="228">
        <v>825000</v>
      </c>
      <c r="H85" s="228">
        <v>1130000</v>
      </c>
      <c r="I85" s="228">
        <v>318.39728930935564</v>
      </c>
      <c r="J85" s="228">
        <v>715.17809817914565</v>
      </c>
      <c r="K85" s="228">
        <v>9800000</v>
      </c>
    </row>
    <row r="86" spans="1:11">
      <c r="A86" s="227">
        <v>1980</v>
      </c>
      <c r="B86" s="228">
        <v>20900</v>
      </c>
      <c r="C86" s="228">
        <v>780000</v>
      </c>
      <c r="D86" s="228">
        <v>47200</v>
      </c>
      <c r="E86" s="228">
        <v>2730000</v>
      </c>
      <c r="F86" s="228">
        <v>459000</v>
      </c>
      <c r="G86" s="228">
        <v>680000</v>
      </c>
      <c r="H86" s="228">
        <v>933000</v>
      </c>
      <c r="I86" s="228">
        <v>353.79872202386923</v>
      </c>
      <c r="J86" s="228">
        <v>700.03704397283195</v>
      </c>
      <c r="K86" s="228">
        <v>9670000</v>
      </c>
    </row>
    <row r="87" spans="1:11">
      <c r="A87" s="227">
        <v>1981</v>
      </c>
      <c r="B87" s="228">
        <v>21800</v>
      </c>
      <c r="C87" s="228">
        <v>831000</v>
      </c>
      <c r="D87" s="228">
        <v>44500</v>
      </c>
      <c r="E87" s="228">
        <v>2610000</v>
      </c>
      <c r="F87" s="228">
        <v>460000</v>
      </c>
      <c r="G87" s="228">
        <v>701000</v>
      </c>
      <c r="H87" s="228">
        <v>932000</v>
      </c>
      <c r="I87" s="228">
        <v>360.83504044666893</v>
      </c>
      <c r="J87" s="228">
        <v>646.77368784131374</v>
      </c>
      <c r="K87" s="228">
        <v>8400000</v>
      </c>
    </row>
    <row r="88" spans="1:11">
      <c r="A88" s="227">
        <v>1982</v>
      </c>
      <c r="B88" s="228">
        <v>3630</v>
      </c>
      <c r="C88" s="228">
        <v>490000</v>
      </c>
      <c r="D88" s="228">
        <v>24500</v>
      </c>
      <c r="E88" s="228">
        <v>2470000</v>
      </c>
      <c r="F88" s="228">
        <v>258000</v>
      </c>
      <c r="G88" s="228">
        <v>393000</v>
      </c>
      <c r="H88" s="228">
        <v>610000</v>
      </c>
      <c r="I88" s="228">
        <v>444.26728082118154</v>
      </c>
      <c r="J88" s="228">
        <v>750.32474382905184</v>
      </c>
      <c r="K88" s="228">
        <v>8580000</v>
      </c>
    </row>
    <row r="89" spans="1:11">
      <c r="A89" s="227">
        <v>1983</v>
      </c>
      <c r="B89" s="228">
        <v>3630</v>
      </c>
      <c r="C89" s="228">
        <v>492000</v>
      </c>
      <c r="D89" s="228">
        <v>24500</v>
      </c>
      <c r="E89" s="228">
        <v>2450000</v>
      </c>
      <c r="F89" s="228">
        <v>233000</v>
      </c>
      <c r="G89" s="228">
        <v>384000</v>
      </c>
      <c r="H89" s="228">
        <v>606000</v>
      </c>
      <c r="I89" s="228">
        <v>363.26176241216757</v>
      </c>
      <c r="J89" s="228">
        <v>594.43914647711927</v>
      </c>
      <c r="K89" s="228">
        <v>7780000</v>
      </c>
    </row>
    <row r="90" spans="1:11">
      <c r="A90" s="227">
        <v>1984</v>
      </c>
      <c r="B90" s="228">
        <v>9980</v>
      </c>
      <c r="C90" s="228">
        <v>550000</v>
      </c>
      <c r="D90" s="228">
        <v>39000</v>
      </c>
      <c r="E90" s="228">
        <v>2370000</v>
      </c>
      <c r="F90" s="228">
        <v>272000</v>
      </c>
      <c r="G90" s="228">
        <v>437000</v>
      </c>
      <c r="H90" s="228">
        <v>569000</v>
      </c>
      <c r="I90" s="228">
        <v>403.41347126574948</v>
      </c>
      <c r="J90" s="228">
        <v>633.20274880827105</v>
      </c>
      <c r="K90" s="228">
        <v>8600000</v>
      </c>
    </row>
    <row r="91" spans="1:11">
      <c r="A91" s="227">
        <v>1985</v>
      </c>
      <c r="B91" s="228">
        <v>1810</v>
      </c>
      <c r="C91" s="228">
        <v>552000</v>
      </c>
      <c r="D91" s="228">
        <v>39900</v>
      </c>
      <c r="E91" s="228">
        <v>2260000</v>
      </c>
      <c r="F91" s="228">
        <v>241000</v>
      </c>
      <c r="G91" s="228">
        <v>416000</v>
      </c>
      <c r="H91" s="228">
        <v>633000</v>
      </c>
      <c r="I91" s="228">
        <v>393.65210175303827</v>
      </c>
      <c r="J91" s="228">
        <v>596.62337337532313</v>
      </c>
      <c r="K91" s="228">
        <v>8690000</v>
      </c>
    </row>
    <row r="92" spans="1:11">
      <c r="A92" s="227">
        <v>1986</v>
      </c>
      <c r="B92" s="228">
        <v>907.18</v>
      </c>
      <c r="C92" s="228">
        <v>625000</v>
      </c>
      <c r="D92" s="228">
        <v>29900</v>
      </c>
      <c r="E92" s="228">
        <v>2190000</v>
      </c>
      <c r="F92" s="228">
        <v>221000</v>
      </c>
      <c r="G92" s="228">
        <v>351000</v>
      </c>
      <c r="H92" s="228">
        <v>662000</v>
      </c>
      <c r="I92" s="228">
        <v>374.59922193890708</v>
      </c>
      <c r="J92" s="228">
        <v>557.02486533666479</v>
      </c>
      <c r="K92" s="228">
        <v>8830000</v>
      </c>
    </row>
    <row r="93" spans="1:11">
      <c r="A93" s="227">
        <v>1987</v>
      </c>
      <c r="B93" s="228">
        <v>1810</v>
      </c>
      <c r="C93" s="228">
        <v>547000</v>
      </c>
      <c r="D93" s="228">
        <v>42600</v>
      </c>
      <c r="E93" s="228">
        <v>2060000</v>
      </c>
      <c r="F93" s="228">
        <v>231000</v>
      </c>
      <c r="G93" s="228">
        <v>383000</v>
      </c>
      <c r="H93" s="228">
        <v>634000</v>
      </c>
      <c r="I93" s="228">
        <v>393.67918661006553</v>
      </c>
      <c r="J93" s="228">
        <v>564.7384688137505</v>
      </c>
      <c r="K93" s="228">
        <v>8340000</v>
      </c>
    </row>
    <row r="94" spans="1:11">
      <c r="A94" s="227">
        <v>1988</v>
      </c>
      <c r="B94" s="228">
        <v>907.18</v>
      </c>
      <c r="C94" s="228">
        <v>765000</v>
      </c>
      <c r="D94" s="228">
        <v>48100</v>
      </c>
      <c r="E94" s="228">
        <v>2100000</v>
      </c>
      <c r="F94" s="228">
        <v>244000</v>
      </c>
      <c r="G94" s="228">
        <v>425000</v>
      </c>
      <c r="H94" s="228">
        <v>682000</v>
      </c>
      <c r="I94" s="228">
        <v>486.53656670667476</v>
      </c>
      <c r="J94" s="228">
        <v>670.52999821757817</v>
      </c>
      <c r="K94" s="228">
        <v>8650000</v>
      </c>
    </row>
    <row r="95" spans="1:11">
      <c r="A95" s="227">
        <v>1989</v>
      </c>
      <c r="B95" s="228">
        <v>907.18</v>
      </c>
      <c r="C95" s="228">
        <v>777000</v>
      </c>
      <c r="D95" s="228">
        <v>41700</v>
      </c>
      <c r="E95" s="228">
        <v>2110000</v>
      </c>
      <c r="F95" s="228">
        <v>261000</v>
      </c>
      <c r="G95" s="228">
        <v>397000</v>
      </c>
      <c r="H95" s="228">
        <v>723000</v>
      </c>
      <c r="I95" s="228">
        <v>606.89146169835578</v>
      </c>
      <c r="J95" s="228">
        <v>798.12133311198818</v>
      </c>
      <c r="K95" s="228">
        <v>9250000</v>
      </c>
    </row>
    <row r="96" spans="1:11">
      <c r="A96" s="227">
        <v>1990</v>
      </c>
      <c r="B96" s="228">
        <v>907.18</v>
      </c>
      <c r="C96" s="228">
        <v>611000</v>
      </c>
      <c r="D96" s="228">
        <v>54400</v>
      </c>
      <c r="E96" s="228">
        <v>2040000</v>
      </c>
      <c r="F96" s="228">
        <v>241000</v>
      </c>
      <c r="G96" s="228">
        <v>411000</v>
      </c>
      <c r="H96" s="228">
        <v>630000</v>
      </c>
      <c r="I96" s="228">
        <v>687.88446213640634</v>
      </c>
      <c r="J96" s="228">
        <v>858.1392990723632</v>
      </c>
      <c r="K96" s="228">
        <v>9080000</v>
      </c>
    </row>
    <row r="97" spans="1:11">
      <c r="A97" s="227">
        <v>1991</v>
      </c>
      <c r="B97" s="228">
        <v>0</v>
      </c>
      <c r="C97" s="228">
        <v>565000</v>
      </c>
      <c r="D97" s="228">
        <v>52000</v>
      </c>
      <c r="E97" s="228">
        <v>1950000</v>
      </c>
      <c r="F97" s="228">
        <v>237000</v>
      </c>
      <c r="G97" s="228">
        <v>362000</v>
      </c>
      <c r="H97" s="228">
        <v>598000</v>
      </c>
      <c r="I97" s="228">
        <v>806.9977219922572</v>
      </c>
      <c r="J97" s="228">
        <v>965.77037098163862</v>
      </c>
      <c r="K97" s="228">
        <v>7600000</v>
      </c>
    </row>
    <row r="98" spans="1:11">
      <c r="A98" s="227">
        <v>1992</v>
      </c>
      <c r="B98" s="228">
        <v>0</v>
      </c>
      <c r="C98" s="228">
        <v>554000</v>
      </c>
      <c r="D98" s="228">
        <v>32000</v>
      </c>
      <c r="E98" s="228">
        <v>1880000</v>
      </c>
      <c r="F98" s="228">
        <v>214000</v>
      </c>
      <c r="G98" s="228">
        <v>366000</v>
      </c>
      <c r="H98" s="228">
        <v>596000</v>
      </c>
      <c r="I98" s="228">
        <v>654.22924901185775</v>
      </c>
      <c r="J98" s="228">
        <v>760.1129882791422</v>
      </c>
      <c r="K98" s="228">
        <v>7260000</v>
      </c>
    </row>
    <row r="99" spans="1:11">
      <c r="A99" s="231">
        <v>1993</v>
      </c>
      <c r="B99" s="230">
        <v>0</v>
      </c>
      <c r="C99" s="230">
        <v>624000</v>
      </c>
      <c r="D99" s="230">
        <v>37000</v>
      </c>
      <c r="E99" s="230">
        <v>1770000</v>
      </c>
      <c r="F99" s="230">
        <v>195000</v>
      </c>
      <c r="G99" s="230">
        <v>365000</v>
      </c>
      <c r="H99" s="230">
        <v>696000</v>
      </c>
      <c r="I99" s="233">
        <v>605</v>
      </c>
      <c r="J99" s="233">
        <v>683</v>
      </c>
      <c r="K99" s="230">
        <v>7070000</v>
      </c>
    </row>
    <row r="100" spans="1:11">
      <c r="A100" s="231">
        <v>1994</v>
      </c>
      <c r="B100" s="230">
        <v>0</v>
      </c>
      <c r="C100" s="230">
        <v>644000</v>
      </c>
      <c r="D100" s="230">
        <v>30500</v>
      </c>
      <c r="E100" s="230">
        <v>1690000</v>
      </c>
      <c r="F100" s="230">
        <v>219000</v>
      </c>
      <c r="G100" s="230">
        <v>372000</v>
      </c>
      <c r="H100" s="230">
        <v>694000</v>
      </c>
      <c r="I100" s="233">
        <v>602</v>
      </c>
      <c r="J100" s="233">
        <v>662</v>
      </c>
      <c r="K100" s="230">
        <v>6530000</v>
      </c>
    </row>
    <row r="101" spans="1:11">
      <c r="A101" s="231">
        <v>1995</v>
      </c>
      <c r="B101" s="230">
        <v>0</v>
      </c>
      <c r="C101" s="230">
        <v>657000</v>
      </c>
      <c r="D101" s="230">
        <v>32400</v>
      </c>
      <c r="E101" s="230">
        <v>1640000</v>
      </c>
      <c r="F101" s="230">
        <v>231000</v>
      </c>
      <c r="G101" s="230">
        <v>384000</v>
      </c>
      <c r="H101" s="230">
        <v>676000</v>
      </c>
      <c r="I101" s="233">
        <v>599</v>
      </c>
      <c r="J101" s="233">
        <v>640</v>
      </c>
      <c r="K101" s="230">
        <v>7970000</v>
      </c>
    </row>
    <row r="102" spans="1:11">
      <c r="A102" s="231">
        <v>1996</v>
      </c>
      <c r="B102" s="230">
        <v>0</v>
      </c>
      <c r="C102" s="230">
        <v>765000</v>
      </c>
      <c r="D102" s="230">
        <v>40400</v>
      </c>
      <c r="E102" s="230">
        <v>1590000</v>
      </c>
      <c r="F102" s="230">
        <v>231000</v>
      </c>
      <c r="G102" s="230">
        <v>368000</v>
      </c>
      <c r="H102" s="230">
        <v>776000</v>
      </c>
      <c r="I102" s="233">
        <v>650</v>
      </c>
      <c r="J102" s="233">
        <v>676</v>
      </c>
      <c r="K102" s="230">
        <v>8180000</v>
      </c>
    </row>
    <row r="103" spans="1:11">
      <c r="A103" s="231">
        <v>1997</v>
      </c>
      <c r="B103" s="230">
        <v>0</v>
      </c>
      <c r="C103" s="230">
        <v>626000</v>
      </c>
      <c r="D103" s="230">
        <v>66700</v>
      </c>
      <c r="E103" s="230">
        <v>1540000</v>
      </c>
      <c r="F103" s="230">
        <v>222000</v>
      </c>
      <c r="G103" s="230">
        <v>373000</v>
      </c>
      <c r="H103" s="230">
        <v>643000</v>
      </c>
      <c r="I103" s="233">
        <v>635</v>
      </c>
      <c r="J103" s="233">
        <v>645</v>
      </c>
      <c r="K103" s="230">
        <v>7520000</v>
      </c>
    </row>
    <row r="104" spans="1:11">
      <c r="A104" s="231">
        <v>1998</v>
      </c>
      <c r="B104" s="230">
        <v>0</v>
      </c>
      <c r="C104" s="230">
        <v>692000</v>
      </c>
      <c r="D104" s="230">
        <v>32800</v>
      </c>
      <c r="E104" s="230">
        <v>1460000</v>
      </c>
      <c r="F104" s="230">
        <v>240000</v>
      </c>
      <c r="G104" s="230">
        <v>343000</v>
      </c>
      <c r="H104" s="230">
        <v>776000</v>
      </c>
      <c r="I104" s="233">
        <v>591</v>
      </c>
      <c r="J104" s="233">
        <v>591</v>
      </c>
      <c r="K104" s="230">
        <v>7330000</v>
      </c>
    </row>
    <row r="105" spans="1:11">
      <c r="A105" s="231">
        <v>1999</v>
      </c>
      <c r="B105" s="230">
        <v>0</v>
      </c>
      <c r="C105" s="230">
        <v>711000</v>
      </c>
      <c r="D105" s="230">
        <v>29900</v>
      </c>
      <c r="E105" s="230">
        <v>1420000</v>
      </c>
      <c r="F105" s="230">
        <v>233000</v>
      </c>
      <c r="G105" s="230">
        <v>331000</v>
      </c>
      <c r="H105" s="230">
        <v>719000</v>
      </c>
      <c r="I105" s="233">
        <v>535</v>
      </c>
      <c r="J105" s="233">
        <v>523</v>
      </c>
      <c r="K105" s="230">
        <v>6390000</v>
      </c>
    </row>
    <row r="106" spans="1:11">
      <c r="A106" s="231">
        <v>2000</v>
      </c>
      <c r="B106" s="230">
        <v>0</v>
      </c>
      <c r="C106" s="230">
        <v>764000</v>
      </c>
      <c r="D106" s="230">
        <v>27200</v>
      </c>
      <c r="E106" s="230">
        <v>1380000</v>
      </c>
      <c r="F106" s="230">
        <v>238000</v>
      </c>
      <c r="G106" s="230">
        <v>328000</v>
      </c>
      <c r="H106" s="230">
        <v>768000</v>
      </c>
      <c r="I106" s="233">
        <v>582</v>
      </c>
      <c r="J106" s="233">
        <v>551</v>
      </c>
      <c r="K106" s="230">
        <v>6960000</v>
      </c>
    </row>
    <row r="107" spans="1:11">
      <c r="A107" s="231">
        <v>2001</v>
      </c>
      <c r="B107" s="230">
        <v>0</v>
      </c>
      <c r="C107" s="230">
        <v>620000</v>
      </c>
      <c r="D107" s="230">
        <v>26500</v>
      </c>
      <c r="E107" s="230">
        <v>1280000</v>
      </c>
      <c r="F107" s="230">
        <v>236000</v>
      </c>
      <c r="G107" s="230">
        <v>289000</v>
      </c>
      <c r="H107" s="230">
        <v>692000</v>
      </c>
      <c r="I107" s="233">
        <v>529</v>
      </c>
      <c r="J107" s="233">
        <v>487</v>
      </c>
      <c r="K107" s="230">
        <v>7580000</v>
      </c>
    </row>
    <row r="108" spans="1:11">
      <c r="A108" s="231">
        <v>2002</v>
      </c>
      <c r="B108" s="230">
        <v>0</v>
      </c>
      <c r="C108" s="230">
        <v>641000</v>
      </c>
      <c r="D108" s="230">
        <v>17800</v>
      </c>
      <c r="E108" s="230">
        <v>1220000</v>
      </c>
      <c r="F108" s="230">
        <v>181000</v>
      </c>
      <c r="G108" s="230">
        <v>277000</v>
      </c>
      <c r="H108" s="230">
        <v>696000</v>
      </c>
      <c r="I108" s="233">
        <v>471</v>
      </c>
      <c r="J108" s="233">
        <v>426</v>
      </c>
      <c r="K108" s="230">
        <v>7800000</v>
      </c>
    </row>
    <row r="109" spans="1:11">
      <c r="A109" s="231">
        <v>2003</v>
      </c>
      <c r="B109" s="230">
        <v>0</v>
      </c>
      <c r="C109" s="230">
        <v>593000</v>
      </c>
      <c r="D109" s="230">
        <v>22900</v>
      </c>
      <c r="E109" s="230">
        <v>1150000</v>
      </c>
      <c r="F109" s="230">
        <v>201000</v>
      </c>
      <c r="G109" s="230">
        <v>276000</v>
      </c>
      <c r="H109" s="230">
        <v>643000</v>
      </c>
      <c r="I109" s="233">
        <v>599</v>
      </c>
      <c r="J109" s="233">
        <v>530</v>
      </c>
      <c r="K109" s="230">
        <v>8790000</v>
      </c>
    </row>
    <row r="110" spans="1:11">
      <c r="A110" s="231">
        <v>2004</v>
      </c>
      <c r="B110" s="230">
        <v>0</v>
      </c>
      <c r="C110" s="230">
        <v>885000</v>
      </c>
      <c r="D110" s="230">
        <v>74200</v>
      </c>
      <c r="E110" s="230">
        <v>920000</v>
      </c>
      <c r="F110" s="230">
        <v>228000</v>
      </c>
      <c r="G110" s="230">
        <v>341000</v>
      </c>
      <c r="H110" s="230">
        <v>1030000</v>
      </c>
      <c r="I110" s="233">
        <v>1090</v>
      </c>
      <c r="J110" s="233">
        <v>944</v>
      </c>
      <c r="K110" s="230">
        <v>9900000</v>
      </c>
    </row>
    <row r="111" spans="1:11">
      <c r="A111" s="231">
        <v>2005</v>
      </c>
      <c r="B111" s="230">
        <v>0</v>
      </c>
      <c r="C111" s="230">
        <v>805000</v>
      </c>
      <c r="D111" s="230">
        <v>25000</v>
      </c>
      <c r="E111" s="230">
        <v>873000</v>
      </c>
      <c r="F111" s="230">
        <v>187000</v>
      </c>
      <c r="G111" s="230">
        <v>305000</v>
      </c>
      <c r="H111" s="230">
        <v>773000</v>
      </c>
      <c r="I111" s="233">
        <v>712</v>
      </c>
      <c r="J111" s="233">
        <v>594</v>
      </c>
      <c r="K111" s="230">
        <v>11000000</v>
      </c>
    </row>
    <row r="112" spans="1:11">
      <c r="A112" s="231">
        <v>2006</v>
      </c>
      <c r="B112" s="230">
        <v>0</v>
      </c>
      <c r="C112" s="230">
        <v>869000</v>
      </c>
      <c r="D112" s="230">
        <v>26300</v>
      </c>
      <c r="E112" s="230">
        <v>697000</v>
      </c>
      <c r="F112" s="230">
        <v>172000</v>
      </c>
      <c r="G112" s="230">
        <v>314000</v>
      </c>
      <c r="H112" s="230">
        <v>1060000</v>
      </c>
      <c r="I112" s="233">
        <v>800</v>
      </c>
      <c r="J112" s="233">
        <v>646</v>
      </c>
      <c r="K112" s="230">
        <v>11500000</v>
      </c>
    </row>
    <row r="113" spans="1:20">
      <c r="A113" s="231">
        <v>2007</v>
      </c>
      <c r="B113" s="230">
        <v>0</v>
      </c>
      <c r="C113" s="230">
        <v>878000</v>
      </c>
      <c r="D113" s="230">
        <v>48400</v>
      </c>
      <c r="E113" s="230">
        <v>490000</v>
      </c>
      <c r="F113" s="230">
        <v>174000</v>
      </c>
      <c r="G113" s="230">
        <v>303000</v>
      </c>
      <c r="H113" s="230">
        <v>979000</v>
      </c>
      <c r="I113" s="233">
        <v>1190</v>
      </c>
      <c r="J113" s="233">
        <v>935</v>
      </c>
      <c r="K113" s="230">
        <v>12000000</v>
      </c>
      <c r="L113" s="225"/>
      <c r="M113" s="225"/>
      <c r="N113" s="225"/>
      <c r="O113" s="225"/>
      <c r="P113" s="225"/>
      <c r="Q113" s="225"/>
      <c r="R113" s="225"/>
      <c r="S113" s="225"/>
      <c r="T113" s="225"/>
    </row>
    <row r="114" spans="1:20">
      <c r="A114" s="231">
        <v>2008</v>
      </c>
      <c r="B114" s="230">
        <v>0</v>
      </c>
      <c r="C114" s="230">
        <v>930000</v>
      </c>
      <c r="D114" s="230">
        <v>65500</v>
      </c>
      <c r="E114" s="230">
        <v>516000</v>
      </c>
      <c r="F114" s="230">
        <v>235000</v>
      </c>
      <c r="G114" s="230">
        <v>347000</v>
      </c>
      <c r="H114" s="230">
        <v>844000</v>
      </c>
      <c r="I114" s="233">
        <v>2380</v>
      </c>
      <c r="J114" s="233">
        <v>1800</v>
      </c>
      <c r="K114" s="230">
        <v>13400000</v>
      </c>
      <c r="L114" s="225"/>
      <c r="M114" s="225"/>
      <c r="N114" s="225"/>
      <c r="O114" s="225"/>
      <c r="P114" s="225"/>
      <c r="Q114" s="225"/>
      <c r="R114" s="225"/>
      <c r="S114" s="225"/>
      <c r="T114" s="225"/>
    </row>
    <row r="115" spans="1:20">
      <c r="A115" s="231">
        <v>2009</v>
      </c>
      <c r="B115" s="230">
        <v>0</v>
      </c>
      <c r="C115" s="230">
        <v>391000</v>
      </c>
      <c r="D115" s="230">
        <v>55800</v>
      </c>
      <c r="E115" s="230">
        <v>408000</v>
      </c>
      <c r="F115" s="230">
        <v>242000</v>
      </c>
      <c r="G115" s="230">
        <v>276000</v>
      </c>
      <c r="H115" s="230">
        <v>451000</v>
      </c>
      <c r="I115" s="233">
        <v>1370</v>
      </c>
      <c r="J115" s="233">
        <v>1040</v>
      </c>
      <c r="K115" s="230">
        <v>11300000</v>
      </c>
      <c r="L115" s="225"/>
      <c r="M115" s="225"/>
      <c r="N115" s="225"/>
      <c r="O115" s="225"/>
      <c r="P115" s="225"/>
      <c r="Q115" s="225"/>
      <c r="R115" s="225"/>
      <c r="S115" s="225"/>
      <c r="T115" s="225"/>
    </row>
    <row r="116" spans="1:20">
      <c r="A116" s="231">
        <v>2010</v>
      </c>
      <c r="B116" s="230">
        <v>0</v>
      </c>
      <c r="C116" s="230">
        <v>757000</v>
      </c>
      <c r="D116" s="230">
        <v>37300</v>
      </c>
      <c r="E116" s="230">
        <v>407000</v>
      </c>
      <c r="F116" s="230">
        <v>234000</v>
      </c>
      <c r="G116" s="230">
        <v>311000</v>
      </c>
      <c r="H116" s="230">
        <v>721000</v>
      </c>
      <c r="I116" s="233">
        <v>1500</v>
      </c>
      <c r="J116" s="233">
        <v>1120</v>
      </c>
      <c r="K116" s="230">
        <v>14700000</v>
      </c>
      <c r="L116" s="225"/>
      <c r="M116" s="225"/>
      <c r="N116" s="225"/>
      <c r="O116" s="225"/>
      <c r="P116" s="225"/>
      <c r="Q116" s="225"/>
      <c r="R116" s="225"/>
      <c r="S116" s="225"/>
      <c r="T116" s="225"/>
    </row>
    <row r="117" spans="1:20">
      <c r="A117" s="231">
        <v>2011</v>
      </c>
      <c r="B117" s="230">
        <v>0</v>
      </c>
      <c r="C117" s="230">
        <v>824000</v>
      </c>
      <c r="D117" s="230">
        <v>19700</v>
      </c>
      <c r="E117" s="230">
        <v>509000</v>
      </c>
      <c r="F117" s="230">
        <v>257000</v>
      </c>
      <c r="G117" s="230">
        <v>327000</v>
      </c>
      <c r="H117" s="230">
        <v>699000</v>
      </c>
      <c r="I117" s="233">
        <v>1460</v>
      </c>
      <c r="J117" s="233">
        <v>1060</v>
      </c>
      <c r="K117" s="230">
        <v>15400000</v>
      </c>
      <c r="L117" s="225"/>
      <c r="M117" s="242"/>
      <c r="N117" s="239"/>
      <c r="O117" s="225"/>
      <c r="P117" s="225"/>
      <c r="Q117" s="225"/>
      <c r="R117" s="225"/>
      <c r="S117" s="225"/>
      <c r="T117" s="225"/>
    </row>
    <row r="118" spans="1:20">
      <c r="A118" s="231">
        <v>2012</v>
      </c>
      <c r="B118" s="230">
        <v>0</v>
      </c>
      <c r="C118" s="230">
        <v>829000</v>
      </c>
      <c r="D118" s="230">
        <v>17100</v>
      </c>
      <c r="E118" s="230">
        <v>477000</v>
      </c>
      <c r="F118" s="230">
        <v>241000</v>
      </c>
      <c r="G118" s="230">
        <v>418000</v>
      </c>
      <c r="H118" s="230">
        <v>843000</v>
      </c>
      <c r="I118" s="233">
        <v>1400</v>
      </c>
      <c r="J118" s="233">
        <v>997</v>
      </c>
      <c r="K118" s="228">
        <v>16200000</v>
      </c>
      <c r="L118" s="225"/>
      <c r="M118" s="246"/>
      <c r="N118" s="241"/>
      <c r="O118" s="225"/>
      <c r="P118" s="242"/>
      <c r="Q118" s="234"/>
      <c r="R118" s="234"/>
      <c r="S118" s="234"/>
      <c r="T118" s="234"/>
    </row>
    <row r="119" spans="1:20">
      <c r="A119" s="231">
        <v>2013</v>
      </c>
      <c r="B119" s="230">
        <v>0</v>
      </c>
      <c r="C119" s="230">
        <v>800000</v>
      </c>
      <c r="D119" s="230">
        <v>11400</v>
      </c>
      <c r="E119" s="230">
        <v>465000</v>
      </c>
      <c r="F119" s="230">
        <v>262000</v>
      </c>
      <c r="G119" s="230">
        <v>402000</v>
      </c>
      <c r="H119" s="230">
        <v>794000</v>
      </c>
      <c r="I119" s="233">
        <v>1190</v>
      </c>
      <c r="J119" s="233">
        <v>830</v>
      </c>
      <c r="K119" s="228">
        <v>17200000</v>
      </c>
      <c r="L119" s="225"/>
      <c r="M119" s="247"/>
      <c r="N119" s="239"/>
      <c r="O119" s="225"/>
      <c r="P119" s="225"/>
      <c r="Q119" s="239"/>
      <c r="R119" s="225"/>
      <c r="S119" s="239"/>
      <c r="T119" s="239"/>
    </row>
    <row r="120" spans="1:20">
      <c r="A120" s="231">
        <v>2014</v>
      </c>
      <c r="B120" s="230">
        <v>0</v>
      </c>
      <c r="C120" s="230">
        <v>812000</v>
      </c>
      <c r="D120" s="230">
        <v>12900</v>
      </c>
      <c r="E120" s="230">
        <v>432000</v>
      </c>
      <c r="F120" s="230">
        <v>254000</v>
      </c>
      <c r="G120" s="230">
        <v>391000</v>
      </c>
      <c r="H120" s="230">
        <v>834000</v>
      </c>
      <c r="I120" s="233">
        <v>1330</v>
      </c>
      <c r="J120" s="233">
        <v>916</v>
      </c>
      <c r="K120" s="228">
        <v>18300000</v>
      </c>
      <c r="L120" s="225"/>
      <c r="M120" s="247"/>
      <c r="N120" s="239"/>
      <c r="O120" s="225"/>
      <c r="P120" s="225"/>
      <c r="Q120" s="239"/>
      <c r="R120" s="225"/>
      <c r="S120" s="239"/>
      <c r="T120" s="239"/>
    </row>
    <row r="121" spans="1:20">
      <c r="A121" s="248">
        <v>2015</v>
      </c>
      <c r="B121" s="249">
        <v>0</v>
      </c>
      <c r="C121" s="249">
        <v>681000</v>
      </c>
      <c r="D121" s="249">
        <v>12500</v>
      </c>
      <c r="E121" s="249">
        <v>491000</v>
      </c>
      <c r="F121" s="249">
        <v>226000</v>
      </c>
      <c r="G121" s="249">
        <v>372000</v>
      </c>
      <c r="H121" s="249">
        <v>697000</v>
      </c>
      <c r="I121" s="250">
        <v>1140</v>
      </c>
      <c r="J121" s="250">
        <v>784</v>
      </c>
      <c r="K121" s="251">
        <v>15300000</v>
      </c>
      <c r="L121" s="252"/>
      <c r="M121" s="247"/>
      <c r="N121" s="239"/>
      <c r="O121" s="225"/>
      <c r="P121" s="225"/>
      <c r="Q121" s="239"/>
      <c r="R121" s="225"/>
      <c r="S121" s="239"/>
      <c r="T121" s="239"/>
    </row>
    <row r="122" spans="1:20">
      <c r="A122" s="248">
        <v>2016</v>
      </c>
      <c r="B122" s="249">
        <v>0</v>
      </c>
      <c r="C122" s="249">
        <v>515000</v>
      </c>
      <c r="D122" s="249">
        <v>16000</v>
      </c>
      <c r="E122" s="249">
        <v>450000</v>
      </c>
      <c r="F122" s="249">
        <v>205000</v>
      </c>
      <c r="G122" s="249">
        <v>371000</v>
      </c>
      <c r="H122" s="249">
        <v>540000</v>
      </c>
      <c r="I122" s="250">
        <v>920</v>
      </c>
      <c r="J122" s="250">
        <v>625</v>
      </c>
      <c r="K122" s="251">
        <v>14900000</v>
      </c>
      <c r="L122" s="252"/>
      <c r="M122" s="247"/>
      <c r="N122" s="239"/>
      <c r="O122" s="225"/>
      <c r="P122" s="225"/>
      <c r="Q122" s="239"/>
      <c r="R122" s="225"/>
      <c r="S122" s="239"/>
      <c r="T122" s="239"/>
    </row>
    <row r="123" spans="1:20">
      <c r="A123" s="253">
        <v>2017</v>
      </c>
      <c r="B123" s="249">
        <v>0</v>
      </c>
      <c r="C123" s="249">
        <v>695000</v>
      </c>
      <c r="D123" s="249">
        <v>20900</v>
      </c>
      <c r="E123" s="249">
        <v>409000</v>
      </c>
      <c r="F123" s="249">
        <v>189000</v>
      </c>
      <c r="G123" s="249">
        <v>375000</v>
      </c>
      <c r="H123" s="249">
        <v>715000</v>
      </c>
      <c r="I123" s="250">
        <v>1420</v>
      </c>
      <c r="J123" s="250">
        <v>945</v>
      </c>
      <c r="K123" s="251">
        <v>18800000</v>
      </c>
      <c r="L123" s="252"/>
      <c r="M123" s="247"/>
      <c r="N123" s="239"/>
      <c r="O123" s="225"/>
      <c r="P123" s="225"/>
      <c r="Q123" s="239"/>
      <c r="R123" s="225"/>
      <c r="S123" s="239"/>
      <c r="T123" s="239"/>
    </row>
    <row r="124" spans="1:20">
      <c r="A124" s="248">
        <v>2018</v>
      </c>
      <c r="B124" s="249">
        <v>0</v>
      </c>
      <c r="C124" s="249">
        <v>843000</v>
      </c>
      <c r="D124" s="249">
        <v>21300</v>
      </c>
      <c r="E124" s="249">
        <v>434000</v>
      </c>
      <c r="F124" s="249">
        <v>185000</v>
      </c>
      <c r="G124" s="249">
        <v>376000</v>
      </c>
      <c r="H124" s="249">
        <v>796000</v>
      </c>
      <c r="I124" s="250">
        <v>1500</v>
      </c>
      <c r="J124" s="250">
        <v>974</v>
      </c>
      <c r="K124" s="251">
        <v>19400000</v>
      </c>
      <c r="L124" s="252"/>
      <c r="M124" s="247"/>
      <c r="N124" s="239"/>
      <c r="O124" s="225"/>
      <c r="P124" s="225"/>
      <c r="Q124" s="239"/>
      <c r="R124" s="225"/>
      <c r="S124" s="239"/>
      <c r="T124" s="239"/>
    </row>
    <row r="125" spans="1:20">
      <c r="A125" s="248">
        <v>2019</v>
      </c>
      <c r="B125" s="249">
        <v>0</v>
      </c>
      <c r="C125" s="249">
        <v>776000</v>
      </c>
      <c r="D125" s="249">
        <v>19300</v>
      </c>
      <c r="E125" s="249">
        <v>444000</v>
      </c>
      <c r="F125" s="249">
        <v>221000</v>
      </c>
      <c r="G125" s="249">
        <v>369000</v>
      </c>
      <c r="H125" s="249">
        <v>748000</v>
      </c>
      <c r="I125" s="250">
        <v>1300</v>
      </c>
      <c r="J125" s="250">
        <v>830</v>
      </c>
      <c r="K125" s="251">
        <v>20600000</v>
      </c>
      <c r="L125" s="252"/>
      <c r="M125" s="247"/>
      <c r="N125" s="239"/>
      <c r="O125" s="225"/>
      <c r="P125" s="225"/>
      <c r="Q125" s="239"/>
      <c r="R125" s="225"/>
      <c r="S125" s="239"/>
      <c r="T125" s="239"/>
    </row>
    <row r="126" spans="1:20">
      <c r="A126" s="248">
        <v>2020</v>
      </c>
      <c r="B126" s="249">
        <v>0</v>
      </c>
      <c r="C126" s="249">
        <v>566000</v>
      </c>
      <c r="D126" s="249">
        <v>16000</v>
      </c>
      <c r="E126" s="249">
        <v>373000</v>
      </c>
      <c r="F126" s="249">
        <v>189000</v>
      </c>
      <c r="G126" s="249">
        <v>416000</v>
      </c>
      <c r="H126" s="249">
        <v>621000</v>
      </c>
      <c r="I126" s="250">
        <v>1110</v>
      </c>
      <c r="J126" s="250">
        <v>698</v>
      </c>
      <c r="K126" s="251">
        <v>18900000</v>
      </c>
      <c r="L126" s="252"/>
      <c r="M126" s="247"/>
      <c r="N126" s="239"/>
      <c r="O126" s="225"/>
      <c r="P126" s="225"/>
      <c r="Q126" s="239"/>
      <c r="R126" s="225"/>
      <c r="S126" s="239"/>
      <c r="T126" s="239"/>
    </row>
    <row r="127" spans="1:20">
      <c r="A127" s="521" t="s">
        <v>1343</v>
      </c>
      <c r="B127" s="521"/>
      <c r="C127" s="521"/>
      <c r="D127" s="521"/>
      <c r="E127" s="521"/>
      <c r="F127" s="521"/>
      <c r="G127" s="521"/>
      <c r="H127" s="521"/>
      <c r="I127" s="521"/>
      <c r="J127" s="521"/>
      <c r="K127" s="521"/>
      <c r="L127" s="252"/>
      <c r="M127" s="225"/>
      <c r="N127" s="225"/>
      <c r="O127" s="225"/>
      <c r="P127" s="225"/>
      <c r="Q127" s="225"/>
      <c r="R127" s="225"/>
      <c r="S127" s="225"/>
      <c r="T127" s="225"/>
    </row>
    <row r="128" spans="1:20" ht="16.5">
      <c r="A128" s="516" t="s">
        <v>1392</v>
      </c>
      <c r="B128" s="516"/>
      <c r="C128" s="516"/>
      <c r="D128" s="516"/>
      <c r="E128" s="516"/>
      <c r="F128" s="516"/>
      <c r="G128" s="516"/>
      <c r="H128" s="516"/>
      <c r="I128" s="516"/>
      <c r="J128" s="516"/>
      <c r="K128" s="516"/>
      <c r="L128" s="255"/>
      <c r="M128" s="234"/>
      <c r="N128" s="234"/>
      <c r="O128" s="234"/>
      <c r="P128" s="234"/>
      <c r="Q128" s="234"/>
      <c r="R128" s="232"/>
      <c r="S128" s="234"/>
      <c r="T128" s="234"/>
    </row>
    <row r="129" spans="1:18">
      <c r="A129" s="517" t="s">
        <v>1328</v>
      </c>
      <c r="B129" s="517"/>
      <c r="C129" s="517"/>
      <c r="D129" s="517"/>
      <c r="E129" s="517"/>
      <c r="F129" s="517"/>
      <c r="G129" s="517"/>
      <c r="H129" s="517"/>
      <c r="I129" s="517"/>
      <c r="J129" s="517"/>
      <c r="K129" s="517"/>
      <c r="L129" s="254"/>
      <c r="M129" s="234"/>
      <c r="N129" s="234"/>
      <c r="O129" s="234"/>
      <c r="P129" s="234"/>
      <c r="Q129" s="234"/>
      <c r="R129" s="232"/>
    </row>
    <row r="130" spans="1:18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45"/>
      <c r="N130" s="242"/>
      <c r="O130" s="225"/>
      <c r="P130" s="225"/>
      <c r="Q130" s="225"/>
      <c r="R130" s="225"/>
    </row>
    <row r="131" spans="1:18">
      <c r="A131" s="237"/>
      <c r="B131" s="240"/>
      <c r="C131" s="225"/>
      <c r="D131" s="225"/>
      <c r="E131" s="225"/>
      <c r="F131" s="235"/>
      <c r="G131" s="225"/>
      <c r="H131" s="225"/>
      <c r="I131" s="225"/>
      <c r="J131" s="225"/>
      <c r="K131" s="225"/>
      <c r="L131" s="242"/>
      <c r="M131" s="244"/>
      <c r="N131" s="225"/>
      <c r="O131" s="225"/>
      <c r="P131" s="225"/>
      <c r="Q131" s="225"/>
      <c r="R131" s="225"/>
    </row>
    <row r="132" spans="1:18">
      <c r="A132" s="238"/>
      <c r="B132" s="225"/>
      <c r="C132" s="225"/>
      <c r="D132" s="225"/>
      <c r="E132" s="225"/>
      <c r="F132" s="235"/>
      <c r="G132" s="225"/>
      <c r="H132" s="225"/>
      <c r="I132" s="225"/>
      <c r="J132" s="225"/>
      <c r="K132" s="225"/>
      <c r="L132" s="242"/>
      <c r="M132" s="225"/>
      <c r="N132" s="225"/>
      <c r="O132" s="225"/>
      <c r="P132" s="225"/>
      <c r="Q132" s="225"/>
      <c r="R132" s="225"/>
    </row>
    <row r="133" spans="1:18">
      <c r="A133" s="225"/>
      <c r="B133" s="225"/>
      <c r="C133" s="225"/>
      <c r="D133" s="225"/>
      <c r="E133" s="225"/>
      <c r="F133" s="235"/>
      <c r="G133" s="225"/>
      <c r="H133" s="225"/>
      <c r="I133" s="225"/>
      <c r="J133" s="225"/>
      <c r="K133" s="225"/>
      <c r="L133" s="242"/>
      <c r="M133" s="225"/>
      <c r="N133" s="225"/>
      <c r="O133" s="225"/>
      <c r="P133" s="225"/>
      <c r="Q133" s="225"/>
      <c r="R133" s="225"/>
    </row>
    <row r="134" spans="1:18">
      <c r="A134" s="225"/>
      <c r="B134" s="225"/>
      <c r="C134" s="225"/>
      <c r="D134" s="225"/>
      <c r="E134" s="225"/>
      <c r="F134" s="236"/>
      <c r="G134" s="225"/>
      <c r="H134" s="225"/>
      <c r="I134" s="225"/>
      <c r="J134" s="225"/>
      <c r="K134" s="225"/>
      <c r="L134" s="225"/>
      <c r="M134" s="225"/>
      <c r="N134" s="225"/>
      <c r="O134" s="242"/>
      <c r="P134" s="242"/>
      <c r="Q134" s="225"/>
      <c r="R134" s="225"/>
    </row>
    <row r="135" spans="1:18">
      <c r="A135" s="225"/>
      <c r="B135" s="225"/>
      <c r="C135" s="225"/>
      <c r="D135" s="225"/>
      <c r="E135" s="225"/>
      <c r="F135" s="236"/>
      <c r="G135" s="225"/>
      <c r="H135" s="225"/>
      <c r="I135" s="225"/>
      <c r="J135" s="225"/>
      <c r="K135" s="225"/>
      <c r="L135" s="243"/>
      <c r="M135" s="225"/>
      <c r="N135" s="225"/>
      <c r="O135" s="225"/>
      <c r="P135" s="225"/>
      <c r="Q135" s="225"/>
      <c r="R135" s="225"/>
    </row>
    <row r="136" spans="1:18">
      <c r="A136" s="225"/>
      <c r="B136" s="225"/>
      <c r="C136" s="225"/>
      <c r="D136" s="225"/>
      <c r="E136" s="225"/>
      <c r="F136" s="236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</row>
    <row r="137" spans="1:18">
      <c r="A137" s="225"/>
      <c r="B137" s="225"/>
      <c r="C137" s="225"/>
      <c r="D137" s="225"/>
      <c r="E137" s="225"/>
      <c r="F137" s="236"/>
      <c r="G137" s="225"/>
      <c r="H137" s="225"/>
      <c r="I137" s="225"/>
      <c r="J137" s="225"/>
      <c r="K137" s="225"/>
      <c r="L137" s="225"/>
      <c r="M137" s="234"/>
      <c r="N137" s="225"/>
      <c r="O137" s="225"/>
      <c r="P137" s="225"/>
      <c r="Q137" s="225"/>
      <c r="R137" s="225"/>
    </row>
    <row r="138" spans="1:18">
      <c r="A138" s="225"/>
      <c r="B138" s="225"/>
      <c r="C138" s="225"/>
      <c r="D138" s="225"/>
      <c r="E138" s="225"/>
      <c r="F138" s="236"/>
      <c r="G138" s="225"/>
      <c r="H138" s="225"/>
      <c r="I138" s="225"/>
      <c r="J138" s="225"/>
      <c r="K138" s="225"/>
      <c r="L138" s="225"/>
      <c r="M138" s="242"/>
      <c r="N138" s="242"/>
      <c r="O138" s="225"/>
      <c r="P138" s="225"/>
      <c r="Q138" s="225"/>
      <c r="R138" s="225"/>
    </row>
    <row r="139" spans="1:18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42"/>
      <c r="M139" s="225"/>
      <c r="N139" s="225"/>
      <c r="O139" s="225"/>
      <c r="P139" s="225"/>
      <c r="Q139" s="225"/>
      <c r="R139" s="225"/>
    </row>
    <row r="140" spans="1:18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42"/>
      <c r="M140" s="225"/>
      <c r="N140" s="225"/>
      <c r="O140" s="225"/>
      <c r="P140" s="225"/>
      <c r="Q140" s="225"/>
      <c r="R140" s="225"/>
    </row>
    <row r="141" spans="1:18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42"/>
      <c r="M141" s="225"/>
      <c r="N141" s="225"/>
      <c r="O141" s="225"/>
      <c r="P141" s="225"/>
      <c r="Q141" s="225"/>
      <c r="R141" s="225"/>
    </row>
    <row r="142" spans="1:18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42"/>
      <c r="P142" s="242"/>
      <c r="Q142" s="225"/>
      <c r="R142" s="225"/>
    </row>
    <row r="143" spans="1:18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43"/>
      <c r="M143" s="225"/>
      <c r="N143" s="225"/>
      <c r="O143" s="225"/>
      <c r="P143" s="225"/>
      <c r="Q143" s="225"/>
      <c r="R143" s="225"/>
    </row>
  </sheetData>
  <mergeCells count="7">
    <mergeCell ref="A128:K128"/>
    <mergeCell ref="A129:K129"/>
    <mergeCell ref="A1:K1"/>
    <mergeCell ref="A2:K2"/>
    <mergeCell ref="A3:K3"/>
    <mergeCell ref="A4:K4"/>
    <mergeCell ref="A127:K12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37"/>
  <sheetViews>
    <sheetView workbookViewId="0">
      <selection activeCell="S42" sqref="S42"/>
    </sheetView>
  </sheetViews>
  <sheetFormatPr defaultRowHeight="15"/>
  <sheetData>
    <row r="1" spans="1:10" ht="16.5">
      <c r="A1" s="493" t="s">
        <v>1393</v>
      </c>
      <c r="B1" s="493"/>
      <c r="C1" s="493"/>
      <c r="D1" s="493"/>
      <c r="E1" s="493"/>
      <c r="F1" s="493"/>
      <c r="G1" s="493"/>
      <c r="H1" s="493"/>
      <c r="I1" s="493"/>
      <c r="J1" s="493"/>
    </row>
    <row r="2" spans="1:10">
      <c r="A2" s="494" t="s">
        <v>1293</v>
      </c>
      <c r="B2" s="508"/>
      <c r="C2" s="508"/>
      <c r="D2" s="508"/>
      <c r="E2" s="508"/>
      <c r="F2" s="508"/>
      <c r="G2" s="508"/>
      <c r="H2" s="508"/>
      <c r="I2" s="508"/>
      <c r="J2" s="508"/>
    </row>
    <row r="3" spans="1:10">
      <c r="A3" s="493" t="s">
        <v>1394</v>
      </c>
      <c r="B3" s="493"/>
      <c r="C3" s="493"/>
      <c r="D3" s="493"/>
      <c r="E3" s="493"/>
      <c r="F3" s="493"/>
      <c r="G3" s="493"/>
      <c r="H3" s="493"/>
      <c r="I3" s="493"/>
      <c r="J3" s="493"/>
    </row>
    <row r="4" spans="1:10">
      <c r="A4" s="493" t="s">
        <v>1395</v>
      </c>
      <c r="B4" s="493"/>
      <c r="C4" s="493"/>
      <c r="D4" s="493"/>
      <c r="E4" s="493"/>
      <c r="F4" s="493"/>
      <c r="G4" s="493"/>
      <c r="H4" s="493"/>
      <c r="I4" s="493"/>
      <c r="J4" s="493"/>
    </row>
    <row r="5" spans="1:10" ht="39">
      <c r="A5" s="258" t="s">
        <v>0</v>
      </c>
      <c r="B5" s="259" t="s">
        <v>1332</v>
      </c>
      <c r="C5" s="259" t="s">
        <v>1300</v>
      </c>
      <c r="D5" s="259" t="s">
        <v>1322</v>
      </c>
      <c r="E5" s="259" t="s">
        <v>1302</v>
      </c>
      <c r="F5" s="259" t="s">
        <v>1323</v>
      </c>
      <c r="G5" s="260" t="s">
        <v>1307</v>
      </c>
      <c r="H5" s="261" t="s">
        <v>1396</v>
      </c>
      <c r="I5" s="261" t="s">
        <v>1397</v>
      </c>
      <c r="J5" s="262" t="s">
        <v>1310</v>
      </c>
    </row>
    <row r="6" spans="1:10">
      <c r="A6" s="274">
        <v>1900</v>
      </c>
      <c r="B6" s="275">
        <v>28000000</v>
      </c>
      <c r="C6" s="276" t="s">
        <v>1313</v>
      </c>
      <c r="D6" s="275">
        <v>912000</v>
      </c>
      <c r="E6" s="275">
        <v>52300</v>
      </c>
      <c r="F6" s="275">
        <v>9770000</v>
      </c>
      <c r="G6" s="275">
        <v>28900000</v>
      </c>
      <c r="H6" s="277">
        <v>2.42</v>
      </c>
      <c r="I6" s="277">
        <v>47.45</v>
      </c>
      <c r="J6" s="276" t="s">
        <v>1313</v>
      </c>
    </row>
    <row r="7" spans="1:10">
      <c r="A7" s="274">
        <v>1901</v>
      </c>
      <c r="B7" s="275">
        <v>29400000</v>
      </c>
      <c r="C7" s="276" t="s">
        <v>1313</v>
      </c>
      <c r="D7" s="275">
        <v>982000</v>
      </c>
      <c r="E7" s="275">
        <v>65700</v>
      </c>
      <c r="F7" s="275">
        <v>10300000</v>
      </c>
      <c r="G7" s="275">
        <v>29700000</v>
      </c>
      <c r="H7" s="277">
        <v>1.71</v>
      </c>
      <c r="I7" s="277">
        <v>33.53</v>
      </c>
      <c r="J7" s="276" t="s">
        <v>1313</v>
      </c>
    </row>
    <row r="8" spans="1:10">
      <c r="A8" s="274">
        <v>1902</v>
      </c>
      <c r="B8" s="275">
        <v>36100000</v>
      </c>
      <c r="C8" s="276" t="s">
        <v>1313</v>
      </c>
      <c r="D8" s="275">
        <v>1180000</v>
      </c>
      <c r="E8" s="275">
        <v>89900</v>
      </c>
      <c r="F8" s="275">
        <v>11100000</v>
      </c>
      <c r="G8" s="275">
        <v>36400000</v>
      </c>
      <c r="H8" s="277">
        <v>1.84</v>
      </c>
      <c r="I8" s="277">
        <v>34.07</v>
      </c>
      <c r="J8" s="276" t="s">
        <v>1313</v>
      </c>
    </row>
    <row r="9" spans="1:10">
      <c r="A9" s="274">
        <v>1903</v>
      </c>
      <c r="B9" s="275">
        <v>35600000</v>
      </c>
      <c r="C9" s="276" t="s">
        <v>1313</v>
      </c>
      <c r="D9" s="275">
        <v>996000</v>
      </c>
      <c r="E9" s="275">
        <v>81900</v>
      </c>
      <c r="F9" s="275">
        <v>12900000</v>
      </c>
      <c r="G9" s="275">
        <v>34700000</v>
      </c>
      <c r="H9" s="277">
        <v>1.89</v>
      </c>
      <c r="I9" s="277">
        <v>34.36</v>
      </c>
      <c r="J9" s="276" t="s">
        <v>1313</v>
      </c>
    </row>
    <row r="10" spans="1:10">
      <c r="A10" s="274">
        <v>1904</v>
      </c>
      <c r="B10" s="275">
        <v>28100000</v>
      </c>
      <c r="C10" s="276" t="s">
        <v>1313</v>
      </c>
      <c r="D10" s="275">
        <v>495000</v>
      </c>
      <c r="E10" s="275">
        <v>217000</v>
      </c>
      <c r="F10" s="275">
        <v>10600000</v>
      </c>
      <c r="G10" s="275">
        <v>30700000</v>
      </c>
      <c r="H10" s="277">
        <v>1.56</v>
      </c>
      <c r="I10" s="277">
        <v>25.57</v>
      </c>
      <c r="J10" s="278">
        <v>95500000</v>
      </c>
    </row>
    <row r="11" spans="1:10">
      <c r="A11" s="274">
        <v>1905</v>
      </c>
      <c r="B11" s="275">
        <v>43200000</v>
      </c>
      <c r="C11" s="276" t="s">
        <v>1313</v>
      </c>
      <c r="D11" s="275">
        <v>859000</v>
      </c>
      <c r="E11" s="275">
        <v>211000</v>
      </c>
      <c r="F11" s="275">
        <v>10400000</v>
      </c>
      <c r="G11" s="275">
        <v>44100000</v>
      </c>
      <c r="H11" s="277">
        <v>1.77</v>
      </c>
      <c r="I11" s="277">
        <v>32.18</v>
      </c>
      <c r="J11" s="278">
        <v>116000000</v>
      </c>
    </row>
    <row r="12" spans="1:10">
      <c r="A12" s="274">
        <v>1906</v>
      </c>
      <c r="B12" s="275">
        <v>48500000</v>
      </c>
      <c r="C12" s="276" t="s">
        <v>1313</v>
      </c>
      <c r="D12" s="275">
        <v>1080000</v>
      </c>
      <c r="E12" s="275">
        <v>270000</v>
      </c>
      <c r="F12" s="275">
        <v>10200000</v>
      </c>
      <c r="G12" s="275">
        <v>49500000</v>
      </c>
      <c r="H12" s="277">
        <v>2.11</v>
      </c>
      <c r="I12" s="277">
        <v>38.36</v>
      </c>
      <c r="J12" s="278">
        <v>100000000</v>
      </c>
    </row>
    <row r="13" spans="1:10">
      <c r="A13" s="274">
        <v>1907</v>
      </c>
      <c r="B13" s="275">
        <v>52600000</v>
      </c>
      <c r="C13" s="276" t="s">
        <v>1313</v>
      </c>
      <c r="D13" s="275">
        <v>1250000</v>
      </c>
      <c r="E13" s="275">
        <v>283000</v>
      </c>
      <c r="F13" s="275">
        <v>10600000</v>
      </c>
      <c r="G13" s="275">
        <v>53100000</v>
      </c>
      <c r="H13" s="277">
        <v>2.5499999999999998</v>
      </c>
      <c r="I13" s="277">
        <v>43.97</v>
      </c>
      <c r="J13" s="278">
        <v>135000000</v>
      </c>
    </row>
    <row r="14" spans="1:10">
      <c r="A14" s="274">
        <v>1908</v>
      </c>
      <c r="B14" s="275">
        <v>36600000</v>
      </c>
      <c r="C14" s="276" t="s">
        <v>1313</v>
      </c>
      <c r="D14" s="275">
        <v>789000</v>
      </c>
      <c r="E14" s="275">
        <v>314000</v>
      </c>
      <c r="F14" s="275">
        <v>14700000</v>
      </c>
      <c r="G14" s="275">
        <v>32900000</v>
      </c>
      <c r="H14" s="277">
        <v>2.27</v>
      </c>
      <c r="I14" s="277">
        <v>41.27</v>
      </c>
      <c r="J14" s="278">
        <v>109000000</v>
      </c>
    </row>
    <row r="15" spans="1:10">
      <c r="A15" s="274">
        <v>1909</v>
      </c>
      <c r="B15" s="275">
        <v>52000000</v>
      </c>
      <c r="C15" s="276" t="s">
        <v>1313</v>
      </c>
      <c r="D15" s="275">
        <v>1720000</v>
      </c>
      <c r="E15" s="275">
        <v>463000</v>
      </c>
      <c r="F15" s="275">
        <v>15300000</v>
      </c>
      <c r="G15" s="275">
        <v>52600000</v>
      </c>
      <c r="H15" s="277">
        <v>2.15</v>
      </c>
      <c r="I15" s="277">
        <v>39.090000000000003</v>
      </c>
      <c r="J15" s="278">
        <v>126000000</v>
      </c>
    </row>
    <row r="16" spans="1:10">
      <c r="A16" s="274">
        <v>1910</v>
      </c>
      <c r="B16" s="275">
        <v>57800000</v>
      </c>
      <c r="C16" s="275">
        <v>57800000</v>
      </c>
      <c r="D16" s="275">
        <v>2630000</v>
      </c>
      <c r="E16" s="275">
        <v>761000</v>
      </c>
      <c r="F16" s="275">
        <v>19200000</v>
      </c>
      <c r="G16" s="275">
        <v>55800000</v>
      </c>
      <c r="H16" s="277">
        <v>2.4700000000000002</v>
      </c>
      <c r="I16" s="277">
        <v>43.33</v>
      </c>
      <c r="J16" s="278">
        <v>142000000</v>
      </c>
    </row>
    <row r="17" spans="1:10">
      <c r="A17" s="274">
        <v>1911</v>
      </c>
      <c r="B17" s="275">
        <v>44600000</v>
      </c>
      <c r="C17" s="275">
        <v>41800000</v>
      </c>
      <c r="D17" s="275">
        <v>1840000</v>
      </c>
      <c r="E17" s="275">
        <v>781000</v>
      </c>
      <c r="F17" s="275">
        <v>21400000</v>
      </c>
      <c r="G17" s="275">
        <v>43400000</v>
      </c>
      <c r="H17" s="277">
        <v>2.11</v>
      </c>
      <c r="I17" s="277">
        <v>37.020000000000003</v>
      </c>
      <c r="J17" s="278">
        <v>133000000</v>
      </c>
    </row>
    <row r="18" spans="1:10">
      <c r="A18" s="274">
        <v>1912</v>
      </c>
      <c r="B18" s="275">
        <v>56100000</v>
      </c>
      <c r="C18" s="275">
        <v>57900000</v>
      </c>
      <c r="D18" s="275">
        <v>2140000</v>
      </c>
      <c r="E18" s="275">
        <v>1210000</v>
      </c>
      <c r="F18" s="275">
        <v>20600000</v>
      </c>
      <c r="G18" s="275">
        <v>57800000</v>
      </c>
      <c r="H18" s="277">
        <v>1.88</v>
      </c>
      <c r="I18" s="277">
        <v>31.86</v>
      </c>
      <c r="J18" s="278">
        <v>151000000</v>
      </c>
    </row>
    <row r="19" spans="1:10">
      <c r="A19" s="274">
        <v>1913</v>
      </c>
      <c r="B19" s="275">
        <v>63000000</v>
      </c>
      <c r="C19" s="275">
        <v>60600000</v>
      </c>
      <c r="D19" s="275">
        <v>2640000</v>
      </c>
      <c r="E19" s="275">
        <v>1060000</v>
      </c>
      <c r="F19" s="275">
        <v>22400000</v>
      </c>
      <c r="G19" s="275">
        <v>62800000</v>
      </c>
      <c r="H19" s="277">
        <v>2.19</v>
      </c>
      <c r="I19" s="277">
        <v>35.9</v>
      </c>
      <c r="J19" s="278">
        <v>177000000</v>
      </c>
    </row>
    <row r="20" spans="1:10">
      <c r="A20" s="274">
        <v>1914</v>
      </c>
      <c r="B20" s="275">
        <v>42100000</v>
      </c>
      <c r="C20" s="275">
        <v>40400000</v>
      </c>
      <c r="D20" s="275">
        <v>1370000</v>
      </c>
      <c r="E20" s="275">
        <v>560000</v>
      </c>
      <c r="F20" s="275">
        <v>22500000</v>
      </c>
      <c r="G20" s="275">
        <v>42800000</v>
      </c>
      <c r="H20" s="277">
        <v>1.81</v>
      </c>
      <c r="I20" s="277">
        <v>29.67</v>
      </c>
      <c r="J20" s="278">
        <v>118000000</v>
      </c>
    </row>
    <row r="21" spans="1:10">
      <c r="A21" s="274">
        <v>1915</v>
      </c>
      <c r="B21" s="275">
        <v>56400000</v>
      </c>
      <c r="C21" s="275">
        <v>56400000</v>
      </c>
      <c r="D21" s="275">
        <v>1360000</v>
      </c>
      <c r="E21" s="275">
        <v>719000</v>
      </c>
      <c r="F21" s="275">
        <v>23000000</v>
      </c>
      <c r="G21" s="275">
        <v>56600000</v>
      </c>
      <c r="H21" s="277">
        <v>1.83</v>
      </c>
      <c r="I21" s="277">
        <v>29.52</v>
      </c>
      <c r="J21" s="278">
        <v>116000000</v>
      </c>
    </row>
    <row r="22" spans="1:10">
      <c r="A22" s="274">
        <v>1916</v>
      </c>
      <c r="B22" s="275">
        <v>76400000</v>
      </c>
      <c r="C22" s="275">
        <v>79100000</v>
      </c>
      <c r="D22" s="275">
        <v>1350000</v>
      </c>
      <c r="E22" s="275">
        <v>1200000</v>
      </c>
      <c r="F22" s="275">
        <v>21300000</v>
      </c>
      <c r="G22" s="275">
        <v>78200000</v>
      </c>
      <c r="H22" s="277">
        <v>2.34</v>
      </c>
      <c r="I22" s="277">
        <v>34.93</v>
      </c>
      <c r="J22" s="278">
        <v>139000000</v>
      </c>
    </row>
    <row r="23" spans="1:10">
      <c r="A23" s="274">
        <v>1917</v>
      </c>
      <c r="B23" s="275">
        <v>76500000</v>
      </c>
      <c r="C23" s="275">
        <v>76800000</v>
      </c>
      <c r="D23" s="275">
        <v>987000</v>
      </c>
      <c r="E23" s="275">
        <v>1150000</v>
      </c>
      <c r="F23" s="275">
        <v>11200000</v>
      </c>
      <c r="G23" s="275">
        <v>86400000</v>
      </c>
      <c r="H23" s="277">
        <v>3.15</v>
      </c>
      <c r="I23" s="277">
        <v>39.869999999999997</v>
      </c>
      <c r="J23" s="278">
        <v>142000000</v>
      </c>
    </row>
    <row r="24" spans="1:10">
      <c r="A24" s="274">
        <v>1918</v>
      </c>
      <c r="B24" s="275">
        <v>70800000</v>
      </c>
      <c r="C24" s="275">
        <v>73200000</v>
      </c>
      <c r="D24" s="275">
        <v>800000</v>
      </c>
      <c r="E24" s="275">
        <v>1280000</v>
      </c>
      <c r="F24" s="275">
        <v>8700000</v>
      </c>
      <c r="G24" s="275">
        <v>72800000</v>
      </c>
      <c r="H24" s="277">
        <v>3.39</v>
      </c>
      <c r="I24" s="277">
        <v>36.450000000000003</v>
      </c>
      <c r="J24" s="278">
        <v>127000000</v>
      </c>
    </row>
    <row r="25" spans="1:10">
      <c r="A25" s="274">
        <v>1919</v>
      </c>
      <c r="B25" s="275">
        <v>61900000</v>
      </c>
      <c r="C25" s="275">
        <v>57300000</v>
      </c>
      <c r="D25" s="275">
        <v>484000</v>
      </c>
      <c r="E25" s="275">
        <v>1010000</v>
      </c>
      <c r="F25" s="275">
        <v>13300000</v>
      </c>
      <c r="G25" s="275">
        <v>56800000</v>
      </c>
      <c r="H25" s="277">
        <v>3.5</v>
      </c>
      <c r="I25" s="277">
        <v>33.020000000000003</v>
      </c>
      <c r="J25" s="278">
        <v>110000000</v>
      </c>
    </row>
    <row r="26" spans="1:10">
      <c r="A26" s="274">
        <v>1920</v>
      </c>
      <c r="B26" s="275">
        <v>68700000</v>
      </c>
      <c r="C26" s="275">
        <v>70400000</v>
      </c>
      <c r="D26" s="275">
        <v>1290000</v>
      </c>
      <c r="E26" s="275">
        <v>1160000</v>
      </c>
      <c r="F26" s="275">
        <v>11600000</v>
      </c>
      <c r="G26" s="275">
        <v>70500000</v>
      </c>
      <c r="H26" s="277">
        <v>4.1100000000000003</v>
      </c>
      <c r="I26" s="277">
        <v>33.409999999999997</v>
      </c>
      <c r="J26" s="278">
        <v>124000000</v>
      </c>
    </row>
    <row r="27" spans="1:10">
      <c r="A27" s="274">
        <v>1921</v>
      </c>
      <c r="B27" s="275">
        <v>30000000</v>
      </c>
      <c r="C27" s="275">
        <v>27100000</v>
      </c>
      <c r="D27" s="275">
        <v>321000</v>
      </c>
      <c r="E27" s="275">
        <v>447000</v>
      </c>
      <c r="F27" s="275">
        <v>14100000</v>
      </c>
      <c r="G27" s="275">
        <v>27300000</v>
      </c>
      <c r="H27" s="277">
        <v>3.37</v>
      </c>
      <c r="I27" s="277">
        <v>30.64</v>
      </c>
      <c r="J27" s="278">
        <v>73000000</v>
      </c>
    </row>
    <row r="28" spans="1:10">
      <c r="A28" s="274">
        <v>1922</v>
      </c>
      <c r="B28" s="275">
        <v>47900000</v>
      </c>
      <c r="C28" s="275">
        <v>51400000</v>
      </c>
      <c r="D28" s="275">
        <v>1150000</v>
      </c>
      <c r="E28" s="275">
        <v>612000</v>
      </c>
      <c r="F28" s="275">
        <v>10700000</v>
      </c>
      <c r="G28" s="275">
        <v>51800000</v>
      </c>
      <c r="H28" s="277">
        <v>3.12</v>
      </c>
      <c r="I28" s="277">
        <v>30.29</v>
      </c>
      <c r="J28" s="278">
        <v>104000000</v>
      </c>
    </row>
    <row r="29" spans="1:10">
      <c r="A29" s="274">
        <v>1923</v>
      </c>
      <c r="B29" s="275">
        <v>70500000</v>
      </c>
      <c r="C29" s="275">
        <v>70900000</v>
      </c>
      <c r="D29" s="275">
        <v>2810000</v>
      </c>
      <c r="E29" s="275">
        <v>1130000</v>
      </c>
      <c r="F29" s="275">
        <v>19300000</v>
      </c>
      <c r="G29" s="275">
        <v>63500000</v>
      </c>
      <c r="H29" s="277">
        <v>3.45</v>
      </c>
      <c r="I29" s="277">
        <v>32.86</v>
      </c>
      <c r="J29" s="278">
        <v>136000000</v>
      </c>
    </row>
    <row r="30" spans="1:10">
      <c r="A30" s="274">
        <v>1924</v>
      </c>
      <c r="B30" s="275">
        <v>55100000</v>
      </c>
      <c r="C30" s="275">
        <v>52900000</v>
      </c>
      <c r="D30" s="275">
        <v>2080000</v>
      </c>
      <c r="E30" s="275">
        <v>605000</v>
      </c>
      <c r="F30" s="275">
        <v>20800000</v>
      </c>
      <c r="G30" s="275">
        <v>55100000</v>
      </c>
      <c r="H30" s="277">
        <v>2.91</v>
      </c>
      <c r="I30" s="277">
        <v>27.71</v>
      </c>
      <c r="J30" s="278">
        <v>130000000</v>
      </c>
    </row>
    <row r="31" spans="1:10">
      <c r="A31" s="274">
        <v>1925</v>
      </c>
      <c r="B31" s="275">
        <v>62900000</v>
      </c>
      <c r="C31" s="275">
        <v>65000000</v>
      </c>
      <c r="D31" s="275">
        <v>2230000</v>
      </c>
      <c r="E31" s="275">
        <v>641000</v>
      </c>
      <c r="F31" s="275">
        <v>19000000</v>
      </c>
      <c r="G31" s="275">
        <v>66300000</v>
      </c>
      <c r="H31" s="277">
        <v>2.52</v>
      </c>
      <c r="I31" s="277">
        <v>23.33</v>
      </c>
      <c r="J31" s="278">
        <v>151000000</v>
      </c>
    </row>
    <row r="32" spans="1:10">
      <c r="A32" s="274">
        <v>1926</v>
      </c>
      <c r="B32" s="275">
        <v>68700000</v>
      </c>
      <c r="C32" s="275">
        <v>70400000</v>
      </c>
      <c r="D32" s="275">
        <v>2600000</v>
      </c>
      <c r="E32" s="275">
        <v>852000</v>
      </c>
      <c r="F32" s="275">
        <v>17500000</v>
      </c>
      <c r="G32" s="275">
        <v>72000000</v>
      </c>
      <c r="H32" s="277">
        <v>2.5099999999999998</v>
      </c>
      <c r="I32" s="277">
        <v>23.03</v>
      </c>
      <c r="J32" s="278">
        <v>155000000</v>
      </c>
    </row>
    <row r="33" spans="1:10">
      <c r="A33" s="274">
        <v>1927</v>
      </c>
      <c r="B33" s="275">
        <v>60200000</v>
      </c>
      <c r="C33" s="275">
        <v>62200000</v>
      </c>
      <c r="D33" s="275">
        <v>2660000</v>
      </c>
      <c r="E33" s="275">
        <v>913000</v>
      </c>
      <c r="F33" s="275">
        <v>17300000</v>
      </c>
      <c r="G33" s="275">
        <v>62100000</v>
      </c>
      <c r="H33" s="277">
        <v>2.4700000000000002</v>
      </c>
      <c r="I33" s="277">
        <v>23.3</v>
      </c>
      <c r="J33" s="278">
        <v>171000000</v>
      </c>
    </row>
    <row r="34" spans="1:10">
      <c r="A34" s="274">
        <v>1928</v>
      </c>
      <c r="B34" s="275">
        <v>63200000</v>
      </c>
      <c r="C34" s="275">
        <v>64500000</v>
      </c>
      <c r="D34" s="275">
        <v>2490000</v>
      </c>
      <c r="E34" s="275">
        <v>1300000</v>
      </c>
      <c r="F34" s="275">
        <v>15900000</v>
      </c>
      <c r="G34" s="275">
        <v>65800000</v>
      </c>
      <c r="H34" s="277">
        <v>2.46</v>
      </c>
      <c r="I34" s="277">
        <v>23.43</v>
      </c>
      <c r="J34" s="278">
        <v>174000000</v>
      </c>
    </row>
    <row r="35" spans="1:10">
      <c r="A35" s="274">
        <v>1929</v>
      </c>
      <c r="B35" s="275">
        <v>74200000</v>
      </c>
      <c r="C35" s="275">
        <v>76800000</v>
      </c>
      <c r="D35" s="275">
        <v>3190000</v>
      </c>
      <c r="E35" s="275">
        <v>1330000</v>
      </c>
      <c r="F35" s="275">
        <v>13800000</v>
      </c>
      <c r="G35" s="275">
        <v>78200000</v>
      </c>
      <c r="H35" s="277">
        <v>2.61</v>
      </c>
      <c r="I35" s="277">
        <v>24.86</v>
      </c>
      <c r="J35" s="278">
        <v>201000000</v>
      </c>
    </row>
    <row r="36" spans="1:10">
      <c r="A36" s="274">
        <v>1930</v>
      </c>
      <c r="B36" s="275">
        <v>59300000</v>
      </c>
      <c r="C36" s="275">
        <v>56100000</v>
      </c>
      <c r="D36" s="275">
        <v>2820000</v>
      </c>
      <c r="E36" s="275">
        <v>764000</v>
      </c>
      <c r="F36" s="275">
        <v>17100000</v>
      </c>
      <c r="G36" s="275">
        <v>58100000</v>
      </c>
      <c r="H36" s="277">
        <v>2.84</v>
      </c>
      <c r="I36" s="277">
        <v>27.84</v>
      </c>
      <c r="J36" s="278">
        <v>179000000</v>
      </c>
    </row>
    <row r="37" spans="1:10">
      <c r="A37" s="274">
        <v>1931</v>
      </c>
      <c r="B37" s="275">
        <v>31600000</v>
      </c>
      <c r="C37" s="275">
        <v>29000000</v>
      </c>
      <c r="D37" s="275">
        <v>1490000</v>
      </c>
      <c r="E37" s="275">
        <v>443000</v>
      </c>
      <c r="F37" s="275">
        <v>19400000</v>
      </c>
      <c r="G37" s="275">
        <v>30400000</v>
      </c>
      <c r="H37" s="277">
        <v>2.71</v>
      </c>
      <c r="I37" s="277">
        <v>29.14</v>
      </c>
      <c r="J37" s="278">
        <v>119000000</v>
      </c>
    </row>
    <row r="38" spans="1:10">
      <c r="A38" s="274">
        <v>1932</v>
      </c>
      <c r="B38" s="275">
        <v>9640000</v>
      </c>
      <c r="C38" s="275">
        <v>5420000</v>
      </c>
      <c r="D38" s="275">
        <v>592000</v>
      </c>
      <c r="E38" s="275">
        <v>84800</v>
      </c>
      <c r="F38" s="275">
        <v>23200000</v>
      </c>
      <c r="G38" s="275">
        <v>6350000</v>
      </c>
      <c r="H38" s="277">
        <v>2.42</v>
      </c>
      <c r="I38" s="277">
        <v>28.81</v>
      </c>
      <c r="J38" s="278">
        <v>76200000</v>
      </c>
    </row>
    <row r="39" spans="1:10">
      <c r="A39" s="274">
        <v>1933</v>
      </c>
      <c r="B39" s="275">
        <v>17800000</v>
      </c>
      <c r="C39" s="275">
        <v>25000000</v>
      </c>
      <c r="D39" s="275">
        <v>875000</v>
      </c>
      <c r="E39" s="275">
        <v>158000</v>
      </c>
      <c r="F39" s="275">
        <v>16600000</v>
      </c>
      <c r="G39" s="275">
        <v>25200000</v>
      </c>
      <c r="H39" s="277">
        <v>2.59</v>
      </c>
      <c r="I39" s="277">
        <v>32.78</v>
      </c>
      <c r="J39" s="278">
        <v>91200000</v>
      </c>
    </row>
    <row r="40" spans="1:10">
      <c r="A40" s="274">
        <v>1934</v>
      </c>
      <c r="B40" s="275">
        <v>25000000</v>
      </c>
      <c r="C40" s="275">
        <v>26200000</v>
      </c>
      <c r="D40" s="275">
        <v>1450000</v>
      </c>
      <c r="E40" s="275">
        <v>619000</v>
      </c>
      <c r="F40" s="275">
        <v>15800000</v>
      </c>
      <c r="G40" s="275">
        <v>26600000</v>
      </c>
      <c r="H40" s="277">
        <v>2.58</v>
      </c>
      <c r="I40" s="277">
        <v>31.46</v>
      </c>
      <c r="J40" s="278">
        <v>120000000</v>
      </c>
    </row>
    <row r="41" spans="1:10">
      <c r="A41" s="274">
        <v>1935</v>
      </c>
      <c r="B41" s="275">
        <v>31000000</v>
      </c>
      <c r="C41" s="275">
        <v>34000000</v>
      </c>
      <c r="D41" s="275">
        <v>1520000</v>
      </c>
      <c r="E41" s="275">
        <v>671000</v>
      </c>
      <c r="F41" s="275">
        <v>13300000</v>
      </c>
      <c r="G41" s="275">
        <v>34400000</v>
      </c>
      <c r="H41" s="277">
        <v>2.48</v>
      </c>
      <c r="I41" s="277">
        <v>29.52</v>
      </c>
      <c r="J41" s="278">
        <v>138000000</v>
      </c>
    </row>
    <row r="42" spans="1:10">
      <c r="A42" s="274">
        <v>1936</v>
      </c>
      <c r="B42" s="275">
        <v>49600000</v>
      </c>
      <c r="C42" s="275">
        <v>52300000</v>
      </c>
      <c r="D42" s="275">
        <v>2270000</v>
      </c>
      <c r="E42" s="275">
        <v>656000</v>
      </c>
      <c r="F42" s="275">
        <v>10500000</v>
      </c>
      <c r="G42" s="275">
        <v>54000000</v>
      </c>
      <c r="H42" s="277">
        <v>2.56</v>
      </c>
      <c r="I42" s="277">
        <v>30.12</v>
      </c>
      <c r="J42" s="278">
        <v>170000000</v>
      </c>
    </row>
    <row r="43" spans="1:10">
      <c r="A43" s="274">
        <v>1937</v>
      </c>
      <c r="B43" s="275">
        <v>73300000</v>
      </c>
      <c r="C43" s="275">
        <v>73500000</v>
      </c>
      <c r="D43" s="275">
        <v>2480000</v>
      </c>
      <c r="E43" s="275">
        <v>1280000</v>
      </c>
      <c r="F43" s="275">
        <v>11800000</v>
      </c>
      <c r="G43" s="275">
        <v>73200000</v>
      </c>
      <c r="H43" s="277">
        <v>2.56</v>
      </c>
      <c r="I43" s="277">
        <v>29.09</v>
      </c>
      <c r="J43" s="278">
        <v>212000000</v>
      </c>
    </row>
    <row r="44" spans="1:10">
      <c r="A44" s="274">
        <v>1938</v>
      </c>
      <c r="B44" s="275">
        <v>28900000</v>
      </c>
      <c r="C44" s="275">
        <v>26900000</v>
      </c>
      <c r="D44" s="275">
        <v>2160000</v>
      </c>
      <c r="E44" s="275">
        <v>601000</v>
      </c>
      <c r="F44" s="275">
        <v>13100000</v>
      </c>
      <c r="G44" s="275">
        <v>29200000</v>
      </c>
      <c r="H44" s="277">
        <v>2.87</v>
      </c>
      <c r="I44" s="277">
        <v>33.369999999999997</v>
      </c>
      <c r="J44" s="278">
        <v>162000000</v>
      </c>
    </row>
    <row r="45" spans="1:10">
      <c r="A45" s="274">
        <v>1939</v>
      </c>
      <c r="B45" s="275">
        <v>52600000</v>
      </c>
      <c r="C45" s="275">
        <v>55700000</v>
      </c>
      <c r="D45" s="275">
        <v>2450000</v>
      </c>
      <c r="E45" s="275">
        <v>1070000</v>
      </c>
      <c r="F45" s="275">
        <v>10100000</v>
      </c>
      <c r="G45" s="275">
        <v>56900000</v>
      </c>
      <c r="H45" s="277">
        <v>2.89</v>
      </c>
      <c r="I45" s="277">
        <v>34</v>
      </c>
      <c r="J45" s="278">
        <v>200000000</v>
      </c>
    </row>
    <row r="46" spans="1:10">
      <c r="A46" s="274">
        <v>1940</v>
      </c>
      <c r="B46" s="275">
        <v>74900000</v>
      </c>
      <c r="C46" s="275">
        <v>76400000</v>
      </c>
      <c r="D46" s="275">
        <v>2520000</v>
      </c>
      <c r="E46" s="275">
        <v>1410000</v>
      </c>
      <c r="F46" s="275">
        <v>8540000</v>
      </c>
      <c r="G46" s="275">
        <v>77500000</v>
      </c>
      <c r="H46" s="277">
        <v>2.5099999999999998</v>
      </c>
      <c r="I46" s="277">
        <v>29.19</v>
      </c>
      <c r="J46" s="278">
        <v>212000000</v>
      </c>
    </row>
    <row r="47" spans="1:10">
      <c r="A47" s="274">
        <v>1941</v>
      </c>
      <c r="B47" s="275">
        <v>93900000</v>
      </c>
      <c r="C47" s="275">
        <v>94500000</v>
      </c>
      <c r="D47" s="275">
        <v>1740000</v>
      </c>
      <c r="E47" s="275">
        <v>1940000</v>
      </c>
      <c r="F47" s="275">
        <v>50600000</v>
      </c>
      <c r="G47" s="275">
        <v>51600000</v>
      </c>
      <c r="H47" s="277">
        <v>2.4</v>
      </c>
      <c r="I47" s="277">
        <v>26.67</v>
      </c>
      <c r="J47" s="278">
        <v>233000000</v>
      </c>
    </row>
    <row r="48" spans="1:10">
      <c r="A48" s="274">
        <v>1942</v>
      </c>
      <c r="B48" s="275">
        <v>107000000</v>
      </c>
      <c r="C48" s="275">
        <v>107000000</v>
      </c>
      <c r="D48" s="275">
        <v>743000</v>
      </c>
      <c r="E48" s="275">
        <v>2560000</v>
      </c>
      <c r="F48" s="275">
        <v>58300000</v>
      </c>
      <c r="G48" s="275">
        <v>97700000</v>
      </c>
      <c r="H48" s="277">
        <v>2.35</v>
      </c>
      <c r="I48" s="277">
        <v>23.5</v>
      </c>
      <c r="J48" s="278">
        <v>235000000</v>
      </c>
    </row>
    <row r="49" spans="1:10">
      <c r="A49" s="274">
        <v>1943</v>
      </c>
      <c r="B49" s="275">
        <v>103000000</v>
      </c>
      <c r="C49" s="275">
        <v>101000000</v>
      </c>
      <c r="D49" s="275">
        <v>406000</v>
      </c>
      <c r="E49" s="275">
        <v>2460000</v>
      </c>
      <c r="F49" s="275">
        <v>58100000</v>
      </c>
      <c r="G49" s="275">
        <v>101000000</v>
      </c>
      <c r="H49" s="277">
        <v>2.7</v>
      </c>
      <c r="I49" s="277">
        <v>25.47</v>
      </c>
      <c r="J49" s="278">
        <v>227000000</v>
      </c>
    </row>
    <row r="50" spans="1:10">
      <c r="A50" s="274">
        <v>1944</v>
      </c>
      <c r="B50" s="275">
        <v>95600000</v>
      </c>
      <c r="C50" s="275">
        <v>96700000</v>
      </c>
      <c r="D50" s="275">
        <v>471000</v>
      </c>
      <c r="E50" s="275">
        <v>2190000</v>
      </c>
      <c r="F50" s="275">
        <v>43200000</v>
      </c>
      <c r="G50" s="275">
        <v>109000000</v>
      </c>
      <c r="H50" s="277">
        <v>2.7</v>
      </c>
      <c r="I50" s="277">
        <v>25</v>
      </c>
      <c r="J50" s="278">
        <v>199000000</v>
      </c>
    </row>
    <row r="51" spans="1:10">
      <c r="A51" s="274">
        <v>1945</v>
      </c>
      <c r="B51" s="275">
        <v>89800000</v>
      </c>
      <c r="C51" s="275">
        <v>89600000</v>
      </c>
      <c r="D51" s="275">
        <v>1220000</v>
      </c>
      <c r="E51" s="275">
        <v>2100000</v>
      </c>
      <c r="F51" s="275">
        <v>44600000</v>
      </c>
      <c r="G51" s="275">
        <v>87500000</v>
      </c>
      <c r="H51" s="277">
        <v>2.77</v>
      </c>
      <c r="I51" s="277">
        <v>25.18</v>
      </c>
      <c r="J51" s="278">
        <v>159000000</v>
      </c>
    </row>
    <row r="52" spans="1:10">
      <c r="A52" s="274">
        <v>1946</v>
      </c>
      <c r="B52" s="275">
        <v>72000000</v>
      </c>
      <c r="C52" s="275">
        <v>71200000</v>
      </c>
      <c r="D52" s="275">
        <v>2800000</v>
      </c>
      <c r="E52" s="275">
        <v>1530000</v>
      </c>
      <c r="F52" s="275">
        <v>44700000</v>
      </c>
      <c r="G52" s="275">
        <v>73200000</v>
      </c>
      <c r="H52" s="277">
        <v>3.07</v>
      </c>
      <c r="I52" s="277">
        <v>25.58</v>
      </c>
      <c r="J52" s="278">
        <v>154000000</v>
      </c>
    </row>
    <row r="53" spans="1:10">
      <c r="A53" s="274">
        <v>1947</v>
      </c>
      <c r="B53" s="275">
        <v>94600000</v>
      </c>
      <c r="C53" s="275">
        <v>94800000</v>
      </c>
      <c r="D53" s="275">
        <v>4970000</v>
      </c>
      <c r="E53" s="275">
        <v>2860000</v>
      </c>
      <c r="F53" s="275">
        <v>45000000</v>
      </c>
      <c r="G53" s="275">
        <v>96400000</v>
      </c>
      <c r="H53" s="277">
        <v>3.44</v>
      </c>
      <c r="I53" s="277">
        <v>25.11</v>
      </c>
      <c r="J53" s="278">
        <v>184000000</v>
      </c>
    </row>
    <row r="54" spans="1:10">
      <c r="A54" s="274">
        <v>1948</v>
      </c>
      <c r="B54" s="275">
        <v>103000000</v>
      </c>
      <c r="C54" s="275">
        <v>102000000</v>
      </c>
      <c r="D54" s="275">
        <v>6190000</v>
      </c>
      <c r="E54" s="275">
        <v>3130000</v>
      </c>
      <c r="F54" s="275">
        <v>49900000</v>
      </c>
      <c r="G54" s="275">
        <v>101000000</v>
      </c>
      <c r="H54" s="277">
        <v>3.91</v>
      </c>
      <c r="I54" s="277">
        <v>26.42</v>
      </c>
      <c r="J54" s="278">
        <v>211000000</v>
      </c>
    </row>
    <row r="55" spans="1:10">
      <c r="A55" s="274">
        <v>1949</v>
      </c>
      <c r="B55" s="275">
        <v>86300000</v>
      </c>
      <c r="C55" s="275">
        <v>86000000</v>
      </c>
      <c r="D55" s="275">
        <v>7510000</v>
      </c>
      <c r="E55" s="275">
        <v>2460000</v>
      </c>
      <c r="F55" s="275">
        <v>50100000</v>
      </c>
      <c r="G55" s="275">
        <v>91200000</v>
      </c>
      <c r="H55" s="277">
        <v>4.5</v>
      </c>
      <c r="I55" s="277">
        <v>30.82</v>
      </c>
      <c r="J55" s="278">
        <v>223000000</v>
      </c>
    </row>
    <row r="56" spans="1:10">
      <c r="A56" s="274">
        <v>1950</v>
      </c>
      <c r="B56" s="275">
        <v>99600000</v>
      </c>
      <c r="C56" s="275">
        <v>99300000</v>
      </c>
      <c r="D56" s="275">
        <v>8410000</v>
      </c>
      <c r="E56" s="275">
        <v>2590000</v>
      </c>
      <c r="F56" s="275">
        <v>46000000</v>
      </c>
      <c r="G56" s="275">
        <v>110000000</v>
      </c>
      <c r="H56" s="277">
        <v>4.99</v>
      </c>
      <c r="I56" s="277">
        <v>33.72</v>
      </c>
      <c r="J56" s="278">
        <v>250000000</v>
      </c>
    </row>
    <row r="57" spans="1:10">
      <c r="A57" s="274">
        <v>1951</v>
      </c>
      <c r="B57" s="275">
        <v>118000000</v>
      </c>
      <c r="C57" s="275">
        <v>118000000</v>
      </c>
      <c r="D57" s="275">
        <v>10300000</v>
      </c>
      <c r="E57" s="275">
        <v>4400000</v>
      </c>
      <c r="F57" s="275">
        <v>53800000</v>
      </c>
      <c r="G57" s="275">
        <v>116000000</v>
      </c>
      <c r="H57" s="277">
        <v>5.46</v>
      </c>
      <c r="I57" s="277">
        <v>34.340000000000003</v>
      </c>
      <c r="J57" s="278">
        <v>294000000</v>
      </c>
    </row>
    <row r="58" spans="1:10">
      <c r="A58" s="274">
        <v>1952</v>
      </c>
      <c r="B58" s="275">
        <v>99500000</v>
      </c>
      <c r="C58" s="275">
        <v>99500000</v>
      </c>
      <c r="D58" s="275">
        <v>9920000</v>
      </c>
      <c r="E58" s="275">
        <v>5200000</v>
      </c>
      <c r="F58" s="275">
        <v>55700000</v>
      </c>
      <c r="G58" s="275">
        <v>102000000</v>
      </c>
      <c r="H58" s="277">
        <v>6.09</v>
      </c>
      <c r="I58" s="277">
        <v>37.36</v>
      </c>
      <c r="J58" s="278">
        <v>298000000</v>
      </c>
    </row>
    <row r="59" spans="1:10">
      <c r="A59" s="274">
        <v>1953</v>
      </c>
      <c r="B59" s="275">
        <v>120000000</v>
      </c>
      <c r="C59" s="275">
        <v>120000000</v>
      </c>
      <c r="D59" s="275">
        <v>11300000</v>
      </c>
      <c r="E59" s="275">
        <v>4320000</v>
      </c>
      <c r="F59" s="275">
        <v>59600000</v>
      </c>
      <c r="G59" s="275">
        <v>123000000</v>
      </c>
      <c r="H59" s="277">
        <v>6.76</v>
      </c>
      <c r="I59" s="277">
        <v>41.22</v>
      </c>
      <c r="J59" s="278">
        <v>331000000</v>
      </c>
    </row>
    <row r="60" spans="1:10">
      <c r="A60" s="274">
        <v>1954</v>
      </c>
      <c r="B60" s="275">
        <v>79400000</v>
      </c>
      <c r="C60" s="275">
        <v>77300000</v>
      </c>
      <c r="D60" s="275">
        <v>16000000</v>
      </c>
      <c r="E60" s="275">
        <v>3200000</v>
      </c>
      <c r="F60" s="275">
        <v>7190000</v>
      </c>
      <c r="G60" s="275">
        <v>145000000</v>
      </c>
      <c r="H60" s="277">
        <v>6.91</v>
      </c>
      <c r="I60" s="277">
        <v>41.88</v>
      </c>
      <c r="J60" s="278">
        <v>301000000</v>
      </c>
    </row>
    <row r="61" spans="1:10">
      <c r="A61" s="274">
        <v>1955</v>
      </c>
      <c r="B61" s="275">
        <v>105000000</v>
      </c>
      <c r="C61" s="275">
        <v>107000000</v>
      </c>
      <c r="D61" s="275">
        <v>23800000</v>
      </c>
      <c r="E61" s="275">
        <v>4590000</v>
      </c>
      <c r="F61" s="275">
        <v>54400000</v>
      </c>
      <c r="G61" s="275">
        <v>76700000</v>
      </c>
      <c r="H61" s="277">
        <v>7.11</v>
      </c>
      <c r="I61" s="277">
        <v>43.35</v>
      </c>
      <c r="J61" s="278">
        <v>364000000</v>
      </c>
    </row>
    <row r="62" spans="1:10">
      <c r="A62" s="274">
        <v>1956</v>
      </c>
      <c r="B62" s="275">
        <v>99400000</v>
      </c>
      <c r="C62" s="275">
        <v>98500000</v>
      </c>
      <c r="D62" s="275">
        <v>30900000</v>
      </c>
      <c r="E62" s="275">
        <v>5600000</v>
      </c>
      <c r="F62" s="275">
        <v>58200000</v>
      </c>
      <c r="G62" s="275">
        <v>121000000</v>
      </c>
      <c r="H62" s="277">
        <v>7.47</v>
      </c>
      <c r="I62" s="277">
        <v>44.73</v>
      </c>
      <c r="J62" s="278">
        <v>389000000</v>
      </c>
    </row>
    <row r="63" spans="1:10">
      <c r="A63" s="274">
        <v>1957</v>
      </c>
      <c r="B63" s="275">
        <v>108000000</v>
      </c>
      <c r="C63" s="275">
        <v>106000000</v>
      </c>
      <c r="D63" s="275">
        <v>34200000</v>
      </c>
      <c r="E63" s="275">
        <v>5080000</v>
      </c>
      <c r="F63" s="275">
        <v>66200000</v>
      </c>
      <c r="G63" s="275">
        <v>129000000</v>
      </c>
      <c r="H63" s="277">
        <v>8.31</v>
      </c>
      <c r="I63" s="277">
        <v>48.31</v>
      </c>
      <c r="J63" s="278">
        <v>423000000</v>
      </c>
    </row>
    <row r="64" spans="1:10">
      <c r="A64" s="274">
        <v>1958</v>
      </c>
      <c r="B64" s="275">
        <v>68800000</v>
      </c>
      <c r="C64" s="275">
        <v>67400000</v>
      </c>
      <c r="D64" s="275">
        <v>28000000</v>
      </c>
      <c r="E64" s="275">
        <v>3630000</v>
      </c>
      <c r="F64" s="275">
        <v>67300000</v>
      </c>
      <c r="G64" s="275">
        <v>92100000</v>
      </c>
      <c r="H64" s="277">
        <v>8.61</v>
      </c>
      <c r="I64" s="277">
        <v>48.64</v>
      </c>
      <c r="J64" s="278">
        <v>397000000</v>
      </c>
    </row>
    <row r="65" spans="1:10">
      <c r="A65" s="274">
        <v>1959</v>
      </c>
      <c r="B65" s="275">
        <v>61200000</v>
      </c>
      <c r="C65" s="275">
        <v>60100000</v>
      </c>
      <c r="D65" s="275">
        <v>36200000</v>
      </c>
      <c r="E65" s="275">
        <v>3010000</v>
      </c>
      <c r="F65" s="275">
        <v>69100000</v>
      </c>
      <c r="G65" s="275">
        <v>92600000</v>
      </c>
      <c r="H65" s="277">
        <v>8.69</v>
      </c>
      <c r="I65" s="277">
        <v>48.55</v>
      </c>
      <c r="J65" s="278">
        <v>432000000</v>
      </c>
    </row>
    <row r="66" spans="1:10">
      <c r="A66" s="274">
        <v>1960</v>
      </c>
      <c r="B66" s="275">
        <v>90200000</v>
      </c>
      <c r="C66" s="275">
        <v>84300000</v>
      </c>
      <c r="D66" s="275">
        <v>35100000</v>
      </c>
      <c r="E66" s="275">
        <v>5360000</v>
      </c>
      <c r="F66" s="275">
        <v>82000000</v>
      </c>
      <c r="G66" s="275">
        <v>107000000</v>
      </c>
      <c r="H66" s="277">
        <v>8.73</v>
      </c>
      <c r="I66" s="277">
        <v>48.23</v>
      </c>
      <c r="J66" s="278">
        <v>514000000</v>
      </c>
    </row>
    <row r="67" spans="1:10">
      <c r="A67" s="274">
        <v>1961</v>
      </c>
      <c r="B67" s="275">
        <v>72500000</v>
      </c>
      <c r="C67" s="275">
        <v>73500000</v>
      </c>
      <c r="D67" s="275">
        <v>26200000</v>
      </c>
      <c r="E67" s="275">
        <v>5040000</v>
      </c>
      <c r="F67" s="275">
        <v>76500000</v>
      </c>
      <c r="G67" s="275">
        <v>99100000</v>
      </c>
      <c r="H67" s="277">
        <v>8.99</v>
      </c>
      <c r="I67" s="277">
        <v>49.13</v>
      </c>
      <c r="J67" s="278">
        <v>495000000</v>
      </c>
    </row>
    <row r="68" spans="1:10">
      <c r="A68" s="274">
        <v>1962</v>
      </c>
      <c r="B68" s="275">
        <v>73000000</v>
      </c>
      <c r="C68" s="275">
        <v>71100000</v>
      </c>
      <c r="D68" s="275">
        <v>33900000</v>
      </c>
      <c r="E68" s="275">
        <v>5990000</v>
      </c>
      <c r="F68" s="275">
        <v>78900000</v>
      </c>
      <c r="G68" s="275">
        <v>98500000</v>
      </c>
      <c r="H68" s="277">
        <v>8.84</v>
      </c>
      <c r="I68" s="277">
        <v>47.53</v>
      </c>
      <c r="J68" s="278">
        <v>499000000</v>
      </c>
    </row>
    <row r="69" spans="1:10">
      <c r="A69" s="274">
        <v>1963</v>
      </c>
      <c r="B69" s="275">
        <v>74800000</v>
      </c>
      <c r="C69" s="275">
        <v>74700000</v>
      </c>
      <c r="D69" s="275">
        <v>33800000</v>
      </c>
      <c r="E69" s="275">
        <v>6920000</v>
      </c>
      <c r="F69" s="275">
        <v>72600000</v>
      </c>
      <c r="G69" s="275">
        <v>108000000</v>
      </c>
      <c r="H69" s="277">
        <v>9.2200000000000006</v>
      </c>
      <c r="I69" s="277">
        <v>49.04</v>
      </c>
      <c r="J69" s="278">
        <v>510000000</v>
      </c>
    </row>
    <row r="70" spans="1:10">
      <c r="A70" s="274">
        <v>1964</v>
      </c>
      <c r="B70" s="275">
        <v>86200000</v>
      </c>
      <c r="C70" s="275">
        <v>85700000</v>
      </c>
      <c r="D70" s="275">
        <v>43100000</v>
      </c>
      <c r="E70" s="275">
        <v>7070000</v>
      </c>
      <c r="F70" s="275">
        <v>69300000</v>
      </c>
      <c r="G70" s="275">
        <v>126000000</v>
      </c>
      <c r="H70" s="277">
        <v>9.52</v>
      </c>
      <c r="I70" s="277">
        <v>50.11</v>
      </c>
      <c r="J70" s="278">
        <v>573000000</v>
      </c>
    </row>
    <row r="71" spans="1:10">
      <c r="A71" s="274">
        <v>1965</v>
      </c>
      <c r="B71" s="275">
        <v>88800000</v>
      </c>
      <c r="C71" s="275">
        <v>85400000</v>
      </c>
      <c r="D71" s="275">
        <v>45800000</v>
      </c>
      <c r="E71" s="275">
        <v>7200000</v>
      </c>
      <c r="F71" s="275">
        <v>70100000</v>
      </c>
      <c r="G71" s="275">
        <v>127000000</v>
      </c>
      <c r="H71" s="277">
        <v>9.5299999999999994</v>
      </c>
      <c r="I71" s="277">
        <v>49.38</v>
      </c>
      <c r="J71" s="278">
        <v>611000000</v>
      </c>
    </row>
    <row r="72" spans="1:10">
      <c r="A72" s="274">
        <v>1966</v>
      </c>
      <c r="B72" s="275">
        <v>91600000</v>
      </c>
      <c r="C72" s="275">
        <v>91500000</v>
      </c>
      <c r="D72" s="275">
        <v>47000000</v>
      </c>
      <c r="E72" s="275">
        <v>7900000</v>
      </c>
      <c r="F72" s="275">
        <v>70600000</v>
      </c>
      <c r="G72" s="275">
        <v>130000000</v>
      </c>
      <c r="H72" s="277">
        <v>9.49</v>
      </c>
      <c r="I72" s="277">
        <v>47.69</v>
      </c>
      <c r="J72" s="278">
        <v>626000000</v>
      </c>
    </row>
    <row r="73" spans="1:10">
      <c r="A73" s="274">
        <v>1967</v>
      </c>
      <c r="B73" s="275">
        <v>85500000</v>
      </c>
      <c r="C73" s="275">
        <v>83700000</v>
      </c>
      <c r="D73" s="275">
        <v>45300000</v>
      </c>
      <c r="E73" s="275">
        <v>6000000</v>
      </c>
      <c r="F73" s="275">
        <v>72200000</v>
      </c>
      <c r="G73" s="275">
        <v>123000000</v>
      </c>
      <c r="H73" s="277">
        <v>9.92</v>
      </c>
      <c r="I73" s="277">
        <v>48.39</v>
      </c>
      <c r="J73" s="278">
        <v>616000000</v>
      </c>
    </row>
    <row r="74" spans="1:10">
      <c r="A74" s="274">
        <v>1968</v>
      </c>
      <c r="B74" s="275">
        <v>87200000</v>
      </c>
      <c r="C74" s="275">
        <v>83200000</v>
      </c>
      <c r="D74" s="275">
        <v>44600000</v>
      </c>
      <c r="E74" s="275">
        <v>5980000</v>
      </c>
      <c r="F74" s="275">
        <v>73200000</v>
      </c>
      <c r="G74" s="275">
        <v>125000000</v>
      </c>
      <c r="H74" s="277">
        <v>10.210000000000001</v>
      </c>
      <c r="I74" s="277">
        <v>47.93</v>
      </c>
      <c r="J74" s="278">
        <v>668000000</v>
      </c>
    </row>
    <row r="75" spans="1:10">
      <c r="A75" s="274">
        <v>1969</v>
      </c>
      <c r="B75" s="275">
        <v>89700000</v>
      </c>
      <c r="C75" s="275">
        <v>91400000</v>
      </c>
      <c r="D75" s="275">
        <v>41400000</v>
      </c>
      <c r="E75" s="275">
        <v>5240000</v>
      </c>
      <c r="F75" s="275">
        <v>68200000</v>
      </c>
      <c r="G75" s="275">
        <v>131000000</v>
      </c>
      <c r="H75" s="267">
        <v>10.34</v>
      </c>
      <c r="I75" s="267">
        <v>45.96</v>
      </c>
      <c r="J75" s="278">
        <v>701000000</v>
      </c>
    </row>
    <row r="76" spans="1:10">
      <c r="A76" s="274">
        <v>1970</v>
      </c>
      <c r="B76" s="275">
        <v>91200000</v>
      </c>
      <c r="C76" s="275">
        <v>88600000</v>
      </c>
      <c r="D76" s="275">
        <v>45600000</v>
      </c>
      <c r="E76" s="275">
        <v>5580000</v>
      </c>
      <c r="F76" s="275">
        <v>72600000</v>
      </c>
      <c r="G76" s="275">
        <v>127000000</v>
      </c>
      <c r="H76" s="267">
        <v>10.8</v>
      </c>
      <c r="I76" s="267">
        <v>45.38</v>
      </c>
      <c r="J76" s="278">
        <v>757000000</v>
      </c>
    </row>
    <row r="77" spans="1:10">
      <c r="A77" s="274">
        <v>1971</v>
      </c>
      <c r="B77" s="275">
        <v>82100000</v>
      </c>
      <c r="C77" s="275">
        <v>78300000</v>
      </c>
      <c r="D77" s="275">
        <v>40800000</v>
      </c>
      <c r="E77" s="275">
        <v>3110000</v>
      </c>
      <c r="F77" s="275">
        <v>80100000</v>
      </c>
      <c r="G77" s="275">
        <v>112000000</v>
      </c>
      <c r="H77" s="267">
        <v>11.55</v>
      </c>
      <c r="I77" s="267">
        <v>46.57</v>
      </c>
      <c r="J77" s="278">
        <v>767000000</v>
      </c>
    </row>
    <row r="78" spans="1:10">
      <c r="A78" s="274">
        <v>1972</v>
      </c>
      <c r="B78" s="275">
        <v>76600000</v>
      </c>
      <c r="C78" s="275">
        <v>79100000</v>
      </c>
      <c r="D78" s="275">
        <v>36300000</v>
      </c>
      <c r="E78" s="275">
        <v>2130000</v>
      </c>
      <c r="F78" s="275">
        <v>68400000</v>
      </c>
      <c r="G78" s="275">
        <v>123000000</v>
      </c>
      <c r="H78" s="267">
        <v>12.2</v>
      </c>
      <c r="I78" s="267">
        <v>47.66</v>
      </c>
      <c r="J78" s="278">
        <v>757000000</v>
      </c>
    </row>
    <row r="79" spans="1:10">
      <c r="A79" s="274">
        <v>1973</v>
      </c>
      <c r="B79" s="275">
        <v>89100000</v>
      </c>
      <c r="C79" s="275">
        <v>92000000</v>
      </c>
      <c r="D79" s="275">
        <v>44000000</v>
      </c>
      <c r="E79" s="275">
        <v>2790000</v>
      </c>
      <c r="F79" s="275">
        <v>60900000</v>
      </c>
      <c r="G79" s="275">
        <v>138000000</v>
      </c>
      <c r="H79" s="267">
        <v>12.84</v>
      </c>
      <c r="I79" s="267">
        <v>47.03</v>
      </c>
      <c r="J79" s="278">
        <v>832000000</v>
      </c>
    </row>
    <row r="80" spans="1:10">
      <c r="A80" s="274">
        <v>1974</v>
      </c>
      <c r="B80" s="275">
        <v>85700000</v>
      </c>
      <c r="C80" s="275">
        <v>86300000</v>
      </c>
      <c r="D80" s="275">
        <v>48800000</v>
      </c>
      <c r="E80" s="275">
        <v>2360000</v>
      </c>
      <c r="F80" s="275">
        <v>58900000</v>
      </c>
      <c r="G80" s="275">
        <v>134000000</v>
      </c>
      <c r="H80" s="267">
        <v>16.34</v>
      </c>
      <c r="I80" s="267">
        <v>53.93</v>
      </c>
      <c r="J80" s="278">
        <v>881000000</v>
      </c>
    </row>
    <row r="81" spans="1:10">
      <c r="A81" s="274">
        <v>1975</v>
      </c>
      <c r="B81" s="275">
        <v>80100000</v>
      </c>
      <c r="C81" s="275">
        <v>76900000</v>
      </c>
      <c r="D81" s="275">
        <v>47500000</v>
      </c>
      <c r="E81" s="275">
        <v>2580000</v>
      </c>
      <c r="F81" s="275">
        <v>70300000</v>
      </c>
      <c r="G81" s="275">
        <v>114000000</v>
      </c>
      <c r="H81" s="267">
        <v>21.41</v>
      </c>
      <c r="I81" s="267">
        <v>64.88</v>
      </c>
      <c r="J81" s="278">
        <v>888000000</v>
      </c>
    </row>
    <row r="82" spans="1:10">
      <c r="A82" s="274">
        <v>1976</v>
      </c>
      <c r="B82" s="275">
        <v>81300000</v>
      </c>
      <c r="C82" s="275">
        <v>78300000</v>
      </c>
      <c r="D82" s="275">
        <v>45100000</v>
      </c>
      <c r="E82" s="275">
        <v>2960000</v>
      </c>
      <c r="F82" s="275">
        <v>72100000</v>
      </c>
      <c r="G82" s="275">
        <v>117000000</v>
      </c>
      <c r="H82" s="267">
        <v>24.28</v>
      </c>
      <c r="I82" s="267">
        <v>69.569999999999993</v>
      </c>
      <c r="J82" s="278">
        <v>886000000</v>
      </c>
    </row>
    <row r="83" spans="1:10">
      <c r="A83" s="274">
        <v>1977</v>
      </c>
      <c r="B83" s="275">
        <v>56600000</v>
      </c>
      <c r="C83" s="275">
        <v>54900000</v>
      </c>
      <c r="D83" s="275">
        <v>38500000</v>
      </c>
      <c r="E83" s="275">
        <v>2180000</v>
      </c>
      <c r="F83" s="275">
        <v>61000000</v>
      </c>
      <c r="G83" s="275">
        <v>108000000</v>
      </c>
      <c r="H83" s="267">
        <v>26.32</v>
      </c>
      <c r="I83" s="267">
        <v>70.75</v>
      </c>
      <c r="J83" s="278">
        <v>844000000</v>
      </c>
    </row>
    <row r="84" spans="1:10">
      <c r="A84" s="274">
        <v>1978</v>
      </c>
      <c r="B84" s="275">
        <v>82900000</v>
      </c>
      <c r="C84" s="275">
        <v>84500000</v>
      </c>
      <c r="D84" s="275">
        <v>34200000</v>
      </c>
      <c r="E84" s="275">
        <v>4280000</v>
      </c>
      <c r="F84" s="275">
        <v>56100000</v>
      </c>
      <c r="G84" s="275">
        <v>118000000</v>
      </c>
      <c r="H84" s="267">
        <v>28.86</v>
      </c>
      <c r="I84" s="267">
        <v>72.150000000000006</v>
      </c>
      <c r="J84" s="278">
        <v>833000000</v>
      </c>
    </row>
    <row r="85" spans="1:10">
      <c r="A85" s="274">
        <v>1979</v>
      </c>
      <c r="B85" s="275">
        <v>87100000</v>
      </c>
      <c r="C85" s="275">
        <v>87600000</v>
      </c>
      <c r="D85" s="275">
        <v>34300000</v>
      </c>
      <c r="E85" s="275">
        <v>5230000</v>
      </c>
      <c r="F85" s="275">
        <v>56500000</v>
      </c>
      <c r="G85" s="275">
        <v>116000000</v>
      </c>
      <c r="H85" s="267">
        <v>32.64</v>
      </c>
      <c r="I85" s="267">
        <v>73.349999999999994</v>
      </c>
      <c r="J85" s="278">
        <v>898000000</v>
      </c>
    </row>
    <row r="86" spans="1:10">
      <c r="A86" s="274">
        <v>1980</v>
      </c>
      <c r="B86" s="275">
        <v>70700000</v>
      </c>
      <c r="C86" s="275">
        <v>70700000</v>
      </c>
      <c r="D86" s="275">
        <v>25500000</v>
      </c>
      <c r="E86" s="275">
        <v>5780000</v>
      </c>
      <c r="F86" s="275">
        <v>54400000</v>
      </c>
      <c r="G86" s="275">
        <v>93600000</v>
      </c>
      <c r="H86" s="267">
        <v>36.56</v>
      </c>
      <c r="I86" s="267">
        <v>72.400000000000006</v>
      </c>
      <c r="J86" s="278">
        <v>884000000</v>
      </c>
    </row>
    <row r="87" spans="1:10">
      <c r="A87" s="274">
        <v>1981</v>
      </c>
      <c r="B87" s="275">
        <v>74300000</v>
      </c>
      <c r="C87" s="275">
        <v>73300000</v>
      </c>
      <c r="D87" s="275">
        <v>28800000</v>
      </c>
      <c r="E87" s="275">
        <v>5640000</v>
      </c>
      <c r="F87" s="275">
        <v>56400000</v>
      </c>
      <c r="G87" s="275">
        <v>95500000</v>
      </c>
      <c r="H87" s="267">
        <v>40.39</v>
      </c>
      <c r="I87" s="267">
        <v>72.38</v>
      </c>
      <c r="J87" s="278">
        <v>843000000</v>
      </c>
    </row>
    <row r="88" spans="1:10">
      <c r="A88" s="274">
        <v>1982</v>
      </c>
      <c r="B88" s="275">
        <v>36000000</v>
      </c>
      <c r="C88" s="275">
        <v>36300000</v>
      </c>
      <c r="D88" s="275">
        <v>14700000</v>
      </c>
      <c r="E88" s="275">
        <v>3230000</v>
      </c>
      <c r="F88" s="275">
        <v>48600000</v>
      </c>
      <c r="G88" s="275">
        <v>55300000</v>
      </c>
      <c r="H88" s="267">
        <v>41.72</v>
      </c>
      <c r="I88" s="267">
        <v>70.47</v>
      </c>
      <c r="J88" s="278">
        <v>783000000</v>
      </c>
    </row>
    <row r="89" spans="1:10">
      <c r="A89" s="274">
        <v>1983</v>
      </c>
      <c r="B89" s="275">
        <v>38200000</v>
      </c>
      <c r="C89" s="275">
        <v>45300000</v>
      </c>
      <c r="D89" s="275">
        <v>13500000</v>
      </c>
      <c r="E89" s="275">
        <v>3840000</v>
      </c>
      <c r="F89" s="275">
        <v>33300000</v>
      </c>
      <c r="G89" s="275">
        <v>61000000</v>
      </c>
      <c r="H89" s="267">
        <v>43.61</v>
      </c>
      <c r="I89" s="267">
        <v>71.37</v>
      </c>
      <c r="J89" s="278">
        <v>728000000</v>
      </c>
    </row>
    <row r="90" spans="1:10">
      <c r="A90" s="274">
        <v>1984</v>
      </c>
      <c r="B90" s="275">
        <v>52100000</v>
      </c>
      <c r="C90" s="275">
        <v>51700000</v>
      </c>
      <c r="D90" s="275">
        <v>17500000</v>
      </c>
      <c r="E90" s="275">
        <v>5070000</v>
      </c>
      <c r="F90" s="275">
        <v>32700000</v>
      </c>
      <c r="G90" s="275">
        <v>65100000</v>
      </c>
      <c r="H90" s="267">
        <v>44.17</v>
      </c>
      <c r="I90" s="267">
        <v>69.23</v>
      </c>
      <c r="J90" s="265">
        <v>823000000</v>
      </c>
    </row>
    <row r="91" spans="1:10">
      <c r="A91" s="274">
        <v>1985</v>
      </c>
      <c r="B91" s="275">
        <v>49500000</v>
      </c>
      <c r="C91" s="275">
        <v>50200000</v>
      </c>
      <c r="D91" s="275">
        <v>16000000</v>
      </c>
      <c r="E91" s="275">
        <v>5110000</v>
      </c>
      <c r="F91" s="275">
        <v>30100000</v>
      </c>
      <c r="G91" s="275">
        <v>63400000</v>
      </c>
      <c r="H91" s="267">
        <v>42.03</v>
      </c>
      <c r="I91" s="267">
        <v>63.68</v>
      </c>
      <c r="J91" s="265">
        <v>845000000</v>
      </c>
    </row>
    <row r="92" spans="1:10">
      <c r="A92" s="274">
        <v>1986</v>
      </c>
      <c r="B92" s="275">
        <v>39500000</v>
      </c>
      <c r="C92" s="275">
        <v>42000000</v>
      </c>
      <c r="D92" s="275">
        <v>17000000</v>
      </c>
      <c r="E92" s="275">
        <v>4550000</v>
      </c>
      <c r="F92" s="275">
        <v>22800000</v>
      </c>
      <c r="G92" s="275">
        <v>59200000</v>
      </c>
      <c r="H92" s="267">
        <v>35.630000000000003</v>
      </c>
      <c r="I92" s="267">
        <v>52.94</v>
      </c>
      <c r="J92" s="265">
        <v>855000000</v>
      </c>
    </row>
    <row r="93" spans="1:10">
      <c r="A93" s="274">
        <v>1987</v>
      </c>
      <c r="B93" s="275">
        <v>47600000</v>
      </c>
      <c r="C93" s="275">
        <v>48000000</v>
      </c>
      <c r="D93" s="275">
        <v>16800000</v>
      </c>
      <c r="E93" s="275">
        <v>5090000</v>
      </c>
      <c r="F93" s="275">
        <v>21000000</v>
      </c>
      <c r="G93" s="275">
        <v>61000000</v>
      </c>
      <c r="H93" s="267">
        <v>31.88</v>
      </c>
      <c r="I93" s="267">
        <v>45.74</v>
      </c>
      <c r="J93" s="265">
        <v>869000000</v>
      </c>
    </row>
    <row r="94" spans="1:10">
      <c r="A94" s="274">
        <v>1988</v>
      </c>
      <c r="B94" s="275">
        <v>57500000</v>
      </c>
      <c r="C94" s="275">
        <v>57100000</v>
      </c>
      <c r="D94" s="275">
        <v>20200000</v>
      </c>
      <c r="E94" s="275">
        <v>5290000</v>
      </c>
      <c r="F94" s="275">
        <v>23500000</v>
      </c>
      <c r="G94" s="275">
        <v>69900000</v>
      </c>
      <c r="H94" s="267">
        <v>30.06</v>
      </c>
      <c r="I94" s="267">
        <v>41.4</v>
      </c>
      <c r="J94" s="265">
        <v>967000000</v>
      </c>
    </row>
    <row r="95" spans="1:10">
      <c r="A95" s="274">
        <v>1989</v>
      </c>
      <c r="B95" s="275">
        <v>59000000</v>
      </c>
      <c r="C95" s="275">
        <v>58300000</v>
      </c>
      <c r="D95" s="275">
        <v>19600000</v>
      </c>
      <c r="E95" s="275">
        <v>5370000</v>
      </c>
      <c r="F95" s="275">
        <v>21700000</v>
      </c>
      <c r="G95" s="275">
        <v>75000000</v>
      </c>
      <c r="H95" s="267">
        <v>33.270000000000003</v>
      </c>
      <c r="I95" s="267">
        <v>43.78</v>
      </c>
      <c r="J95" s="265">
        <v>999000000</v>
      </c>
    </row>
    <row r="96" spans="1:10">
      <c r="A96" s="274">
        <v>1990</v>
      </c>
      <c r="B96" s="275">
        <v>56400000</v>
      </c>
      <c r="C96" s="275">
        <v>57000000</v>
      </c>
      <c r="D96" s="275">
        <v>18100000</v>
      </c>
      <c r="E96" s="275">
        <v>3200000</v>
      </c>
      <c r="F96" s="275">
        <v>23000000</v>
      </c>
      <c r="G96" s="275">
        <v>71400000</v>
      </c>
      <c r="H96" s="267">
        <v>30.54</v>
      </c>
      <c r="I96" s="267">
        <v>38.08</v>
      </c>
      <c r="J96" s="265">
        <v>982000000</v>
      </c>
    </row>
    <row r="97" spans="1:10">
      <c r="A97" s="274">
        <v>1991</v>
      </c>
      <c r="B97" s="275">
        <v>56800000</v>
      </c>
      <c r="C97" s="275">
        <v>56800000</v>
      </c>
      <c r="D97" s="275">
        <v>13300000</v>
      </c>
      <c r="E97" s="275">
        <v>4050000</v>
      </c>
      <c r="F97" s="275">
        <v>25400000</v>
      </c>
      <c r="G97" s="275">
        <v>63400000</v>
      </c>
      <c r="H97" s="267">
        <v>29.49</v>
      </c>
      <c r="I97" s="267">
        <v>35.32</v>
      </c>
      <c r="J97" s="265">
        <v>956000000</v>
      </c>
    </row>
    <row r="98" spans="1:10">
      <c r="A98" s="274">
        <v>1992</v>
      </c>
      <c r="B98" s="275">
        <v>55600000</v>
      </c>
      <c r="C98" s="275">
        <v>55600000</v>
      </c>
      <c r="D98" s="275">
        <v>12500000</v>
      </c>
      <c r="E98" s="275">
        <v>5060000</v>
      </c>
      <c r="F98" s="275">
        <v>22900000</v>
      </c>
      <c r="G98" s="275">
        <v>65600000</v>
      </c>
      <c r="H98" s="267">
        <v>31.18</v>
      </c>
      <c r="I98" s="267">
        <v>36.21</v>
      </c>
      <c r="J98" s="265">
        <v>930000000</v>
      </c>
    </row>
    <row r="99" spans="1:10">
      <c r="A99" s="274">
        <v>1993</v>
      </c>
      <c r="B99" s="275">
        <v>55700000</v>
      </c>
      <c r="C99" s="275">
        <v>56300000</v>
      </c>
      <c r="D99" s="275">
        <v>14100000</v>
      </c>
      <c r="E99" s="275">
        <v>5060000</v>
      </c>
      <c r="F99" s="275">
        <v>21300000</v>
      </c>
      <c r="G99" s="275">
        <v>66200000</v>
      </c>
      <c r="H99" s="267">
        <v>24.5</v>
      </c>
      <c r="I99" s="267">
        <v>27.65</v>
      </c>
      <c r="J99" s="265">
        <v>953000000</v>
      </c>
    </row>
    <row r="100" spans="1:10">
      <c r="A100" s="274">
        <v>1994</v>
      </c>
      <c r="B100" s="275">
        <v>58500000</v>
      </c>
      <c r="C100" s="275">
        <v>57600000</v>
      </c>
      <c r="D100" s="275">
        <v>17500000</v>
      </c>
      <c r="E100" s="275">
        <v>4980000</v>
      </c>
      <c r="F100" s="275">
        <v>21300000</v>
      </c>
      <c r="G100" s="275">
        <v>71000000</v>
      </c>
      <c r="H100" s="267">
        <v>24.4</v>
      </c>
      <c r="I100" s="267">
        <v>26.84</v>
      </c>
      <c r="J100" s="278">
        <v>982000000</v>
      </c>
    </row>
    <row r="101" spans="1:10">
      <c r="A101" s="274">
        <v>1995</v>
      </c>
      <c r="B101" s="275">
        <v>62600000</v>
      </c>
      <c r="C101" s="275">
        <v>61100000</v>
      </c>
      <c r="D101" s="275">
        <v>17600000</v>
      </c>
      <c r="E101" s="275">
        <v>5260000</v>
      </c>
      <c r="F101" s="275">
        <v>23500000</v>
      </c>
      <c r="G101" s="275">
        <v>72700000</v>
      </c>
      <c r="H101" s="267">
        <v>28.3</v>
      </c>
      <c r="I101" s="267">
        <v>30.27</v>
      </c>
      <c r="J101" s="278">
        <v>1020000000</v>
      </c>
    </row>
    <row r="102" spans="1:10">
      <c r="A102" s="274">
        <v>1996</v>
      </c>
      <c r="B102" s="275">
        <v>62100000</v>
      </c>
      <c r="C102" s="275">
        <v>62200000</v>
      </c>
      <c r="D102" s="275">
        <v>18400000</v>
      </c>
      <c r="E102" s="275">
        <v>6260000</v>
      </c>
      <c r="F102" s="275">
        <v>25700000</v>
      </c>
      <c r="G102" s="275">
        <v>72000000</v>
      </c>
      <c r="H102" s="267">
        <v>28.5</v>
      </c>
      <c r="I102" s="267">
        <v>29.63</v>
      </c>
      <c r="J102" s="278">
        <v>1020000000</v>
      </c>
    </row>
    <row r="103" spans="1:10">
      <c r="A103" s="274">
        <v>1997</v>
      </c>
      <c r="B103" s="275">
        <v>63000000</v>
      </c>
      <c r="C103" s="275">
        <v>62800000</v>
      </c>
      <c r="D103" s="275">
        <v>18500000</v>
      </c>
      <c r="E103" s="275">
        <v>6340000</v>
      </c>
      <c r="F103" s="275">
        <v>27900000</v>
      </c>
      <c r="G103" s="275">
        <v>73000000</v>
      </c>
      <c r="H103" s="267">
        <v>30.1</v>
      </c>
      <c r="I103" s="267">
        <v>30.56</v>
      </c>
      <c r="J103" s="278">
        <v>1040000000</v>
      </c>
    </row>
    <row r="104" spans="1:10">
      <c r="A104" s="274">
        <v>1998</v>
      </c>
      <c r="B104" s="275">
        <v>62900000</v>
      </c>
      <c r="C104" s="275">
        <v>63200000</v>
      </c>
      <c r="D104" s="275">
        <v>16900000</v>
      </c>
      <c r="E104" s="275">
        <v>6000000</v>
      </c>
      <c r="F104" s="275">
        <v>30600000</v>
      </c>
      <c r="G104" s="275">
        <v>71100000</v>
      </c>
      <c r="H104" s="267">
        <v>31.14</v>
      </c>
      <c r="I104" s="267">
        <v>31.14</v>
      </c>
      <c r="J104" s="278">
        <v>1050000000</v>
      </c>
    </row>
    <row r="105" spans="1:10">
      <c r="A105" s="274">
        <v>1999</v>
      </c>
      <c r="B105" s="275">
        <v>57700000</v>
      </c>
      <c r="C105" s="275">
        <v>58500000</v>
      </c>
      <c r="D105" s="275">
        <v>14300000</v>
      </c>
      <c r="E105" s="275">
        <v>6120000</v>
      </c>
      <c r="F105" s="275">
        <v>26400000</v>
      </c>
      <c r="G105" s="275">
        <v>70100000</v>
      </c>
      <c r="H105" s="267">
        <v>26.47</v>
      </c>
      <c r="I105" s="267">
        <v>25.9</v>
      </c>
      <c r="J105" s="278">
        <v>1020000000</v>
      </c>
    </row>
    <row r="106" spans="1:10">
      <c r="A106" s="274">
        <v>2000</v>
      </c>
      <c r="B106" s="275">
        <v>63100000</v>
      </c>
      <c r="C106" s="275">
        <v>61000000</v>
      </c>
      <c r="D106" s="275">
        <v>15700000</v>
      </c>
      <c r="E106" s="275">
        <v>6150000</v>
      </c>
      <c r="F106" s="275">
        <v>28800000</v>
      </c>
      <c r="G106" s="275">
        <v>70200000</v>
      </c>
      <c r="H106" s="267">
        <v>25.57</v>
      </c>
      <c r="I106" s="267">
        <v>24.21</v>
      </c>
      <c r="J106" s="278">
        <v>969000000</v>
      </c>
    </row>
    <row r="107" spans="1:10">
      <c r="A107" s="264">
        <v>2001</v>
      </c>
      <c r="B107" s="265">
        <v>46200000</v>
      </c>
      <c r="C107" s="265">
        <v>50600000</v>
      </c>
      <c r="D107" s="265">
        <v>10700000</v>
      </c>
      <c r="E107" s="265">
        <v>5610000</v>
      </c>
      <c r="F107" s="265">
        <v>18000000</v>
      </c>
      <c r="G107" s="265">
        <v>62000000</v>
      </c>
      <c r="H107" s="267">
        <v>23.87</v>
      </c>
      <c r="I107" s="267">
        <v>21.98</v>
      </c>
      <c r="J107" s="268">
        <v>937000000</v>
      </c>
    </row>
    <row r="108" spans="1:10">
      <c r="A108" s="264">
        <v>2002</v>
      </c>
      <c r="B108" s="265">
        <v>51600000</v>
      </c>
      <c r="C108" s="265">
        <v>51500000</v>
      </c>
      <c r="D108" s="265">
        <v>12500000</v>
      </c>
      <c r="E108" s="265">
        <v>6750000</v>
      </c>
      <c r="F108" s="265">
        <v>18300000</v>
      </c>
      <c r="G108" s="265">
        <v>57000000</v>
      </c>
      <c r="H108" s="267">
        <v>26.04</v>
      </c>
      <c r="I108" s="267">
        <v>23.61</v>
      </c>
      <c r="J108" s="268">
        <v>982000000</v>
      </c>
    </row>
    <row r="109" spans="1:10">
      <c r="A109" s="264">
        <v>2003</v>
      </c>
      <c r="B109" s="265">
        <v>48600000</v>
      </c>
      <c r="C109" s="265">
        <v>46100000</v>
      </c>
      <c r="D109" s="265">
        <v>12600000</v>
      </c>
      <c r="E109" s="265">
        <v>6770000</v>
      </c>
      <c r="F109" s="265">
        <v>17500000</v>
      </c>
      <c r="G109" s="265">
        <v>55200000</v>
      </c>
      <c r="H109" s="267">
        <v>26.86</v>
      </c>
      <c r="I109" s="267">
        <v>23.79</v>
      </c>
      <c r="J109" s="268">
        <v>1080000000</v>
      </c>
    </row>
    <row r="110" spans="1:10">
      <c r="A110" s="264">
        <v>2004</v>
      </c>
      <c r="B110" s="265">
        <v>54700000</v>
      </c>
      <c r="C110" s="265">
        <v>54900000</v>
      </c>
      <c r="D110" s="265">
        <v>11800000</v>
      </c>
      <c r="E110" s="265">
        <v>8400000</v>
      </c>
      <c r="F110" s="266">
        <v>3930000</v>
      </c>
      <c r="G110" s="265">
        <v>57900000</v>
      </c>
      <c r="H110" s="267">
        <v>37.92</v>
      </c>
      <c r="I110" s="267">
        <v>32.72</v>
      </c>
      <c r="J110" s="268">
        <v>1200000000</v>
      </c>
    </row>
    <row r="111" spans="1:10">
      <c r="A111" s="264">
        <v>2005</v>
      </c>
      <c r="B111" s="265">
        <v>54300000</v>
      </c>
      <c r="C111" s="265">
        <v>53200000</v>
      </c>
      <c r="D111" s="265">
        <v>13000000</v>
      </c>
      <c r="E111" s="265">
        <v>11800000</v>
      </c>
      <c r="F111" s="266">
        <v>2040000</v>
      </c>
      <c r="G111" s="265">
        <v>56600000</v>
      </c>
      <c r="H111" s="267">
        <v>44.5</v>
      </c>
      <c r="I111" s="267">
        <v>37.15</v>
      </c>
      <c r="J111" s="268">
        <v>1320000000</v>
      </c>
    </row>
    <row r="112" spans="1:10">
      <c r="A112" s="264">
        <v>2006</v>
      </c>
      <c r="B112" s="265">
        <v>52700000</v>
      </c>
      <c r="C112" s="265">
        <v>52700000</v>
      </c>
      <c r="D112" s="265">
        <v>11500000</v>
      </c>
      <c r="E112" s="265">
        <v>8270000</v>
      </c>
      <c r="F112" s="266">
        <v>1650000</v>
      </c>
      <c r="G112" s="265">
        <v>57100000</v>
      </c>
      <c r="H112" s="267">
        <v>53.88</v>
      </c>
      <c r="I112" s="267">
        <v>43.59</v>
      </c>
      <c r="J112" s="268">
        <v>1470000000</v>
      </c>
    </row>
    <row r="113" spans="1:11">
      <c r="A113" s="264">
        <v>2007</v>
      </c>
      <c r="B113" s="265">
        <v>52500000</v>
      </c>
      <c r="C113" s="265">
        <v>50900000</v>
      </c>
      <c r="D113" s="265">
        <v>9400000</v>
      </c>
      <c r="E113" s="265">
        <v>9310000</v>
      </c>
      <c r="F113" s="266">
        <v>2090000</v>
      </c>
      <c r="G113" s="265">
        <v>51300000</v>
      </c>
      <c r="H113" s="267">
        <v>59.64</v>
      </c>
      <c r="I113" s="267">
        <v>46.89</v>
      </c>
      <c r="J113" s="268">
        <v>1680000000</v>
      </c>
      <c r="K113" s="257"/>
    </row>
    <row r="114" spans="1:11">
      <c r="A114" s="264">
        <v>2008</v>
      </c>
      <c r="B114" s="265">
        <v>53600000</v>
      </c>
      <c r="C114" s="265">
        <v>53600000</v>
      </c>
      <c r="D114" s="265">
        <v>9250000</v>
      </c>
      <c r="E114" s="265">
        <v>11100000</v>
      </c>
      <c r="F114" s="266">
        <v>4070000</v>
      </c>
      <c r="G114" s="265">
        <v>49700000</v>
      </c>
      <c r="H114" s="267">
        <v>70.430000000000007</v>
      </c>
      <c r="I114" s="267">
        <v>53.32</v>
      </c>
      <c r="J114" s="268">
        <v>1730000000</v>
      </c>
      <c r="K114" s="257"/>
    </row>
    <row r="115" spans="1:11">
      <c r="A115" s="264">
        <v>2009</v>
      </c>
      <c r="B115" s="265">
        <v>26700000</v>
      </c>
      <c r="C115" s="265">
        <v>27600000</v>
      </c>
      <c r="D115" s="265">
        <v>3870000</v>
      </c>
      <c r="E115" s="265">
        <v>3920000</v>
      </c>
      <c r="F115" s="266">
        <v>5060000</v>
      </c>
      <c r="G115" s="265">
        <v>25700000</v>
      </c>
      <c r="H115" s="269">
        <v>92.76</v>
      </c>
      <c r="I115" s="267">
        <v>70.47</v>
      </c>
      <c r="J115" s="268">
        <v>1710000000</v>
      </c>
      <c r="K115" s="257"/>
    </row>
    <row r="116" spans="1:11">
      <c r="A116" s="264">
        <v>2010</v>
      </c>
      <c r="B116" s="265">
        <v>49900000</v>
      </c>
      <c r="C116" s="265">
        <v>50600000</v>
      </c>
      <c r="D116" s="265">
        <v>6420000</v>
      </c>
      <c r="E116" s="265">
        <v>9950000</v>
      </c>
      <c r="F116" s="266">
        <v>3470000</v>
      </c>
      <c r="G116" s="265">
        <v>48000000</v>
      </c>
      <c r="H116" s="269">
        <v>98.79</v>
      </c>
      <c r="I116" s="267">
        <v>73.84</v>
      </c>
      <c r="J116" s="268">
        <v>1870000000</v>
      </c>
      <c r="K116" s="257"/>
    </row>
    <row r="117" spans="1:11">
      <c r="A117" s="264">
        <v>2011</v>
      </c>
      <c r="B117" s="265">
        <v>56200000</v>
      </c>
      <c r="C117" s="265">
        <v>56900000</v>
      </c>
      <c r="D117" s="265">
        <v>5270000</v>
      </c>
      <c r="E117" s="265">
        <v>11100000</v>
      </c>
      <c r="F117" s="266">
        <v>2320000</v>
      </c>
      <c r="G117" s="265">
        <v>47500000</v>
      </c>
      <c r="H117" s="267">
        <v>104.1</v>
      </c>
      <c r="I117" s="267">
        <v>75.44</v>
      </c>
      <c r="J117" s="268">
        <v>2030000000</v>
      </c>
      <c r="K117" s="280"/>
    </row>
    <row r="118" spans="1:11">
      <c r="A118" s="264">
        <v>2012</v>
      </c>
      <c r="B118" s="265">
        <v>54700000</v>
      </c>
      <c r="C118" s="265">
        <v>53900000</v>
      </c>
      <c r="D118" s="265">
        <v>5160000</v>
      </c>
      <c r="E118" s="265">
        <v>11200000</v>
      </c>
      <c r="F118" s="266">
        <v>4440000</v>
      </c>
      <c r="G118" s="265">
        <v>47100000</v>
      </c>
      <c r="H118" s="267">
        <v>116.48</v>
      </c>
      <c r="I118" s="267">
        <v>82.69</v>
      </c>
      <c r="J118" s="268">
        <v>2070000000</v>
      </c>
      <c r="K118" s="280"/>
    </row>
    <row r="119" spans="1:11">
      <c r="A119" s="264">
        <v>2013</v>
      </c>
      <c r="B119" s="265">
        <v>52800000</v>
      </c>
      <c r="C119" s="265">
        <v>53400000</v>
      </c>
      <c r="D119" s="265">
        <v>3250000</v>
      </c>
      <c r="E119" s="265">
        <v>11000000</v>
      </c>
      <c r="F119" s="266">
        <v>2350000</v>
      </c>
      <c r="G119" s="265">
        <v>47600000</v>
      </c>
      <c r="H119" s="267">
        <v>87.42</v>
      </c>
      <c r="I119" s="267">
        <v>61.16</v>
      </c>
      <c r="J119" s="268">
        <v>2230000000</v>
      </c>
      <c r="K119" s="280"/>
    </row>
    <row r="120" spans="1:11">
      <c r="A120" s="264">
        <v>2014</v>
      </c>
      <c r="B120" s="265">
        <v>56100000</v>
      </c>
      <c r="C120" s="265">
        <v>55000000</v>
      </c>
      <c r="D120" s="265">
        <v>5140000</v>
      </c>
      <c r="E120" s="265">
        <v>12100000</v>
      </c>
      <c r="F120" s="266">
        <v>3630000</v>
      </c>
      <c r="G120" s="265">
        <v>47900000</v>
      </c>
      <c r="H120" s="267">
        <v>84.43</v>
      </c>
      <c r="I120" s="267">
        <v>58.14</v>
      </c>
      <c r="J120" s="268">
        <v>2370000000</v>
      </c>
      <c r="K120" s="280"/>
    </row>
    <row r="121" spans="1:11">
      <c r="A121" s="264">
        <v>2015</v>
      </c>
      <c r="B121" s="265">
        <v>46100000</v>
      </c>
      <c r="C121" s="265">
        <v>43500000</v>
      </c>
      <c r="D121" s="265">
        <v>4550000</v>
      </c>
      <c r="E121" s="265">
        <v>7510000</v>
      </c>
      <c r="F121" s="266">
        <v>4760000</v>
      </c>
      <c r="G121" s="265">
        <v>42100000</v>
      </c>
      <c r="H121" s="267">
        <v>81.19</v>
      </c>
      <c r="I121" s="267">
        <v>55.84</v>
      </c>
      <c r="J121" s="268">
        <v>2370000000</v>
      </c>
      <c r="K121" s="281"/>
    </row>
    <row r="122" spans="1:11">
      <c r="A122" s="264">
        <v>2016</v>
      </c>
      <c r="B122" s="265">
        <v>41800000</v>
      </c>
      <c r="C122" s="265">
        <v>46600000</v>
      </c>
      <c r="D122" s="265">
        <v>3010000</v>
      </c>
      <c r="E122" s="265">
        <v>8710000</v>
      </c>
      <c r="F122" s="266">
        <v>2990000</v>
      </c>
      <c r="G122" s="265">
        <v>37900000</v>
      </c>
      <c r="H122" s="267">
        <v>73.11</v>
      </c>
      <c r="I122" s="267">
        <v>49.65</v>
      </c>
      <c r="J122" s="268">
        <v>2370000000</v>
      </c>
      <c r="K122" s="281"/>
    </row>
    <row r="123" spans="1:11">
      <c r="A123" s="264">
        <v>2017</v>
      </c>
      <c r="B123" s="265">
        <v>47900000</v>
      </c>
      <c r="C123" s="265">
        <v>46900000</v>
      </c>
      <c r="D123" s="265">
        <v>3720000</v>
      </c>
      <c r="E123" s="265">
        <v>10600000</v>
      </c>
      <c r="F123" s="266">
        <v>3930000</v>
      </c>
      <c r="G123" s="265">
        <v>40100000</v>
      </c>
      <c r="H123" s="267">
        <v>78.540000000000006</v>
      </c>
      <c r="I123" s="267">
        <v>52.23</v>
      </c>
      <c r="J123" s="268">
        <v>2440000000</v>
      </c>
      <c r="K123" s="281"/>
    </row>
    <row r="124" spans="1:11">
      <c r="A124" s="264">
        <v>2018</v>
      </c>
      <c r="B124" s="265">
        <v>49500000</v>
      </c>
      <c r="C124" s="265">
        <v>50400000</v>
      </c>
      <c r="D124" s="265">
        <v>3810000</v>
      </c>
      <c r="E124" s="265">
        <v>12700000</v>
      </c>
      <c r="F124" s="266">
        <v>3100000</v>
      </c>
      <c r="G124" s="265">
        <v>41400000</v>
      </c>
      <c r="H124" s="267">
        <v>93</v>
      </c>
      <c r="I124" s="267">
        <v>60.37</v>
      </c>
      <c r="J124" s="268">
        <v>2470000000</v>
      </c>
      <c r="K124" s="281"/>
    </row>
    <row r="125" spans="1:11">
      <c r="A125" s="264">
        <v>2019</v>
      </c>
      <c r="B125" s="265">
        <v>46900000</v>
      </c>
      <c r="C125" s="265">
        <v>47000000</v>
      </c>
      <c r="D125" s="265">
        <v>3980000</v>
      </c>
      <c r="E125" s="265">
        <v>11400000</v>
      </c>
      <c r="F125" s="266">
        <v>3470000</v>
      </c>
      <c r="G125" s="265">
        <v>39100000</v>
      </c>
      <c r="H125" s="267">
        <v>92.94</v>
      </c>
      <c r="I125" s="267">
        <v>59.25</v>
      </c>
      <c r="J125" s="268">
        <v>2450000000</v>
      </c>
      <c r="K125" s="281"/>
    </row>
    <row r="126" spans="1:11">
      <c r="A126" s="497" t="s">
        <v>1343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257"/>
    </row>
    <row r="127" spans="1:11" ht="16.5">
      <c r="A127" s="492" t="s">
        <v>1398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279"/>
    </row>
    <row r="128" spans="1:11">
      <c r="A128" s="491" t="s">
        <v>1328</v>
      </c>
      <c r="B128" s="491"/>
      <c r="C128" s="491"/>
      <c r="D128" s="491"/>
      <c r="E128" s="491"/>
      <c r="F128" s="491"/>
      <c r="G128" s="491"/>
      <c r="H128" s="491"/>
      <c r="I128" s="491"/>
      <c r="J128" s="491"/>
      <c r="K128" s="257"/>
    </row>
    <row r="129" spans="3:10">
      <c r="C129" s="257"/>
      <c r="D129" s="257"/>
      <c r="E129" s="257"/>
      <c r="F129" s="257"/>
      <c r="G129" s="271"/>
      <c r="H129" s="263"/>
      <c r="I129" s="263"/>
      <c r="J129" s="263"/>
    </row>
    <row r="130" spans="3:10">
      <c r="C130" s="272"/>
      <c r="D130" s="272"/>
      <c r="E130" s="272"/>
      <c r="F130" s="257"/>
      <c r="G130" s="271"/>
      <c r="H130" s="263"/>
      <c r="I130" s="263"/>
      <c r="J130" s="263"/>
    </row>
    <row r="131" spans="3:10">
      <c r="C131" s="273"/>
      <c r="D131" s="273"/>
      <c r="E131" s="273"/>
      <c r="F131" s="257"/>
      <c r="G131" s="271"/>
      <c r="H131" s="263"/>
      <c r="I131" s="263"/>
      <c r="J131" s="263"/>
    </row>
    <row r="132" spans="3:10">
      <c r="C132" s="257"/>
      <c r="D132" s="257"/>
      <c r="E132" s="257"/>
      <c r="F132" s="257"/>
      <c r="G132" s="271"/>
      <c r="H132" s="263"/>
      <c r="I132" s="263"/>
      <c r="J132" s="263"/>
    </row>
    <row r="133" spans="3:10">
      <c r="C133" s="257"/>
      <c r="D133" s="257"/>
      <c r="E133" s="257"/>
      <c r="F133" s="257"/>
      <c r="G133" s="270"/>
      <c r="H133" s="263"/>
      <c r="I133" s="263"/>
      <c r="J133" s="263"/>
    </row>
    <row r="134" spans="3:10">
      <c r="C134" s="257"/>
      <c r="D134" s="257"/>
      <c r="E134" s="257"/>
      <c r="F134" s="257"/>
      <c r="G134" s="270"/>
      <c r="H134" s="257"/>
      <c r="I134" s="257"/>
      <c r="J134" s="257"/>
    </row>
    <row r="135" spans="3:10">
      <c r="C135" s="257"/>
      <c r="D135" s="257"/>
      <c r="E135" s="257"/>
      <c r="F135" s="257"/>
      <c r="G135" s="270"/>
      <c r="H135" s="257"/>
      <c r="I135" s="257"/>
      <c r="J135" s="257"/>
    </row>
    <row r="136" spans="3:10">
      <c r="C136" s="257"/>
      <c r="D136" s="257"/>
      <c r="E136" s="257"/>
      <c r="F136" s="257"/>
      <c r="G136" s="270"/>
      <c r="H136" s="257"/>
      <c r="I136" s="257"/>
      <c r="J136" s="257"/>
    </row>
    <row r="137" spans="3:10">
      <c r="C137" s="257"/>
      <c r="D137" s="257"/>
      <c r="E137" s="257"/>
      <c r="F137" s="257"/>
      <c r="G137" s="270"/>
      <c r="H137" s="257"/>
      <c r="I137" s="257"/>
      <c r="J137" s="257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28"/>
  <sheetViews>
    <sheetView workbookViewId="0">
      <selection activeCell="T44" sqref="T44"/>
    </sheetView>
  </sheetViews>
  <sheetFormatPr defaultRowHeight="15"/>
  <sheetData>
    <row r="1" spans="1:10" ht="16.5">
      <c r="A1" s="522" t="s">
        <v>1399</v>
      </c>
      <c r="B1" s="522"/>
      <c r="C1" s="522"/>
      <c r="D1" s="522"/>
      <c r="E1" s="522"/>
      <c r="F1" s="522"/>
      <c r="G1" s="522"/>
      <c r="H1" s="522"/>
      <c r="I1" s="522"/>
      <c r="J1" s="522"/>
    </row>
    <row r="2" spans="1:10">
      <c r="A2" s="493" t="s">
        <v>1293</v>
      </c>
      <c r="B2" s="511"/>
      <c r="C2" s="511"/>
      <c r="D2" s="511"/>
      <c r="E2" s="511"/>
      <c r="F2" s="511"/>
      <c r="G2" s="511"/>
      <c r="H2" s="511"/>
      <c r="I2" s="511"/>
      <c r="J2" s="511"/>
    </row>
    <row r="3" spans="1:10">
      <c r="A3" s="522" t="s">
        <v>1400</v>
      </c>
      <c r="B3" s="523"/>
      <c r="C3" s="523"/>
      <c r="D3" s="523"/>
      <c r="E3" s="523"/>
      <c r="F3" s="523"/>
      <c r="G3" s="523"/>
      <c r="H3" s="523"/>
      <c r="I3" s="523"/>
      <c r="J3" s="523"/>
    </row>
    <row r="4" spans="1:10">
      <c r="A4" s="522" t="s">
        <v>1395</v>
      </c>
      <c r="B4" s="522"/>
      <c r="C4" s="522"/>
      <c r="D4" s="522"/>
      <c r="E4" s="522"/>
      <c r="F4" s="522"/>
      <c r="G4" s="522"/>
      <c r="H4" s="522"/>
      <c r="I4" s="522"/>
      <c r="J4" s="522"/>
    </row>
    <row r="5" spans="1:10" ht="39">
      <c r="A5" s="283" t="s">
        <v>0</v>
      </c>
      <c r="B5" s="283" t="s">
        <v>1332</v>
      </c>
      <c r="C5" s="283" t="s">
        <v>1300</v>
      </c>
      <c r="D5" s="283" t="s">
        <v>1322</v>
      </c>
      <c r="E5" s="284" t="s">
        <v>1302</v>
      </c>
      <c r="F5" s="284" t="s">
        <v>1323</v>
      </c>
      <c r="G5" s="285" t="s">
        <v>1307</v>
      </c>
      <c r="H5" s="299" t="s">
        <v>1308</v>
      </c>
      <c r="I5" s="299" t="s">
        <v>1309</v>
      </c>
      <c r="J5" s="299" t="s">
        <v>1310</v>
      </c>
    </row>
    <row r="6" spans="1:10">
      <c r="A6" s="293">
        <v>1900</v>
      </c>
      <c r="B6" s="300">
        <v>0</v>
      </c>
      <c r="C6" s="301" t="s">
        <v>1313</v>
      </c>
      <c r="D6" s="301" t="s">
        <v>1313</v>
      </c>
      <c r="E6" s="301" t="s">
        <v>1313</v>
      </c>
      <c r="F6" s="301" t="s">
        <v>1313</v>
      </c>
      <c r="G6" s="300">
        <v>0</v>
      </c>
      <c r="H6" s="301" t="s">
        <v>1313</v>
      </c>
      <c r="I6" s="301" t="s">
        <v>1313</v>
      </c>
      <c r="J6" s="302">
        <v>10</v>
      </c>
    </row>
    <row r="7" spans="1:10">
      <c r="A7" s="293">
        <v>1901</v>
      </c>
      <c r="B7" s="303">
        <v>7</v>
      </c>
      <c r="C7" s="301" t="s">
        <v>1313</v>
      </c>
      <c r="D7" s="301" t="s">
        <v>1313</v>
      </c>
      <c r="E7" s="301" t="s">
        <v>1313</v>
      </c>
      <c r="F7" s="301" t="s">
        <v>1313</v>
      </c>
      <c r="G7" s="304">
        <v>7</v>
      </c>
      <c r="H7" s="301" t="s">
        <v>1313</v>
      </c>
      <c r="I7" s="301" t="s">
        <v>1313</v>
      </c>
      <c r="J7" s="302">
        <v>22</v>
      </c>
    </row>
    <row r="8" spans="1:10">
      <c r="A8" s="293">
        <v>1902</v>
      </c>
      <c r="B8" s="303">
        <v>7</v>
      </c>
      <c r="C8" s="301" t="s">
        <v>1313</v>
      </c>
      <c r="D8" s="301" t="s">
        <v>1313</v>
      </c>
      <c r="E8" s="301" t="s">
        <v>1313</v>
      </c>
      <c r="F8" s="301" t="s">
        <v>1313</v>
      </c>
      <c r="G8" s="304">
        <v>7</v>
      </c>
      <c r="H8" s="301" t="s">
        <v>1313</v>
      </c>
      <c r="I8" s="301" t="s">
        <v>1313</v>
      </c>
      <c r="J8" s="302">
        <v>46</v>
      </c>
    </row>
    <row r="9" spans="1:10">
      <c r="A9" s="293">
        <v>1903</v>
      </c>
      <c r="B9" s="305">
        <v>108</v>
      </c>
      <c r="C9" s="301" t="s">
        <v>1313</v>
      </c>
      <c r="D9" s="301" t="s">
        <v>1313</v>
      </c>
      <c r="E9" s="301" t="s">
        <v>1313</v>
      </c>
      <c r="F9" s="301" t="s">
        <v>1313</v>
      </c>
      <c r="G9" s="300">
        <v>110</v>
      </c>
      <c r="H9" s="301" t="s">
        <v>1313</v>
      </c>
      <c r="I9" s="301" t="s">
        <v>1313</v>
      </c>
      <c r="J9" s="287">
        <v>148</v>
      </c>
    </row>
    <row r="10" spans="1:10">
      <c r="A10" s="293">
        <v>1904</v>
      </c>
      <c r="B10" s="303">
        <v>7</v>
      </c>
      <c r="C10" s="301" t="s">
        <v>1313</v>
      </c>
      <c r="D10" s="301" t="s">
        <v>1313</v>
      </c>
      <c r="E10" s="301" t="s">
        <v>1313</v>
      </c>
      <c r="F10" s="301" t="s">
        <v>1313</v>
      </c>
      <c r="G10" s="304">
        <v>7</v>
      </c>
      <c r="H10" s="301" t="s">
        <v>1313</v>
      </c>
      <c r="I10" s="301" t="s">
        <v>1313</v>
      </c>
      <c r="J10" s="302">
        <v>62</v>
      </c>
    </row>
    <row r="11" spans="1:10">
      <c r="A11" s="293">
        <v>1905</v>
      </c>
      <c r="B11" s="303">
        <v>4</v>
      </c>
      <c r="C11" s="301" t="s">
        <v>1313</v>
      </c>
      <c r="D11" s="301" t="s">
        <v>1313</v>
      </c>
      <c r="E11" s="301" t="s">
        <v>1313</v>
      </c>
      <c r="F11" s="301" t="s">
        <v>1313</v>
      </c>
      <c r="G11" s="304">
        <v>4</v>
      </c>
      <c r="H11" s="301" t="s">
        <v>1313</v>
      </c>
      <c r="I11" s="301" t="s">
        <v>1313</v>
      </c>
      <c r="J11" s="302">
        <v>90.8</v>
      </c>
    </row>
    <row r="12" spans="1:10">
      <c r="A12" s="293">
        <v>1906</v>
      </c>
      <c r="B12" s="303">
        <v>7</v>
      </c>
      <c r="C12" s="301" t="s">
        <v>1313</v>
      </c>
      <c r="D12" s="301" t="s">
        <v>1313</v>
      </c>
      <c r="E12" s="301" t="s">
        <v>1313</v>
      </c>
      <c r="F12" s="301" t="s">
        <v>1313</v>
      </c>
      <c r="G12" s="304">
        <v>7</v>
      </c>
      <c r="H12" s="301" t="s">
        <v>1313</v>
      </c>
      <c r="I12" s="301" t="s">
        <v>1313</v>
      </c>
      <c r="J12" s="302">
        <v>90.8</v>
      </c>
    </row>
    <row r="13" spans="1:10">
      <c r="A13" s="293">
        <v>1907</v>
      </c>
      <c r="B13" s="300">
        <v>0</v>
      </c>
      <c r="C13" s="301" t="s">
        <v>1313</v>
      </c>
      <c r="D13" s="301" t="s">
        <v>1313</v>
      </c>
      <c r="E13" s="301" t="s">
        <v>1313</v>
      </c>
      <c r="F13" s="301" t="s">
        <v>1313</v>
      </c>
      <c r="G13" s="300">
        <v>0</v>
      </c>
      <c r="H13" s="301" t="s">
        <v>1313</v>
      </c>
      <c r="I13" s="301" t="s">
        <v>1313</v>
      </c>
      <c r="J13" s="302">
        <v>90.8</v>
      </c>
    </row>
    <row r="14" spans="1:10">
      <c r="A14" s="293">
        <v>1908</v>
      </c>
      <c r="B14" s="304">
        <v>15</v>
      </c>
      <c r="C14" s="301" t="s">
        <v>1313</v>
      </c>
      <c r="D14" s="301" t="s">
        <v>1313</v>
      </c>
      <c r="E14" s="301" t="s">
        <v>1313</v>
      </c>
      <c r="F14" s="301" t="s">
        <v>1313</v>
      </c>
      <c r="G14" s="300">
        <v>15</v>
      </c>
      <c r="H14" s="301" t="s">
        <v>1313</v>
      </c>
      <c r="I14" s="301" t="s">
        <v>1313</v>
      </c>
      <c r="J14" s="287">
        <v>136</v>
      </c>
    </row>
    <row r="15" spans="1:10">
      <c r="A15" s="293">
        <v>1909</v>
      </c>
      <c r="B15" s="300">
        <v>0</v>
      </c>
      <c r="C15" s="301" t="s">
        <v>1313</v>
      </c>
      <c r="D15" s="301" t="s">
        <v>1313</v>
      </c>
      <c r="E15" s="301" t="s">
        <v>1313</v>
      </c>
      <c r="F15" s="301" t="s">
        <v>1313</v>
      </c>
      <c r="G15" s="300">
        <v>0</v>
      </c>
      <c r="H15" s="301" t="s">
        <v>1313</v>
      </c>
      <c r="I15" s="301" t="s">
        <v>1313</v>
      </c>
      <c r="J15" s="302">
        <v>91</v>
      </c>
    </row>
    <row r="16" spans="1:10">
      <c r="A16" s="293">
        <v>1910</v>
      </c>
      <c r="B16" s="300">
        <v>0</v>
      </c>
      <c r="C16" s="301" t="s">
        <v>1313</v>
      </c>
      <c r="D16" s="301" t="s">
        <v>1313</v>
      </c>
      <c r="E16" s="301" t="s">
        <v>1313</v>
      </c>
      <c r="F16" s="301" t="s">
        <v>1313</v>
      </c>
      <c r="G16" s="300">
        <v>0</v>
      </c>
      <c r="H16" s="301" t="s">
        <v>1313</v>
      </c>
      <c r="I16" s="301" t="s">
        <v>1313</v>
      </c>
      <c r="J16" s="302">
        <v>91</v>
      </c>
    </row>
    <row r="17" spans="1:10">
      <c r="A17" s="293">
        <v>1911</v>
      </c>
      <c r="B17" s="300">
        <v>0</v>
      </c>
      <c r="C17" s="301" t="s">
        <v>1313</v>
      </c>
      <c r="D17" s="306">
        <v>7.71</v>
      </c>
      <c r="E17" s="301" t="s">
        <v>1313</v>
      </c>
      <c r="F17" s="301" t="s">
        <v>1313</v>
      </c>
      <c r="G17" s="304">
        <v>7.7</v>
      </c>
      <c r="H17" s="301" t="s">
        <v>1313</v>
      </c>
      <c r="I17" s="301" t="s">
        <v>1313</v>
      </c>
      <c r="J17" s="302">
        <v>91</v>
      </c>
    </row>
    <row r="18" spans="1:10">
      <c r="A18" s="293">
        <v>1912</v>
      </c>
      <c r="B18" s="300">
        <v>0</v>
      </c>
      <c r="C18" s="301" t="s">
        <v>1313</v>
      </c>
      <c r="D18" s="306">
        <v>3.17</v>
      </c>
      <c r="E18" s="301" t="s">
        <v>1313</v>
      </c>
      <c r="F18" s="301" t="s">
        <v>1313</v>
      </c>
      <c r="G18" s="304">
        <v>3.2</v>
      </c>
      <c r="H18" s="287">
        <v>450</v>
      </c>
      <c r="I18" s="287">
        <v>7600</v>
      </c>
      <c r="J18" s="287">
        <v>181</v>
      </c>
    </row>
    <row r="19" spans="1:10">
      <c r="A19" s="293">
        <v>1913</v>
      </c>
      <c r="B19" s="300">
        <v>0</v>
      </c>
      <c r="C19" s="301" t="s">
        <v>1313</v>
      </c>
      <c r="D19" s="306">
        <v>7.08</v>
      </c>
      <c r="E19" s="301" t="s">
        <v>1313</v>
      </c>
      <c r="F19" s="301" t="s">
        <v>1313</v>
      </c>
      <c r="G19" s="304">
        <v>7.1</v>
      </c>
      <c r="H19" s="287">
        <v>670</v>
      </c>
      <c r="I19" s="287">
        <v>11000</v>
      </c>
      <c r="J19" s="302">
        <v>91</v>
      </c>
    </row>
    <row r="20" spans="1:10">
      <c r="A20" s="293">
        <v>1914</v>
      </c>
      <c r="B20" s="305">
        <v>0.58799999999999997</v>
      </c>
      <c r="C20" s="301" t="s">
        <v>1313</v>
      </c>
      <c r="D20" s="301" t="s">
        <v>1313</v>
      </c>
      <c r="E20" s="301" t="s">
        <v>1313</v>
      </c>
      <c r="F20" s="301" t="s">
        <v>1313</v>
      </c>
      <c r="G20" s="303">
        <v>0.59</v>
      </c>
      <c r="H20" s="287">
        <v>2240</v>
      </c>
      <c r="I20" s="287">
        <v>36400</v>
      </c>
      <c r="J20" s="287">
        <v>136</v>
      </c>
    </row>
    <row r="21" spans="1:10">
      <c r="A21" s="293">
        <v>1915</v>
      </c>
      <c r="B21" s="305">
        <v>82.4</v>
      </c>
      <c r="C21" s="301" t="s">
        <v>1313</v>
      </c>
      <c r="D21" s="301" t="s">
        <v>1313</v>
      </c>
      <c r="E21" s="301" t="s">
        <v>1313</v>
      </c>
      <c r="F21" s="301" t="s">
        <v>1313</v>
      </c>
      <c r="G21" s="300">
        <v>82</v>
      </c>
      <c r="H21" s="287">
        <v>2240</v>
      </c>
      <c r="I21" s="287">
        <v>36000</v>
      </c>
      <c r="J21" s="287">
        <v>272</v>
      </c>
    </row>
    <row r="22" spans="1:10">
      <c r="A22" s="293">
        <v>1916</v>
      </c>
      <c r="B22" s="305">
        <v>93.8</v>
      </c>
      <c r="C22" s="301" t="s">
        <v>1313</v>
      </c>
      <c r="D22" s="301" t="s">
        <v>1313</v>
      </c>
      <c r="E22" s="301" t="s">
        <v>1313</v>
      </c>
      <c r="F22" s="301" t="s">
        <v>1313</v>
      </c>
      <c r="G22" s="300">
        <v>94</v>
      </c>
      <c r="H22" s="287">
        <v>2240</v>
      </c>
      <c r="I22" s="287">
        <v>33400</v>
      </c>
      <c r="J22" s="287">
        <v>454</v>
      </c>
    </row>
    <row r="23" spans="1:10">
      <c r="A23" s="293">
        <v>1917</v>
      </c>
      <c r="B23" s="305">
        <v>159</v>
      </c>
      <c r="C23" s="301" t="s">
        <v>1313</v>
      </c>
      <c r="D23" s="301" t="s">
        <v>1313</v>
      </c>
      <c r="E23" s="301" t="s">
        <v>1313</v>
      </c>
      <c r="F23" s="301" t="s">
        <v>1313</v>
      </c>
      <c r="G23" s="300">
        <v>160</v>
      </c>
      <c r="H23" s="287">
        <v>3160</v>
      </c>
      <c r="I23" s="287">
        <v>40200</v>
      </c>
      <c r="J23" s="287">
        <v>590</v>
      </c>
    </row>
    <row r="24" spans="1:10">
      <c r="A24" s="293">
        <v>1918</v>
      </c>
      <c r="B24" s="305">
        <v>391</v>
      </c>
      <c r="C24" s="305"/>
      <c r="D24" s="302">
        <v>54.5</v>
      </c>
      <c r="E24" s="301" t="s">
        <v>1313</v>
      </c>
      <c r="F24" s="301" t="s">
        <v>1313</v>
      </c>
      <c r="G24" s="300">
        <v>450</v>
      </c>
      <c r="H24" s="287">
        <v>3270</v>
      </c>
      <c r="I24" s="287">
        <v>35400</v>
      </c>
      <c r="J24" s="287">
        <v>816</v>
      </c>
    </row>
    <row r="25" spans="1:10">
      <c r="A25" s="293">
        <v>1919</v>
      </c>
      <c r="B25" s="305">
        <v>180</v>
      </c>
      <c r="C25" s="287">
        <v>135</v>
      </c>
      <c r="D25" s="305">
        <v>26.6</v>
      </c>
      <c r="E25" s="301" t="s">
        <v>1313</v>
      </c>
      <c r="F25" s="302">
        <v>45</v>
      </c>
      <c r="G25" s="300">
        <v>210</v>
      </c>
      <c r="H25" s="287">
        <v>2580</v>
      </c>
      <c r="I25" s="287">
        <v>24300</v>
      </c>
      <c r="J25" s="287">
        <v>408</v>
      </c>
    </row>
    <row r="26" spans="1:10">
      <c r="A26" s="293">
        <v>1920</v>
      </c>
      <c r="B26" s="305">
        <v>15.8</v>
      </c>
      <c r="C26" s="302">
        <v>15.8</v>
      </c>
      <c r="D26" s="306">
        <v>3.9</v>
      </c>
      <c r="E26" s="301" t="s">
        <v>1313</v>
      </c>
      <c r="F26" s="306">
        <v>7.11</v>
      </c>
      <c r="G26" s="287">
        <v>58</v>
      </c>
      <c r="H26" s="287">
        <v>1120</v>
      </c>
      <c r="I26" s="287">
        <v>9110</v>
      </c>
      <c r="J26" s="287">
        <v>181</v>
      </c>
    </row>
    <row r="27" spans="1:10">
      <c r="A27" s="293">
        <v>1921</v>
      </c>
      <c r="B27" s="305">
        <v>0</v>
      </c>
      <c r="C27" s="287">
        <v>0</v>
      </c>
      <c r="D27" s="306">
        <v>7.43</v>
      </c>
      <c r="E27" s="301" t="s">
        <v>1313</v>
      </c>
      <c r="F27" s="301" t="s">
        <v>1313</v>
      </c>
      <c r="G27" s="287">
        <v>15</v>
      </c>
      <c r="H27" s="287">
        <v>1570</v>
      </c>
      <c r="I27" s="287">
        <v>14300</v>
      </c>
      <c r="J27" s="302">
        <v>45</v>
      </c>
    </row>
    <row r="28" spans="1:10">
      <c r="A28" s="293">
        <v>1922</v>
      </c>
      <c r="B28" s="305">
        <v>0</v>
      </c>
      <c r="C28" s="287">
        <v>0</v>
      </c>
      <c r="D28" s="287">
        <v>103</v>
      </c>
      <c r="E28" s="301" t="s">
        <v>1313</v>
      </c>
      <c r="F28" s="301" t="s">
        <v>1313</v>
      </c>
      <c r="G28" s="287">
        <v>100</v>
      </c>
      <c r="H28" s="287">
        <v>490</v>
      </c>
      <c r="I28" s="287">
        <v>4760</v>
      </c>
      <c r="J28" s="302">
        <v>45</v>
      </c>
    </row>
    <row r="29" spans="1:10">
      <c r="A29" s="293">
        <v>1923</v>
      </c>
      <c r="B29" s="305">
        <v>10.3</v>
      </c>
      <c r="C29" s="302">
        <v>10.3</v>
      </c>
      <c r="D29" s="306">
        <v>7.56</v>
      </c>
      <c r="E29" s="301" t="s">
        <v>1313</v>
      </c>
      <c r="F29" s="301" t="s">
        <v>1313</v>
      </c>
      <c r="G29" s="287">
        <v>18</v>
      </c>
      <c r="H29" s="287">
        <v>1700</v>
      </c>
      <c r="I29" s="287">
        <v>16200</v>
      </c>
      <c r="J29" s="287">
        <v>136</v>
      </c>
    </row>
    <row r="30" spans="1:10">
      <c r="A30" s="293">
        <v>1924</v>
      </c>
      <c r="B30" s="305">
        <v>135</v>
      </c>
      <c r="C30" s="287">
        <v>135</v>
      </c>
      <c r="D30" s="306">
        <v>4.9000000000000004</v>
      </c>
      <c r="E30" s="301" t="s">
        <v>1313</v>
      </c>
      <c r="F30" s="301" t="s">
        <v>1313</v>
      </c>
      <c r="G30" s="287">
        <v>140</v>
      </c>
      <c r="H30" s="287">
        <v>2020</v>
      </c>
      <c r="I30" s="287">
        <v>19200</v>
      </c>
      <c r="J30" s="287">
        <v>272</v>
      </c>
    </row>
    <row r="31" spans="1:10">
      <c r="A31" s="293">
        <v>1925</v>
      </c>
      <c r="B31" s="305">
        <v>523</v>
      </c>
      <c r="C31" s="287">
        <v>523</v>
      </c>
      <c r="D31" s="306">
        <v>1.01</v>
      </c>
      <c r="E31" s="301" t="s">
        <v>1313</v>
      </c>
      <c r="F31" s="301" t="s">
        <v>1313</v>
      </c>
      <c r="G31" s="287">
        <v>520</v>
      </c>
      <c r="H31" s="287">
        <v>900</v>
      </c>
      <c r="I31" s="287">
        <v>8330</v>
      </c>
      <c r="J31" s="287">
        <v>680</v>
      </c>
    </row>
    <row r="32" spans="1:10">
      <c r="A32" s="293">
        <v>1926</v>
      </c>
      <c r="B32" s="287">
        <v>649</v>
      </c>
      <c r="C32" s="287">
        <v>649</v>
      </c>
      <c r="D32" s="306">
        <v>6.35</v>
      </c>
      <c r="E32" s="301" t="s">
        <v>1313</v>
      </c>
      <c r="F32" s="301" t="s">
        <v>1313</v>
      </c>
      <c r="G32" s="287">
        <v>660</v>
      </c>
      <c r="H32" s="287">
        <v>1570</v>
      </c>
      <c r="I32" s="287">
        <v>14400</v>
      </c>
      <c r="J32" s="287">
        <v>816</v>
      </c>
    </row>
    <row r="33" spans="1:10">
      <c r="A33" s="293">
        <v>1927</v>
      </c>
      <c r="B33" s="287">
        <v>1040</v>
      </c>
      <c r="C33" s="287">
        <v>1040</v>
      </c>
      <c r="D33" s="306">
        <v>6.44</v>
      </c>
      <c r="E33" s="301" t="s">
        <v>1313</v>
      </c>
      <c r="F33" s="301" t="s">
        <v>1313</v>
      </c>
      <c r="G33" s="287">
        <v>1000</v>
      </c>
      <c r="H33" s="287">
        <v>1700</v>
      </c>
      <c r="I33" s="287">
        <v>15900</v>
      </c>
      <c r="J33" s="287">
        <v>1220</v>
      </c>
    </row>
    <row r="34" spans="1:10">
      <c r="A34" s="293">
        <v>1928</v>
      </c>
      <c r="B34" s="287">
        <v>1510</v>
      </c>
      <c r="C34" s="287">
        <v>1510</v>
      </c>
      <c r="D34" s="307">
        <v>0.26100000000000001</v>
      </c>
      <c r="E34" s="301" t="s">
        <v>1313</v>
      </c>
      <c r="F34" s="301" t="s">
        <v>1313</v>
      </c>
      <c r="G34" s="287">
        <v>1500</v>
      </c>
      <c r="H34" s="287">
        <v>2240</v>
      </c>
      <c r="I34" s="287">
        <v>21300</v>
      </c>
      <c r="J34" s="287">
        <v>1720</v>
      </c>
    </row>
    <row r="35" spans="1:10">
      <c r="A35" s="293">
        <v>1929</v>
      </c>
      <c r="B35" s="287">
        <v>1770</v>
      </c>
      <c r="C35" s="287">
        <v>1770</v>
      </c>
      <c r="D35" s="307">
        <v>0.73799999999999999</v>
      </c>
      <c r="E35" s="301" t="s">
        <v>1313</v>
      </c>
      <c r="F35" s="301" t="s">
        <v>1313</v>
      </c>
      <c r="G35" s="287">
        <v>1800</v>
      </c>
      <c r="H35" s="287">
        <v>1120</v>
      </c>
      <c r="I35" s="287">
        <v>10700</v>
      </c>
      <c r="J35" s="287">
        <v>2000</v>
      </c>
    </row>
    <row r="36" spans="1:10">
      <c r="A36" s="293">
        <v>1930</v>
      </c>
      <c r="B36" s="287">
        <v>1710</v>
      </c>
      <c r="C36" s="287">
        <v>1710</v>
      </c>
      <c r="D36" s="302">
        <v>65.8</v>
      </c>
      <c r="E36" s="301" t="s">
        <v>1313</v>
      </c>
      <c r="F36" s="301" t="s">
        <v>1313</v>
      </c>
      <c r="G36" s="287">
        <v>1800</v>
      </c>
      <c r="H36" s="287">
        <v>1230</v>
      </c>
      <c r="I36" s="287">
        <v>12100</v>
      </c>
      <c r="J36" s="287">
        <v>1910</v>
      </c>
    </row>
    <row r="37" spans="1:10">
      <c r="A37" s="293">
        <v>1931</v>
      </c>
      <c r="B37" s="287">
        <v>1420</v>
      </c>
      <c r="C37" s="287">
        <v>1430</v>
      </c>
      <c r="D37" s="302">
        <v>95.6</v>
      </c>
      <c r="E37" s="301" t="s">
        <v>1313</v>
      </c>
      <c r="F37" s="301" t="s">
        <v>1313</v>
      </c>
      <c r="G37" s="287">
        <v>1500</v>
      </c>
      <c r="H37" s="287">
        <v>940</v>
      </c>
      <c r="I37" s="287">
        <v>10100</v>
      </c>
      <c r="J37" s="287">
        <v>1590</v>
      </c>
    </row>
    <row r="38" spans="1:10">
      <c r="A38" s="293">
        <v>1932</v>
      </c>
      <c r="B38" s="287">
        <v>1100</v>
      </c>
      <c r="C38" s="287">
        <v>1080</v>
      </c>
      <c r="D38" s="308">
        <v>0.02</v>
      </c>
      <c r="E38" s="301" t="s">
        <v>1313</v>
      </c>
      <c r="F38" s="301" t="s">
        <v>1313</v>
      </c>
      <c r="G38" s="287">
        <v>1100</v>
      </c>
      <c r="H38" s="287">
        <v>1120</v>
      </c>
      <c r="I38" s="287">
        <v>13400</v>
      </c>
      <c r="J38" s="287">
        <v>1320</v>
      </c>
    </row>
    <row r="39" spans="1:10">
      <c r="A39" s="293">
        <v>1933</v>
      </c>
      <c r="B39" s="287">
        <v>2580</v>
      </c>
      <c r="C39" s="287">
        <v>2610</v>
      </c>
      <c r="D39" s="307">
        <v>0.30399999999999999</v>
      </c>
      <c r="E39" s="301" t="s">
        <v>1313</v>
      </c>
      <c r="F39" s="301" t="s">
        <v>1313</v>
      </c>
      <c r="G39" s="287">
        <v>2600</v>
      </c>
      <c r="H39" s="287">
        <v>1680</v>
      </c>
      <c r="I39" s="287">
        <v>21100</v>
      </c>
      <c r="J39" s="287">
        <v>2990</v>
      </c>
    </row>
    <row r="40" spans="1:10">
      <c r="A40" s="293">
        <v>1934</v>
      </c>
      <c r="B40" s="287">
        <v>4250</v>
      </c>
      <c r="C40" s="287">
        <v>4250</v>
      </c>
      <c r="D40" s="302">
        <v>97</v>
      </c>
      <c r="E40" s="301" t="s">
        <v>1313</v>
      </c>
      <c r="F40" s="301" t="s">
        <v>1313</v>
      </c>
      <c r="G40" s="287">
        <v>4300</v>
      </c>
      <c r="H40" s="287">
        <v>1570</v>
      </c>
      <c r="I40" s="287">
        <v>19100</v>
      </c>
      <c r="J40" s="287">
        <v>5130</v>
      </c>
    </row>
    <row r="41" spans="1:10">
      <c r="A41" s="293">
        <v>1935</v>
      </c>
      <c r="B41" s="287">
        <v>5220</v>
      </c>
      <c r="C41" s="287">
        <v>4940</v>
      </c>
      <c r="D41" s="302">
        <v>31.2</v>
      </c>
      <c r="E41" s="301" t="s">
        <v>1313</v>
      </c>
      <c r="F41" s="301" t="s">
        <v>1313</v>
      </c>
      <c r="G41" s="287">
        <v>5300</v>
      </c>
      <c r="H41" s="287">
        <v>1570</v>
      </c>
      <c r="I41" s="287">
        <v>18600</v>
      </c>
      <c r="J41" s="287">
        <v>6530</v>
      </c>
    </row>
    <row r="42" spans="1:10">
      <c r="A42" s="293">
        <v>1936</v>
      </c>
      <c r="B42" s="287">
        <v>7800</v>
      </c>
      <c r="C42" s="287">
        <v>8150</v>
      </c>
      <c r="D42" s="308">
        <v>2.2200000000000001E-2</v>
      </c>
      <c r="E42" s="301" t="s">
        <v>1313</v>
      </c>
      <c r="F42" s="301" t="s">
        <v>1313</v>
      </c>
      <c r="G42" s="287">
        <v>7800</v>
      </c>
      <c r="H42" s="287">
        <v>1480</v>
      </c>
      <c r="I42" s="287">
        <v>17400</v>
      </c>
      <c r="J42" s="287">
        <v>9030</v>
      </c>
    </row>
    <row r="43" spans="1:10">
      <c r="A43" s="293">
        <v>1937</v>
      </c>
      <c r="B43" s="287">
        <v>13300</v>
      </c>
      <c r="C43" s="287">
        <v>13700</v>
      </c>
      <c r="D43" s="306">
        <v>3.5</v>
      </c>
      <c r="E43" s="301" t="s">
        <v>1313</v>
      </c>
      <c r="F43" s="301" t="s">
        <v>1313</v>
      </c>
      <c r="G43" s="287">
        <v>13000</v>
      </c>
      <c r="H43" s="287">
        <v>1520</v>
      </c>
      <c r="I43" s="287">
        <v>17300</v>
      </c>
      <c r="J43" s="287">
        <v>14800</v>
      </c>
    </row>
    <row r="44" spans="1:10">
      <c r="A44" s="293">
        <v>1938</v>
      </c>
      <c r="B44" s="287">
        <v>15100</v>
      </c>
      <c r="C44" s="287">
        <v>11700</v>
      </c>
      <c r="D44" s="308">
        <v>1.1299999999999999E-2</v>
      </c>
      <c r="E44" s="301" t="s">
        <v>1313</v>
      </c>
      <c r="F44" s="301" t="s">
        <v>1313</v>
      </c>
      <c r="G44" s="287">
        <v>15000</v>
      </c>
      <c r="H44" s="287">
        <v>1570</v>
      </c>
      <c r="I44" s="287">
        <v>18200</v>
      </c>
      <c r="J44" s="287">
        <v>16400</v>
      </c>
    </row>
    <row r="45" spans="1:10">
      <c r="A45" s="293">
        <v>1939</v>
      </c>
      <c r="B45" s="287">
        <v>13800</v>
      </c>
      <c r="C45" s="287">
        <v>14700</v>
      </c>
      <c r="D45" s="302">
        <v>34</v>
      </c>
      <c r="E45" s="288">
        <v>10200</v>
      </c>
      <c r="F45" s="301" t="s">
        <v>1313</v>
      </c>
      <c r="G45" s="287">
        <v>3600</v>
      </c>
      <c r="H45" s="287">
        <v>1520</v>
      </c>
      <c r="I45" s="287">
        <v>17800</v>
      </c>
      <c r="J45" s="287">
        <v>15600</v>
      </c>
    </row>
    <row r="46" spans="1:10">
      <c r="A46" s="293">
        <v>1940</v>
      </c>
      <c r="B46" s="287">
        <v>15600</v>
      </c>
      <c r="C46" s="287">
        <v>11500</v>
      </c>
      <c r="D46" s="287">
        <v>0</v>
      </c>
      <c r="E46" s="288">
        <v>2990</v>
      </c>
      <c r="F46" s="301" t="s">
        <v>1313</v>
      </c>
      <c r="G46" s="287">
        <v>13000</v>
      </c>
      <c r="H46" s="287">
        <v>1550</v>
      </c>
      <c r="I46" s="287">
        <v>18000</v>
      </c>
      <c r="J46" s="287">
        <v>17400</v>
      </c>
    </row>
    <row r="47" spans="1:10">
      <c r="A47" s="293">
        <v>1941</v>
      </c>
      <c r="B47" s="287">
        <v>18300</v>
      </c>
      <c r="C47" s="287">
        <v>17400</v>
      </c>
      <c r="D47" s="306">
        <v>1.95</v>
      </c>
      <c r="E47" s="288">
        <v>3470</v>
      </c>
      <c r="F47" s="287">
        <v>13700</v>
      </c>
      <c r="G47" s="287">
        <v>15000</v>
      </c>
      <c r="H47" s="287">
        <v>1520</v>
      </c>
      <c r="I47" s="287">
        <v>16800</v>
      </c>
      <c r="J47" s="287">
        <v>20300</v>
      </c>
    </row>
    <row r="48" spans="1:10">
      <c r="A48" s="293">
        <v>1942</v>
      </c>
      <c r="B48" s="287">
        <v>25800</v>
      </c>
      <c r="C48" s="287">
        <v>30100</v>
      </c>
      <c r="D48" s="287">
        <v>343</v>
      </c>
      <c r="E48" s="288">
        <v>7000</v>
      </c>
      <c r="F48" s="287">
        <v>9530</v>
      </c>
      <c r="G48" s="287">
        <v>23300</v>
      </c>
      <c r="H48" s="287">
        <v>1590</v>
      </c>
      <c r="I48" s="287">
        <v>15900</v>
      </c>
      <c r="J48" s="287">
        <v>29000</v>
      </c>
    </row>
    <row r="49" spans="1:10">
      <c r="A49" s="293">
        <v>1943</v>
      </c>
      <c r="B49" s="287">
        <v>28000</v>
      </c>
      <c r="C49" s="287">
        <v>24500</v>
      </c>
      <c r="D49" s="287">
        <v>811</v>
      </c>
      <c r="E49" s="288">
        <v>4890</v>
      </c>
      <c r="F49" s="287">
        <v>13700</v>
      </c>
      <c r="G49" s="287">
        <v>19800</v>
      </c>
      <c r="H49" s="287">
        <v>1640</v>
      </c>
      <c r="I49" s="287">
        <v>15500</v>
      </c>
      <c r="J49" s="287">
        <v>31600</v>
      </c>
    </row>
    <row r="50" spans="1:10">
      <c r="A50" s="293">
        <v>1944</v>
      </c>
      <c r="B50" s="287">
        <v>17500</v>
      </c>
      <c r="C50" s="287">
        <v>17900</v>
      </c>
      <c r="D50" s="287">
        <v>1560</v>
      </c>
      <c r="E50" s="288">
        <v>3970</v>
      </c>
      <c r="F50" s="287">
        <v>12700</v>
      </c>
      <c r="G50" s="287">
        <v>16100</v>
      </c>
      <c r="H50" s="287">
        <v>1740</v>
      </c>
      <c r="I50" s="287">
        <v>16100</v>
      </c>
      <c r="J50" s="287">
        <v>21500</v>
      </c>
    </row>
    <row r="51" spans="1:10">
      <c r="A51" s="293">
        <v>1945</v>
      </c>
      <c r="B51" s="287">
        <v>14000</v>
      </c>
      <c r="C51" s="287">
        <v>15300</v>
      </c>
      <c r="D51" s="287">
        <v>302</v>
      </c>
      <c r="E51" s="288">
        <v>1300</v>
      </c>
      <c r="F51" s="287">
        <v>13500</v>
      </c>
      <c r="G51" s="287">
        <v>12200</v>
      </c>
      <c r="H51" s="287">
        <v>1710</v>
      </c>
      <c r="I51" s="287">
        <v>15600</v>
      </c>
      <c r="J51" s="287">
        <v>16300</v>
      </c>
    </row>
    <row r="52" spans="1:10">
      <c r="A52" s="293">
        <v>1946</v>
      </c>
      <c r="B52" s="287">
        <v>8260</v>
      </c>
      <c r="C52" s="287">
        <v>7610</v>
      </c>
      <c r="D52" s="287">
        <v>125</v>
      </c>
      <c r="E52" s="288">
        <v>567</v>
      </c>
      <c r="F52" s="287">
        <v>13600</v>
      </c>
      <c r="G52" s="287">
        <v>7720</v>
      </c>
      <c r="H52" s="287">
        <v>1800</v>
      </c>
      <c r="I52" s="287">
        <v>15000</v>
      </c>
      <c r="J52" s="287">
        <v>10800</v>
      </c>
    </row>
    <row r="53" spans="1:10">
      <c r="A53" s="293">
        <v>1947</v>
      </c>
      <c r="B53" s="287">
        <v>12300</v>
      </c>
      <c r="C53" s="287">
        <v>10100</v>
      </c>
      <c r="D53" s="306">
        <v>0</v>
      </c>
      <c r="E53" s="288">
        <v>1690</v>
      </c>
      <c r="F53" s="287">
        <v>15600</v>
      </c>
      <c r="G53" s="287">
        <v>8610</v>
      </c>
      <c r="H53" s="287">
        <v>1830</v>
      </c>
      <c r="I53" s="287">
        <v>13300</v>
      </c>
      <c r="J53" s="287">
        <v>14000</v>
      </c>
    </row>
    <row r="54" spans="1:10">
      <c r="A54" s="293">
        <v>1948</v>
      </c>
      <c r="B54" s="287">
        <v>12100</v>
      </c>
      <c r="C54" s="287">
        <v>13500</v>
      </c>
      <c r="D54" s="306">
        <v>0</v>
      </c>
      <c r="E54" s="288">
        <v>2240</v>
      </c>
      <c r="F54" s="287">
        <v>13000</v>
      </c>
      <c r="G54" s="287">
        <v>12500</v>
      </c>
      <c r="H54" s="287">
        <v>1870</v>
      </c>
      <c r="I54" s="287">
        <v>12600</v>
      </c>
      <c r="J54" s="287">
        <v>13600</v>
      </c>
    </row>
    <row r="55" spans="1:10">
      <c r="A55" s="293">
        <v>1949</v>
      </c>
      <c r="B55" s="287">
        <v>10200</v>
      </c>
      <c r="C55" s="287">
        <v>10600</v>
      </c>
      <c r="D55" s="302">
        <v>21.8</v>
      </c>
      <c r="E55" s="288">
        <v>2720</v>
      </c>
      <c r="F55" s="287">
        <v>13600</v>
      </c>
      <c r="G55" s="287">
        <v>6900</v>
      </c>
      <c r="H55" s="287">
        <v>2100</v>
      </c>
      <c r="I55" s="287">
        <v>14400</v>
      </c>
      <c r="J55" s="287">
        <v>11400</v>
      </c>
    </row>
    <row r="56" spans="1:10">
      <c r="A56" s="293">
        <v>1950</v>
      </c>
      <c r="B56" s="287">
        <v>12900</v>
      </c>
      <c r="C56" s="287">
        <v>20200</v>
      </c>
      <c r="D56" s="306">
        <v>1.26</v>
      </c>
      <c r="E56" s="288">
        <v>3230</v>
      </c>
      <c r="F56" s="287">
        <v>2640</v>
      </c>
      <c r="G56" s="287">
        <v>20600</v>
      </c>
      <c r="H56" s="287">
        <v>2150</v>
      </c>
      <c r="I56" s="287">
        <v>14500</v>
      </c>
      <c r="J56" s="287">
        <v>14500</v>
      </c>
    </row>
    <row r="57" spans="1:10">
      <c r="A57" s="293">
        <v>1951</v>
      </c>
      <c r="B57" s="287">
        <v>17600</v>
      </c>
      <c r="C57" s="287">
        <v>17200</v>
      </c>
      <c r="D57" s="306">
        <v>3.74</v>
      </c>
      <c r="E57" s="288">
        <v>2160</v>
      </c>
      <c r="F57" s="287">
        <v>3670</v>
      </c>
      <c r="G57" s="287">
        <v>14400</v>
      </c>
      <c r="H57" s="287">
        <v>2310</v>
      </c>
      <c r="I57" s="287">
        <v>14500</v>
      </c>
      <c r="J57" s="287">
        <v>20300</v>
      </c>
    </row>
    <row r="58" spans="1:10">
      <c r="A58" s="293">
        <v>1952</v>
      </c>
      <c r="B58" s="287">
        <v>19600</v>
      </c>
      <c r="C58" s="287">
        <v>19400</v>
      </c>
      <c r="D58" s="302">
        <v>22.5</v>
      </c>
      <c r="E58" s="288">
        <v>3200</v>
      </c>
      <c r="F58" s="287">
        <v>4640</v>
      </c>
      <c r="G58" s="287">
        <v>15500</v>
      </c>
      <c r="H58" s="287">
        <v>2350</v>
      </c>
      <c r="I58" s="287">
        <v>14400</v>
      </c>
      <c r="J58" s="287">
        <v>22600</v>
      </c>
    </row>
    <row r="59" spans="1:10">
      <c r="A59" s="293">
        <v>1953</v>
      </c>
      <c r="B59" s="287">
        <v>26000</v>
      </c>
      <c r="C59" s="287">
        <v>24400</v>
      </c>
      <c r="D59" s="307">
        <v>0</v>
      </c>
      <c r="E59" s="288">
        <v>3410</v>
      </c>
      <c r="F59" s="287">
        <v>6900</v>
      </c>
      <c r="G59" s="287">
        <v>20300</v>
      </c>
      <c r="H59" s="287">
        <v>2420</v>
      </c>
      <c r="I59" s="287">
        <v>14800</v>
      </c>
      <c r="J59" s="287">
        <v>28400</v>
      </c>
    </row>
    <row r="60" spans="1:10">
      <c r="A60" s="293">
        <v>1954</v>
      </c>
      <c r="B60" s="287">
        <v>26600</v>
      </c>
      <c r="C60" s="287">
        <v>29000</v>
      </c>
      <c r="D60" s="302">
        <v>70</v>
      </c>
      <c r="E60" s="288">
        <v>6250</v>
      </c>
      <c r="F60" s="287">
        <v>4020</v>
      </c>
      <c r="G60" s="287">
        <v>23300</v>
      </c>
      <c r="H60" s="287">
        <v>2550</v>
      </c>
      <c r="I60" s="287">
        <v>15400</v>
      </c>
      <c r="J60" s="287">
        <v>29700</v>
      </c>
    </row>
    <row r="61" spans="1:10">
      <c r="A61" s="293">
        <v>1955</v>
      </c>
      <c r="B61" s="287">
        <v>28000</v>
      </c>
      <c r="C61" s="287">
        <v>29400</v>
      </c>
      <c r="D61" s="302">
        <v>61</v>
      </c>
      <c r="E61" s="288">
        <v>6740</v>
      </c>
      <c r="F61" s="287">
        <v>2670</v>
      </c>
      <c r="G61" s="287">
        <v>22700</v>
      </c>
      <c r="H61" s="287">
        <v>2570</v>
      </c>
      <c r="I61" s="287">
        <v>15700</v>
      </c>
      <c r="J61" s="287">
        <v>34000</v>
      </c>
    </row>
    <row r="62" spans="1:10">
      <c r="A62" s="293">
        <v>1956</v>
      </c>
      <c r="B62" s="287">
        <v>26100</v>
      </c>
      <c r="C62" s="287">
        <v>25900</v>
      </c>
      <c r="D62" s="302">
        <v>27.7</v>
      </c>
      <c r="E62" s="288">
        <v>8460</v>
      </c>
      <c r="F62" s="287">
        <v>4580</v>
      </c>
      <c r="G62" s="287">
        <v>15800</v>
      </c>
      <c r="H62" s="287">
        <v>2720</v>
      </c>
      <c r="I62" s="287">
        <v>16300</v>
      </c>
      <c r="J62" s="287">
        <v>31900</v>
      </c>
    </row>
    <row r="63" spans="1:10">
      <c r="A63" s="293">
        <v>1957</v>
      </c>
      <c r="B63" s="287">
        <v>27600</v>
      </c>
      <c r="C63" s="287">
        <v>25900</v>
      </c>
      <c r="D63" s="287">
        <v>709</v>
      </c>
      <c r="E63" s="288">
        <v>11700</v>
      </c>
      <c r="F63" s="287">
        <v>7250</v>
      </c>
      <c r="G63" s="287">
        <v>13900</v>
      </c>
      <c r="H63" s="287">
        <v>2850</v>
      </c>
      <c r="I63" s="287">
        <v>16500</v>
      </c>
      <c r="J63" s="287">
        <v>34600</v>
      </c>
    </row>
    <row r="64" spans="1:10">
      <c r="A64" s="293">
        <v>1958</v>
      </c>
      <c r="B64" s="287">
        <v>18600</v>
      </c>
      <c r="C64" s="287">
        <v>19200</v>
      </c>
      <c r="D64" s="302">
        <v>43</v>
      </c>
      <c r="E64" s="288">
        <v>5510</v>
      </c>
      <c r="F64" s="287">
        <v>8180</v>
      </c>
      <c r="G64" s="287">
        <v>12200</v>
      </c>
      <c r="H64" s="287">
        <v>2950</v>
      </c>
      <c r="I64" s="287">
        <v>16600</v>
      </c>
      <c r="J64" s="287">
        <v>26200</v>
      </c>
    </row>
    <row r="65" spans="1:10">
      <c r="A65" s="293">
        <v>1959</v>
      </c>
      <c r="B65" s="287">
        <v>23100</v>
      </c>
      <c r="C65" s="287">
        <v>23400</v>
      </c>
      <c r="D65" s="302">
        <v>51.2</v>
      </c>
      <c r="E65" s="288">
        <v>8640</v>
      </c>
      <c r="F65" s="287">
        <v>6630</v>
      </c>
      <c r="G65" s="287">
        <v>16100</v>
      </c>
      <c r="H65" s="287">
        <v>3020</v>
      </c>
      <c r="I65" s="287">
        <v>16900</v>
      </c>
      <c r="J65" s="287">
        <v>32400</v>
      </c>
    </row>
    <row r="66" spans="1:10">
      <c r="A66" s="293">
        <v>1960</v>
      </c>
      <c r="B66" s="287">
        <v>31000</v>
      </c>
      <c r="C66" s="287">
        <v>31700</v>
      </c>
      <c r="D66" s="302">
        <v>89.6</v>
      </c>
      <c r="E66" s="288">
        <v>14000</v>
      </c>
      <c r="F66" s="287">
        <v>7080</v>
      </c>
      <c r="G66" s="287">
        <v>16600</v>
      </c>
      <c r="H66" s="287">
        <v>3040</v>
      </c>
      <c r="I66" s="287">
        <v>16700</v>
      </c>
      <c r="J66" s="287">
        <v>40400</v>
      </c>
    </row>
    <row r="67" spans="1:10">
      <c r="A67" s="293">
        <v>1961</v>
      </c>
      <c r="B67" s="287">
        <v>30200</v>
      </c>
      <c r="C67" s="287">
        <v>30300</v>
      </c>
      <c r="D67" s="302">
        <v>14.5</v>
      </c>
      <c r="E67" s="288">
        <v>16500</v>
      </c>
      <c r="F67" s="287">
        <v>5500</v>
      </c>
      <c r="G67" s="287">
        <v>15300</v>
      </c>
      <c r="H67" s="287">
        <v>3230</v>
      </c>
      <c r="I67" s="287">
        <v>17600</v>
      </c>
      <c r="J67" s="287">
        <v>33600</v>
      </c>
    </row>
    <row r="68" spans="1:10">
      <c r="A68" s="293">
        <v>1962</v>
      </c>
      <c r="B68" s="287">
        <v>23200</v>
      </c>
      <c r="C68" s="287">
        <v>22900</v>
      </c>
      <c r="D68" s="302">
        <v>34.9</v>
      </c>
      <c r="E68" s="288">
        <v>7160</v>
      </c>
      <c r="F68" s="287">
        <v>5210</v>
      </c>
      <c r="G68" s="287">
        <v>16400</v>
      </c>
      <c r="H68" s="287">
        <v>3310</v>
      </c>
      <c r="I68" s="287">
        <v>17800</v>
      </c>
      <c r="J68" s="287">
        <v>26900</v>
      </c>
    </row>
    <row r="69" spans="1:10">
      <c r="A69" s="293">
        <v>1963</v>
      </c>
      <c r="B69" s="287">
        <v>29500</v>
      </c>
      <c r="C69" s="287">
        <v>29900</v>
      </c>
      <c r="D69" s="287">
        <v>198</v>
      </c>
      <c r="E69" s="288">
        <v>12200</v>
      </c>
      <c r="F69" s="287">
        <v>5630</v>
      </c>
      <c r="G69" s="287">
        <v>17100</v>
      </c>
      <c r="H69" s="287">
        <v>3300</v>
      </c>
      <c r="I69" s="287">
        <v>17600</v>
      </c>
      <c r="J69" s="287">
        <v>34000</v>
      </c>
    </row>
    <row r="70" spans="1:10">
      <c r="A70" s="293">
        <v>1964</v>
      </c>
      <c r="B70" s="287">
        <v>29800</v>
      </c>
      <c r="C70" s="287">
        <v>29500</v>
      </c>
      <c r="D70" s="287">
        <v>135</v>
      </c>
      <c r="E70" s="288">
        <v>12600</v>
      </c>
      <c r="F70" s="287">
        <v>6060</v>
      </c>
      <c r="G70" s="287">
        <v>16900</v>
      </c>
      <c r="H70" s="287">
        <v>3510</v>
      </c>
      <c r="I70" s="287">
        <v>18500</v>
      </c>
      <c r="J70" s="287">
        <v>35300</v>
      </c>
    </row>
    <row r="71" spans="1:10">
      <c r="A71" s="293">
        <v>1965</v>
      </c>
      <c r="B71" s="287">
        <v>35100</v>
      </c>
      <c r="C71" s="287">
        <v>35100</v>
      </c>
      <c r="D71" s="287">
        <v>267</v>
      </c>
      <c r="E71" s="288">
        <v>11900</v>
      </c>
      <c r="F71" s="287">
        <v>6210</v>
      </c>
      <c r="G71" s="287">
        <v>23300</v>
      </c>
      <c r="H71" s="287">
        <v>3660</v>
      </c>
      <c r="I71" s="287">
        <v>18900</v>
      </c>
      <c r="J71" s="287">
        <v>44700</v>
      </c>
    </row>
    <row r="72" spans="1:10">
      <c r="A72" s="293">
        <v>1966</v>
      </c>
      <c r="B72" s="287">
        <v>41100</v>
      </c>
      <c r="C72" s="287">
        <v>41600</v>
      </c>
      <c r="D72" s="287">
        <v>123</v>
      </c>
      <c r="E72" s="288">
        <v>14200</v>
      </c>
      <c r="F72" s="287">
        <v>9220</v>
      </c>
      <c r="G72" s="287">
        <v>24000</v>
      </c>
      <c r="H72" s="287">
        <v>3630</v>
      </c>
      <c r="I72" s="287">
        <v>18200</v>
      </c>
      <c r="J72" s="287">
        <v>56700</v>
      </c>
    </row>
    <row r="73" spans="1:10">
      <c r="A73" s="293">
        <v>1967</v>
      </c>
      <c r="B73" s="287">
        <v>40900</v>
      </c>
      <c r="C73" s="287">
        <v>37000</v>
      </c>
      <c r="D73" s="287">
        <v>549</v>
      </c>
      <c r="E73" s="288">
        <v>14300</v>
      </c>
      <c r="F73" s="287">
        <v>12400</v>
      </c>
      <c r="G73" s="287">
        <v>24000</v>
      </c>
      <c r="H73" s="287">
        <v>3730</v>
      </c>
      <c r="I73" s="287">
        <v>18200</v>
      </c>
      <c r="J73" s="287">
        <v>64300</v>
      </c>
    </row>
    <row r="74" spans="1:10">
      <c r="A74" s="293">
        <v>1968</v>
      </c>
      <c r="B74" s="287">
        <v>42400</v>
      </c>
      <c r="C74" s="287">
        <v>42300</v>
      </c>
      <c r="D74" s="287">
        <v>208</v>
      </c>
      <c r="E74" s="288">
        <v>13600</v>
      </c>
      <c r="F74" s="287">
        <v>17200</v>
      </c>
      <c r="G74" s="287">
        <v>24200</v>
      </c>
      <c r="H74" s="287">
        <v>3830</v>
      </c>
      <c r="I74" s="287">
        <v>18000</v>
      </c>
      <c r="J74" s="287">
        <v>65700</v>
      </c>
    </row>
    <row r="75" spans="1:10">
      <c r="A75" s="293">
        <v>1969</v>
      </c>
      <c r="B75" s="287">
        <v>45300</v>
      </c>
      <c r="C75" s="287">
        <v>46700</v>
      </c>
      <c r="D75" s="302">
        <v>78</v>
      </c>
      <c r="E75" s="288">
        <v>26700</v>
      </c>
      <c r="F75" s="287">
        <v>14400</v>
      </c>
      <c r="G75" s="287">
        <v>21500</v>
      </c>
      <c r="H75" s="287">
        <v>3970</v>
      </c>
      <c r="I75" s="287">
        <v>17700</v>
      </c>
      <c r="J75" s="287">
        <v>72300</v>
      </c>
    </row>
    <row r="76" spans="1:10">
      <c r="A76" s="293">
        <v>1970</v>
      </c>
      <c r="B76" s="287">
        <v>50500</v>
      </c>
      <c r="C76" s="287">
        <v>50100</v>
      </c>
      <c r="D76" s="287">
        <v>145</v>
      </c>
      <c r="E76" s="288">
        <v>26400</v>
      </c>
      <c r="F76" s="287">
        <v>18700</v>
      </c>
      <c r="G76" s="287">
        <v>19900</v>
      </c>
      <c r="H76" s="287">
        <v>3900</v>
      </c>
      <c r="I76" s="287">
        <v>16400</v>
      </c>
      <c r="J76" s="287">
        <v>82300</v>
      </c>
    </row>
    <row r="77" spans="1:10">
      <c r="A77" s="293">
        <v>1971</v>
      </c>
      <c r="B77" s="287">
        <v>49700</v>
      </c>
      <c r="C77" s="287">
        <v>44400</v>
      </c>
      <c r="D77" s="287">
        <v>494</v>
      </c>
      <c r="E77" s="288">
        <v>21800</v>
      </c>
      <c r="F77" s="287">
        <v>29100</v>
      </c>
      <c r="G77" s="287">
        <v>18000</v>
      </c>
      <c r="H77" s="288">
        <v>4010</v>
      </c>
      <c r="I77" s="287">
        <v>16200</v>
      </c>
      <c r="J77" s="287">
        <v>77600</v>
      </c>
    </row>
    <row r="78" spans="1:10">
      <c r="A78" s="293">
        <v>1972</v>
      </c>
      <c r="B78" s="287">
        <v>50900</v>
      </c>
      <c r="C78" s="287">
        <v>46400</v>
      </c>
      <c r="D78" s="287">
        <v>456</v>
      </c>
      <c r="E78" s="288">
        <v>21100</v>
      </c>
      <c r="F78" s="287">
        <v>35900</v>
      </c>
      <c r="G78" s="287">
        <v>23500</v>
      </c>
      <c r="H78" s="288">
        <v>3910</v>
      </c>
      <c r="I78" s="287">
        <v>15300</v>
      </c>
      <c r="J78" s="287">
        <v>79300</v>
      </c>
    </row>
    <row r="79" spans="1:10">
      <c r="A79" s="293">
        <v>1973</v>
      </c>
      <c r="B79" s="287">
        <v>52600</v>
      </c>
      <c r="C79" s="287">
        <v>61300</v>
      </c>
      <c r="D79" s="287">
        <v>752</v>
      </c>
      <c r="E79" s="288">
        <v>34600</v>
      </c>
      <c r="F79" s="287">
        <v>23800</v>
      </c>
      <c r="G79" s="287">
        <v>30900</v>
      </c>
      <c r="H79" s="288">
        <v>3870</v>
      </c>
      <c r="I79" s="287">
        <v>14200</v>
      </c>
      <c r="J79" s="287">
        <v>81700</v>
      </c>
    </row>
    <row r="80" spans="1:10">
      <c r="A80" s="293">
        <v>1974</v>
      </c>
      <c r="B80" s="287">
        <v>50800</v>
      </c>
      <c r="C80" s="287">
        <v>53600</v>
      </c>
      <c r="D80" s="287">
        <v>307</v>
      </c>
      <c r="E80" s="288">
        <v>37300</v>
      </c>
      <c r="F80" s="287">
        <v>21300</v>
      </c>
      <c r="G80" s="287">
        <v>16300</v>
      </c>
      <c r="H80" s="288">
        <v>4680</v>
      </c>
      <c r="I80" s="287">
        <v>15500</v>
      </c>
      <c r="J80" s="287">
        <v>84200</v>
      </c>
    </row>
    <row r="81" spans="1:10">
      <c r="A81" s="293">
        <v>1975</v>
      </c>
      <c r="B81" s="287">
        <v>48100</v>
      </c>
      <c r="C81" s="287">
        <v>47700</v>
      </c>
      <c r="D81" s="287">
        <v>1390</v>
      </c>
      <c r="E81" s="288">
        <v>29500</v>
      </c>
      <c r="F81" s="287">
        <v>18300</v>
      </c>
      <c r="G81" s="287">
        <v>23000</v>
      </c>
      <c r="H81" s="288">
        <v>6250</v>
      </c>
      <c r="I81" s="287">
        <v>18900</v>
      </c>
      <c r="J81" s="287">
        <v>81800</v>
      </c>
    </row>
    <row r="82" spans="1:10">
      <c r="A82" s="293">
        <v>1976</v>
      </c>
      <c r="B82" s="287">
        <v>51400</v>
      </c>
      <c r="C82" s="287">
        <v>51900</v>
      </c>
      <c r="D82" s="287">
        <v>1280</v>
      </c>
      <c r="E82" s="288">
        <v>29700</v>
      </c>
      <c r="F82" s="287">
        <v>14700</v>
      </c>
      <c r="G82" s="287">
        <v>26600</v>
      </c>
      <c r="H82" s="288">
        <v>7170</v>
      </c>
      <c r="I82" s="287">
        <v>20500</v>
      </c>
      <c r="J82" s="287">
        <v>88700</v>
      </c>
    </row>
    <row r="83" spans="1:10">
      <c r="A83" s="293">
        <v>1977</v>
      </c>
      <c r="B83" s="287">
        <v>55500</v>
      </c>
      <c r="C83" s="287">
        <v>56700</v>
      </c>
      <c r="D83" s="287">
        <v>2180</v>
      </c>
      <c r="E83" s="288">
        <v>30700</v>
      </c>
      <c r="F83" s="287">
        <v>13000</v>
      </c>
      <c r="G83" s="287">
        <v>28700</v>
      </c>
      <c r="H83" s="288">
        <v>10700</v>
      </c>
      <c r="I83" s="287">
        <v>28800</v>
      </c>
      <c r="J83" s="287">
        <v>95100</v>
      </c>
    </row>
    <row r="84" spans="1:10">
      <c r="A84" s="293">
        <v>1978</v>
      </c>
      <c r="B84" s="287">
        <v>59800</v>
      </c>
      <c r="C84" s="287">
        <v>59300</v>
      </c>
      <c r="D84" s="287">
        <v>2660</v>
      </c>
      <c r="E84" s="288">
        <v>33300</v>
      </c>
      <c r="F84" s="287">
        <v>12200</v>
      </c>
      <c r="G84" s="287">
        <v>30000</v>
      </c>
      <c r="H84" s="288">
        <v>20300</v>
      </c>
      <c r="I84" s="287">
        <v>50600</v>
      </c>
      <c r="J84" s="287">
        <v>100000</v>
      </c>
    </row>
    <row r="85" spans="1:10">
      <c r="A85" s="293">
        <v>1979</v>
      </c>
      <c r="B85" s="287">
        <v>65300</v>
      </c>
      <c r="C85" s="287">
        <v>65100</v>
      </c>
      <c r="D85" s="287">
        <v>2150</v>
      </c>
      <c r="E85" s="288">
        <v>37000</v>
      </c>
      <c r="F85" s="287">
        <v>12300</v>
      </c>
      <c r="G85" s="287">
        <v>30400</v>
      </c>
      <c r="H85" s="288">
        <v>51000</v>
      </c>
      <c r="I85" s="287">
        <v>114000</v>
      </c>
      <c r="J85" s="287">
        <v>104000</v>
      </c>
    </row>
    <row r="86" spans="1:10">
      <c r="A86" s="293">
        <v>1980</v>
      </c>
      <c r="B86" s="287">
        <v>68400</v>
      </c>
      <c r="C86" s="287">
        <v>67700</v>
      </c>
      <c r="D86" s="287">
        <v>3080</v>
      </c>
      <c r="E86" s="288">
        <v>35000</v>
      </c>
      <c r="F86" s="287">
        <v>23800</v>
      </c>
      <c r="G86" s="287">
        <v>25000</v>
      </c>
      <c r="H86" s="288">
        <v>20700</v>
      </c>
      <c r="I86" s="287">
        <v>40900</v>
      </c>
      <c r="J86" s="287">
        <v>111000</v>
      </c>
    </row>
    <row r="87" spans="1:10">
      <c r="A87" s="293">
        <v>1981</v>
      </c>
      <c r="B87" s="287">
        <v>63500</v>
      </c>
      <c r="C87" s="287">
        <v>53900</v>
      </c>
      <c r="D87" s="287">
        <v>3560</v>
      </c>
      <c r="E87" s="288">
        <v>26900</v>
      </c>
      <c r="F87" s="287">
        <v>38900</v>
      </c>
      <c r="G87" s="287">
        <v>25100</v>
      </c>
      <c r="H87" s="288">
        <v>14100</v>
      </c>
      <c r="I87" s="287">
        <v>25300</v>
      </c>
      <c r="J87" s="287">
        <v>109000</v>
      </c>
    </row>
    <row r="88" spans="1:10">
      <c r="A88" s="293">
        <v>1982</v>
      </c>
      <c r="B88" s="287">
        <v>38300</v>
      </c>
      <c r="C88" s="287">
        <v>34500</v>
      </c>
      <c r="D88" s="287">
        <v>4540</v>
      </c>
      <c r="E88" s="288">
        <v>26700</v>
      </c>
      <c r="F88" s="287">
        <v>41800</v>
      </c>
      <c r="G88" s="287">
        <v>13200</v>
      </c>
      <c r="H88" s="288">
        <v>9020</v>
      </c>
      <c r="I88" s="287">
        <v>15200</v>
      </c>
      <c r="J88" s="287">
        <v>95000</v>
      </c>
    </row>
    <row r="89" spans="1:10">
      <c r="A89" s="293">
        <v>1983</v>
      </c>
      <c r="B89" s="287">
        <v>15200</v>
      </c>
      <c r="C89" s="287">
        <v>22100</v>
      </c>
      <c r="D89" s="287">
        <v>4010</v>
      </c>
      <c r="E89" s="288">
        <v>24400</v>
      </c>
      <c r="F89" s="287">
        <v>19800</v>
      </c>
      <c r="G89" s="287">
        <v>16800</v>
      </c>
      <c r="H89" s="288">
        <v>8050</v>
      </c>
      <c r="I89" s="287">
        <v>13200</v>
      </c>
      <c r="J89" s="287">
        <v>63800</v>
      </c>
    </row>
    <row r="90" spans="1:10">
      <c r="A90" s="293">
        <v>1984</v>
      </c>
      <c r="B90" s="287">
        <v>47000</v>
      </c>
      <c r="C90" s="287">
        <v>46400</v>
      </c>
      <c r="D90" s="287">
        <v>4110</v>
      </c>
      <c r="E90" s="288">
        <v>36500</v>
      </c>
      <c r="F90" s="287">
        <v>17500</v>
      </c>
      <c r="G90" s="287">
        <v>16900</v>
      </c>
      <c r="H90" s="288">
        <v>7850</v>
      </c>
      <c r="I90" s="287">
        <v>12300</v>
      </c>
      <c r="J90" s="287">
        <v>97700</v>
      </c>
    </row>
    <row r="91" spans="1:10">
      <c r="A91" s="293">
        <v>1985</v>
      </c>
      <c r="B91" s="287">
        <v>49200</v>
      </c>
      <c r="C91" s="287">
        <v>50800</v>
      </c>
      <c r="D91" s="287">
        <v>2640</v>
      </c>
      <c r="E91" s="288">
        <v>36300</v>
      </c>
      <c r="F91" s="287">
        <v>15800</v>
      </c>
      <c r="G91" s="287">
        <v>17200</v>
      </c>
      <c r="H91" s="288">
        <v>7160</v>
      </c>
      <c r="I91" s="287">
        <v>10800</v>
      </c>
      <c r="J91" s="287">
        <v>98400</v>
      </c>
    </row>
    <row r="92" spans="1:10">
      <c r="A92" s="293">
        <v>1986</v>
      </c>
      <c r="B92" s="287">
        <v>42600</v>
      </c>
      <c r="C92" s="287">
        <v>43100</v>
      </c>
      <c r="D92" s="287">
        <v>3050</v>
      </c>
      <c r="E92" s="288">
        <v>28000</v>
      </c>
      <c r="F92" s="287">
        <v>15400</v>
      </c>
      <c r="G92" s="287">
        <v>18100</v>
      </c>
      <c r="H92" s="288">
        <v>6320</v>
      </c>
      <c r="I92" s="287">
        <v>9400</v>
      </c>
      <c r="J92" s="287">
        <v>93200</v>
      </c>
    </row>
    <row r="93" spans="1:10">
      <c r="A93" s="293">
        <v>1987</v>
      </c>
      <c r="B93" s="287">
        <v>34100</v>
      </c>
      <c r="C93" s="287">
        <v>31700</v>
      </c>
      <c r="D93" s="288">
        <v>6050</v>
      </c>
      <c r="E93" s="288">
        <v>20600</v>
      </c>
      <c r="F93" s="287">
        <v>19600</v>
      </c>
      <c r="G93" s="287">
        <v>15400</v>
      </c>
      <c r="H93" s="288">
        <v>6400</v>
      </c>
      <c r="I93" s="287">
        <v>9180</v>
      </c>
      <c r="J93" s="287">
        <v>99500</v>
      </c>
    </row>
    <row r="94" spans="1:10">
      <c r="A94" s="293">
        <v>1988</v>
      </c>
      <c r="B94" s="287">
        <v>43100</v>
      </c>
      <c r="C94" s="287">
        <v>45200</v>
      </c>
      <c r="D94" s="287">
        <v>4007</v>
      </c>
      <c r="E94" s="288">
        <v>27200</v>
      </c>
      <c r="F94" s="287">
        <v>14500</v>
      </c>
      <c r="G94" s="287">
        <v>25000</v>
      </c>
      <c r="H94" s="288">
        <v>7600</v>
      </c>
      <c r="I94" s="287">
        <v>10500</v>
      </c>
      <c r="J94" s="287">
        <v>113000</v>
      </c>
    </row>
    <row r="95" spans="1:10">
      <c r="A95" s="293">
        <v>1989</v>
      </c>
      <c r="B95" s="287">
        <v>63100</v>
      </c>
      <c r="C95" s="287">
        <v>61700</v>
      </c>
      <c r="D95" s="287">
        <v>2380</v>
      </c>
      <c r="E95" s="288">
        <v>54000</v>
      </c>
      <c r="F95" s="287">
        <v>16200</v>
      </c>
      <c r="G95" s="287">
        <v>9780</v>
      </c>
      <c r="H95" s="288">
        <v>7420</v>
      </c>
      <c r="I95" s="287">
        <v>9750</v>
      </c>
      <c r="J95" s="287">
        <v>136000</v>
      </c>
    </row>
    <row r="96" spans="1:10">
      <c r="A96" s="293">
        <v>1990</v>
      </c>
      <c r="B96" s="287">
        <v>61600</v>
      </c>
      <c r="C96" s="287">
        <v>61600</v>
      </c>
      <c r="D96" s="287">
        <v>2560</v>
      </c>
      <c r="E96" s="288">
        <v>43900</v>
      </c>
      <c r="F96" s="287">
        <v>16200</v>
      </c>
      <c r="G96" s="287">
        <v>20300</v>
      </c>
      <c r="H96" s="288">
        <v>6290</v>
      </c>
      <c r="I96" s="287">
        <v>7840</v>
      </c>
      <c r="J96" s="287">
        <v>127000</v>
      </c>
    </row>
    <row r="97" spans="1:11">
      <c r="A97" s="293">
        <v>1991</v>
      </c>
      <c r="B97" s="287">
        <v>53400</v>
      </c>
      <c r="C97" s="287">
        <v>53600</v>
      </c>
      <c r="D97" s="287">
        <v>2630</v>
      </c>
      <c r="E97" s="288">
        <v>36200</v>
      </c>
      <c r="F97" s="287">
        <v>17300</v>
      </c>
      <c r="G97" s="287">
        <v>18700</v>
      </c>
      <c r="H97" s="288">
        <v>5250</v>
      </c>
      <c r="I97" s="287">
        <v>6280</v>
      </c>
      <c r="J97" s="287">
        <v>115000</v>
      </c>
      <c r="K97" s="256"/>
    </row>
    <row r="98" spans="1:11">
      <c r="A98" s="293">
        <v>1992</v>
      </c>
      <c r="B98" s="287">
        <v>49700</v>
      </c>
      <c r="C98" s="287">
        <v>43100</v>
      </c>
      <c r="D98" s="287">
        <v>3320</v>
      </c>
      <c r="E98" s="288">
        <v>36100</v>
      </c>
      <c r="F98" s="287">
        <v>21900</v>
      </c>
      <c r="G98" s="287">
        <v>12300</v>
      </c>
      <c r="H98" s="288">
        <v>4860</v>
      </c>
      <c r="I98" s="287">
        <v>5650</v>
      </c>
      <c r="J98" s="287">
        <v>114000</v>
      </c>
      <c r="K98" s="256"/>
    </row>
    <row r="99" spans="1:11">
      <c r="A99" s="293">
        <v>1993</v>
      </c>
      <c r="B99" s="287">
        <v>36800</v>
      </c>
      <c r="C99" s="287">
        <v>39200</v>
      </c>
      <c r="D99" s="287">
        <v>7140</v>
      </c>
      <c r="E99" s="288">
        <v>30800</v>
      </c>
      <c r="F99" s="287">
        <v>19800</v>
      </c>
      <c r="G99" s="287">
        <v>15200</v>
      </c>
      <c r="H99" s="288">
        <v>5160</v>
      </c>
      <c r="I99" s="287">
        <v>5820</v>
      </c>
      <c r="J99" s="287">
        <v>99200</v>
      </c>
      <c r="K99" s="256"/>
    </row>
    <row r="100" spans="1:11">
      <c r="A100" s="293">
        <v>1994</v>
      </c>
      <c r="B100" s="287">
        <v>46800</v>
      </c>
      <c r="C100" s="287">
        <v>46000</v>
      </c>
      <c r="D100" s="287">
        <v>7180</v>
      </c>
      <c r="E100" s="288">
        <v>38300</v>
      </c>
      <c r="F100" s="287">
        <v>11600</v>
      </c>
      <c r="G100" s="287">
        <v>23900</v>
      </c>
      <c r="H100" s="288">
        <v>10500</v>
      </c>
      <c r="I100" s="287">
        <v>11500</v>
      </c>
      <c r="J100" s="287">
        <v>108000</v>
      </c>
      <c r="K100" s="286"/>
    </row>
    <row r="101" spans="1:11">
      <c r="A101" s="293">
        <v>1995</v>
      </c>
      <c r="B101" s="287">
        <v>60900</v>
      </c>
      <c r="C101" s="287">
        <v>61700</v>
      </c>
      <c r="D101" s="287">
        <v>11600</v>
      </c>
      <c r="E101" s="288">
        <v>50800</v>
      </c>
      <c r="F101" s="287">
        <v>12400</v>
      </c>
      <c r="G101" s="287">
        <v>20900</v>
      </c>
      <c r="H101" s="288">
        <v>17400</v>
      </c>
      <c r="I101" s="287">
        <v>18600</v>
      </c>
      <c r="J101" s="287">
        <v>136000</v>
      </c>
      <c r="K101" s="256"/>
    </row>
    <row r="102" spans="1:11">
      <c r="A102" s="293">
        <v>1996</v>
      </c>
      <c r="B102" s="287">
        <v>56000</v>
      </c>
      <c r="C102" s="287">
        <v>35800</v>
      </c>
      <c r="D102" s="287">
        <v>13200</v>
      </c>
      <c r="E102" s="288">
        <v>49700</v>
      </c>
      <c r="F102" s="287">
        <v>9900</v>
      </c>
      <c r="G102" s="287">
        <v>22000</v>
      </c>
      <c r="H102" s="288">
        <v>8340</v>
      </c>
      <c r="I102" s="287">
        <v>8660</v>
      </c>
      <c r="J102" s="287">
        <v>127000</v>
      </c>
      <c r="K102" s="256"/>
    </row>
    <row r="103" spans="1:11">
      <c r="A103" s="293">
        <v>1997</v>
      </c>
      <c r="B103" s="287">
        <v>60100</v>
      </c>
      <c r="C103" s="287">
        <v>32100</v>
      </c>
      <c r="D103" s="287">
        <v>13100</v>
      </c>
      <c r="E103" s="288">
        <v>62100</v>
      </c>
      <c r="F103" s="287">
        <v>11300</v>
      </c>
      <c r="G103" s="287">
        <v>9700</v>
      </c>
      <c r="H103" s="288">
        <v>9470</v>
      </c>
      <c r="I103" s="287">
        <v>9620</v>
      </c>
      <c r="J103" s="287">
        <v>138000</v>
      </c>
      <c r="K103" s="256"/>
    </row>
    <row r="104" spans="1:11">
      <c r="A104" s="293">
        <v>1998</v>
      </c>
      <c r="B104" s="287">
        <v>53300</v>
      </c>
      <c r="C104" s="287">
        <v>52100</v>
      </c>
      <c r="D104" s="287">
        <v>14300</v>
      </c>
      <c r="E104" s="288">
        <v>46600</v>
      </c>
      <c r="F104" s="287">
        <v>16200</v>
      </c>
      <c r="G104" s="287">
        <v>16100</v>
      </c>
      <c r="H104" s="288">
        <v>7500</v>
      </c>
      <c r="I104" s="287">
        <v>7500</v>
      </c>
      <c r="J104" s="287">
        <v>135000</v>
      </c>
      <c r="K104" s="256"/>
    </row>
    <row r="105" spans="1:11">
      <c r="A105" s="293">
        <v>1999</v>
      </c>
      <c r="B105" s="287">
        <v>42400</v>
      </c>
      <c r="C105" s="287">
        <v>42800</v>
      </c>
      <c r="D105" s="287">
        <v>14000</v>
      </c>
      <c r="E105" s="288">
        <v>32700</v>
      </c>
      <c r="F105" s="287">
        <v>12000</v>
      </c>
      <c r="G105" s="287">
        <v>27900</v>
      </c>
      <c r="H105" s="289">
        <v>5850</v>
      </c>
      <c r="I105" s="290">
        <v>5720</v>
      </c>
      <c r="J105" s="287">
        <v>129000</v>
      </c>
      <c r="K105" s="256"/>
    </row>
    <row r="106" spans="1:11">
      <c r="A106" s="293">
        <v>2000</v>
      </c>
      <c r="B106" s="287">
        <v>40900</v>
      </c>
      <c r="C106" s="287">
        <v>40400</v>
      </c>
      <c r="D106" s="287">
        <v>15000</v>
      </c>
      <c r="E106" s="288">
        <v>27900</v>
      </c>
      <c r="F106" s="288">
        <v>11400</v>
      </c>
      <c r="G106" s="287">
        <v>28600</v>
      </c>
      <c r="H106" s="288">
        <v>5630</v>
      </c>
      <c r="I106" s="291">
        <v>5330</v>
      </c>
      <c r="J106" s="287">
        <v>135000</v>
      </c>
      <c r="K106" s="256"/>
    </row>
    <row r="107" spans="1:11">
      <c r="A107" s="293">
        <v>2001</v>
      </c>
      <c r="B107" s="287">
        <v>37600</v>
      </c>
      <c r="C107" s="287">
        <v>37000</v>
      </c>
      <c r="D107" s="287">
        <v>12800</v>
      </c>
      <c r="E107" s="288">
        <v>31500</v>
      </c>
      <c r="F107" s="287">
        <v>10700</v>
      </c>
      <c r="G107" s="287">
        <v>19900</v>
      </c>
      <c r="H107" s="288">
        <v>5190</v>
      </c>
      <c r="I107" s="294">
        <v>4780</v>
      </c>
      <c r="J107" s="287">
        <v>132000</v>
      </c>
      <c r="K107" s="256"/>
    </row>
    <row r="108" spans="1:11">
      <c r="A108" s="293">
        <v>2002</v>
      </c>
      <c r="B108" s="287">
        <v>32300</v>
      </c>
      <c r="C108" s="287">
        <v>32300</v>
      </c>
      <c r="D108" s="287">
        <v>11500</v>
      </c>
      <c r="E108" s="288">
        <v>23700</v>
      </c>
      <c r="F108" s="287">
        <v>9970</v>
      </c>
      <c r="G108" s="287">
        <v>20860</v>
      </c>
      <c r="H108" s="288">
        <v>8280</v>
      </c>
      <c r="I108" s="291">
        <v>7500</v>
      </c>
      <c r="J108" s="287">
        <v>122000</v>
      </c>
      <c r="K108" s="256"/>
    </row>
    <row r="109" spans="1:11">
      <c r="A109" s="293">
        <v>2003</v>
      </c>
      <c r="B109" s="287">
        <v>33500</v>
      </c>
      <c r="C109" s="287">
        <v>33600</v>
      </c>
      <c r="D109" s="287">
        <v>11900</v>
      </c>
      <c r="E109" s="288">
        <v>21900</v>
      </c>
      <c r="F109" s="287">
        <v>7180</v>
      </c>
      <c r="G109" s="287">
        <v>26200</v>
      </c>
      <c r="H109" s="288">
        <v>11800</v>
      </c>
      <c r="I109" s="294">
        <v>10400</v>
      </c>
      <c r="J109" s="287">
        <v>131000</v>
      </c>
      <c r="K109" s="256"/>
    </row>
    <row r="110" spans="1:11">
      <c r="A110" s="293">
        <v>2004</v>
      </c>
      <c r="B110" s="287">
        <v>41500</v>
      </c>
      <c r="C110" s="287">
        <v>42000</v>
      </c>
      <c r="D110" s="287">
        <v>17300</v>
      </c>
      <c r="E110" s="288">
        <v>34500</v>
      </c>
      <c r="F110" s="287">
        <v>7480</v>
      </c>
      <c r="G110" s="287">
        <v>24100</v>
      </c>
      <c r="H110" s="288">
        <v>36700</v>
      </c>
      <c r="I110" s="291">
        <v>31700</v>
      </c>
      <c r="J110" s="287">
        <v>159000</v>
      </c>
      <c r="K110" s="256"/>
    </row>
    <row r="111" spans="1:11">
      <c r="A111" s="293">
        <v>2005</v>
      </c>
      <c r="B111" s="287">
        <v>58000</v>
      </c>
      <c r="C111" s="287">
        <v>57900</v>
      </c>
      <c r="D111" s="287">
        <v>20700</v>
      </c>
      <c r="E111" s="288">
        <v>62700</v>
      </c>
      <c r="F111" s="287">
        <v>9420</v>
      </c>
      <c r="G111" s="287">
        <v>14100</v>
      </c>
      <c r="H111" s="289">
        <v>70100</v>
      </c>
      <c r="I111" s="290">
        <v>58500</v>
      </c>
      <c r="J111" s="287">
        <v>186000</v>
      </c>
      <c r="K111" s="256"/>
    </row>
    <row r="112" spans="1:11">
      <c r="A112" s="293">
        <v>2006</v>
      </c>
      <c r="B112" s="287">
        <v>59800</v>
      </c>
      <c r="C112" s="287">
        <v>60100</v>
      </c>
      <c r="D112" s="287">
        <v>16700</v>
      </c>
      <c r="E112" s="288">
        <v>51200</v>
      </c>
      <c r="F112" s="287">
        <v>6990</v>
      </c>
      <c r="G112" s="287">
        <v>27700</v>
      </c>
      <c r="H112" s="288">
        <v>54600</v>
      </c>
      <c r="I112" s="287">
        <v>44200</v>
      </c>
      <c r="J112" s="287">
        <v>186000</v>
      </c>
      <c r="K112" s="256"/>
    </row>
    <row r="113" spans="1:14">
      <c r="A113" s="293">
        <v>2007</v>
      </c>
      <c r="B113" s="287">
        <v>57000</v>
      </c>
      <c r="C113" s="287">
        <v>57100</v>
      </c>
      <c r="D113" s="287">
        <v>18300</v>
      </c>
      <c r="E113" s="288">
        <v>48900</v>
      </c>
      <c r="F113" s="287">
        <v>7640</v>
      </c>
      <c r="G113" s="287">
        <v>25800</v>
      </c>
      <c r="H113" s="297">
        <v>66800</v>
      </c>
      <c r="I113" s="298">
        <v>52500</v>
      </c>
      <c r="J113" s="287">
        <v>212000</v>
      </c>
      <c r="K113" s="256"/>
      <c r="L113" s="256"/>
      <c r="M113" s="256"/>
      <c r="N113" s="256"/>
    </row>
    <row r="114" spans="1:14">
      <c r="A114" s="293">
        <v>2008</v>
      </c>
      <c r="B114" s="287">
        <v>55900</v>
      </c>
      <c r="C114" s="287">
        <v>57800</v>
      </c>
      <c r="D114" s="287">
        <v>14500</v>
      </c>
      <c r="E114" s="288">
        <v>49300</v>
      </c>
      <c r="F114" s="287">
        <v>6990</v>
      </c>
      <c r="G114" s="287">
        <v>21800</v>
      </c>
      <c r="H114" s="297">
        <v>63000</v>
      </c>
      <c r="I114" s="298">
        <v>47700</v>
      </c>
      <c r="J114" s="287">
        <v>221000</v>
      </c>
      <c r="K114" s="256"/>
      <c r="L114" s="256"/>
      <c r="M114" s="256"/>
      <c r="N114" s="256"/>
    </row>
    <row r="115" spans="1:14">
      <c r="A115" s="293">
        <v>2009</v>
      </c>
      <c r="B115" s="287">
        <v>47800</v>
      </c>
      <c r="C115" s="287">
        <v>63700</v>
      </c>
      <c r="D115" s="287">
        <v>11400</v>
      </c>
      <c r="E115" s="288">
        <v>41000</v>
      </c>
      <c r="F115" s="287">
        <v>1540</v>
      </c>
      <c r="G115" s="287">
        <v>17400</v>
      </c>
      <c r="H115" s="297">
        <v>25800</v>
      </c>
      <c r="I115" s="298">
        <v>19600</v>
      </c>
      <c r="J115" s="287">
        <v>221000</v>
      </c>
      <c r="K115" s="256"/>
      <c r="L115" s="256"/>
      <c r="M115" s="256"/>
      <c r="N115" s="256"/>
    </row>
    <row r="116" spans="1:14">
      <c r="A116" s="293">
        <v>2010</v>
      </c>
      <c r="B116" s="287">
        <v>59400</v>
      </c>
      <c r="C116" s="287">
        <v>59400</v>
      </c>
      <c r="D116" s="287">
        <v>19700</v>
      </c>
      <c r="E116" s="288">
        <v>49900</v>
      </c>
      <c r="F116" s="287">
        <v>1630</v>
      </c>
      <c r="G116" s="287">
        <v>28200</v>
      </c>
      <c r="H116" s="297">
        <v>34800</v>
      </c>
      <c r="I116" s="298">
        <v>26000</v>
      </c>
      <c r="J116" s="287">
        <v>246000</v>
      </c>
      <c r="K116" s="256"/>
      <c r="L116" s="256"/>
      <c r="M116" s="256"/>
      <c r="N116" s="256"/>
    </row>
    <row r="117" spans="1:14">
      <c r="A117" s="293">
        <v>2011</v>
      </c>
      <c r="B117" s="287">
        <v>63700</v>
      </c>
      <c r="C117" s="287">
        <v>62800</v>
      </c>
      <c r="D117" s="287">
        <v>21100</v>
      </c>
      <c r="E117" s="288">
        <v>56700</v>
      </c>
      <c r="F117" s="287">
        <v>1810</v>
      </c>
      <c r="G117" s="287">
        <v>26100</v>
      </c>
      <c r="H117" s="297">
        <v>34300</v>
      </c>
      <c r="I117" s="298">
        <v>24900</v>
      </c>
      <c r="J117" s="287">
        <v>264000</v>
      </c>
      <c r="K117" s="256"/>
      <c r="L117" s="256"/>
      <c r="M117" s="256"/>
      <c r="N117" s="256"/>
    </row>
    <row r="118" spans="1:14">
      <c r="A118" s="293">
        <v>2012</v>
      </c>
      <c r="B118" s="287">
        <v>60400</v>
      </c>
      <c r="C118" s="287">
        <v>60200</v>
      </c>
      <c r="D118" s="287">
        <v>19800</v>
      </c>
      <c r="E118" s="288">
        <v>48900</v>
      </c>
      <c r="F118" s="287">
        <v>1770</v>
      </c>
      <c r="G118" s="287">
        <v>33100</v>
      </c>
      <c r="H118" s="297">
        <v>28100</v>
      </c>
      <c r="I118" s="298">
        <v>19900</v>
      </c>
      <c r="J118" s="287">
        <v>272000</v>
      </c>
      <c r="K118" s="256"/>
      <c r="L118" s="256"/>
      <c r="M118" s="256"/>
      <c r="N118" s="256"/>
    </row>
    <row r="119" spans="1:14">
      <c r="A119" s="293">
        <v>2013</v>
      </c>
      <c r="B119" s="287">
        <v>61000</v>
      </c>
      <c r="C119" s="287">
        <v>68100</v>
      </c>
      <c r="D119" s="287">
        <v>20300</v>
      </c>
      <c r="E119" s="288">
        <v>53100</v>
      </c>
      <c r="F119" s="287">
        <v>1820</v>
      </c>
      <c r="G119" s="287">
        <v>29800</v>
      </c>
      <c r="H119" s="288">
        <v>22900</v>
      </c>
      <c r="I119" s="287">
        <v>16000</v>
      </c>
      <c r="J119" s="287">
        <v>281000</v>
      </c>
      <c r="K119" s="256"/>
      <c r="L119" s="256"/>
      <c r="M119" s="256"/>
      <c r="N119" s="256"/>
    </row>
    <row r="120" spans="1:14">
      <c r="A120" s="295">
        <v>2014</v>
      </c>
      <c r="B120" s="287">
        <v>68200</v>
      </c>
      <c r="C120" s="287">
        <v>71900</v>
      </c>
      <c r="D120" s="287">
        <v>25300</v>
      </c>
      <c r="E120" s="287">
        <v>65200</v>
      </c>
      <c r="F120" s="287">
        <v>2010</v>
      </c>
      <c r="G120" s="287">
        <v>28000</v>
      </c>
      <c r="H120" s="287">
        <v>25800</v>
      </c>
      <c r="I120" s="287">
        <v>17800</v>
      </c>
      <c r="J120" s="287">
        <v>305000</v>
      </c>
      <c r="K120" s="256"/>
      <c r="L120" s="256"/>
      <c r="M120" s="256"/>
      <c r="N120" s="256"/>
    </row>
    <row r="121" spans="1:14">
      <c r="A121" s="295">
        <v>2015</v>
      </c>
      <c r="B121" s="310">
        <v>47400</v>
      </c>
      <c r="C121" s="287">
        <v>50500</v>
      </c>
      <c r="D121" s="287">
        <v>17500</v>
      </c>
      <c r="E121" s="287">
        <v>41500</v>
      </c>
      <c r="F121" s="287">
        <v>1880</v>
      </c>
      <c r="G121" s="287">
        <v>23800</v>
      </c>
      <c r="H121" s="287">
        <v>15100</v>
      </c>
      <c r="I121" s="287">
        <v>10400</v>
      </c>
      <c r="J121" s="287">
        <v>289000</v>
      </c>
      <c r="K121" s="312"/>
      <c r="L121" s="313"/>
      <c r="M121" s="292"/>
      <c r="N121" s="282"/>
    </row>
    <row r="122" spans="1:14">
      <c r="A122" s="295">
        <v>2016</v>
      </c>
      <c r="B122" s="310">
        <v>36200</v>
      </c>
      <c r="C122" s="287">
        <v>38600</v>
      </c>
      <c r="D122" s="287">
        <v>22800</v>
      </c>
      <c r="E122" s="287">
        <v>31200</v>
      </c>
      <c r="F122" s="287">
        <v>1910</v>
      </c>
      <c r="G122" s="287">
        <v>27900</v>
      </c>
      <c r="H122" s="287">
        <v>14400</v>
      </c>
      <c r="I122" s="287">
        <v>9780</v>
      </c>
      <c r="J122" s="287">
        <v>280000</v>
      </c>
      <c r="K122" s="312"/>
      <c r="L122" s="313"/>
      <c r="M122" s="292"/>
      <c r="N122" s="282"/>
    </row>
    <row r="123" spans="1:14">
      <c r="A123" s="296">
        <v>2017</v>
      </c>
      <c r="B123" s="310">
        <v>40700</v>
      </c>
      <c r="C123" s="287">
        <v>40400</v>
      </c>
      <c r="D123" s="287">
        <v>36000</v>
      </c>
      <c r="E123" s="287">
        <v>43200</v>
      </c>
      <c r="F123" s="287">
        <v>2010</v>
      </c>
      <c r="G123" s="287">
        <v>34100</v>
      </c>
      <c r="H123" s="287">
        <v>18100</v>
      </c>
      <c r="I123" s="287">
        <v>12000</v>
      </c>
      <c r="J123" s="287">
        <v>283000</v>
      </c>
      <c r="K123" s="312"/>
      <c r="L123" s="313"/>
      <c r="M123" s="292"/>
      <c r="N123" s="282"/>
    </row>
    <row r="124" spans="1:14">
      <c r="A124" s="296">
        <v>2018</v>
      </c>
      <c r="B124" s="310">
        <v>41400</v>
      </c>
      <c r="C124" s="287">
        <v>42600</v>
      </c>
      <c r="D124" s="287">
        <v>37500</v>
      </c>
      <c r="E124" s="287">
        <v>48400</v>
      </c>
      <c r="F124" s="287">
        <v>1940</v>
      </c>
      <c r="G124" s="287">
        <v>31300</v>
      </c>
      <c r="H124" s="287">
        <v>27000</v>
      </c>
      <c r="I124" s="287">
        <v>17600</v>
      </c>
      <c r="J124" s="287">
        <v>285000</v>
      </c>
      <c r="K124" s="312"/>
      <c r="L124" s="313"/>
      <c r="M124" s="292"/>
      <c r="N124" s="282"/>
    </row>
    <row r="125" spans="1:14">
      <c r="A125" s="309">
        <v>2019</v>
      </c>
      <c r="B125" s="311">
        <v>43600</v>
      </c>
      <c r="C125" s="287">
        <v>43600</v>
      </c>
      <c r="D125" s="287">
        <v>34200</v>
      </c>
      <c r="E125" s="287">
        <v>67200</v>
      </c>
      <c r="F125" s="287">
        <v>1980</v>
      </c>
      <c r="G125" s="287">
        <v>10500</v>
      </c>
      <c r="H125" s="287">
        <v>26500</v>
      </c>
      <c r="I125" s="314">
        <v>16900</v>
      </c>
      <c r="J125" s="291">
        <v>294000</v>
      </c>
      <c r="K125" s="312"/>
      <c r="L125" s="313"/>
      <c r="M125" s="292"/>
      <c r="N125" s="282"/>
    </row>
    <row r="126" spans="1:14">
      <c r="A126" s="497" t="s">
        <v>1343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256"/>
      <c r="L126" s="256"/>
      <c r="M126" s="256"/>
      <c r="N126" s="256"/>
    </row>
    <row r="127" spans="1:14" ht="16.5">
      <c r="A127" s="492" t="s">
        <v>1401</v>
      </c>
      <c r="B127" s="510"/>
      <c r="C127" s="510"/>
      <c r="D127" s="510"/>
      <c r="E127" s="510"/>
      <c r="F127" s="510"/>
      <c r="G127" s="510"/>
      <c r="H127" s="510"/>
      <c r="I127" s="510"/>
      <c r="J127" s="510"/>
      <c r="K127" s="292"/>
      <c r="L127" s="292"/>
      <c r="M127" s="292"/>
      <c r="N127" s="292"/>
    </row>
    <row r="128" spans="1:14">
      <c r="A128" s="510" t="s">
        <v>1328</v>
      </c>
      <c r="B128" s="510"/>
      <c r="C128" s="510"/>
      <c r="D128" s="510"/>
      <c r="E128" s="510"/>
      <c r="F128" s="510"/>
      <c r="G128" s="510"/>
      <c r="H128" s="510"/>
      <c r="I128" s="510"/>
      <c r="J128" s="510"/>
      <c r="K128" s="292"/>
      <c r="L128" s="292"/>
      <c r="M128" s="292"/>
      <c r="N128" s="292"/>
    </row>
  </sheetData>
  <mergeCells count="7">
    <mergeCell ref="A127:J127"/>
    <mergeCell ref="A128:J128"/>
    <mergeCell ref="A2:J2"/>
    <mergeCell ref="A1:J1"/>
    <mergeCell ref="A3:J3"/>
    <mergeCell ref="A4:J4"/>
    <mergeCell ref="A126:J12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27"/>
  <sheetViews>
    <sheetView workbookViewId="0">
      <selection activeCell="U42" sqref="U42"/>
    </sheetView>
  </sheetViews>
  <sheetFormatPr defaultRowHeight="15"/>
  <sheetData>
    <row r="1" spans="1:10" ht="16.5">
      <c r="A1" s="493" t="s">
        <v>1402</v>
      </c>
      <c r="B1" s="493"/>
      <c r="C1" s="493"/>
      <c r="D1" s="493"/>
      <c r="E1" s="493"/>
      <c r="F1" s="511"/>
      <c r="G1" s="511"/>
      <c r="H1" s="511"/>
      <c r="I1" s="511"/>
      <c r="J1" s="511"/>
    </row>
    <row r="2" spans="1:10">
      <c r="A2" s="494" t="s">
        <v>1293</v>
      </c>
      <c r="B2" s="511"/>
      <c r="C2" s="511"/>
      <c r="D2" s="511"/>
      <c r="E2" s="511"/>
      <c r="F2" s="511"/>
      <c r="G2" s="511"/>
      <c r="H2" s="511"/>
      <c r="I2" s="511"/>
      <c r="J2" s="511"/>
    </row>
    <row r="3" spans="1:10">
      <c r="A3" s="493" t="s">
        <v>1403</v>
      </c>
      <c r="B3" s="493"/>
      <c r="C3" s="493"/>
      <c r="D3" s="493"/>
      <c r="E3" s="493"/>
      <c r="F3" s="511"/>
      <c r="G3" s="511"/>
      <c r="H3" s="511"/>
      <c r="I3" s="511"/>
      <c r="J3" s="511"/>
    </row>
    <row r="4" spans="1:10">
      <c r="A4" s="524" t="s">
        <v>1355</v>
      </c>
      <c r="B4" s="496"/>
      <c r="C4" s="496"/>
      <c r="D4" s="496"/>
      <c r="E4" s="496"/>
      <c r="F4" s="525"/>
      <c r="G4" s="525"/>
      <c r="H4" s="525"/>
      <c r="I4" s="525"/>
      <c r="J4" s="525"/>
    </row>
    <row r="5" spans="1:10" ht="39">
      <c r="A5" s="316" t="s">
        <v>0</v>
      </c>
      <c r="B5" s="316" t="s">
        <v>1296</v>
      </c>
      <c r="C5" s="316" t="s">
        <v>1299</v>
      </c>
      <c r="D5" s="316" t="s">
        <v>1322</v>
      </c>
      <c r="E5" s="316" t="s">
        <v>1302</v>
      </c>
      <c r="F5" s="316" t="s">
        <v>1323</v>
      </c>
      <c r="G5" s="316" t="s">
        <v>1307</v>
      </c>
      <c r="H5" s="316" t="s">
        <v>1324</v>
      </c>
      <c r="I5" s="316" t="s">
        <v>1309</v>
      </c>
      <c r="J5" s="316" t="s">
        <v>1310</v>
      </c>
    </row>
    <row r="6" spans="1:10">
      <c r="A6" s="315">
        <v>1900</v>
      </c>
      <c r="B6" s="317">
        <v>5</v>
      </c>
      <c r="C6" s="317" t="s">
        <v>1313</v>
      </c>
      <c r="D6" s="317">
        <v>26100</v>
      </c>
      <c r="E6" s="317">
        <v>2660</v>
      </c>
      <c r="F6" s="317" t="s">
        <v>1313</v>
      </c>
      <c r="G6" s="317">
        <v>23600</v>
      </c>
      <c r="H6" s="317">
        <v>1100</v>
      </c>
      <c r="I6" s="317">
        <v>22000</v>
      </c>
      <c r="J6" s="317">
        <v>9290</v>
      </c>
    </row>
    <row r="7" spans="1:10">
      <c r="A7" s="315">
        <v>1901</v>
      </c>
      <c r="B7" s="317">
        <v>3</v>
      </c>
      <c r="C7" s="317" t="s">
        <v>1313</v>
      </c>
      <c r="D7" s="317">
        <v>53200</v>
      </c>
      <c r="E7" s="317">
        <v>2660</v>
      </c>
      <c r="F7" s="317" t="s">
        <v>1313</v>
      </c>
      <c r="G7" s="317">
        <v>50700</v>
      </c>
      <c r="H7" s="317">
        <v>1240</v>
      </c>
      <c r="I7" s="317">
        <v>24000</v>
      </c>
      <c r="J7" s="317">
        <v>11400</v>
      </c>
    </row>
    <row r="8" spans="1:10">
      <c r="A8" s="315">
        <v>1902</v>
      </c>
      <c r="B8" s="317">
        <v>3</v>
      </c>
      <c r="C8" s="317" t="s">
        <v>1313</v>
      </c>
      <c r="D8" s="317">
        <v>15400</v>
      </c>
      <c r="E8" s="317">
        <v>1460</v>
      </c>
      <c r="F8" s="317" t="s">
        <v>1313</v>
      </c>
      <c r="G8" s="317">
        <v>14100</v>
      </c>
      <c r="H8" s="317">
        <v>992</v>
      </c>
      <c r="I8" s="317">
        <v>19000</v>
      </c>
      <c r="J8" s="317">
        <v>12200</v>
      </c>
    </row>
    <row r="9" spans="1:10">
      <c r="A9" s="315">
        <v>1903</v>
      </c>
      <c r="B9" s="317">
        <v>52</v>
      </c>
      <c r="C9" s="317" t="s">
        <v>1313</v>
      </c>
      <c r="D9" s="317">
        <v>16400</v>
      </c>
      <c r="E9" s="317">
        <v>1100</v>
      </c>
      <c r="F9" s="317" t="s">
        <v>1313</v>
      </c>
      <c r="G9" s="317">
        <v>15600</v>
      </c>
      <c r="H9" s="317">
        <v>882</v>
      </c>
      <c r="I9" s="317">
        <v>16000</v>
      </c>
      <c r="J9" s="317">
        <v>10200</v>
      </c>
    </row>
    <row r="10" spans="1:10">
      <c r="A10" s="315">
        <v>1904</v>
      </c>
      <c r="B10" s="317">
        <v>11</v>
      </c>
      <c r="C10" s="317" t="s">
        <v>1313</v>
      </c>
      <c r="D10" s="317">
        <v>8950</v>
      </c>
      <c r="E10" s="317">
        <v>3410</v>
      </c>
      <c r="F10" s="317" t="s">
        <v>1313</v>
      </c>
      <c r="G10" s="317">
        <v>5800</v>
      </c>
      <c r="H10" s="317">
        <v>882</v>
      </c>
      <c r="I10" s="317">
        <v>16000</v>
      </c>
      <c r="J10" s="317">
        <v>10500</v>
      </c>
    </row>
    <row r="11" spans="1:10">
      <c r="A11" s="315">
        <v>1905</v>
      </c>
      <c r="B11" s="317" t="s">
        <v>1313</v>
      </c>
      <c r="C11" s="317" t="s">
        <v>1313</v>
      </c>
      <c r="D11" s="317">
        <v>14100</v>
      </c>
      <c r="E11" s="317">
        <v>4330</v>
      </c>
      <c r="F11" s="317" t="s">
        <v>1313</v>
      </c>
      <c r="G11" s="317">
        <v>10000</v>
      </c>
      <c r="H11" s="317">
        <v>882</v>
      </c>
      <c r="I11" s="317">
        <v>16000</v>
      </c>
      <c r="J11" s="317">
        <v>15600</v>
      </c>
    </row>
    <row r="12" spans="1:10">
      <c r="A12" s="315">
        <v>1906</v>
      </c>
      <c r="B12" s="317" t="s">
        <v>1313</v>
      </c>
      <c r="C12" s="317" t="s">
        <v>1313</v>
      </c>
      <c r="D12" s="317">
        <v>15500</v>
      </c>
      <c r="E12" s="317">
        <v>4820</v>
      </c>
      <c r="F12" s="317" t="s">
        <v>1313</v>
      </c>
      <c r="G12" s="317">
        <v>10900</v>
      </c>
      <c r="H12" s="317">
        <v>882</v>
      </c>
      <c r="I12" s="317">
        <v>16000</v>
      </c>
      <c r="J12" s="317">
        <v>16000</v>
      </c>
    </row>
    <row r="13" spans="1:10">
      <c r="A13" s="315">
        <v>1907</v>
      </c>
      <c r="B13" s="317" t="s">
        <v>1325</v>
      </c>
      <c r="C13" s="317" t="s">
        <v>1313</v>
      </c>
      <c r="D13" s="317">
        <v>8440</v>
      </c>
      <c r="E13" s="317">
        <v>3980</v>
      </c>
      <c r="F13" s="317" t="s">
        <v>1313</v>
      </c>
      <c r="G13" s="317">
        <v>4690</v>
      </c>
      <c r="H13" s="317">
        <v>992</v>
      </c>
      <c r="I13" s="317">
        <v>17000</v>
      </c>
      <c r="J13" s="317">
        <v>16300</v>
      </c>
    </row>
    <row r="14" spans="1:10">
      <c r="A14" s="315">
        <v>1908</v>
      </c>
      <c r="B14" s="317" t="s">
        <v>1325</v>
      </c>
      <c r="C14" s="317" t="s">
        <v>1313</v>
      </c>
      <c r="D14" s="317">
        <v>7630</v>
      </c>
      <c r="E14" s="317">
        <v>4430</v>
      </c>
      <c r="F14" s="317" t="s">
        <v>1313</v>
      </c>
      <c r="G14" s="317">
        <v>3470</v>
      </c>
      <c r="H14" s="317">
        <v>992</v>
      </c>
      <c r="I14" s="317">
        <v>18000</v>
      </c>
      <c r="J14" s="317">
        <v>14900</v>
      </c>
    </row>
    <row r="15" spans="1:10">
      <c r="A15" s="315">
        <v>1909</v>
      </c>
      <c r="B15" s="317">
        <v>309</v>
      </c>
      <c r="C15" s="317" t="s">
        <v>1313</v>
      </c>
      <c r="D15" s="317">
        <v>10100</v>
      </c>
      <c r="E15" s="317">
        <v>5470</v>
      </c>
      <c r="F15" s="317" t="s">
        <v>1313</v>
      </c>
      <c r="G15" s="317">
        <v>4940</v>
      </c>
      <c r="H15" s="317">
        <v>882</v>
      </c>
      <c r="I15" s="317">
        <v>16000</v>
      </c>
      <c r="J15" s="317">
        <v>17000</v>
      </c>
    </row>
    <row r="16" spans="1:10">
      <c r="A16" s="315">
        <v>1910</v>
      </c>
      <c r="B16" s="317" t="s">
        <v>1325</v>
      </c>
      <c r="C16" s="317" t="s">
        <v>1313</v>
      </c>
      <c r="D16" s="317">
        <v>14700</v>
      </c>
      <c r="E16" s="317">
        <v>6910</v>
      </c>
      <c r="F16" s="317" t="s">
        <v>1313</v>
      </c>
      <c r="G16" s="317">
        <v>8110</v>
      </c>
      <c r="H16" s="317">
        <v>882</v>
      </c>
      <c r="I16" s="317">
        <v>15000</v>
      </c>
      <c r="J16" s="317">
        <v>23100</v>
      </c>
    </row>
    <row r="17" spans="1:10">
      <c r="A17" s="315">
        <v>1911</v>
      </c>
      <c r="B17" s="317">
        <v>403.6972093</v>
      </c>
      <c r="C17" s="317" t="s">
        <v>1313</v>
      </c>
      <c r="D17" s="317">
        <v>13500</v>
      </c>
      <c r="E17" s="317">
        <v>11400</v>
      </c>
      <c r="F17" s="317" t="s">
        <v>1313</v>
      </c>
      <c r="G17" s="317">
        <v>2500</v>
      </c>
      <c r="H17" s="317">
        <v>882</v>
      </c>
      <c r="I17" s="317">
        <v>15000</v>
      </c>
      <c r="J17" s="317">
        <v>25200</v>
      </c>
    </row>
    <row r="18" spans="1:10">
      <c r="A18" s="315">
        <v>1912</v>
      </c>
      <c r="B18" s="317">
        <v>297.55659472000002</v>
      </c>
      <c r="C18" s="317" t="s">
        <v>1313</v>
      </c>
      <c r="D18" s="317">
        <v>21000</v>
      </c>
      <c r="E18" s="317">
        <v>11700</v>
      </c>
      <c r="F18" s="317" t="s">
        <v>1313</v>
      </c>
      <c r="G18" s="317">
        <v>9600</v>
      </c>
      <c r="H18" s="317">
        <v>882</v>
      </c>
      <c r="I18" s="317">
        <v>15000</v>
      </c>
      <c r="J18" s="317">
        <v>27900</v>
      </c>
    </row>
    <row r="19" spans="1:10">
      <c r="A19" s="315">
        <v>1913</v>
      </c>
      <c r="B19" s="317">
        <v>218.63152234</v>
      </c>
      <c r="C19" s="317" t="s">
        <v>1313</v>
      </c>
      <c r="D19" s="317">
        <v>21500</v>
      </c>
      <c r="E19" s="317">
        <v>13200</v>
      </c>
      <c r="F19" s="317" t="s">
        <v>1313</v>
      </c>
      <c r="G19" s="317">
        <v>8520</v>
      </c>
      <c r="H19" s="317">
        <v>926</v>
      </c>
      <c r="I19" s="317">
        <v>15300</v>
      </c>
      <c r="J19" s="317">
        <v>32200</v>
      </c>
    </row>
    <row r="20" spans="1:10">
      <c r="A20" s="315">
        <v>1914</v>
      </c>
      <c r="B20" s="317">
        <v>383.73914502000002</v>
      </c>
      <c r="C20" s="317" t="s">
        <v>1313</v>
      </c>
      <c r="D20" s="317">
        <v>15900</v>
      </c>
      <c r="E20" s="317">
        <v>12500</v>
      </c>
      <c r="F20" s="317" t="s">
        <v>1313</v>
      </c>
      <c r="G20" s="317">
        <v>3780</v>
      </c>
      <c r="H20" s="317">
        <v>904</v>
      </c>
      <c r="I20" s="317">
        <v>14700</v>
      </c>
      <c r="J20" s="317">
        <v>30000</v>
      </c>
    </row>
    <row r="21" spans="1:10">
      <c r="A21" s="315">
        <v>1915</v>
      </c>
      <c r="B21" s="317">
        <v>745.70585628000003</v>
      </c>
      <c r="C21" s="317" t="s">
        <v>1313</v>
      </c>
      <c r="D21" s="317">
        <v>25700</v>
      </c>
      <c r="E21" s="317">
        <v>12000</v>
      </c>
      <c r="F21" s="317" t="s">
        <v>1313</v>
      </c>
      <c r="G21" s="317">
        <v>14400</v>
      </c>
      <c r="H21" s="317">
        <v>904</v>
      </c>
      <c r="I21" s="317">
        <v>14600</v>
      </c>
      <c r="J21" s="317">
        <v>39100</v>
      </c>
    </row>
    <row r="22" spans="1:10">
      <c r="A22" s="315">
        <v>1916</v>
      </c>
      <c r="B22" s="317">
        <v>832.79559132000009</v>
      </c>
      <c r="C22" s="317">
        <v>740.25887999999998</v>
      </c>
      <c r="D22" s="317">
        <v>33000</v>
      </c>
      <c r="E22" s="317">
        <v>15200</v>
      </c>
      <c r="F22" s="317" t="s">
        <v>1313</v>
      </c>
      <c r="G22" s="317">
        <v>19400</v>
      </c>
      <c r="H22" s="317">
        <v>926</v>
      </c>
      <c r="I22" s="317">
        <v>13800</v>
      </c>
      <c r="J22" s="317">
        <v>45500</v>
      </c>
    </row>
    <row r="23" spans="1:10">
      <c r="A23" s="315">
        <v>1917</v>
      </c>
      <c r="B23" s="317">
        <v>364.68826548000004</v>
      </c>
      <c r="C23" s="317">
        <v>780.1748</v>
      </c>
      <c r="D23" s="317">
        <v>34300</v>
      </c>
      <c r="E23" s="317">
        <v>9980</v>
      </c>
      <c r="F23" s="317" t="s">
        <v>1313</v>
      </c>
      <c r="G23" s="317">
        <v>25500</v>
      </c>
      <c r="H23" s="317">
        <v>926</v>
      </c>
      <c r="I23" s="317">
        <v>11800</v>
      </c>
      <c r="J23" s="317">
        <v>46200</v>
      </c>
    </row>
    <row r="24" spans="1:10">
      <c r="A24" s="315">
        <v>1918</v>
      </c>
      <c r="B24" s="317">
        <v>400.06847034000003</v>
      </c>
      <c r="C24" s="317">
        <v>1260</v>
      </c>
      <c r="D24" s="317">
        <v>33200</v>
      </c>
      <c r="E24" s="317">
        <v>7920</v>
      </c>
      <c r="F24" s="317" t="s">
        <v>1313</v>
      </c>
      <c r="G24" s="317">
        <v>26900</v>
      </c>
      <c r="H24" s="317">
        <v>904</v>
      </c>
      <c r="I24" s="317">
        <v>9760</v>
      </c>
      <c r="J24" s="317">
        <v>47600</v>
      </c>
    </row>
    <row r="25" spans="1:10">
      <c r="A25" s="315">
        <v>1919</v>
      </c>
      <c r="B25" s="317">
        <v>464</v>
      </c>
      <c r="C25" s="317">
        <v>2220</v>
      </c>
      <c r="D25" s="317">
        <v>16600</v>
      </c>
      <c r="E25" s="317">
        <v>1730</v>
      </c>
      <c r="F25" s="317" t="s">
        <v>1313</v>
      </c>
      <c r="G25" s="317">
        <v>17600</v>
      </c>
      <c r="H25" s="317">
        <v>882</v>
      </c>
      <c r="I25" s="317">
        <v>8320</v>
      </c>
      <c r="J25" s="317">
        <v>23100</v>
      </c>
    </row>
    <row r="26" spans="1:10">
      <c r="A26" s="315">
        <v>1920</v>
      </c>
      <c r="B26" s="317">
        <v>331</v>
      </c>
      <c r="C26" s="317">
        <v>2000</v>
      </c>
      <c r="D26" s="317">
        <v>22000</v>
      </c>
      <c r="E26" s="317">
        <v>551</v>
      </c>
      <c r="F26" s="317" t="s">
        <v>1313</v>
      </c>
      <c r="G26" s="317">
        <v>23800</v>
      </c>
      <c r="H26" s="317">
        <v>926</v>
      </c>
      <c r="I26" s="317">
        <v>7530</v>
      </c>
      <c r="J26" s="317">
        <v>35700</v>
      </c>
    </row>
    <row r="27" spans="1:10">
      <c r="A27" s="315">
        <v>1921</v>
      </c>
      <c r="B27" s="317">
        <v>100.69750614</v>
      </c>
      <c r="C27" s="317">
        <v>857.28509999999994</v>
      </c>
      <c r="D27" s="317">
        <v>1990</v>
      </c>
      <c r="E27" s="317">
        <v>193</v>
      </c>
      <c r="F27" s="317" t="s">
        <v>1313</v>
      </c>
      <c r="G27" s="317">
        <v>2750</v>
      </c>
      <c r="H27" s="317">
        <v>926</v>
      </c>
      <c r="I27" s="317">
        <v>8420</v>
      </c>
      <c r="J27" s="317">
        <v>10400</v>
      </c>
    </row>
    <row r="28" spans="1:10">
      <c r="A28" s="315">
        <v>1922</v>
      </c>
      <c r="B28" s="317">
        <v>188.69442592000001</v>
      </c>
      <c r="C28" s="317">
        <v>1370</v>
      </c>
      <c r="D28" s="317">
        <v>6770</v>
      </c>
      <c r="E28" s="317">
        <v>4940</v>
      </c>
      <c r="F28" s="317" t="s">
        <v>1313</v>
      </c>
      <c r="G28" s="317">
        <v>5430</v>
      </c>
      <c r="H28" s="317">
        <v>838</v>
      </c>
      <c r="I28" s="317">
        <v>8140</v>
      </c>
      <c r="J28" s="317">
        <v>11800</v>
      </c>
    </row>
    <row r="29" spans="1:10">
      <c r="A29" s="315">
        <v>1923</v>
      </c>
      <c r="B29" s="317">
        <v>90.718474000000001</v>
      </c>
      <c r="C29" s="317">
        <v>1410</v>
      </c>
      <c r="D29" s="317">
        <v>18400</v>
      </c>
      <c r="E29" s="317">
        <v>840</v>
      </c>
      <c r="F29" s="317" t="s">
        <v>1313</v>
      </c>
      <c r="G29" s="317">
        <v>19400</v>
      </c>
      <c r="H29" s="317">
        <v>794</v>
      </c>
      <c r="I29" s="317">
        <v>7560</v>
      </c>
      <c r="J29" s="317">
        <v>31100</v>
      </c>
    </row>
    <row r="30" spans="1:10">
      <c r="A30" s="315">
        <v>1924</v>
      </c>
      <c r="B30" s="317">
        <v>173.27228534</v>
      </c>
      <c r="C30" s="317">
        <v>2030</v>
      </c>
      <c r="D30" s="317">
        <v>16800</v>
      </c>
      <c r="E30" s="317">
        <v>1180</v>
      </c>
      <c r="F30" s="317" t="s">
        <v>1313</v>
      </c>
      <c r="G30" s="317">
        <v>18200</v>
      </c>
      <c r="H30" s="317">
        <v>661</v>
      </c>
      <c r="I30" s="317">
        <v>6300</v>
      </c>
      <c r="J30" s="317">
        <v>35300</v>
      </c>
    </row>
    <row r="31" spans="1:10">
      <c r="A31" s="315">
        <v>1925</v>
      </c>
      <c r="B31" s="317">
        <v>246.75424928000001</v>
      </c>
      <c r="C31" s="317">
        <v>2090</v>
      </c>
      <c r="D31" s="317">
        <v>19600</v>
      </c>
      <c r="E31" s="317">
        <v>1630</v>
      </c>
      <c r="F31" s="317" t="s">
        <v>1313</v>
      </c>
      <c r="G31" s="317">
        <v>20800</v>
      </c>
      <c r="H31" s="317">
        <v>728</v>
      </c>
      <c r="I31" s="317">
        <v>6800</v>
      </c>
      <c r="J31" s="317">
        <v>37100</v>
      </c>
    </row>
    <row r="32" spans="1:10">
      <c r="A32" s="315">
        <v>1926</v>
      </c>
      <c r="B32" s="317">
        <v>293.02067102000001</v>
      </c>
      <c r="C32" s="317">
        <v>2770</v>
      </c>
      <c r="D32" s="317">
        <v>17500</v>
      </c>
      <c r="E32" s="317">
        <v>1420</v>
      </c>
      <c r="F32" s="317" t="s">
        <v>1313</v>
      </c>
      <c r="G32" s="317">
        <v>20000</v>
      </c>
      <c r="H32" s="317">
        <v>794</v>
      </c>
      <c r="I32" s="317">
        <v>7280</v>
      </c>
      <c r="J32" s="317">
        <v>33900</v>
      </c>
    </row>
    <row r="33" spans="1:10">
      <c r="A33" s="315">
        <v>1927</v>
      </c>
      <c r="B33" s="317">
        <v>780.17887640000004</v>
      </c>
      <c r="C33" s="317">
        <v>3070</v>
      </c>
      <c r="D33" s="317">
        <v>16200</v>
      </c>
      <c r="E33" s="317">
        <v>800</v>
      </c>
      <c r="F33" s="317" t="s">
        <v>1313</v>
      </c>
      <c r="G33" s="317">
        <v>19300</v>
      </c>
      <c r="H33" s="317">
        <v>772</v>
      </c>
      <c r="I33" s="317">
        <v>7220</v>
      </c>
      <c r="J33" s="317">
        <v>34500</v>
      </c>
    </row>
    <row r="34" spans="1:10">
      <c r="A34" s="315">
        <v>1928</v>
      </c>
      <c r="B34" s="317">
        <v>473.55043428000005</v>
      </c>
      <c r="C34" s="317">
        <v>4080</v>
      </c>
      <c r="D34" s="317">
        <v>27500</v>
      </c>
      <c r="E34" s="317">
        <v>800</v>
      </c>
      <c r="F34" s="317" t="s">
        <v>1313</v>
      </c>
      <c r="G34" s="317">
        <v>31300</v>
      </c>
      <c r="H34" s="317">
        <v>816</v>
      </c>
      <c r="I34" s="317">
        <v>7770</v>
      </c>
      <c r="J34" s="317">
        <v>50300</v>
      </c>
    </row>
    <row r="35" spans="1:10">
      <c r="A35" s="315">
        <v>1929</v>
      </c>
      <c r="B35" s="317">
        <v>308.44281160000003</v>
      </c>
      <c r="C35" s="317">
        <v>3950</v>
      </c>
      <c r="D35" s="317">
        <v>37600</v>
      </c>
      <c r="E35" s="317">
        <v>1000</v>
      </c>
      <c r="F35" s="317" t="s">
        <v>1313</v>
      </c>
      <c r="G35" s="317">
        <v>40900</v>
      </c>
      <c r="H35" s="317">
        <v>772</v>
      </c>
      <c r="I35" s="317">
        <v>7350</v>
      </c>
      <c r="J35" s="317">
        <v>56300</v>
      </c>
    </row>
    <row r="36" spans="1:10">
      <c r="A36" s="315">
        <v>1930</v>
      </c>
      <c r="B36" s="317">
        <v>279.41289992000003</v>
      </c>
      <c r="C36" s="317">
        <v>2630</v>
      </c>
      <c r="D36" s="317">
        <v>23000</v>
      </c>
      <c r="E36" s="317">
        <v>1100</v>
      </c>
      <c r="F36" s="317" t="s">
        <v>1313</v>
      </c>
      <c r="G36" s="317">
        <v>24800</v>
      </c>
      <c r="H36" s="317">
        <v>772</v>
      </c>
      <c r="I36" s="317">
        <v>7570</v>
      </c>
      <c r="J36" s="317">
        <v>54200</v>
      </c>
    </row>
    <row r="37" spans="1:10">
      <c r="A37" s="315">
        <v>1931</v>
      </c>
      <c r="B37" s="317">
        <v>338.37990802000002</v>
      </c>
      <c r="C37" s="317">
        <v>1880</v>
      </c>
      <c r="D37" s="317">
        <v>13700</v>
      </c>
      <c r="E37" s="317">
        <v>600</v>
      </c>
      <c r="F37" s="317" t="s">
        <v>1313</v>
      </c>
      <c r="G37" s="317">
        <v>15300</v>
      </c>
      <c r="H37" s="317">
        <v>772</v>
      </c>
      <c r="I37" s="317">
        <v>8270</v>
      </c>
      <c r="J37" s="317">
        <v>36300</v>
      </c>
    </row>
    <row r="38" spans="1:10">
      <c r="A38" s="315">
        <v>1932</v>
      </c>
      <c r="B38" s="317">
        <v>176.90102430000002</v>
      </c>
      <c r="C38" s="317">
        <v>1320</v>
      </c>
      <c r="D38" s="317">
        <v>8530</v>
      </c>
      <c r="E38" s="317">
        <v>700</v>
      </c>
      <c r="F38" s="317" t="s">
        <v>1313</v>
      </c>
      <c r="G38" s="317">
        <v>9330</v>
      </c>
      <c r="H38" s="317">
        <v>772</v>
      </c>
      <c r="I38" s="317">
        <v>9190</v>
      </c>
      <c r="J38" s="317">
        <v>21800</v>
      </c>
    </row>
    <row r="39" spans="1:10">
      <c r="A39" s="315">
        <v>1933</v>
      </c>
      <c r="B39" s="317">
        <v>114.30527724000001</v>
      </c>
      <c r="C39" s="317">
        <v>1500</v>
      </c>
      <c r="D39" s="317">
        <v>19900</v>
      </c>
      <c r="E39" s="317">
        <v>900</v>
      </c>
      <c r="F39" s="317" t="s">
        <v>1313</v>
      </c>
      <c r="G39" s="317">
        <v>20600</v>
      </c>
      <c r="H39" s="317">
        <v>772</v>
      </c>
      <c r="I39" s="317">
        <v>9670</v>
      </c>
      <c r="J39" s="317">
        <v>46300</v>
      </c>
    </row>
    <row r="40" spans="1:10">
      <c r="A40" s="315">
        <v>1934</v>
      </c>
      <c r="B40" s="317">
        <v>142.42800418000002</v>
      </c>
      <c r="C40" s="317">
        <v>1680</v>
      </c>
      <c r="D40" s="317">
        <v>19100</v>
      </c>
      <c r="E40" s="317">
        <v>1500</v>
      </c>
      <c r="F40" s="317" t="s">
        <v>1313</v>
      </c>
      <c r="G40" s="317">
        <v>19400</v>
      </c>
      <c r="H40" s="317">
        <v>772</v>
      </c>
      <c r="I40" s="317">
        <v>9390</v>
      </c>
      <c r="J40" s="317">
        <v>71600</v>
      </c>
    </row>
    <row r="41" spans="1:10">
      <c r="A41" s="315">
        <v>1935</v>
      </c>
      <c r="B41" s="317">
        <v>145.14955840000002</v>
      </c>
      <c r="C41" s="317">
        <v>1770</v>
      </c>
      <c r="D41" s="317">
        <v>31000</v>
      </c>
      <c r="E41" s="317">
        <v>1200</v>
      </c>
      <c r="F41" s="317" t="s">
        <v>1313</v>
      </c>
      <c r="G41" s="317">
        <v>31700</v>
      </c>
      <c r="H41" s="317">
        <v>772</v>
      </c>
      <c r="I41" s="317">
        <v>9190</v>
      </c>
      <c r="J41" s="317">
        <v>77400</v>
      </c>
    </row>
    <row r="42" spans="1:10">
      <c r="A42" s="315">
        <v>1936</v>
      </c>
      <c r="B42" s="317">
        <v>97.068767180000009</v>
      </c>
      <c r="C42" s="317">
        <v>1780</v>
      </c>
      <c r="D42" s="317">
        <v>43200</v>
      </c>
      <c r="E42" s="317">
        <v>2300</v>
      </c>
      <c r="F42" s="317" t="s">
        <v>1313</v>
      </c>
      <c r="G42" s="317">
        <v>42800</v>
      </c>
      <c r="H42" s="317">
        <v>772</v>
      </c>
      <c r="I42" s="317">
        <v>9050</v>
      </c>
      <c r="J42" s="318">
        <v>93400</v>
      </c>
    </row>
    <row r="43" spans="1:10">
      <c r="A43" s="315">
        <v>1937</v>
      </c>
      <c r="B43" s="317">
        <v>198.67345806</v>
      </c>
      <c r="C43" s="317">
        <v>2180</v>
      </c>
      <c r="D43" s="317">
        <v>43700</v>
      </c>
      <c r="E43" s="317">
        <v>2500</v>
      </c>
      <c r="F43" s="317" t="s">
        <v>1313</v>
      </c>
      <c r="G43" s="317">
        <v>43600</v>
      </c>
      <c r="H43" s="317">
        <v>772</v>
      </c>
      <c r="I43" s="317">
        <v>8740</v>
      </c>
      <c r="J43" s="317">
        <v>120000</v>
      </c>
    </row>
    <row r="44" spans="1:10">
      <c r="A44" s="315">
        <v>1938</v>
      </c>
      <c r="B44" s="317">
        <v>377.38885184000003</v>
      </c>
      <c r="C44" s="317">
        <v>2090</v>
      </c>
      <c r="D44" s="317">
        <v>23800</v>
      </c>
      <c r="E44" s="317">
        <v>3800</v>
      </c>
      <c r="F44" s="317" t="s">
        <v>1313</v>
      </c>
      <c r="G44" s="317">
        <v>22500</v>
      </c>
      <c r="H44" s="317">
        <v>772</v>
      </c>
      <c r="I44" s="317">
        <v>8930</v>
      </c>
      <c r="J44" s="317">
        <v>115000</v>
      </c>
    </row>
    <row r="45" spans="1:10">
      <c r="A45" s="315">
        <v>1939</v>
      </c>
      <c r="B45" s="317">
        <v>357.43078756</v>
      </c>
      <c r="C45" s="317">
        <v>2650</v>
      </c>
      <c r="D45" s="317">
        <v>52800</v>
      </c>
      <c r="E45" s="317">
        <v>6100</v>
      </c>
      <c r="F45" s="317" t="s">
        <v>1313</v>
      </c>
      <c r="G45" s="317">
        <v>51900</v>
      </c>
      <c r="H45" s="317">
        <v>772</v>
      </c>
      <c r="I45" s="317">
        <v>9050</v>
      </c>
      <c r="J45" s="317">
        <v>122000</v>
      </c>
    </row>
    <row r="46" spans="1:10">
      <c r="A46" s="315">
        <v>1940</v>
      </c>
      <c r="B46" s="317">
        <v>502.58034596000005</v>
      </c>
      <c r="C46" s="317">
        <v>3770</v>
      </c>
      <c r="D46" s="317">
        <v>76000</v>
      </c>
      <c r="E46" s="317">
        <v>7100</v>
      </c>
      <c r="F46" s="317" t="s">
        <v>1313</v>
      </c>
      <c r="G46" s="317">
        <v>76600</v>
      </c>
      <c r="H46" s="317">
        <v>772</v>
      </c>
      <c r="I46" s="317">
        <v>8990</v>
      </c>
      <c r="J46" s="317">
        <v>140000</v>
      </c>
    </row>
    <row r="47" spans="1:10">
      <c r="A47" s="315">
        <v>1941</v>
      </c>
      <c r="B47" s="317">
        <v>598.54735405999998</v>
      </c>
      <c r="C47" s="317">
        <v>4820</v>
      </c>
      <c r="D47" s="317">
        <v>96300</v>
      </c>
      <c r="E47" s="317">
        <v>4100</v>
      </c>
      <c r="F47" s="317" t="s">
        <v>1313</v>
      </c>
      <c r="G47" s="317">
        <v>94400</v>
      </c>
      <c r="H47" s="317">
        <v>772</v>
      </c>
      <c r="I47" s="317">
        <v>8560</v>
      </c>
      <c r="J47" s="317">
        <v>162000</v>
      </c>
    </row>
    <row r="48" spans="1:10">
      <c r="A48" s="315">
        <v>1942</v>
      </c>
      <c r="B48" s="317">
        <v>555</v>
      </c>
      <c r="C48" s="317">
        <v>3760</v>
      </c>
      <c r="D48" s="317">
        <v>104000</v>
      </c>
      <c r="E48" s="317">
        <v>5000</v>
      </c>
      <c r="F48" s="317" t="s">
        <v>1313</v>
      </c>
      <c r="G48" s="317">
        <v>103000</v>
      </c>
      <c r="H48" s="317">
        <v>705</v>
      </c>
      <c r="I48" s="317">
        <v>7050</v>
      </c>
      <c r="J48" s="317">
        <v>158000</v>
      </c>
    </row>
    <row r="49" spans="1:10">
      <c r="A49" s="315">
        <v>1943</v>
      </c>
      <c r="B49" s="317">
        <v>582.41260308000005</v>
      </c>
      <c r="C49" s="317">
        <v>6270</v>
      </c>
      <c r="D49" s="317">
        <v>111000</v>
      </c>
      <c r="E49" s="317">
        <v>6800</v>
      </c>
      <c r="F49" s="317">
        <v>8160</v>
      </c>
      <c r="G49" s="317">
        <v>109000</v>
      </c>
      <c r="H49" s="317">
        <v>705</v>
      </c>
      <c r="I49" s="317">
        <v>6650</v>
      </c>
      <c r="J49" s="317">
        <v>167000</v>
      </c>
    </row>
    <row r="50" spans="1:10">
      <c r="A50" s="315">
        <v>1944</v>
      </c>
      <c r="B50" s="317">
        <v>896.30776378000007</v>
      </c>
      <c r="C50" s="317">
        <v>3920</v>
      </c>
      <c r="D50" s="317">
        <v>107000</v>
      </c>
      <c r="E50" s="317">
        <v>5900</v>
      </c>
      <c r="F50" s="317">
        <v>12000</v>
      </c>
      <c r="G50" s="317">
        <v>120000</v>
      </c>
      <c r="H50" s="317">
        <v>705</v>
      </c>
      <c r="I50" s="317">
        <v>6530</v>
      </c>
      <c r="J50" s="317">
        <v>157000</v>
      </c>
    </row>
    <row r="51" spans="1:10">
      <c r="A51" s="315">
        <v>1945</v>
      </c>
      <c r="B51" s="317">
        <v>1050</v>
      </c>
      <c r="C51" s="317">
        <v>5880</v>
      </c>
      <c r="D51" s="317">
        <v>97500</v>
      </c>
      <c r="E51" s="317">
        <v>2500</v>
      </c>
      <c r="F51" s="317">
        <v>8340</v>
      </c>
      <c r="G51" s="317">
        <v>109000</v>
      </c>
      <c r="H51" s="317">
        <v>705</v>
      </c>
      <c r="I51" s="317">
        <v>6410</v>
      </c>
      <c r="J51" s="317">
        <v>145000</v>
      </c>
    </row>
    <row r="52" spans="1:10">
      <c r="A52" s="315">
        <v>1946</v>
      </c>
      <c r="B52" s="317">
        <v>319.32902848000003</v>
      </c>
      <c r="C52" s="317">
        <v>7480</v>
      </c>
      <c r="D52" s="317">
        <v>83900</v>
      </c>
      <c r="E52" s="317">
        <v>5000</v>
      </c>
      <c r="F52" s="317">
        <v>11800</v>
      </c>
      <c r="G52" s="317">
        <v>82600</v>
      </c>
      <c r="H52" s="317">
        <v>772</v>
      </c>
      <c r="I52" s="317">
        <v>6430</v>
      </c>
      <c r="J52" s="317">
        <v>123000</v>
      </c>
    </row>
    <row r="53" spans="1:10">
      <c r="A53" s="315">
        <v>1947</v>
      </c>
      <c r="B53" s="317">
        <v>586.04134204000002</v>
      </c>
      <c r="C53" s="317">
        <v>8660</v>
      </c>
      <c r="D53" s="317">
        <v>73200</v>
      </c>
      <c r="E53" s="317">
        <v>7500</v>
      </c>
      <c r="F53" s="317">
        <v>7010</v>
      </c>
      <c r="G53" s="317">
        <v>70300</v>
      </c>
      <c r="H53" s="317">
        <v>772</v>
      </c>
      <c r="I53" s="317">
        <v>5640</v>
      </c>
      <c r="J53" s="317">
        <v>140000</v>
      </c>
    </row>
    <row r="54" spans="1:10">
      <c r="A54" s="315">
        <v>1948</v>
      </c>
      <c r="B54" s="317">
        <v>801.04412542</v>
      </c>
      <c r="C54" s="317">
        <v>8030</v>
      </c>
      <c r="D54" s="317">
        <v>87500</v>
      </c>
      <c r="E54" s="317">
        <v>5000</v>
      </c>
      <c r="F54" s="317">
        <v>9650</v>
      </c>
      <c r="G54" s="317">
        <v>87000</v>
      </c>
      <c r="H54" s="317">
        <v>794</v>
      </c>
      <c r="I54" s="317">
        <v>5370</v>
      </c>
      <c r="J54" s="317">
        <v>151000</v>
      </c>
    </row>
    <row r="55" spans="1:10">
      <c r="A55" s="315">
        <v>1949</v>
      </c>
      <c r="B55" s="317">
        <v>716.67594459999998</v>
      </c>
      <c r="C55" s="317">
        <v>5150</v>
      </c>
      <c r="D55" s="317">
        <v>82600</v>
      </c>
      <c r="E55" s="317">
        <v>2500</v>
      </c>
      <c r="F55" s="317">
        <v>8100</v>
      </c>
      <c r="G55" s="317">
        <v>83400</v>
      </c>
      <c r="H55" s="317">
        <v>882</v>
      </c>
      <c r="I55" s="317">
        <v>6040</v>
      </c>
      <c r="J55" s="317">
        <v>146000</v>
      </c>
    </row>
    <row r="56" spans="1:10">
      <c r="A56" s="315">
        <v>1950</v>
      </c>
      <c r="B56" s="317">
        <v>828.25966762000007</v>
      </c>
      <c r="C56" s="317">
        <v>7980</v>
      </c>
      <c r="D56" s="317">
        <v>82800</v>
      </c>
      <c r="E56" s="317">
        <v>2700</v>
      </c>
      <c r="F56" s="317">
        <v>5360</v>
      </c>
      <c r="G56" s="317">
        <v>86400</v>
      </c>
      <c r="H56" s="317">
        <v>992</v>
      </c>
      <c r="I56" s="317">
        <v>6700</v>
      </c>
      <c r="J56" s="317">
        <v>145000</v>
      </c>
    </row>
    <row r="57" spans="1:10">
      <c r="A57" s="315">
        <v>1951</v>
      </c>
      <c r="B57" s="317">
        <v>686</v>
      </c>
      <c r="C57" s="317">
        <v>7800</v>
      </c>
      <c r="D57" s="317">
        <v>84500</v>
      </c>
      <c r="E57" s="317">
        <v>3560</v>
      </c>
      <c r="F57" s="317">
        <v>5180</v>
      </c>
      <c r="G57" s="317">
        <v>78600</v>
      </c>
      <c r="H57" s="317">
        <v>1190</v>
      </c>
      <c r="I57" s="317">
        <v>7440</v>
      </c>
      <c r="J57" s="317">
        <v>132000</v>
      </c>
    </row>
    <row r="58" spans="1:10">
      <c r="A58" s="315">
        <v>1952</v>
      </c>
      <c r="B58" s="317">
        <v>574</v>
      </c>
      <c r="C58" s="317">
        <v>6790</v>
      </c>
      <c r="D58" s="317">
        <v>98700</v>
      </c>
      <c r="E58" s="317">
        <v>5350</v>
      </c>
      <c r="F58" s="317">
        <v>7380</v>
      </c>
      <c r="G58" s="317">
        <v>92000</v>
      </c>
      <c r="H58" s="317">
        <v>1260</v>
      </c>
      <c r="I58" s="317">
        <v>7730</v>
      </c>
      <c r="J58" s="317">
        <v>146000</v>
      </c>
    </row>
    <row r="59" spans="1:10">
      <c r="A59" s="315">
        <v>1953</v>
      </c>
      <c r="B59" s="317">
        <v>546</v>
      </c>
      <c r="C59" s="317">
        <v>7580</v>
      </c>
      <c r="D59" s="317">
        <v>108000</v>
      </c>
      <c r="E59" s="317">
        <v>11700</v>
      </c>
      <c r="F59" s="317">
        <v>8980</v>
      </c>
      <c r="G59" s="317">
        <v>95900</v>
      </c>
      <c r="H59" s="317">
        <v>1320</v>
      </c>
      <c r="I59" s="317">
        <v>8050</v>
      </c>
      <c r="J59" s="317">
        <v>198000</v>
      </c>
    </row>
    <row r="60" spans="1:10">
      <c r="A60" s="315">
        <v>1954</v>
      </c>
      <c r="B60" s="317">
        <v>754</v>
      </c>
      <c r="C60" s="317">
        <v>7810</v>
      </c>
      <c r="D60" s="317">
        <v>120000</v>
      </c>
      <c r="E60" s="317">
        <v>11000</v>
      </c>
      <c r="F60" s="317">
        <v>9610</v>
      </c>
      <c r="G60" s="317">
        <v>85900</v>
      </c>
      <c r="H60" s="317">
        <v>1350</v>
      </c>
      <c r="I60" s="317">
        <v>8180</v>
      </c>
      <c r="J60" s="317">
        <v>216000</v>
      </c>
    </row>
    <row r="61" spans="1:10">
      <c r="A61" s="315">
        <v>1955</v>
      </c>
      <c r="B61" s="317">
        <v>3450</v>
      </c>
      <c r="C61" s="317">
        <v>10500</v>
      </c>
      <c r="D61" s="317">
        <v>129000</v>
      </c>
      <c r="E61" s="317">
        <v>15900</v>
      </c>
      <c r="F61" s="317">
        <v>8170</v>
      </c>
      <c r="G61" s="317">
        <v>99900</v>
      </c>
      <c r="H61" s="317">
        <v>1460</v>
      </c>
      <c r="I61" s="317">
        <v>8900</v>
      </c>
      <c r="J61" s="317">
        <v>239000</v>
      </c>
    </row>
    <row r="62" spans="1:10">
      <c r="A62" s="315">
        <v>1956</v>
      </c>
      <c r="B62" s="317">
        <v>6100</v>
      </c>
      <c r="C62" s="317">
        <v>13500</v>
      </c>
      <c r="D62" s="317">
        <v>130000</v>
      </c>
      <c r="E62" s="317">
        <v>34300</v>
      </c>
      <c r="F62" s="317">
        <v>11500</v>
      </c>
      <c r="G62" s="317">
        <v>116000</v>
      </c>
      <c r="H62" s="317">
        <v>1430</v>
      </c>
      <c r="I62" s="317">
        <v>8560</v>
      </c>
      <c r="J62" s="317">
        <v>259000</v>
      </c>
    </row>
    <row r="63" spans="1:10">
      <c r="A63" s="315">
        <v>1957</v>
      </c>
      <c r="B63" s="317">
        <v>9140</v>
      </c>
      <c r="C63" s="317">
        <v>10900</v>
      </c>
      <c r="D63" s="317">
        <v>127000</v>
      </c>
      <c r="E63" s="317">
        <v>10300</v>
      </c>
      <c r="F63" s="317">
        <v>22900</v>
      </c>
      <c r="G63" s="317">
        <v>111000</v>
      </c>
      <c r="H63" s="317">
        <v>1630</v>
      </c>
      <c r="I63" s="317">
        <v>9480</v>
      </c>
      <c r="J63" s="317">
        <v>286000</v>
      </c>
    </row>
    <row r="64" spans="1:10">
      <c r="A64" s="315">
        <v>1958</v>
      </c>
      <c r="B64" s="317">
        <v>10700</v>
      </c>
      <c r="C64" s="317">
        <v>6720</v>
      </c>
      <c r="D64" s="317">
        <v>81600</v>
      </c>
      <c r="E64" s="317">
        <v>10800</v>
      </c>
      <c r="F64" s="317">
        <v>12100</v>
      </c>
      <c r="G64" s="317">
        <v>71700</v>
      </c>
      <c r="H64" s="317">
        <v>1630</v>
      </c>
      <c r="I64" s="317">
        <v>9210</v>
      </c>
      <c r="J64" s="317">
        <v>224000</v>
      </c>
    </row>
    <row r="65" spans="1:10">
      <c r="A65" s="315">
        <v>1959</v>
      </c>
      <c r="B65" s="317">
        <v>10500</v>
      </c>
      <c r="C65" s="317">
        <v>8560</v>
      </c>
      <c r="D65" s="317">
        <v>102000</v>
      </c>
      <c r="E65" s="317">
        <v>10100</v>
      </c>
      <c r="F65" s="317">
        <v>12800</v>
      </c>
      <c r="G65" s="317">
        <v>102000</v>
      </c>
      <c r="H65" s="317">
        <v>1630</v>
      </c>
      <c r="I65" s="317">
        <v>9110</v>
      </c>
      <c r="J65" s="317">
        <v>285000</v>
      </c>
    </row>
    <row r="66" spans="1:10">
      <c r="A66" s="315">
        <v>1960</v>
      </c>
      <c r="B66" s="317">
        <v>13000</v>
      </c>
      <c r="C66" s="317">
        <v>8560</v>
      </c>
      <c r="D66" s="317">
        <v>93400</v>
      </c>
      <c r="E66" s="317">
        <v>41700</v>
      </c>
      <c r="F66" s="317">
        <v>10300</v>
      </c>
      <c r="G66" s="317">
        <v>98100</v>
      </c>
      <c r="H66" s="317">
        <v>1630</v>
      </c>
      <c r="I66" s="317">
        <v>8960</v>
      </c>
      <c r="J66" s="317">
        <v>320000</v>
      </c>
    </row>
    <row r="67" spans="1:10">
      <c r="A67" s="315">
        <v>1961</v>
      </c>
      <c r="B67" s="317">
        <v>10100</v>
      </c>
      <c r="C67" s="317">
        <v>9700</v>
      </c>
      <c r="D67" s="317">
        <v>115000</v>
      </c>
      <c r="E67" s="317">
        <v>42800</v>
      </c>
      <c r="F67" s="317">
        <v>16600</v>
      </c>
      <c r="G67" s="317">
        <v>108000</v>
      </c>
      <c r="H67" s="317">
        <v>1720</v>
      </c>
      <c r="I67" s="317">
        <v>9400</v>
      </c>
      <c r="J67" s="317">
        <v>361000</v>
      </c>
    </row>
    <row r="68" spans="1:10">
      <c r="A68" s="315">
        <v>1962</v>
      </c>
      <c r="B68" s="317">
        <v>10200</v>
      </c>
      <c r="C68" s="317">
        <v>10100</v>
      </c>
      <c r="D68" s="317">
        <v>112000</v>
      </c>
      <c r="E68" s="317">
        <v>21300</v>
      </c>
      <c r="F68" s="317">
        <v>12200</v>
      </c>
      <c r="G68" s="317">
        <v>108000</v>
      </c>
      <c r="H68" s="317">
        <v>1760</v>
      </c>
      <c r="I68" s="317">
        <v>9510</v>
      </c>
      <c r="J68" s="317">
        <v>357000</v>
      </c>
    </row>
    <row r="69" spans="1:10">
      <c r="A69" s="315">
        <v>1963</v>
      </c>
      <c r="B69" s="317">
        <v>10400</v>
      </c>
      <c r="C69" s="317">
        <v>17200</v>
      </c>
      <c r="D69" s="317">
        <v>108000</v>
      </c>
      <c r="E69" s="317">
        <v>47000</v>
      </c>
      <c r="F69" s="317">
        <v>15600</v>
      </c>
      <c r="G69" s="317">
        <v>113000</v>
      </c>
      <c r="H69" s="317">
        <v>1740</v>
      </c>
      <c r="I69" s="317">
        <v>9260</v>
      </c>
      <c r="J69" s="317">
        <v>339000</v>
      </c>
    </row>
    <row r="70" spans="1:10">
      <c r="A70" s="315">
        <v>1964</v>
      </c>
      <c r="B70" s="317">
        <v>11100</v>
      </c>
      <c r="C70" s="317">
        <v>21000</v>
      </c>
      <c r="D70" s="317">
        <v>117000</v>
      </c>
      <c r="E70" s="317">
        <v>52800</v>
      </c>
      <c r="F70" s="317">
        <v>15600</v>
      </c>
      <c r="G70" s="317">
        <v>133000</v>
      </c>
      <c r="H70" s="317">
        <v>1740</v>
      </c>
      <c r="I70" s="317">
        <v>9160</v>
      </c>
      <c r="J70" s="317">
        <v>371000</v>
      </c>
    </row>
    <row r="71" spans="1:10">
      <c r="A71" s="315">
        <v>1965</v>
      </c>
      <c r="B71" s="317">
        <v>12300</v>
      </c>
      <c r="C71" s="317">
        <v>17600</v>
      </c>
      <c r="D71" s="317">
        <v>148000</v>
      </c>
      <c r="E71" s="317">
        <v>16100</v>
      </c>
      <c r="F71" s="317">
        <v>12700</v>
      </c>
      <c r="G71" s="317">
        <v>156000</v>
      </c>
      <c r="H71" s="317">
        <v>1740</v>
      </c>
      <c r="I71" s="317">
        <v>9020</v>
      </c>
      <c r="J71" s="317">
        <v>425000</v>
      </c>
    </row>
    <row r="72" spans="1:10">
      <c r="A72" s="315">
        <v>1966</v>
      </c>
      <c r="B72" s="317">
        <v>12000</v>
      </c>
      <c r="C72" s="317">
        <v>24300</v>
      </c>
      <c r="D72" s="317">
        <v>128000</v>
      </c>
      <c r="E72" s="317">
        <v>20300</v>
      </c>
      <c r="F72" s="317">
        <v>28400</v>
      </c>
      <c r="G72" s="317">
        <v>170000</v>
      </c>
      <c r="H72" s="317">
        <v>1740</v>
      </c>
      <c r="I72" s="317">
        <v>8740</v>
      </c>
      <c r="J72" s="317">
        <v>412000</v>
      </c>
    </row>
    <row r="73" spans="1:10">
      <c r="A73" s="315">
        <v>1967</v>
      </c>
      <c r="B73" s="317">
        <v>13200</v>
      </c>
      <c r="C73" s="317">
        <v>18800</v>
      </c>
      <c r="D73" s="317">
        <v>130000</v>
      </c>
      <c r="E73" s="317">
        <v>24300</v>
      </c>
      <c r="F73" s="317">
        <v>28100</v>
      </c>
      <c r="G73" s="317">
        <v>158000</v>
      </c>
      <c r="H73" s="317">
        <v>1940</v>
      </c>
      <c r="I73" s="317">
        <v>9460</v>
      </c>
      <c r="J73" s="317">
        <v>449000</v>
      </c>
    </row>
    <row r="74" spans="1:10">
      <c r="A74" s="315">
        <v>1968</v>
      </c>
      <c r="B74" s="317">
        <v>13800</v>
      </c>
      <c r="C74" s="317">
        <v>12800</v>
      </c>
      <c r="D74" s="317">
        <v>134000</v>
      </c>
      <c r="E74" s="317">
        <v>26000</v>
      </c>
      <c r="F74" s="317">
        <v>24900</v>
      </c>
      <c r="G74" s="317">
        <v>145000</v>
      </c>
      <c r="H74" s="317">
        <v>2090</v>
      </c>
      <c r="I74" s="317">
        <v>9810</v>
      </c>
      <c r="J74" s="317">
        <v>497000</v>
      </c>
    </row>
    <row r="75" spans="1:10">
      <c r="A75" s="315">
        <v>1969</v>
      </c>
      <c r="B75" s="317">
        <v>14300</v>
      </c>
      <c r="C75" s="317">
        <v>17000</v>
      </c>
      <c r="D75" s="317">
        <v>117000</v>
      </c>
      <c r="E75" s="317">
        <v>26800</v>
      </c>
      <c r="F75" s="317">
        <v>15000</v>
      </c>
      <c r="G75" s="317">
        <v>129000</v>
      </c>
      <c r="H75" s="317">
        <v>2320</v>
      </c>
      <c r="I75" s="317">
        <v>10300</v>
      </c>
      <c r="J75" s="317">
        <v>487000</v>
      </c>
    </row>
    <row r="76" spans="1:10">
      <c r="A76" s="315">
        <v>1970</v>
      </c>
      <c r="B76" s="317">
        <v>14100</v>
      </c>
      <c r="C76" s="317">
        <v>21000</v>
      </c>
      <c r="D76" s="317">
        <v>142000</v>
      </c>
      <c r="E76" s="317">
        <v>24300</v>
      </c>
      <c r="F76" s="317">
        <v>22400</v>
      </c>
      <c r="G76" s="317">
        <v>141000</v>
      </c>
      <c r="H76" s="317">
        <v>2840</v>
      </c>
      <c r="I76" s="317">
        <v>11900</v>
      </c>
      <c r="J76" s="317">
        <v>628000</v>
      </c>
    </row>
    <row r="77" spans="1:10">
      <c r="A77" s="315">
        <v>1971</v>
      </c>
      <c r="B77" s="317">
        <v>14200</v>
      </c>
      <c r="C77" s="317">
        <v>24300</v>
      </c>
      <c r="D77" s="317">
        <v>129000</v>
      </c>
      <c r="E77" s="317">
        <v>20200</v>
      </c>
      <c r="F77" s="317">
        <v>14500</v>
      </c>
      <c r="G77" s="317">
        <v>117000</v>
      </c>
      <c r="H77" s="317">
        <v>2930</v>
      </c>
      <c r="I77" s="317">
        <v>11800</v>
      </c>
      <c r="J77" s="317">
        <v>637000</v>
      </c>
    </row>
    <row r="78" spans="1:10">
      <c r="A78" s="315">
        <v>1972</v>
      </c>
      <c r="B78" s="317">
        <v>14300</v>
      </c>
      <c r="C78" s="317">
        <v>32600</v>
      </c>
      <c r="D78" s="317">
        <v>158000</v>
      </c>
      <c r="E78" s="317">
        <v>16700</v>
      </c>
      <c r="F78" s="317">
        <v>23800</v>
      </c>
      <c r="G78" s="317">
        <v>145000</v>
      </c>
      <c r="H78" s="317">
        <v>3090</v>
      </c>
      <c r="I78" s="317">
        <v>12100</v>
      </c>
      <c r="J78" s="317">
        <v>611000</v>
      </c>
    </row>
    <row r="79" spans="1:10">
      <c r="A79" s="315">
        <v>1973</v>
      </c>
      <c r="B79" s="317">
        <v>12600</v>
      </c>
      <c r="C79" s="317">
        <v>59800</v>
      </c>
      <c r="D79" s="317">
        <v>173000</v>
      </c>
      <c r="E79" s="317">
        <v>4500</v>
      </c>
      <c r="F79" s="317">
        <v>66800</v>
      </c>
      <c r="G79" s="317">
        <v>239000</v>
      </c>
      <c r="H79" s="317">
        <v>3370</v>
      </c>
      <c r="I79" s="317">
        <v>12400</v>
      </c>
      <c r="J79" s="317">
        <v>710000</v>
      </c>
    </row>
    <row r="80" spans="1:10">
      <c r="A80" s="315">
        <v>1974</v>
      </c>
      <c r="B80" s="317">
        <v>12800</v>
      </c>
      <c r="C80" s="317">
        <v>58500</v>
      </c>
      <c r="D80" s="317">
        <v>200000</v>
      </c>
      <c r="E80" s="317">
        <v>3900</v>
      </c>
      <c r="F80" s="317">
        <v>80700</v>
      </c>
      <c r="G80" s="317">
        <v>257000</v>
      </c>
      <c r="H80" s="317">
        <v>3840</v>
      </c>
      <c r="I80" s="317">
        <v>12700</v>
      </c>
      <c r="J80" s="317">
        <v>770000</v>
      </c>
    </row>
    <row r="81" spans="1:10">
      <c r="A81" s="315">
        <v>1975</v>
      </c>
      <c r="B81" s="317">
        <v>13000</v>
      </c>
      <c r="C81" s="317">
        <v>37700</v>
      </c>
      <c r="D81" s="317">
        <v>146000</v>
      </c>
      <c r="E81" s="317">
        <v>6700</v>
      </c>
      <c r="F81" s="317">
        <v>67600</v>
      </c>
      <c r="G81" s="317">
        <v>199000</v>
      </c>
      <c r="H81" s="317">
        <v>4560</v>
      </c>
      <c r="I81" s="317">
        <v>13800</v>
      </c>
      <c r="J81" s="317">
        <v>802000</v>
      </c>
    </row>
    <row r="82" spans="1:10">
      <c r="A82" s="315">
        <v>1976</v>
      </c>
      <c r="B82" s="317">
        <v>12600</v>
      </c>
      <c r="C82" s="317">
        <v>47400</v>
      </c>
      <c r="D82" s="317">
        <v>171000</v>
      </c>
      <c r="E82" s="317">
        <v>14000</v>
      </c>
      <c r="F82" s="317">
        <v>63600</v>
      </c>
      <c r="G82" s="317">
        <v>221000</v>
      </c>
      <c r="H82" s="317">
        <v>4960</v>
      </c>
      <c r="I82" s="317">
        <v>14200</v>
      </c>
      <c r="J82" s="317">
        <v>792000</v>
      </c>
    </row>
    <row r="83" spans="1:10">
      <c r="A83" s="315">
        <v>1977</v>
      </c>
      <c r="B83" s="317">
        <v>11700</v>
      </c>
      <c r="C83" s="317">
        <v>45700</v>
      </c>
      <c r="D83" s="317">
        <v>177000</v>
      </c>
      <c r="E83" s="317">
        <v>15100</v>
      </c>
      <c r="F83" s="317">
        <v>51300</v>
      </c>
      <c r="G83" s="317">
        <v>231000</v>
      </c>
      <c r="H83" s="317">
        <v>5000</v>
      </c>
      <c r="I83" s="317">
        <v>13400</v>
      </c>
      <c r="J83" s="317">
        <v>828000</v>
      </c>
    </row>
    <row r="84" spans="1:10">
      <c r="A84" s="315">
        <v>1978</v>
      </c>
      <c r="B84" s="317">
        <v>10200</v>
      </c>
      <c r="C84" s="317">
        <v>40100</v>
      </c>
      <c r="D84" s="317">
        <v>213000</v>
      </c>
      <c r="E84" s="317">
        <v>15100</v>
      </c>
      <c r="F84" s="317">
        <v>52500</v>
      </c>
      <c r="G84" s="317">
        <v>247000</v>
      </c>
      <c r="H84" s="317">
        <v>4500</v>
      </c>
      <c r="I84" s="317">
        <v>11300</v>
      </c>
      <c r="J84" s="317">
        <v>658000</v>
      </c>
    </row>
    <row r="85" spans="1:10">
      <c r="A85" s="315">
        <v>1979</v>
      </c>
      <c r="B85" s="317">
        <v>10600</v>
      </c>
      <c r="C85" s="317">
        <v>52100</v>
      </c>
      <c r="D85" s="317">
        <v>161000</v>
      </c>
      <c r="E85" s="317">
        <v>21700</v>
      </c>
      <c r="F85" s="317">
        <v>50600</v>
      </c>
      <c r="G85" s="317">
        <v>205000</v>
      </c>
      <c r="H85" s="317">
        <v>5860</v>
      </c>
      <c r="I85" s="317">
        <v>13200</v>
      </c>
      <c r="J85" s="317">
        <v>686000</v>
      </c>
    </row>
    <row r="86" spans="1:10">
      <c r="A86" s="315">
        <v>1980</v>
      </c>
      <c r="B86" s="317">
        <v>10200</v>
      </c>
      <c r="C86" s="317">
        <v>44700</v>
      </c>
      <c r="D86" s="317">
        <v>172000</v>
      </c>
      <c r="E86" s="317">
        <v>17700</v>
      </c>
      <c r="F86" s="317">
        <v>107000</v>
      </c>
      <c r="G86" s="317">
        <v>187000</v>
      </c>
      <c r="H86" s="317">
        <v>6230</v>
      </c>
      <c r="I86" s="317">
        <v>12300</v>
      </c>
      <c r="J86" s="317">
        <v>779000</v>
      </c>
    </row>
    <row r="87" spans="1:10">
      <c r="A87" s="315">
        <v>1981</v>
      </c>
      <c r="B87" s="317">
        <v>9350</v>
      </c>
      <c r="C87" s="317">
        <v>47200</v>
      </c>
      <c r="D87" s="317">
        <v>190000</v>
      </c>
      <c r="E87" s="317">
        <v>17800</v>
      </c>
      <c r="F87" s="317">
        <v>151000</v>
      </c>
      <c r="G87" s="317">
        <v>187000</v>
      </c>
      <c r="H87" s="317">
        <v>5970</v>
      </c>
      <c r="I87" s="317">
        <v>10700</v>
      </c>
      <c r="J87" s="317">
        <v>726000</v>
      </c>
    </row>
    <row r="88" spans="1:10">
      <c r="A88" s="315">
        <v>1982</v>
      </c>
      <c r="B88" s="317">
        <v>3140</v>
      </c>
      <c r="C88" s="317">
        <v>39000</v>
      </c>
      <c r="D88" s="317">
        <v>118000</v>
      </c>
      <c r="E88" s="317">
        <v>33900</v>
      </c>
      <c r="F88" s="317">
        <v>112000</v>
      </c>
      <c r="G88" s="317">
        <v>164000</v>
      </c>
      <c r="H88" s="317">
        <v>4810</v>
      </c>
      <c r="I88" s="317">
        <v>8130</v>
      </c>
      <c r="J88" s="317">
        <v>621000</v>
      </c>
    </row>
    <row r="89" spans="1:10">
      <c r="A89" s="315">
        <v>1983</v>
      </c>
      <c r="B89" s="317" t="s">
        <v>1325</v>
      </c>
      <c r="C89" s="317">
        <v>45200</v>
      </c>
      <c r="D89" s="317">
        <v>138000</v>
      </c>
      <c r="E89" s="317">
        <v>21200</v>
      </c>
      <c r="F89" s="317">
        <v>92100</v>
      </c>
      <c r="G89" s="317">
        <v>175000</v>
      </c>
      <c r="H89" s="317">
        <v>4670</v>
      </c>
      <c r="I89" s="317">
        <v>7650</v>
      </c>
      <c r="J89" s="317">
        <v>673000</v>
      </c>
    </row>
    <row r="90" spans="1:10">
      <c r="A90" s="315">
        <v>1984</v>
      </c>
      <c r="B90" s="317">
        <v>8710</v>
      </c>
      <c r="C90" s="317">
        <v>50000</v>
      </c>
      <c r="D90" s="317">
        <v>160000</v>
      </c>
      <c r="E90" s="317">
        <v>39800</v>
      </c>
      <c r="F90" s="317">
        <v>88000</v>
      </c>
      <c r="G90" s="317">
        <v>186000</v>
      </c>
      <c r="H90" s="317">
        <v>4770</v>
      </c>
      <c r="I90" s="317">
        <v>7490</v>
      </c>
      <c r="J90" s="317">
        <v>773000</v>
      </c>
    </row>
    <row r="91" spans="1:10">
      <c r="A91" s="315">
        <v>1985</v>
      </c>
      <c r="B91" s="317">
        <v>4730</v>
      </c>
      <c r="C91" s="317">
        <v>48700</v>
      </c>
      <c r="D91" s="317">
        <v>143000</v>
      </c>
      <c r="E91" s="317">
        <v>32000</v>
      </c>
      <c r="F91" s="317">
        <v>72700</v>
      </c>
      <c r="G91" s="317">
        <v>197000</v>
      </c>
      <c r="H91" s="317">
        <v>4980</v>
      </c>
      <c r="I91" s="317">
        <v>7540</v>
      </c>
      <c r="J91" s="317">
        <v>813000</v>
      </c>
    </row>
    <row r="92" spans="1:10">
      <c r="A92" s="315">
        <v>1986</v>
      </c>
      <c r="B92" s="317">
        <v>1500</v>
      </c>
      <c r="C92" s="317">
        <v>39700</v>
      </c>
      <c r="D92" s="317">
        <v>117000</v>
      </c>
      <c r="E92" s="317">
        <v>19600</v>
      </c>
      <c r="F92" s="317">
        <v>62600</v>
      </c>
      <c r="G92" s="317">
        <v>163000</v>
      </c>
      <c r="H92" s="317">
        <v>3880</v>
      </c>
      <c r="I92" s="317">
        <v>5770</v>
      </c>
      <c r="J92" s="317">
        <v>852000</v>
      </c>
    </row>
    <row r="93" spans="1:10">
      <c r="A93" s="315">
        <v>1987</v>
      </c>
      <c r="B93" s="317">
        <v>0</v>
      </c>
      <c r="C93" s="317">
        <v>32300</v>
      </c>
      <c r="D93" s="317">
        <v>135000</v>
      </c>
      <c r="E93" s="317">
        <v>21000</v>
      </c>
      <c r="F93" s="317">
        <v>53600</v>
      </c>
      <c r="G93" s="317">
        <v>172000</v>
      </c>
      <c r="H93" s="317">
        <v>4840</v>
      </c>
      <c r="I93" s="317">
        <v>6940</v>
      </c>
      <c r="J93" s="317">
        <v>891000</v>
      </c>
    </row>
    <row r="94" spans="1:10">
      <c r="A94" s="315">
        <v>1988</v>
      </c>
      <c r="B94" s="317">
        <v>0</v>
      </c>
      <c r="C94" s="317">
        <v>48700</v>
      </c>
      <c r="D94" s="317">
        <v>146000</v>
      </c>
      <c r="E94" s="317">
        <v>27900</v>
      </c>
      <c r="F94" s="317">
        <v>56100</v>
      </c>
      <c r="G94" s="317">
        <v>181000</v>
      </c>
      <c r="H94" s="317">
        <v>13800</v>
      </c>
      <c r="I94" s="317">
        <v>19000</v>
      </c>
      <c r="J94" s="317">
        <v>952000</v>
      </c>
    </row>
    <row r="95" spans="1:10">
      <c r="A95" s="315">
        <v>1989</v>
      </c>
      <c r="B95" s="317">
        <v>347</v>
      </c>
      <c r="C95" s="317">
        <v>52100</v>
      </c>
      <c r="D95" s="317">
        <v>137000</v>
      </c>
      <c r="E95" s="317">
        <v>31500</v>
      </c>
      <c r="F95" s="317">
        <v>56600</v>
      </c>
      <c r="G95" s="317">
        <v>178000</v>
      </c>
      <c r="H95" s="317">
        <v>13300</v>
      </c>
      <c r="I95" s="317">
        <v>17500</v>
      </c>
      <c r="J95" s="317">
        <v>987000</v>
      </c>
    </row>
    <row r="96" spans="1:10">
      <c r="A96" s="315">
        <v>1990</v>
      </c>
      <c r="B96" s="317">
        <v>3700</v>
      </c>
      <c r="C96" s="317">
        <v>57400</v>
      </c>
      <c r="D96" s="317">
        <v>145000</v>
      </c>
      <c r="E96" s="317">
        <v>37100</v>
      </c>
      <c r="F96" s="317">
        <v>55800</v>
      </c>
      <c r="G96" s="317">
        <v>185000</v>
      </c>
      <c r="H96" s="317">
        <v>8860</v>
      </c>
      <c r="I96" s="317">
        <v>11100</v>
      </c>
      <c r="J96" s="317">
        <v>974000</v>
      </c>
    </row>
    <row r="97" spans="1:10">
      <c r="A97" s="315">
        <v>1991</v>
      </c>
      <c r="B97" s="317">
        <v>7070</v>
      </c>
      <c r="C97" s="317">
        <v>53500</v>
      </c>
      <c r="D97" s="317">
        <v>139000</v>
      </c>
      <c r="E97" s="317">
        <v>36900</v>
      </c>
      <c r="F97" s="317">
        <v>61500</v>
      </c>
      <c r="G97" s="317">
        <v>179000</v>
      </c>
      <c r="H97" s="317">
        <v>8160</v>
      </c>
      <c r="I97" s="317">
        <v>9760</v>
      </c>
      <c r="J97" s="317">
        <v>1010000</v>
      </c>
    </row>
    <row r="98" spans="1:10">
      <c r="A98" s="315">
        <v>1992</v>
      </c>
      <c r="B98" s="317">
        <v>8960</v>
      </c>
      <c r="C98" s="317">
        <v>55900</v>
      </c>
      <c r="D98" s="317">
        <v>128000</v>
      </c>
      <c r="E98" s="317">
        <v>33900</v>
      </c>
      <c r="F98" s="317">
        <v>61400</v>
      </c>
      <c r="G98" s="317">
        <v>175000</v>
      </c>
      <c r="H98" s="317">
        <v>7000</v>
      </c>
      <c r="I98" s="317">
        <v>8130</v>
      </c>
      <c r="J98" s="317">
        <v>1010000</v>
      </c>
    </row>
    <row r="99" spans="1:10">
      <c r="A99" s="315">
        <v>1993</v>
      </c>
      <c r="B99" s="317">
        <v>4880</v>
      </c>
      <c r="C99" s="317">
        <v>54000</v>
      </c>
      <c r="D99" s="317">
        <v>133000</v>
      </c>
      <c r="E99" s="317">
        <v>33200</v>
      </c>
      <c r="F99" s="317">
        <v>61700</v>
      </c>
      <c r="G99" s="317">
        <v>176000</v>
      </c>
      <c r="H99" s="317">
        <v>5290</v>
      </c>
      <c r="I99" s="317">
        <v>5970</v>
      </c>
      <c r="J99" s="317">
        <v>928000</v>
      </c>
    </row>
    <row r="100" spans="1:10">
      <c r="A100" s="315">
        <v>1994</v>
      </c>
      <c r="B100" s="317">
        <v>0</v>
      </c>
      <c r="C100" s="317">
        <v>62100</v>
      </c>
      <c r="D100" s="317">
        <v>133000</v>
      </c>
      <c r="E100" s="317">
        <v>41700</v>
      </c>
      <c r="F100" s="317">
        <v>47300</v>
      </c>
      <c r="G100" s="317">
        <v>196000</v>
      </c>
      <c r="H100" s="317">
        <v>6340</v>
      </c>
      <c r="I100" s="317">
        <v>6970</v>
      </c>
      <c r="J100" s="317">
        <v>932000</v>
      </c>
    </row>
    <row r="101" spans="1:10">
      <c r="A101" s="315">
        <v>1995</v>
      </c>
      <c r="B101" s="317">
        <v>8290</v>
      </c>
      <c r="C101" s="317">
        <v>68300</v>
      </c>
      <c r="D101" s="317">
        <v>157000</v>
      </c>
      <c r="E101" s="317">
        <v>51500</v>
      </c>
      <c r="F101" s="317">
        <v>44800</v>
      </c>
      <c r="G101" s="317">
        <v>219000</v>
      </c>
      <c r="H101" s="317">
        <v>8230</v>
      </c>
      <c r="I101" s="317">
        <v>8800</v>
      </c>
      <c r="J101" s="317">
        <v>1040000</v>
      </c>
    </row>
    <row r="102" spans="1:10">
      <c r="A102" s="315">
        <v>1996</v>
      </c>
      <c r="B102" s="317">
        <v>15100</v>
      </c>
      <c r="C102" s="317">
        <v>64400</v>
      </c>
      <c r="D102" s="317">
        <v>150000</v>
      </c>
      <c r="E102" s="317">
        <v>46800</v>
      </c>
      <c r="F102" s="317">
        <v>42700</v>
      </c>
      <c r="G102" s="317">
        <v>211000</v>
      </c>
      <c r="H102" s="317">
        <v>7500</v>
      </c>
      <c r="I102" s="317">
        <v>7790</v>
      </c>
      <c r="J102" s="317">
        <v>1060000</v>
      </c>
    </row>
    <row r="103" spans="1:10">
      <c r="A103" s="315">
        <v>1997</v>
      </c>
      <c r="B103" s="317">
        <v>16000</v>
      </c>
      <c r="C103" s="317">
        <v>72100</v>
      </c>
      <c r="D103" s="317">
        <v>158000</v>
      </c>
      <c r="E103" s="317">
        <v>56500</v>
      </c>
      <c r="F103" s="317">
        <v>37200</v>
      </c>
      <c r="G103" s="317">
        <v>226000</v>
      </c>
      <c r="H103" s="317">
        <v>6930</v>
      </c>
      <c r="I103" s="317">
        <v>7040</v>
      </c>
      <c r="J103" s="317">
        <v>1140000</v>
      </c>
    </row>
    <row r="104" spans="1:10">
      <c r="A104" s="315">
        <v>1998</v>
      </c>
      <c r="B104" s="317">
        <v>4290</v>
      </c>
      <c r="C104" s="317">
        <v>65700</v>
      </c>
      <c r="D104" s="317">
        <v>156000</v>
      </c>
      <c r="E104" s="317">
        <v>43500</v>
      </c>
      <c r="F104" s="317">
        <v>31600</v>
      </c>
      <c r="G104" s="317">
        <v>215000</v>
      </c>
      <c r="H104" s="317">
        <v>4630</v>
      </c>
      <c r="I104" s="317">
        <v>4630</v>
      </c>
      <c r="J104" s="317">
        <v>1180000</v>
      </c>
    </row>
    <row r="105" spans="1:10">
      <c r="A105" s="315">
        <v>1999</v>
      </c>
      <c r="B105" s="317">
        <v>0</v>
      </c>
      <c r="C105" s="317">
        <v>84900</v>
      </c>
      <c r="D105" s="317">
        <v>149000</v>
      </c>
      <c r="E105" s="317">
        <v>38900</v>
      </c>
      <c r="F105" s="317">
        <v>22800</v>
      </c>
      <c r="G105" s="317">
        <v>225000</v>
      </c>
      <c r="H105" s="317">
        <v>6010</v>
      </c>
      <c r="I105" s="317">
        <v>5880</v>
      </c>
      <c r="J105" s="317">
        <v>1170000</v>
      </c>
    </row>
    <row r="106" spans="1:10">
      <c r="A106" s="315">
        <v>2000</v>
      </c>
      <c r="B106" s="317">
        <v>0</v>
      </c>
      <c r="C106" s="317">
        <v>94500</v>
      </c>
      <c r="D106" s="317">
        <v>167000</v>
      </c>
      <c r="E106" s="317">
        <v>58100</v>
      </c>
      <c r="F106" s="317">
        <v>26100</v>
      </c>
      <c r="G106" s="317">
        <v>241000</v>
      </c>
      <c r="H106" s="317">
        <v>8640</v>
      </c>
      <c r="I106" s="317">
        <v>8180</v>
      </c>
      <c r="J106" s="317">
        <v>1290000</v>
      </c>
    </row>
    <row r="107" spans="1:10">
      <c r="A107" s="315">
        <v>2001</v>
      </c>
      <c r="B107" s="317">
        <v>0</v>
      </c>
      <c r="C107" s="317">
        <v>85900</v>
      </c>
      <c r="D107" s="317">
        <v>144000</v>
      </c>
      <c r="E107" s="317">
        <v>57000</v>
      </c>
      <c r="F107" s="317">
        <v>24200</v>
      </c>
      <c r="G107" s="317">
        <v>215000</v>
      </c>
      <c r="H107" s="317">
        <v>5950</v>
      </c>
      <c r="I107" s="317">
        <v>5470</v>
      </c>
      <c r="J107" s="317">
        <v>1350000</v>
      </c>
    </row>
    <row r="108" spans="1:10">
      <c r="A108" s="315">
        <v>2002</v>
      </c>
      <c r="B108" s="317">
        <v>0</v>
      </c>
      <c r="C108" s="317">
        <v>98000</v>
      </c>
      <c r="D108" s="317">
        <v>130000</v>
      </c>
      <c r="E108" s="317">
        <v>45900</v>
      </c>
      <c r="F108" s="317">
        <v>17000</v>
      </c>
      <c r="G108" s="317">
        <v>219000</v>
      </c>
      <c r="H108" s="317">
        <v>6770</v>
      </c>
      <c r="I108" s="317">
        <v>6130</v>
      </c>
      <c r="J108" s="317">
        <v>1350000</v>
      </c>
    </row>
    <row r="109" spans="1:10">
      <c r="A109" s="315">
        <v>2003</v>
      </c>
      <c r="B109" s="317">
        <v>0</v>
      </c>
      <c r="C109" s="317">
        <v>99900</v>
      </c>
      <c r="D109" s="317">
        <v>137000</v>
      </c>
      <c r="E109" s="317">
        <v>53600</v>
      </c>
      <c r="F109" s="317">
        <v>19000</v>
      </c>
      <c r="G109" s="317">
        <v>217000</v>
      </c>
      <c r="H109" s="317">
        <v>9630</v>
      </c>
      <c r="I109" s="317">
        <v>8530</v>
      </c>
      <c r="J109" s="317">
        <v>1370000</v>
      </c>
    </row>
    <row r="110" spans="1:10">
      <c r="A110" s="315">
        <v>2004</v>
      </c>
      <c r="B110" s="317">
        <v>0</v>
      </c>
      <c r="C110" s="317">
        <v>99700</v>
      </c>
      <c r="D110" s="317">
        <v>155000</v>
      </c>
      <c r="E110" s="317">
        <v>56300</v>
      </c>
      <c r="F110" s="317">
        <v>17900</v>
      </c>
      <c r="G110" s="317">
        <v>228000</v>
      </c>
      <c r="H110" s="317">
        <v>13800</v>
      </c>
      <c r="I110" s="317">
        <v>11900</v>
      </c>
      <c r="J110" s="317">
        <v>1350000</v>
      </c>
    </row>
    <row r="111" spans="1:10">
      <c r="A111" s="315">
        <v>2005</v>
      </c>
      <c r="B111" s="317">
        <v>0</v>
      </c>
      <c r="C111" s="317">
        <v>98500</v>
      </c>
      <c r="D111" s="317">
        <v>159000</v>
      </c>
      <c r="E111" s="317">
        <v>63200</v>
      </c>
      <c r="F111" s="317">
        <v>19100</v>
      </c>
      <c r="G111" s="317">
        <v>233000</v>
      </c>
      <c r="H111" s="317">
        <v>14700</v>
      </c>
      <c r="I111" s="317">
        <v>12300</v>
      </c>
      <c r="J111" s="317">
        <v>1460000</v>
      </c>
    </row>
    <row r="112" spans="1:10">
      <c r="A112" s="315">
        <v>2006</v>
      </c>
      <c r="B112" s="317">
        <v>0</v>
      </c>
      <c r="C112" s="317">
        <v>104000</v>
      </c>
      <c r="D112" s="317">
        <v>173000</v>
      </c>
      <c r="E112" s="317">
        <v>67300</v>
      </c>
      <c r="F112" s="317">
        <v>19900</v>
      </c>
      <c r="G112" s="317">
        <v>228000</v>
      </c>
      <c r="H112" s="317">
        <v>24200</v>
      </c>
      <c r="I112" s="317">
        <v>19600</v>
      </c>
      <c r="J112" s="317">
        <v>1570000</v>
      </c>
    </row>
    <row r="113" spans="1:10">
      <c r="A113" s="315">
        <v>2007</v>
      </c>
      <c r="B113" s="317">
        <v>0</v>
      </c>
      <c r="C113" s="317">
        <v>94000</v>
      </c>
      <c r="D113" s="317">
        <v>141000</v>
      </c>
      <c r="E113" s="317">
        <v>116000</v>
      </c>
      <c r="F113" s="317">
        <v>19800</v>
      </c>
      <c r="G113" s="317">
        <v>205000</v>
      </c>
      <c r="H113" s="317">
        <v>37200</v>
      </c>
      <c r="I113" s="317">
        <v>29300</v>
      </c>
      <c r="J113" s="317">
        <v>1740000</v>
      </c>
    </row>
    <row r="114" spans="1:10">
      <c r="A114" s="315">
        <v>2008</v>
      </c>
      <c r="B114" s="317">
        <v>0</v>
      </c>
      <c r="C114" s="317">
        <v>86700</v>
      </c>
      <c r="D114" s="317">
        <v>149000</v>
      </c>
      <c r="E114" s="317">
        <v>106000</v>
      </c>
      <c r="F114" s="317">
        <v>21700</v>
      </c>
      <c r="G114" s="317">
        <v>206000</v>
      </c>
      <c r="H114" s="317">
        <v>21100</v>
      </c>
      <c r="I114" s="317">
        <v>16000</v>
      </c>
      <c r="J114" s="317">
        <v>1630000</v>
      </c>
    </row>
    <row r="115" spans="1:10">
      <c r="A115" s="315">
        <v>2009</v>
      </c>
      <c r="B115" s="317">
        <v>0</v>
      </c>
      <c r="C115" s="317">
        <v>79800</v>
      </c>
      <c r="D115" s="317">
        <v>118000</v>
      </c>
      <c r="E115" s="317">
        <v>97000</v>
      </c>
      <c r="F115" s="317">
        <v>19900</v>
      </c>
      <c r="G115" s="317">
        <v>172000</v>
      </c>
      <c r="H115" s="317">
        <v>14600</v>
      </c>
      <c r="I115" s="317">
        <v>11100</v>
      </c>
      <c r="J115" s="317">
        <v>1410000</v>
      </c>
    </row>
    <row r="116" spans="1:10">
      <c r="A116" s="315">
        <v>2010</v>
      </c>
      <c r="B116" s="317">
        <v>0</v>
      </c>
      <c r="C116" s="317">
        <v>81900</v>
      </c>
      <c r="D116" s="317">
        <v>153000</v>
      </c>
      <c r="E116" s="317">
        <v>93000</v>
      </c>
      <c r="F116" s="317">
        <v>23100</v>
      </c>
      <c r="G116" s="317">
        <v>190000</v>
      </c>
      <c r="H116" s="317">
        <v>21800</v>
      </c>
      <c r="I116" s="317">
        <v>16300</v>
      </c>
      <c r="J116" s="317">
        <v>1710000</v>
      </c>
    </row>
    <row r="117" spans="1:10">
      <c r="A117" s="315">
        <v>2011</v>
      </c>
      <c r="B117" s="317">
        <v>0</v>
      </c>
      <c r="C117" s="317">
        <v>90100</v>
      </c>
      <c r="D117" s="317">
        <v>159000</v>
      </c>
      <c r="E117" s="317">
        <v>78400</v>
      </c>
      <c r="F117" s="317">
        <v>24800</v>
      </c>
      <c r="G117" s="317">
        <v>215000</v>
      </c>
      <c r="H117" s="317">
        <v>22900</v>
      </c>
      <c r="I117" s="317">
        <v>16600</v>
      </c>
      <c r="J117" s="317">
        <v>2340000</v>
      </c>
    </row>
    <row r="118" spans="1:10">
      <c r="A118" s="315">
        <v>2012</v>
      </c>
      <c r="B118" s="317">
        <v>0</v>
      </c>
      <c r="C118" s="317">
        <v>89800</v>
      </c>
      <c r="D118" s="317">
        <v>155000</v>
      </c>
      <c r="E118" s="317">
        <v>69500</v>
      </c>
      <c r="F118" s="317">
        <v>23200</v>
      </c>
      <c r="G118" s="317">
        <v>215000</v>
      </c>
      <c r="H118" s="317">
        <v>17500</v>
      </c>
      <c r="I118" s="317">
        <v>12400</v>
      </c>
      <c r="J118" s="317">
        <v>2570000</v>
      </c>
    </row>
    <row r="119" spans="1:10">
      <c r="A119" s="315">
        <v>2013</v>
      </c>
      <c r="B119" s="317" t="s">
        <v>1313</v>
      </c>
      <c r="C119" s="317">
        <v>109000</v>
      </c>
      <c r="D119" s="317">
        <v>153000</v>
      </c>
      <c r="E119" s="317">
        <v>71700</v>
      </c>
      <c r="F119" s="317">
        <v>22500</v>
      </c>
      <c r="G119" s="317">
        <v>220000</v>
      </c>
      <c r="H119" s="317">
        <v>15000</v>
      </c>
      <c r="I119" s="317">
        <v>10500</v>
      </c>
      <c r="J119" s="317">
        <v>2610000</v>
      </c>
    </row>
    <row r="120" spans="1:10">
      <c r="A120" s="315">
        <v>2014</v>
      </c>
      <c r="B120" s="317" t="s">
        <v>1313</v>
      </c>
      <c r="C120" s="317">
        <v>127000</v>
      </c>
      <c r="D120" s="317">
        <v>195000</v>
      </c>
      <c r="E120" s="317">
        <v>66800</v>
      </c>
      <c r="F120" s="317">
        <v>24500</v>
      </c>
      <c r="G120" s="317">
        <v>276000</v>
      </c>
      <c r="H120" s="317">
        <v>16900</v>
      </c>
      <c r="I120" s="317">
        <v>11600</v>
      </c>
      <c r="J120" s="317">
        <v>2130000</v>
      </c>
    </row>
    <row r="121" spans="1:10">
      <c r="A121" s="315">
        <v>2015</v>
      </c>
      <c r="B121" s="317" t="s">
        <v>1313</v>
      </c>
      <c r="C121" s="317">
        <v>116000</v>
      </c>
      <c r="D121" s="317">
        <v>157000</v>
      </c>
      <c r="E121" s="317">
        <v>61500</v>
      </c>
      <c r="F121" s="317">
        <v>23400</v>
      </c>
      <c r="G121" s="317">
        <v>234000</v>
      </c>
      <c r="H121" s="317">
        <v>11800</v>
      </c>
      <c r="I121" s="317">
        <v>8140</v>
      </c>
      <c r="J121" s="317">
        <v>2110000</v>
      </c>
    </row>
    <row r="122" spans="1:10">
      <c r="A122" s="315">
        <v>2016</v>
      </c>
      <c r="B122" s="317" t="s">
        <v>1313</v>
      </c>
      <c r="C122" s="317">
        <v>131000</v>
      </c>
      <c r="D122" s="317">
        <v>143000</v>
      </c>
      <c r="E122" s="317">
        <v>74000</v>
      </c>
      <c r="F122" s="317">
        <v>20300</v>
      </c>
      <c r="G122" s="317">
        <v>235000</v>
      </c>
      <c r="H122" s="317">
        <v>9590</v>
      </c>
      <c r="I122" s="317">
        <v>6520</v>
      </c>
      <c r="J122" s="317">
        <v>2010000</v>
      </c>
    </row>
    <row r="123" spans="1:10">
      <c r="A123" s="315">
        <v>2017</v>
      </c>
      <c r="B123" s="317" t="s">
        <v>1313</v>
      </c>
      <c r="C123" s="317">
        <v>133000</v>
      </c>
      <c r="D123" s="317">
        <v>188000</v>
      </c>
      <c r="E123" s="317">
        <v>62400</v>
      </c>
      <c r="F123" s="317">
        <v>18400</v>
      </c>
      <c r="G123" s="317">
        <v>273000</v>
      </c>
      <c r="H123" s="319">
        <v>10400</v>
      </c>
      <c r="I123" s="319">
        <v>6920</v>
      </c>
      <c r="J123" s="319">
        <v>2190000</v>
      </c>
    </row>
    <row r="124" spans="1:10">
      <c r="A124" s="315">
        <v>2018</v>
      </c>
      <c r="B124" s="317" t="s">
        <v>1313</v>
      </c>
      <c r="C124" s="317">
        <v>123000</v>
      </c>
      <c r="D124" s="317">
        <v>189000</v>
      </c>
      <c r="E124" s="317">
        <v>77000</v>
      </c>
      <c r="F124" s="317">
        <v>18600</v>
      </c>
      <c r="G124" s="317">
        <v>259000</v>
      </c>
      <c r="H124" s="319">
        <v>13100</v>
      </c>
      <c r="I124" s="319">
        <v>8510</v>
      </c>
      <c r="J124" s="319">
        <v>2400000</v>
      </c>
    </row>
    <row r="125" spans="1:10">
      <c r="A125" s="497" t="s">
        <v>1336</v>
      </c>
      <c r="B125" s="497"/>
      <c r="C125" s="497"/>
      <c r="D125" s="497"/>
      <c r="E125" s="497"/>
      <c r="F125" s="497"/>
      <c r="G125" s="497"/>
      <c r="H125" s="497"/>
      <c r="I125" s="497"/>
      <c r="J125" s="497"/>
    </row>
    <row r="126" spans="1:10" ht="16.5">
      <c r="A126" s="492" t="s">
        <v>1404</v>
      </c>
      <c r="B126" s="492"/>
      <c r="C126" s="492"/>
      <c r="D126" s="492"/>
      <c r="E126" s="492"/>
      <c r="F126" s="492"/>
      <c r="G126" s="492"/>
      <c r="H126" s="492"/>
      <c r="I126" s="492"/>
      <c r="J126" s="492"/>
    </row>
    <row r="127" spans="1:10">
      <c r="A127" s="510" t="s">
        <v>1328</v>
      </c>
      <c r="B127" s="510"/>
      <c r="C127" s="510"/>
      <c r="D127" s="510"/>
      <c r="E127" s="510"/>
      <c r="F127" s="510"/>
      <c r="G127" s="510"/>
      <c r="H127" s="510"/>
      <c r="I127" s="510"/>
      <c r="J127" s="510"/>
    </row>
  </sheetData>
  <mergeCells count="7">
    <mergeCell ref="A127:J127"/>
    <mergeCell ref="A126:J126"/>
    <mergeCell ref="A1:J1"/>
    <mergeCell ref="A2:J2"/>
    <mergeCell ref="A3:J3"/>
    <mergeCell ref="A4:J4"/>
    <mergeCell ref="A125:J1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128"/>
  <sheetViews>
    <sheetView workbookViewId="0">
      <selection activeCell="W41" sqref="W41"/>
    </sheetView>
  </sheetViews>
  <sheetFormatPr defaultRowHeight="15"/>
  <sheetData>
    <row r="1" spans="1:13" ht="16.5">
      <c r="A1" s="493" t="s">
        <v>1405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</row>
    <row r="2" spans="1:13">
      <c r="A2" s="494" t="s">
        <v>1293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</row>
    <row r="3" spans="1:13">
      <c r="A3" s="514" t="s">
        <v>1406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</row>
    <row r="4" spans="1:13">
      <c r="A4" s="496" t="s">
        <v>1407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  <c r="M4" s="496"/>
    </row>
    <row r="5" spans="1:13" ht="51.75">
      <c r="A5" s="324" t="s">
        <v>0</v>
      </c>
      <c r="B5" s="324" t="s">
        <v>1296</v>
      </c>
      <c r="C5" s="324" t="s">
        <v>1408</v>
      </c>
      <c r="D5" s="324" t="s">
        <v>1409</v>
      </c>
      <c r="E5" s="324" t="s">
        <v>1322</v>
      </c>
      <c r="F5" s="324" t="s">
        <v>1302</v>
      </c>
      <c r="G5" s="324" t="s">
        <v>1305</v>
      </c>
      <c r="H5" s="324" t="s">
        <v>1303</v>
      </c>
      <c r="I5" s="333" t="s">
        <v>1333</v>
      </c>
      <c r="J5" s="324" t="s">
        <v>1307</v>
      </c>
      <c r="K5" s="335" t="s">
        <v>1308</v>
      </c>
      <c r="L5" s="324" t="s">
        <v>1309</v>
      </c>
      <c r="M5" s="324" t="s">
        <v>1310</v>
      </c>
    </row>
    <row r="6" spans="1:13">
      <c r="A6" s="320">
        <v>1900</v>
      </c>
      <c r="B6" s="325">
        <v>1.24E-2</v>
      </c>
      <c r="C6" s="329" t="s">
        <v>1313</v>
      </c>
      <c r="D6" s="329" t="s">
        <v>1313</v>
      </c>
      <c r="E6" s="329" t="s">
        <v>1313</v>
      </c>
      <c r="F6" s="329" t="s">
        <v>1313</v>
      </c>
      <c r="G6" s="329" t="s">
        <v>1313</v>
      </c>
      <c r="H6" s="329" t="s">
        <v>1313</v>
      </c>
      <c r="I6" s="329" t="s">
        <v>1313</v>
      </c>
      <c r="J6" s="329">
        <v>2.56</v>
      </c>
      <c r="K6" s="341">
        <v>201000</v>
      </c>
      <c r="L6" s="341">
        <v>3900000</v>
      </c>
      <c r="M6" s="321">
        <v>6.62</v>
      </c>
    </row>
    <row r="7" spans="1:13">
      <c r="A7" s="320">
        <v>1901</v>
      </c>
      <c r="B7" s="325">
        <v>4.3799999999999999E-2</v>
      </c>
      <c r="C7" s="329" t="s">
        <v>1313</v>
      </c>
      <c r="D7" s="329" t="s">
        <v>1313</v>
      </c>
      <c r="E7" s="329" t="s">
        <v>1313</v>
      </c>
      <c r="F7" s="329" t="s">
        <v>1313</v>
      </c>
      <c r="G7" s="329" t="s">
        <v>1313</v>
      </c>
      <c r="H7" s="329" t="s">
        <v>1313</v>
      </c>
      <c r="I7" s="329" t="s">
        <v>1313</v>
      </c>
      <c r="J7" s="329">
        <v>2.65</v>
      </c>
      <c r="K7" s="341">
        <v>629000</v>
      </c>
      <c r="L7" s="341">
        <v>12000000</v>
      </c>
      <c r="M7" s="321">
        <v>9.85</v>
      </c>
    </row>
    <row r="8" spans="1:13">
      <c r="A8" s="320">
        <v>1902</v>
      </c>
      <c r="B8" s="325">
        <v>2.8999999999999998E-3</v>
      </c>
      <c r="C8" s="329" t="s">
        <v>1313</v>
      </c>
      <c r="D8" s="329" t="s">
        <v>1313</v>
      </c>
      <c r="E8" s="326">
        <v>2.74</v>
      </c>
      <c r="F8" s="329" t="s">
        <v>1313</v>
      </c>
      <c r="G8" s="329" t="s">
        <v>1313</v>
      </c>
      <c r="H8" s="329" t="s">
        <v>1313</v>
      </c>
      <c r="I8" s="329" t="s">
        <v>1313</v>
      </c>
      <c r="J8" s="337">
        <v>2.74</v>
      </c>
      <c r="K8" s="341">
        <v>725000</v>
      </c>
      <c r="L8" s="341">
        <v>14000000</v>
      </c>
      <c r="M8" s="321">
        <v>9.33</v>
      </c>
    </row>
    <row r="9" spans="1:13">
      <c r="A9" s="320">
        <v>1903</v>
      </c>
      <c r="B9" s="325">
        <v>3.3999999999999998E-3</v>
      </c>
      <c r="C9" s="329" t="s">
        <v>1313</v>
      </c>
      <c r="D9" s="329" t="s">
        <v>1313</v>
      </c>
      <c r="E9" s="326">
        <v>2.89</v>
      </c>
      <c r="F9" s="329" t="s">
        <v>1313</v>
      </c>
      <c r="G9" s="329" t="s">
        <v>1313</v>
      </c>
      <c r="H9" s="329" t="s">
        <v>1313</v>
      </c>
      <c r="I9" s="329" t="s">
        <v>1313</v>
      </c>
      <c r="J9" s="337">
        <v>2.89</v>
      </c>
      <c r="K9" s="341">
        <v>712000</v>
      </c>
      <c r="L9" s="341">
        <v>13000000</v>
      </c>
      <c r="M9" s="321">
        <v>7.03</v>
      </c>
    </row>
    <row r="10" spans="1:13">
      <c r="A10" s="320">
        <v>1904</v>
      </c>
      <c r="B10" s="325">
        <v>6.1999999999999998E-3</v>
      </c>
      <c r="C10" s="329" t="s">
        <v>1313</v>
      </c>
      <c r="D10" s="329" t="s">
        <v>1313</v>
      </c>
      <c r="E10" s="329" t="s">
        <v>1313</v>
      </c>
      <c r="F10" s="329" t="s">
        <v>1313</v>
      </c>
      <c r="G10" s="329" t="s">
        <v>1313</v>
      </c>
      <c r="H10" s="329" t="s">
        <v>1313</v>
      </c>
      <c r="I10" s="329" t="s">
        <v>1313</v>
      </c>
      <c r="J10" s="329">
        <v>2.91</v>
      </c>
      <c r="K10" s="341">
        <v>669000</v>
      </c>
      <c r="L10" s="341">
        <v>12000000</v>
      </c>
      <c r="M10" s="321">
        <v>9.0299999999999994</v>
      </c>
    </row>
    <row r="11" spans="1:13">
      <c r="A11" s="320">
        <v>1905</v>
      </c>
      <c r="B11" s="325">
        <v>9.9000000000000008E-3</v>
      </c>
      <c r="C11" s="329" t="s">
        <v>1313</v>
      </c>
      <c r="D11" s="329" t="s">
        <v>1313</v>
      </c>
      <c r="E11" s="326">
        <v>2.92</v>
      </c>
      <c r="F11" s="329" t="s">
        <v>1313</v>
      </c>
      <c r="G11" s="329" t="s">
        <v>1313</v>
      </c>
      <c r="H11" s="329" t="s">
        <v>1313</v>
      </c>
      <c r="I11" s="329" t="s">
        <v>1313</v>
      </c>
      <c r="J11" s="329">
        <v>2.93</v>
      </c>
      <c r="K11" s="341">
        <v>744000</v>
      </c>
      <c r="L11" s="341">
        <v>14000000</v>
      </c>
      <c r="M11" s="321">
        <v>6.24</v>
      </c>
    </row>
    <row r="12" spans="1:13">
      <c r="A12" s="320">
        <v>1906</v>
      </c>
      <c r="B12" s="325">
        <v>4.48E-2</v>
      </c>
      <c r="C12" s="329" t="s">
        <v>1313</v>
      </c>
      <c r="D12" s="329" t="s">
        <v>1313</v>
      </c>
      <c r="E12" s="326">
        <v>4.29</v>
      </c>
      <c r="F12" s="329" t="s">
        <v>1313</v>
      </c>
      <c r="G12" s="329" t="s">
        <v>1313</v>
      </c>
      <c r="H12" s="329" t="s">
        <v>1313</v>
      </c>
      <c r="I12" s="329" t="s">
        <v>1313</v>
      </c>
      <c r="J12" s="329">
        <v>4.33</v>
      </c>
      <c r="K12" s="341">
        <v>883000</v>
      </c>
      <c r="L12" s="341">
        <v>16000000</v>
      </c>
      <c r="M12" s="321">
        <v>6.59</v>
      </c>
    </row>
    <row r="13" spans="1:13">
      <c r="A13" s="320">
        <v>1907</v>
      </c>
      <c r="B13" s="325">
        <v>1.11E-2</v>
      </c>
      <c r="C13" s="329" t="s">
        <v>1313</v>
      </c>
      <c r="D13" s="329" t="s">
        <v>1313</v>
      </c>
      <c r="E13" s="326">
        <v>2.31</v>
      </c>
      <c r="F13" s="329" t="s">
        <v>1313</v>
      </c>
      <c r="G13" s="329" t="s">
        <v>1313</v>
      </c>
      <c r="H13" s="329" t="s">
        <v>1313</v>
      </c>
      <c r="I13" s="329" t="s">
        <v>1313</v>
      </c>
      <c r="J13" s="329">
        <v>2.3199999999999998</v>
      </c>
      <c r="K13" s="341">
        <v>1160000</v>
      </c>
      <c r="L13" s="341">
        <v>20000000</v>
      </c>
      <c r="M13" s="321">
        <v>9.65</v>
      </c>
    </row>
    <row r="14" spans="1:13">
      <c r="A14" s="320">
        <v>1908</v>
      </c>
      <c r="B14" s="325">
        <v>2.3300000000000001E-2</v>
      </c>
      <c r="C14" s="329" t="s">
        <v>1313</v>
      </c>
      <c r="D14" s="329" t="s">
        <v>1313</v>
      </c>
      <c r="E14" s="326">
        <v>1.58</v>
      </c>
      <c r="F14" s="329" t="s">
        <v>1313</v>
      </c>
      <c r="G14" s="329" t="s">
        <v>1313</v>
      </c>
      <c r="H14" s="329" t="s">
        <v>1313</v>
      </c>
      <c r="I14" s="329" t="s">
        <v>1313</v>
      </c>
      <c r="J14" s="329">
        <v>1.6</v>
      </c>
      <c r="K14" s="341">
        <v>778000</v>
      </c>
      <c r="L14" s="341">
        <v>14000000</v>
      </c>
      <c r="M14" s="321">
        <v>8</v>
      </c>
    </row>
    <row r="15" spans="1:13">
      <c r="A15" s="320">
        <v>1909</v>
      </c>
      <c r="B15" s="325">
        <v>1.9800000000000002E-2</v>
      </c>
      <c r="C15" s="329" t="s">
        <v>1313</v>
      </c>
      <c r="D15" s="329" t="s">
        <v>1313</v>
      </c>
      <c r="E15" s="326">
        <v>3.7</v>
      </c>
      <c r="F15" s="329" t="s">
        <v>1313</v>
      </c>
      <c r="G15" s="329" t="s">
        <v>1313</v>
      </c>
      <c r="H15" s="329" t="s">
        <v>1313</v>
      </c>
      <c r="I15" s="329" t="s">
        <v>1313</v>
      </c>
      <c r="J15" s="337">
        <v>3.72</v>
      </c>
      <c r="K15" s="341">
        <v>802000</v>
      </c>
      <c r="L15" s="341">
        <v>15000000</v>
      </c>
      <c r="M15" s="321">
        <v>8.4499999999999993</v>
      </c>
    </row>
    <row r="16" spans="1:13">
      <c r="A16" s="320">
        <v>1910</v>
      </c>
      <c r="B16" s="325">
        <v>2.4E-2</v>
      </c>
      <c r="C16" s="329" t="s">
        <v>1313</v>
      </c>
      <c r="D16" s="329" t="s">
        <v>1313</v>
      </c>
      <c r="E16" s="326">
        <v>3.81</v>
      </c>
      <c r="F16" s="329" t="s">
        <v>1313</v>
      </c>
      <c r="G16" s="329" t="s">
        <v>1313</v>
      </c>
      <c r="H16" s="329" t="s">
        <v>1313</v>
      </c>
      <c r="I16" s="329" t="s">
        <v>1313</v>
      </c>
      <c r="J16" s="329">
        <v>3.83</v>
      </c>
      <c r="K16" s="341">
        <v>960000</v>
      </c>
      <c r="L16" s="341">
        <v>17000000</v>
      </c>
      <c r="M16" s="321">
        <v>8.89</v>
      </c>
    </row>
    <row r="17" spans="1:13">
      <c r="A17" s="320">
        <v>1911</v>
      </c>
      <c r="B17" s="325">
        <v>2.92E-2</v>
      </c>
      <c r="C17" s="329" t="s">
        <v>1313</v>
      </c>
      <c r="D17" s="329" t="s">
        <v>1313</v>
      </c>
      <c r="E17" s="326">
        <v>3.87</v>
      </c>
      <c r="F17" s="329" t="s">
        <v>1313</v>
      </c>
      <c r="G17" s="329" t="s">
        <v>1313</v>
      </c>
      <c r="H17" s="329" t="s">
        <v>1313</v>
      </c>
      <c r="I17" s="329" t="s">
        <v>1313</v>
      </c>
      <c r="J17" s="329">
        <v>3.9</v>
      </c>
      <c r="K17" s="341">
        <v>1260000</v>
      </c>
      <c r="L17" s="341">
        <v>22000000</v>
      </c>
      <c r="M17" s="321">
        <v>9.74</v>
      </c>
    </row>
    <row r="18" spans="1:13">
      <c r="A18" s="320">
        <v>1912</v>
      </c>
      <c r="B18" s="325">
        <v>3.1300000000000001E-2</v>
      </c>
      <c r="C18" s="329" t="s">
        <v>1313</v>
      </c>
      <c r="D18" s="329" t="s">
        <v>1313</v>
      </c>
      <c r="E18" s="326">
        <v>3.41</v>
      </c>
      <c r="F18" s="329" t="s">
        <v>1313</v>
      </c>
      <c r="G18" s="329" t="s">
        <v>1313</v>
      </c>
      <c r="H18" s="329" t="s">
        <v>1313</v>
      </c>
      <c r="I18" s="329" t="s">
        <v>1313</v>
      </c>
      <c r="J18" s="329">
        <v>3.44</v>
      </c>
      <c r="K18" s="341">
        <v>1320000</v>
      </c>
      <c r="L18" s="341">
        <v>22000000</v>
      </c>
      <c r="M18" s="321">
        <v>9.77</v>
      </c>
    </row>
    <row r="19" spans="1:13">
      <c r="A19" s="320">
        <v>1913</v>
      </c>
      <c r="B19" s="325">
        <v>3.2199999999999999E-2</v>
      </c>
      <c r="C19" s="329">
        <v>1.27</v>
      </c>
      <c r="D19" s="329" t="s">
        <v>1313</v>
      </c>
      <c r="E19" s="326">
        <v>3.67</v>
      </c>
      <c r="F19" s="329" t="s">
        <v>1313</v>
      </c>
      <c r="G19" s="329" t="s">
        <v>1313</v>
      </c>
      <c r="H19" s="329" t="s">
        <v>1313</v>
      </c>
      <c r="I19" s="329" t="s">
        <v>1313</v>
      </c>
      <c r="J19" s="329">
        <v>4.97</v>
      </c>
      <c r="K19" s="341">
        <v>1370000</v>
      </c>
      <c r="L19" s="341">
        <v>22600000</v>
      </c>
      <c r="M19" s="321">
        <v>8.31</v>
      </c>
    </row>
    <row r="20" spans="1:13">
      <c r="A20" s="320">
        <v>1914</v>
      </c>
      <c r="B20" s="325">
        <v>7.7799999999999994E-2</v>
      </c>
      <c r="C20" s="329">
        <v>1.33</v>
      </c>
      <c r="D20" s="329" t="s">
        <v>1313</v>
      </c>
      <c r="E20" s="326">
        <v>2.33</v>
      </c>
      <c r="F20" s="329" t="s">
        <v>1313</v>
      </c>
      <c r="G20" s="329" t="s">
        <v>1313</v>
      </c>
      <c r="H20" s="329" t="s">
        <v>1313</v>
      </c>
      <c r="I20" s="329" t="s">
        <v>1313</v>
      </c>
      <c r="J20" s="329">
        <v>3.74</v>
      </c>
      <c r="K20" s="341">
        <v>1250000</v>
      </c>
      <c r="L20" s="341">
        <v>20400000</v>
      </c>
      <c r="M20" s="321">
        <v>8.11</v>
      </c>
    </row>
    <row r="21" spans="1:13">
      <c r="A21" s="320">
        <v>1915</v>
      </c>
      <c r="B21" s="325">
        <v>4.7899999999999998E-2</v>
      </c>
      <c r="C21" s="329">
        <v>1.37</v>
      </c>
      <c r="D21" s="329" t="s">
        <v>1313</v>
      </c>
      <c r="E21" s="326">
        <v>2.14</v>
      </c>
      <c r="F21" s="329" t="s">
        <v>1313</v>
      </c>
      <c r="G21" s="329" t="s">
        <v>1313</v>
      </c>
      <c r="H21" s="329" t="s">
        <v>1313</v>
      </c>
      <c r="I21" s="329" t="s">
        <v>1313</v>
      </c>
      <c r="J21" s="329">
        <v>3.56</v>
      </c>
      <c r="K21" s="341">
        <v>1290000</v>
      </c>
      <c r="L21" s="341">
        <v>20800000</v>
      </c>
      <c r="M21" s="321">
        <v>4.45</v>
      </c>
    </row>
    <row r="22" spans="1:13">
      <c r="A22" s="320">
        <v>1916</v>
      </c>
      <c r="B22" s="325">
        <v>9.8900000000000002E-2</v>
      </c>
      <c r="C22" s="329">
        <v>1.49</v>
      </c>
      <c r="D22" s="329" t="s">
        <v>1313</v>
      </c>
      <c r="E22" s="326">
        <v>1.98</v>
      </c>
      <c r="F22" s="329" t="s">
        <v>1313</v>
      </c>
      <c r="G22" s="329" t="s">
        <v>1313</v>
      </c>
      <c r="H22" s="329" t="s">
        <v>1313</v>
      </c>
      <c r="I22" s="329" t="s">
        <v>1313</v>
      </c>
      <c r="J22" s="329">
        <v>3.57</v>
      </c>
      <c r="K22" s="341">
        <v>1870000</v>
      </c>
      <c r="L22" s="341">
        <v>28000000</v>
      </c>
      <c r="M22" s="321">
        <v>2.8</v>
      </c>
    </row>
    <row r="23" spans="1:13">
      <c r="A23" s="320">
        <v>1917</v>
      </c>
      <c r="B23" s="325">
        <v>0.33300000000000002</v>
      </c>
      <c r="C23" s="329">
        <v>2.25</v>
      </c>
      <c r="D23" s="329" t="s">
        <v>1313</v>
      </c>
      <c r="E23" s="326">
        <v>1.1100000000000001</v>
      </c>
      <c r="F23" s="329" t="s">
        <v>1313</v>
      </c>
      <c r="G23" s="329" t="s">
        <v>1313</v>
      </c>
      <c r="H23" s="329" t="s">
        <v>1313</v>
      </c>
      <c r="I23" s="329" t="s">
        <v>1313</v>
      </c>
      <c r="J23" s="329">
        <v>3.69</v>
      </c>
      <c r="K23" s="341">
        <v>2660000</v>
      </c>
      <c r="L23" s="341">
        <v>33900000</v>
      </c>
      <c r="M23" s="321">
        <v>2.59</v>
      </c>
    </row>
    <row r="24" spans="1:13">
      <c r="A24" s="320">
        <v>1918</v>
      </c>
      <c r="B24" s="325">
        <v>0.23</v>
      </c>
      <c r="C24" s="329">
        <v>1.42</v>
      </c>
      <c r="D24" s="329" t="s">
        <v>1313</v>
      </c>
      <c r="E24" s="326">
        <v>1.77</v>
      </c>
      <c r="F24" s="329" t="s">
        <v>1313</v>
      </c>
      <c r="G24" s="329" t="s">
        <v>1313</v>
      </c>
      <c r="H24" s="329">
        <v>2.1</v>
      </c>
      <c r="I24" s="334">
        <v>3.58</v>
      </c>
      <c r="J24" s="329">
        <v>3.42</v>
      </c>
      <c r="K24" s="341">
        <v>2930000</v>
      </c>
      <c r="L24" s="341">
        <v>31600000</v>
      </c>
      <c r="M24" s="321">
        <v>1.96</v>
      </c>
    </row>
    <row r="25" spans="1:13">
      <c r="A25" s="320">
        <v>1919</v>
      </c>
      <c r="B25" s="325">
        <v>0.36570000000000003</v>
      </c>
      <c r="C25" s="329">
        <v>1.91</v>
      </c>
      <c r="D25" s="329" t="s">
        <v>1313</v>
      </c>
      <c r="E25" s="326">
        <v>2.12</v>
      </c>
      <c r="F25" s="329" t="s">
        <v>1313</v>
      </c>
      <c r="G25" s="329" t="s">
        <v>1313</v>
      </c>
      <c r="H25" s="329">
        <v>1.35</v>
      </c>
      <c r="I25" s="334">
        <v>4.8099999999999996</v>
      </c>
      <c r="J25" s="337">
        <v>5.2</v>
      </c>
      <c r="K25" s="341">
        <v>3190000</v>
      </c>
      <c r="L25" s="341">
        <v>30100000</v>
      </c>
      <c r="M25" s="321">
        <v>2.11</v>
      </c>
    </row>
    <row r="26" spans="1:13">
      <c r="A26" s="320">
        <v>1920</v>
      </c>
      <c r="B26" s="325">
        <v>0.41199999999999998</v>
      </c>
      <c r="C26" s="329">
        <v>1.8</v>
      </c>
      <c r="D26" s="329" t="s">
        <v>1313</v>
      </c>
      <c r="E26" s="326">
        <v>3.13</v>
      </c>
      <c r="F26" s="329" t="s">
        <v>1313</v>
      </c>
      <c r="G26" s="329" t="s">
        <v>1313</v>
      </c>
      <c r="H26" s="329">
        <v>2.11</v>
      </c>
      <c r="I26" s="334">
        <v>4.3899999999999997</v>
      </c>
      <c r="J26" s="337">
        <v>4.54</v>
      </c>
      <c r="K26" s="341">
        <v>3390000</v>
      </c>
      <c r="L26" s="341">
        <v>27600000</v>
      </c>
      <c r="M26" s="321">
        <v>2.2999999999999998</v>
      </c>
    </row>
    <row r="27" spans="1:13">
      <c r="A27" s="320">
        <v>1921</v>
      </c>
      <c r="B27" s="325">
        <v>0.14899999999999999</v>
      </c>
      <c r="C27" s="329">
        <v>1.43</v>
      </c>
      <c r="D27" s="329" t="s">
        <v>1313</v>
      </c>
      <c r="E27" s="326">
        <v>2.44</v>
      </c>
      <c r="F27" s="327">
        <v>1.6E-2</v>
      </c>
      <c r="G27" s="329" t="s">
        <v>1313</v>
      </c>
      <c r="H27" s="329">
        <v>2.1</v>
      </c>
      <c r="I27" s="334">
        <v>5.48</v>
      </c>
      <c r="J27" s="337">
        <v>4</v>
      </c>
      <c r="K27" s="341">
        <v>2220000</v>
      </c>
      <c r="L27" s="341">
        <v>20200000</v>
      </c>
      <c r="M27" s="321">
        <v>1.84</v>
      </c>
    </row>
    <row r="28" spans="1:13">
      <c r="A28" s="320">
        <v>1922</v>
      </c>
      <c r="B28" s="325">
        <v>0.105</v>
      </c>
      <c r="C28" s="329">
        <v>1.45</v>
      </c>
      <c r="D28" s="329" t="s">
        <v>1313</v>
      </c>
      <c r="E28" s="326">
        <v>3.42</v>
      </c>
      <c r="F28" s="327">
        <v>0.04</v>
      </c>
      <c r="G28" s="329" t="s">
        <v>1313</v>
      </c>
      <c r="H28" s="329">
        <v>2.36</v>
      </c>
      <c r="I28" s="334">
        <v>5.69</v>
      </c>
      <c r="J28" s="337">
        <v>4.6399999999999997</v>
      </c>
      <c r="K28" s="341">
        <v>2630000</v>
      </c>
      <c r="L28" s="341">
        <v>25500000</v>
      </c>
      <c r="M28" s="321">
        <v>2.17</v>
      </c>
    </row>
    <row r="29" spans="1:13">
      <c r="A29" s="320">
        <v>1923</v>
      </c>
      <c r="B29" s="325">
        <v>0.105</v>
      </c>
      <c r="C29" s="329">
        <v>1.49</v>
      </c>
      <c r="D29" s="329" t="s">
        <v>1313</v>
      </c>
      <c r="E29" s="326">
        <v>3.32</v>
      </c>
      <c r="F29" s="327">
        <v>5.3999999999999999E-2</v>
      </c>
      <c r="G29" s="329" t="s">
        <v>1313</v>
      </c>
      <c r="H29" s="329">
        <v>2.2000000000000002</v>
      </c>
      <c r="I29" s="334">
        <v>5.93</v>
      </c>
      <c r="J29" s="337">
        <v>5.0599999999999996</v>
      </c>
      <c r="K29" s="341">
        <v>3160000</v>
      </c>
      <c r="L29" s="341">
        <v>30100000</v>
      </c>
      <c r="M29" s="321">
        <v>2.56</v>
      </c>
    </row>
    <row r="30" spans="1:13">
      <c r="A30" s="320">
        <v>1924</v>
      </c>
      <c r="B30" s="325">
        <v>0.22600000000000001</v>
      </c>
      <c r="C30" s="329">
        <v>1.69</v>
      </c>
      <c r="D30" s="329" t="s">
        <v>1313</v>
      </c>
      <c r="E30" s="326">
        <v>3.46</v>
      </c>
      <c r="F30" s="327">
        <v>0.222</v>
      </c>
      <c r="G30" s="329" t="s">
        <v>1313</v>
      </c>
      <c r="H30" s="329">
        <v>2.3199999999999998</v>
      </c>
      <c r="I30" s="334">
        <v>5.35</v>
      </c>
      <c r="J30" s="337">
        <v>5.05</v>
      </c>
      <c r="K30" s="341">
        <v>3180000</v>
      </c>
      <c r="L30" s="341">
        <v>30300000</v>
      </c>
      <c r="M30" s="321">
        <v>3.56</v>
      </c>
    </row>
    <row r="31" spans="1:13">
      <c r="A31" s="320">
        <v>1925</v>
      </c>
      <c r="B31" s="325">
        <v>0.34899999999999998</v>
      </c>
      <c r="C31" s="329">
        <v>1.35</v>
      </c>
      <c r="D31" s="329" t="s">
        <v>1313</v>
      </c>
      <c r="E31" s="326">
        <v>3.91</v>
      </c>
      <c r="F31" s="327">
        <v>0.61499999999999999</v>
      </c>
      <c r="G31" s="329" t="s">
        <v>1313</v>
      </c>
      <c r="H31" s="329">
        <v>2.46</v>
      </c>
      <c r="I31" s="334">
        <v>5.26</v>
      </c>
      <c r="J31" s="337">
        <v>4.8899999999999997</v>
      </c>
      <c r="K31" s="341">
        <v>3380000</v>
      </c>
      <c r="L31" s="341">
        <v>31600000</v>
      </c>
      <c r="M31" s="321">
        <v>3.23</v>
      </c>
    </row>
    <row r="32" spans="1:13">
      <c r="A32" s="320">
        <v>1926</v>
      </c>
      <c r="B32" s="325">
        <v>0.34699999999999998</v>
      </c>
      <c r="C32" s="329">
        <v>1.44</v>
      </c>
      <c r="D32" s="329" t="s">
        <v>1313</v>
      </c>
      <c r="E32" s="326">
        <v>4.1900000000000004</v>
      </c>
      <c r="F32" s="327">
        <v>0.41899999999999998</v>
      </c>
      <c r="G32" s="329" t="s">
        <v>1313</v>
      </c>
      <c r="H32" s="329">
        <v>3.28</v>
      </c>
      <c r="I32" s="334">
        <v>4.5999999999999996</v>
      </c>
      <c r="J32" s="337">
        <v>4.76</v>
      </c>
      <c r="K32" s="341">
        <v>3210000</v>
      </c>
      <c r="L32" s="341">
        <v>29400000</v>
      </c>
      <c r="M32" s="321">
        <v>4.42</v>
      </c>
    </row>
    <row r="33" spans="1:13">
      <c r="A33" s="320">
        <v>1927</v>
      </c>
      <c r="B33" s="325">
        <v>0.254</v>
      </c>
      <c r="C33" s="329">
        <v>1.65</v>
      </c>
      <c r="D33" s="329" t="s">
        <v>1313</v>
      </c>
      <c r="E33" s="326">
        <v>4.63</v>
      </c>
      <c r="F33" s="327">
        <v>0.66800000000000004</v>
      </c>
      <c r="G33" s="329" t="s">
        <v>1313</v>
      </c>
      <c r="H33" s="329">
        <v>3.17</v>
      </c>
      <c r="I33" s="334">
        <v>4.66</v>
      </c>
      <c r="J33" s="337">
        <v>5.97</v>
      </c>
      <c r="K33" s="341">
        <v>2680000</v>
      </c>
      <c r="L33" s="341">
        <v>25000000</v>
      </c>
      <c r="M33" s="321">
        <v>4.6399999999999997</v>
      </c>
    </row>
    <row r="34" spans="1:13">
      <c r="A34" s="320">
        <v>1928</v>
      </c>
      <c r="B34" s="325">
        <v>0.29799999999999999</v>
      </c>
      <c r="C34" s="329">
        <v>1.74</v>
      </c>
      <c r="D34" s="329" t="s">
        <v>1313</v>
      </c>
      <c r="E34" s="326">
        <v>4.21</v>
      </c>
      <c r="F34" s="327">
        <v>0.34899999999999998</v>
      </c>
      <c r="G34" s="329" t="s">
        <v>1313</v>
      </c>
      <c r="H34" s="329">
        <v>2.4300000000000002</v>
      </c>
      <c r="I34" s="334">
        <v>5.82</v>
      </c>
      <c r="J34" s="337">
        <v>5.82</v>
      </c>
      <c r="K34" s="341">
        <v>2220000</v>
      </c>
      <c r="L34" s="341">
        <v>21100000</v>
      </c>
      <c r="M34" s="321">
        <v>4.3099999999999996</v>
      </c>
    </row>
    <row r="35" spans="1:13">
      <c r="A35" s="320">
        <v>1929</v>
      </c>
      <c r="B35" s="325">
        <v>0.33900000000000002</v>
      </c>
      <c r="C35" s="329">
        <v>1.33</v>
      </c>
      <c r="D35" s="329" t="s">
        <v>1313</v>
      </c>
      <c r="E35" s="326">
        <v>4.82</v>
      </c>
      <c r="F35" s="327">
        <v>0.125</v>
      </c>
      <c r="G35" s="329" t="s">
        <v>1313</v>
      </c>
      <c r="H35" s="329">
        <v>2.64</v>
      </c>
      <c r="I35" s="334">
        <v>5.96</v>
      </c>
      <c r="J35" s="337">
        <v>5.96</v>
      </c>
      <c r="K35" s="341">
        <v>1890000</v>
      </c>
      <c r="L35" s="341">
        <v>18000000</v>
      </c>
      <c r="M35" s="321">
        <v>4.84</v>
      </c>
    </row>
    <row r="36" spans="1:13">
      <c r="A36" s="320">
        <v>1930</v>
      </c>
      <c r="B36" s="325">
        <v>0.26700000000000002</v>
      </c>
      <c r="C36" s="329">
        <v>1.47</v>
      </c>
      <c r="D36" s="329" t="s">
        <v>1313</v>
      </c>
      <c r="E36" s="326">
        <v>4.33</v>
      </c>
      <c r="F36" s="327">
        <v>5.6000000000000001E-2</v>
      </c>
      <c r="G36" s="329" t="s">
        <v>1313</v>
      </c>
      <c r="H36" s="329">
        <v>2.85</v>
      </c>
      <c r="I36" s="334">
        <v>3.7</v>
      </c>
      <c r="J36" s="337">
        <v>3.7</v>
      </c>
      <c r="K36" s="341">
        <v>1350000</v>
      </c>
      <c r="L36" s="341">
        <v>13200000</v>
      </c>
      <c r="M36" s="321">
        <v>4.75</v>
      </c>
    </row>
    <row r="37" spans="1:13">
      <c r="A37" s="320">
        <v>1931</v>
      </c>
      <c r="B37" s="325">
        <v>0.26200000000000001</v>
      </c>
      <c r="C37" s="329">
        <v>1.36</v>
      </c>
      <c r="D37" s="329" t="s">
        <v>1313</v>
      </c>
      <c r="E37" s="326">
        <v>4.03</v>
      </c>
      <c r="F37" s="327">
        <v>7.4999999999999997E-2</v>
      </c>
      <c r="G37" s="329" t="s">
        <v>1313</v>
      </c>
      <c r="H37" s="329">
        <v>2.75</v>
      </c>
      <c r="I37" s="334">
        <v>3.7</v>
      </c>
      <c r="J37" s="337">
        <v>3.7</v>
      </c>
      <c r="K37" s="341">
        <v>876000</v>
      </c>
      <c r="L37" s="341">
        <v>9390000</v>
      </c>
      <c r="M37" s="321">
        <v>8.94</v>
      </c>
    </row>
    <row r="38" spans="1:13">
      <c r="A38" s="320">
        <v>1932</v>
      </c>
      <c r="B38" s="325">
        <v>8.5999999999999993E-2</v>
      </c>
      <c r="C38" s="329">
        <v>1.01</v>
      </c>
      <c r="D38" s="329" t="s">
        <v>1313</v>
      </c>
      <c r="E38" s="326">
        <v>1.74</v>
      </c>
      <c r="F38" s="327">
        <v>0.68899999999999995</v>
      </c>
      <c r="G38" s="329" t="s">
        <v>1313</v>
      </c>
      <c r="H38" s="329">
        <v>2.36</v>
      </c>
      <c r="I38" s="334">
        <v>2.59</v>
      </c>
      <c r="J38" s="337">
        <v>2.59</v>
      </c>
      <c r="K38" s="341">
        <v>813000</v>
      </c>
      <c r="L38" s="341">
        <v>9680000</v>
      </c>
      <c r="M38" s="321">
        <v>6.53</v>
      </c>
    </row>
    <row r="39" spans="1:13">
      <c r="A39" s="320">
        <v>1933</v>
      </c>
      <c r="B39" s="325">
        <v>7.1999999999999995E-2</v>
      </c>
      <c r="C39" s="329">
        <v>1.29</v>
      </c>
      <c r="D39" s="329" t="s">
        <v>1313</v>
      </c>
      <c r="E39" s="326">
        <v>5.04</v>
      </c>
      <c r="F39" s="327">
        <v>0.77800000000000002</v>
      </c>
      <c r="G39" s="329" t="s">
        <v>1313</v>
      </c>
      <c r="H39" s="329">
        <v>2.4</v>
      </c>
      <c r="I39" s="334">
        <v>3.35</v>
      </c>
      <c r="J39" s="337">
        <v>3.35</v>
      </c>
      <c r="K39" s="341">
        <v>782000</v>
      </c>
      <c r="L39" s="341">
        <v>9800000</v>
      </c>
      <c r="M39" s="321">
        <v>6.77</v>
      </c>
    </row>
    <row r="40" spans="1:13">
      <c r="A40" s="320">
        <v>1934</v>
      </c>
      <c r="B40" s="327">
        <v>0.14799999999999999</v>
      </c>
      <c r="C40" s="329">
        <v>1.36</v>
      </c>
      <c r="D40" s="329" t="s">
        <v>1313</v>
      </c>
      <c r="E40" s="326">
        <v>5.42</v>
      </c>
      <c r="F40" s="327">
        <v>8.3000000000000004E-2</v>
      </c>
      <c r="G40" s="329" t="s">
        <v>1313</v>
      </c>
      <c r="H40" s="329">
        <v>2.61</v>
      </c>
      <c r="I40" s="334">
        <v>2.98</v>
      </c>
      <c r="J40" s="337">
        <v>2.98</v>
      </c>
      <c r="K40" s="341">
        <v>767000</v>
      </c>
      <c r="L40" s="341">
        <v>9330000</v>
      </c>
      <c r="M40" s="322">
        <v>12.9</v>
      </c>
    </row>
    <row r="41" spans="1:13">
      <c r="A41" s="320">
        <v>1935</v>
      </c>
      <c r="B41" s="327">
        <v>0.28699999999999998</v>
      </c>
      <c r="C41" s="329">
        <v>1.84</v>
      </c>
      <c r="D41" s="329" t="s">
        <v>1313</v>
      </c>
      <c r="E41" s="326">
        <v>5.1100000000000003</v>
      </c>
      <c r="F41" s="327">
        <v>0.16300000000000001</v>
      </c>
      <c r="G41" s="329" t="s">
        <v>1313</v>
      </c>
      <c r="H41" s="329">
        <v>2.91</v>
      </c>
      <c r="I41" s="334">
        <v>3.89</v>
      </c>
      <c r="J41" s="337">
        <v>3.89</v>
      </c>
      <c r="K41" s="341">
        <v>828000</v>
      </c>
      <c r="L41" s="341">
        <v>9860000</v>
      </c>
      <c r="M41" s="322">
        <v>12.1</v>
      </c>
    </row>
    <row r="42" spans="1:13">
      <c r="A42" s="320">
        <v>1936</v>
      </c>
      <c r="B42" s="327">
        <v>0.30399999999999999</v>
      </c>
      <c r="C42" s="329">
        <v>2.06</v>
      </c>
      <c r="D42" s="329" t="s">
        <v>1313</v>
      </c>
      <c r="E42" s="326">
        <v>6.55</v>
      </c>
      <c r="F42" s="326">
        <v>1.81</v>
      </c>
      <c r="G42" s="329" t="s">
        <v>1313</v>
      </c>
      <c r="H42" s="329">
        <v>3.23</v>
      </c>
      <c r="I42" s="334">
        <v>5.13</v>
      </c>
      <c r="J42" s="337">
        <v>5.13</v>
      </c>
      <c r="K42" s="341">
        <v>916000</v>
      </c>
      <c r="L42" s="341">
        <v>10700000</v>
      </c>
      <c r="M42" s="322">
        <v>14.2</v>
      </c>
    </row>
    <row r="43" spans="1:13">
      <c r="A43" s="320">
        <v>1937</v>
      </c>
      <c r="B43" s="327">
        <v>0.66500000000000004</v>
      </c>
      <c r="C43" s="329">
        <v>2.25</v>
      </c>
      <c r="D43" s="329" t="s">
        <v>1313</v>
      </c>
      <c r="E43" s="326">
        <v>6.44</v>
      </c>
      <c r="F43" s="326">
        <v>1.94</v>
      </c>
      <c r="G43" s="329" t="s">
        <v>1313</v>
      </c>
      <c r="H43" s="329">
        <v>3.9</v>
      </c>
      <c r="I43" s="334">
        <v>5.35</v>
      </c>
      <c r="J43" s="337">
        <v>5.35</v>
      </c>
      <c r="K43" s="341">
        <v>1150000</v>
      </c>
      <c r="L43" s="341">
        <v>13000000</v>
      </c>
      <c r="M43" s="322">
        <v>14.8</v>
      </c>
    </row>
    <row r="44" spans="1:13">
      <c r="A44" s="320">
        <v>1938</v>
      </c>
      <c r="B44" s="327">
        <v>1.5</v>
      </c>
      <c r="C44" s="329">
        <v>2</v>
      </c>
      <c r="D44" s="329" t="s">
        <v>1313</v>
      </c>
      <c r="E44" s="326">
        <v>5.01</v>
      </c>
      <c r="F44" s="326">
        <v>1.07</v>
      </c>
      <c r="G44" s="329" t="s">
        <v>1313</v>
      </c>
      <c r="H44" s="329">
        <v>3.67</v>
      </c>
      <c r="I44" s="334">
        <v>3.96</v>
      </c>
      <c r="J44" s="337">
        <v>3.96</v>
      </c>
      <c r="K44" s="341">
        <v>871000</v>
      </c>
      <c r="L44" s="341">
        <v>10100000</v>
      </c>
      <c r="M44" s="322">
        <v>16.8</v>
      </c>
    </row>
    <row r="45" spans="1:13">
      <c r="A45" s="320">
        <v>1939</v>
      </c>
      <c r="B45" s="327">
        <v>1.28</v>
      </c>
      <c r="C45" s="329">
        <v>1.97</v>
      </c>
      <c r="D45" s="329" t="s">
        <v>1313</v>
      </c>
      <c r="E45" s="326">
        <v>9.5399999999999991</v>
      </c>
      <c r="F45" s="326">
        <v>1.57</v>
      </c>
      <c r="G45" s="329" t="s">
        <v>1313</v>
      </c>
      <c r="H45" s="329">
        <v>3.66</v>
      </c>
      <c r="I45" s="334">
        <v>4.92</v>
      </c>
      <c r="J45" s="338">
        <v>11.2</v>
      </c>
      <c r="K45" s="341">
        <v>1040000</v>
      </c>
      <c r="L45" s="341">
        <v>12200000</v>
      </c>
      <c r="M45" s="322">
        <v>16.899999999999999</v>
      </c>
    </row>
    <row r="46" spans="1:13">
      <c r="A46" s="320">
        <v>1940</v>
      </c>
      <c r="B46" s="327">
        <v>1.38</v>
      </c>
      <c r="C46" s="329">
        <v>2.0699999999999998</v>
      </c>
      <c r="D46" s="329" t="s">
        <v>1313</v>
      </c>
      <c r="E46" s="326">
        <v>6.09</v>
      </c>
      <c r="F46" s="326">
        <v>1.77</v>
      </c>
      <c r="G46" s="329" t="s">
        <v>1313</v>
      </c>
      <c r="H46" s="329">
        <v>8.39</v>
      </c>
      <c r="I46" s="334">
        <v>6.4</v>
      </c>
      <c r="J46" s="337">
        <v>6.4</v>
      </c>
      <c r="K46" s="341">
        <v>945000</v>
      </c>
      <c r="L46" s="341">
        <v>11000000</v>
      </c>
      <c r="M46" s="322">
        <v>14.5</v>
      </c>
    </row>
    <row r="47" spans="1:13">
      <c r="A47" s="320">
        <v>1941</v>
      </c>
      <c r="B47" s="327">
        <v>1.02</v>
      </c>
      <c r="C47" s="329">
        <v>1.6</v>
      </c>
      <c r="D47" s="329" t="s">
        <v>1313</v>
      </c>
      <c r="E47" s="326">
        <v>9.64</v>
      </c>
      <c r="F47" s="327">
        <v>0.58599999999999997</v>
      </c>
      <c r="G47" s="329" t="s">
        <v>1313</v>
      </c>
      <c r="H47" s="331">
        <v>10</v>
      </c>
      <c r="I47" s="334">
        <v>8.3699999999999992</v>
      </c>
      <c r="J47" s="339">
        <v>10.1</v>
      </c>
      <c r="K47" s="341">
        <v>741000</v>
      </c>
      <c r="L47" s="341">
        <v>8220000</v>
      </c>
      <c r="M47" s="322">
        <v>14.9</v>
      </c>
    </row>
    <row r="48" spans="1:13">
      <c r="A48" s="320">
        <v>1942</v>
      </c>
      <c r="B48" s="327">
        <v>1.03</v>
      </c>
      <c r="C48" s="329">
        <v>2.38</v>
      </c>
      <c r="D48" s="329" t="s">
        <v>1313</v>
      </c>
      <c r="E48" s="326">
        <v>9.8000000000000007</v>
      </c>
      <c r="F48" s="326">
        <v>3.23</v>
      </c>
      <c r="G48" s="329" t="s">
        <v>1313</v>
      </c>
      <c r="H48" s="329">
        <v>9.43</v>
      </c>
      <c r="I48" s="340">
        <v>10.3</v>
      </c>
      <c r="J48" s="338">
        <v>10.6</v>
      </c>
      <c r="K48" s="341">
        <v>1150000</v>
      </c>
      <c r="L48" s="341">
        <v>11500000</v>
      </c>
      <c r="M48" s="322">
        <v>16.899999999999999</v>
      </c>
    </row>
    <row r="49" spans="1:13">
      <c r="A49" s="320">
        <v>1943</v>
      </c>
      <c r="B49" s="327">
        <v>1.17</v>
      </c>
      <c r="C49" s="329">
        <v>3.16</v>
      </c>
      <c r="D49" s="329" t="s">
        <v>1313</v>
      </c>
      <c r="E49" s="328">
        <v>11.3</v>
      </c>
      <c r="F49" s="327">
        <v>0.10199999999999999</v>
      </c>
      <c r="G49" s="329" t="s">
        <v>1313</v>
      </c>
      <c r="H49" s="331">
        <v>10</v>
      </c>
      <c r="I49" s="340">
        <v>15.8</v>
      </c>
      <c r="J49" s="339">
        <v>15.8</v>
      </c>
      <c r="K49" s="341">
        <v>971000</v>
      </c>
      <c r="L49" s="341">
        <v>9160000</v>
      </c>
      <c r="M49" s="322">
        <v>19.600000000000001</v>
      </c>
    </row>
    <row r="50" spans="1:13">
      <c r="A50" s="320">
        <v>1944</v>
      </c>
      <c r="B50" s="326">
        <v>1.26</v>
      </c>
      <c r="C50" s="329">
        <v>3.71</v>
      </c>
      <c r="D50" s="329" t="s">
        <v>1313</v>
      </c>
      <c r="E50" s="328">
        <v>11.1</v>
      </c>
      <c r="F50" s="327">
        <v>0.26900000000000002</v>
      </c>
      <c r="G50" s="329" t="s">
        <v>1313</v>
      </c>
      <c r="H50" s="331">
        <v>10</v>
      </c>
      <c r="I50" s="340">
        <v>14.1</v>
      </c>
      <c r="J50" s="331">
        <v>15.8</v>
      </c>
      <c r="K50" s="341">
        <v>964000</v>
      </c>
      <c r="L50" s="341">
        <v>8930000</v>
      </c>
      <c r="M50" s="322">
        <v>16</v>
      </c>
    </row>
    <row r="51" spans="1:13">
      <c r="A51" s="320">
        <v>1945</v>
      </c>
      <c r="B51" s="327">
        <v>0.96699999999999997</v>
      </c>
      <c r="C51" s="329">
        <v>2.99</v>
      </c>
      <c r="D51" s="329" t="s">
        <v>1313</v>
      </c>
      <c r="E51" s="328">
        <v>11.9</v>
      </c>
      <c r="F51" s="327">
        <v>0.76600000000000001</v>
      </c>
      <c r="G51" s="329" t="s">
        <v>1313</v>
      </c>
      <c r="H51" s="329">
        <v>9.39</v>
      </c>
      <c r="I51" s="340">
        <v>17.100000000000001</v>
      </c>
      <c r="J51" s="331">
        <v>15.7</v>
      </c>
      <c r="K51" s="341">
        <v>971000</v>
      </c>
      <c r="L51" s="341">
        <v>8830000</v>
      </c>
      <c r="M51" s="322">
        <v>30</v>
      </c>
    </row>
    <row r="52" spans="1:13">
      <c r="A52" s="320">
        <v>1946</v>
      </c>
      <c r="B52" s="327">
        <v>0.81799999999999995</v>
      </c>
      <c r="C52" s="329">
        <v>2.2599999999999998</v>
      </c>
      <c r="D52" s="329" t="s">
        <v>1313</v>
      </c>
      <c r="E52" s="328">
        <v>12.9</v>
      </c>
      <c r="F52" s="327">
        <v>0.82599999999999996</v>
      </c>
      <c r="G52" s="329" t="s">
        <v>1313</v>
      </c>
      <c r="H52" s="331">
        <v>11.3</v>
      </c>
      <c r="I52" s="340">
        <v>15.1</v>
      </c>
      <c r="J52" s="338">
        <v>13.3</v>
      </c>
      <c r="K52" s="341">
        <v>1140000</v>
      </c>
      <c r="L52" s="341">
        <v>9500000</v>
      </c>
      <c r="M52" s="322">
        <v>17.899999999999999</v>
      </c>
    </row>
    <row r="53" spans="1:13">
      <c r="A53" s="320">
        <v>1947</v>
      </c>
      <c r="B53" s="327">
        <v>0.54200000000000004</v>
      </c>
      <c r="C53" s="329">
        <v>2.71</v>
      </c>
      <c r="D53" s="329" t="s">
        <v>1313</v>
      </c>
      <c r="E53" s="326">
        <v>9.61</v>
      </c>
      <c r="F53" s="327">
        <v>0.99299999999999999</v>
      </c>
      <c r="G53" s="329" t="s">
        <v>1313</v>
      </c>
      <c r="H53" s="331">
        <v>10.5</v>
      </c>
      <c r="I53" s="340">
        <v>12.1</v>
      </c>
      <c r="J53" s="331">
        <v>12.7</v>
      </c>
      <c r="K53" s="341">
        <v>1230000</v>
      </c>
      <c r="L53" s="341">
        <v>8980000</v>
      </c>
      <c r="M53" s="322">
        <v>15.6</v>
      </c>
    </row>
    <row r="54" spans="1:13">
      <c r="A54" s="320">
        <v>1948</v>
      </c>
      <c r="B54" s="327">
        <v>0.53</v>
      </c>
      <c r="C54" s="329">
        <v>2.92</v>
      </c>
      <c r="D54" s="329" t="s">
        <v>1313</v>
      </c>
      <c r="E54" s="326">
        <v>8.48</v>
      </c>
      <c r="F54" s="326">
        <v>1.29</v>
      </c>
      <c r="G54" s="329" t="s">
        <v>1313</v>
      </c>
      <c r="H54" s="331">
        <v>10.1</v>
      </c>
      <c r="I54" s="340">
        <v>11.4</v>
      </c>
      <c r="J54" s="331">
        <v>11</v>
      </c>
      <c r="K54" s="341">
        <v>1770000</v>
      </c>
      <c r="L54" s="341">
        <v>12000000</v>
      </c>
      <c r="M54" s="322">
        <v>16.3</v>
      </c>
    </row>
    <row r="55" spans="1:13">
      <c r="A55" s="320">
        <v>1949</v>
      </c>
      <c r="B55" s="327">
        <v>0.77200000000000002</v>
      </c>
      <c r="C55" s="329">
        <v>2.6</v>
      </c>
      <c r="D55" s="329" t="s">
        <v>1313</v>
      </c>
      <c r="E55" s="326">
        <v>6.79</v>
      </c>
      <c r="F55" s="326">
        <v>1.92</v>
      </c>
      <c r="G55" s="329" t="s">
        <v>1313</v>
      </c>
      <c r="H55" s="329">
        <v>9.2100000000000009</v>
      </c>
      <c r="I55" s="334">
        <v>8.98</v>
      </c>
      <c r="J55" s="338">
        <v>9.14</v>
      </c>
      <c r="K55" s="341">
        <v>1750000</v>
      </c>
      <c r="L55" s="341">
        <v>12000000</v>
      </c>
      <c r="M55" s="322">
        <v>17.899999999999999</v>
      </c>
    </row>
    <row r="56" spans="1:13">
      <c r="A56" s="320">
        <v>1950</v>
      </c>
      <c r="B56" s="326">
        <v>1.18</v>
      </c>
      <c r="C56" s="329">
        <v>1.81</v>
      </c>
      <c r="D56" s="329" t="s">
        <v>1313</v>
      </c>
      <c r="E56" s="328">
        <v>13.3</v>
      </c>
      <c r="F56" s="326">
        <v>1.57</v>
      </c>
      <c r="G56" s="329" t="s">
        <v>1313</v>
      </c>
      <c r="H56" s="329">
        <v>8.2899999999999991</v>
      </c>
      <c r="I56" s="340">
        <v>14.3</v>
      </c>
      <c r="J56" s="331">
        <v>15.6</v>
      </c>
      <c r="K56" s="341">
        <v>1750000</v>
      </c>
      <c r="L56" s="341">
        <v>11800000</v>
      </c>
      <c r="M56" s="322">
        <v>18.7</v>
      </c>
    </row>
    <row r="57" spans="1:13">
      <c r="A57" s="320">
        <v>1951</v>
      </c>
      <c r="B57" s="326">
        <v>1.1499999999999999</v>
      </c>
      <c r="C57" s="329">
        <v>1.66</v>
      </c>
      <c r="D57" s="329" t="s">
        <v>1313</v>
      </c>
      <c r="E57" s="328">
        <v>18.7</v>
      </c>
      <c r="F57" s="326">
        <v>2.4500000000000002</v>
      </c>
      <c r="G57" s="329" t="s">
        <v>1313</v>
      </c>
      <c r="H57" s="329">
        <v>9.76</v>
      </c>
      <c r="I57" s="340">
        <v>14.4</v>
      </c>
      <c r="J57" s="331">
        <v>17.600000000000001</v>
      </c>
      <c r="K57" s="341">
        <v>1940000</v>
      </c>
      <c r="L57" s="341">
        <v>12100000</v>
      </c>
      <c r="M57" s="322">
        <v>21</v>
      </c>
    </row>
    <row r="58" spans="1:13">
      <c r="A58" s="320">
        <v>1952</v>
      </c>
      <c r="B58" s="326">
        <v>1.07</v>
      </c>
      <c r="C58" s="329">
        <v>1.82</v>
      </c>
      <c r="D58" s="329" t="s">
        <v>1313</v>
      </c>
      <c r="E58" s="328">
        <v>14.1</v>
      </c>
      <c r="F58" s="327">
        <v>0.73799999999999999</v>
      </c>
      <c r="G58" s="329" t="s">
        <v>1313</v>
      </c>
      <c r="H58" s="329">
        <v>8.7799999999999994</v>
      </c>
      <c r="I58" s="340">
        <v>14.1</v>
      </c>
      <c r="J58" s="338">
        <v>17.3</v>
      </c>
      <c r="K58" s="341">
        <v>1810000</v>
      </c>
      <c r="L58" s="341">
        <v>11100000</v>
      </c>
      <c r="M58" s="322">
        <v>21.8</v>
      </c>
    </row>
    <row r="59" spans="1:13">
      <c r="A59" s="320">
        <v>1953</v>
      </c>
      <c r="B59" s="327">
        <v>0.81100000000000005</v>
      </c>
      <c r="C59" s="329">
        <v>2.02</v>
      </c>
      <c r="D59" s="329" t="s">
        <v>1313</v>
      </c>
      <c r="E59" s="328">
        <v>19.7</v>
      </c>
      <c r="F59" s="327">
        <v>0.80100000000000005</v>
      </c>
      <c r="G59" s="329" t="s">
        <v>1313</v>
      </c>
      <c r="H59" s="329">
        <v>8.6999999999999993</v>
      </c>
      <c r="I59" s="340">
        <v>16.600000000000001</v>
      </c>
      <c r="J59" s="331">
        <v>21.8</v>
      </c>
      <c r="K59" s="341">
        <v>2000000</v>
      </c>
      <c r="L59" s="341">
        <v>12200000</v>
      </c>
      <c r="M59" s="322">
        <v>24.1</v>
      </c>
    </row>
    <row r="60" spans="1:13">
      <c r="A60" s="320">
        <v>1954</v>
      </c>
      <c r="B60" s="327">
        <v>0.752</v>
      </c>
      <c r="C60" s="329">
        <v>2.04</v>
      </c>
      <c r="D60" s="329" t="s">
        <v>1313</v>
      </c>
      <c r="E60" s="328">
        <v>18.899999999999999</v>
      </c>
      <c r="F60" s="327">
        <v>0.88500000000000001</v>
      </c>
      <c r="G60" s="329" t="s">
        <v>1313</v>
      </c>
      <c r="H60" s="329">
        <v>8</v>
      </c>
      <c r="I60" s="340">
        <v>18.100000000000001</v>
      </c>
      <c r="J60" s="331">
        <v>21.5</v>
      </c>
      <c r="K60" s="341">
        <v>1870000</v>
      </c>
      <c r="L60" s="341">
        <v>11300000</v>
      </c>
      <c r="M60" s="322">
        <v>29.2</v>
      </c>
    </row>
    <row r="61" spans="1:13">
      <c r="A61" s="320">
        <v>1955</v>
      </c>
      <c r="B61" s="327">
        <v>0.72099999999999997</v>
      </c>
      <c r="C61" s="329">
        <v>2</v>
      </c>
      <c r="D61" s="329" t="s">
        <v>1313</v>
      </c>
      <c r="E61" s="328">
        <v>31.4</v>
      </c>
      <c r="F61" s="327">
        <v>0.90100000000000002</v>
      </c>
      <c r="G61" s="329" t="s">
        <v>1313</v>
      </c>
      <c r="H61" s="331">
        <v>15.6</v>
      </c>
      <c r="I61" s="340">
        <v>26.5</v>
      </c>
      <c r="J61" s="331">
        <v>25.6</v>
      </c>
      <c r="K61" s="341">
        <v>1530000</v>
      </c>
      <c r="L61" s="341">
        <v>9330000</v>
      </c>
      <c r="M61" s="322">
        <v>33.9</v>
      </c>
    </row>
    <row r="62" spans="1:13">
      <c r="A62" s="320">
        <v>1956</v>
      </c>
      <c r="B62" s="327">
        <v>0.66500000000000004</v>
      </c>
      <c r="C62" s="329">
        <v>3.31</v>
      </c>
      <c r="D62" s="329" t="s">
        <v>1313</v>
      </c>
      <c r="E62" s="328">
        <v>32.200000000000003</v>
      </c>
      <c r="F62" s="326">
        <v>1.31</v>
      </c>
      <c r="G62" s="329" t="s">
        <v>1313</v>
      </c>
      <c r="H62" s="331">
        <v>17.600000000000001</v>
      </c>
      <c r="I62" s="340">
        <v>26.7</v>
      </c>
      <c r="J62" s="338">
        <v>32.9</v>
      </c>
      <c r="K62" s="341">
        <v>1800000</v>
      </c>
      <c r="L62" s="341">
        <v>10800000</v>
      </c>
      <c r="M62" s="322">
        <v>34.5</v>
      </c>
    </row>
    <row r="63" spans="1:13">
      <c r="A63" s="320">
        <v>1957</v>
      </c>
      <c r="B63" s="327">
        <v>0.57599999999999996</v>
      </c>
      <c r="C63" s="329">
        <v>2.72</v>
      </c>
      <c r="D63" s="329" t="s">
        <v>1313</v>
      </c>
      <c r="E63" s="328">
        <v>21.2</v>
      </c>
      <c r="F63" s="326">
        <v>1.26</v>
      </c>
      <c r="G63" s="329" t="s">
        <v>1313</v>
      </c>
      <c r="H63" s="331">
        <v>15.8</v>
      </c>
      <c r="I63" s="340">
        <v>23.1</v>
      </c>
      <c r="J63" s="331">
        <v>25</v>
      </c>
      <c r="K63" s="341">
        <v>1690000</v>
      </c>
      <c r="L63" s="341">
        <v>9830000</v>
      </c>
      <c r="M63" s="322">
        <v>41.1</v>
      </c>
    </row>
    <row r="64" spans="1:13">
      <c r="A64" s="320">
        <v>1958</v>
      </c>
      <c r="B64" s="327">
        <v>0.44700000000000001</v>
      </c>
      <c r="C64" s="329">
        <v>2.54</v>
      </c>
      <c r="D64" s="329" t="s">
        <v>1313</v>
      </c>
      <c r="E64" s="328">
        <v>20.9</v>
      </c>
      <c r="F64" s="326">
        <v>1.47</v>
      </c>
      <c r="G64" s="329" t="s">
        <v>1313</v>
      </c>
      <c r="H64" s="331">
        <v>15.3</v>
      </c>
      <c r="I64" s="340">
        <v>21.5</v>
      </c>
      <c r="J64" s="331">
        <v>22.9</v>
      </c>
      <c r="K64" s="341">
        <v>1200000</v>
      </c>
      <c r="L64" s="341">
        <v>6780000</v>
      </c>
      <c r="M64" s="322">
        <v>27.7</v>
      </c>
    </row>
    <row r="65" spans="1:13">
      <c r="A65" s="320">
        <v>1959</v>
      </c>
      <c r="B65" s="327">
        <v>0.48199999999999998</v>
      </c>
      <c r="C65" s="329">
        <v>4.2300000000000004</v>
      </c>
      <c r="D65" s="331">
        <v>16.7</v>
      </c>
      <c r="E65" s="328">
        <v>31</v>
      </c>
      <c r="F65" s="327">
        <v>0.97699999999999998</v>
      </c>
      <c r="G65" s="329" t="s">
        <v>1313</v>
      </c>
      <c r="H65" s="331">
        <v>15.4</v>
      </c>
      <c r="I65" s="340">
        <v>27.9</v>
      </c>
      <c r="J65" s="331">
        <v>51.3</v>
      </c>
      <c r="K65" s="341">
        <v>1190000</v>
      </c>
      <c r="L65" s="341">
        <v>6650000</v>
      </c>
      <c r="M65" s="322">
        <v>32.799999999999997</v>
      </c>
    </row>
    <row r="66" spans="1:13">
      <c r="A66" s="320">
        <v>1960</v>
      </c>
      <c r="B66" s="327">
        <v>0.73399999999999999</v>
      </c>
      <c r="C66" s="329">
        <v>2.39</v>
      </c>
      <c r="D66" s="331">
        <v>23.7</v>
      </c>
      <c r="E66" s="328">
        <v>21.2</v>
      </c>
      <c r="F66" s="326">
        <v>2.0299999999999998</v>
      </c>
      <c r="G66" s="331">
        <v>49.6</v>
      </c>
      <c r="H66" s="331">
        <v>16</v>
      </c>
      <c r="I66" s="340">
        <v>24.1</v>
      </c>
      <c r="J66" s="331">
        <v>45.4</v>
      </c>
      <c r="K66" s="341">
        <v>1610000</v>
      </c>
      <c r="L66" s="341">
        <v>8850000</v>
      </c>
      <c r="M66" s="322">
        <v>39.700000000000003</v>
      </c>
    </row>
    <row r="67" spans="1:13">
      <c r="A67" s="320">
        <v>1961</v>
      </c>
      <c r="B67" s="326">
        <v>1.34</v>
      </c>
      <c r="C67" s="329">
        <v>2.67</v>
      </c>
      <c r="D67" s="331">
        <v>21.8</v>
      </c>
      <c r="E67" s="328">
        <v>27.5</v>
      </c>
      <c r="F67" s="326">
        <v>1.92</v>
      </c>
      <c r="G67" s="331">
        <v>48</v>
      </c>
      <c r="H67" s="331">
        <v>17.3</v>
      </c>
      <c r="I67" s="340">
        <v>24.1</v>
      </c>
      <c r="J67" s="331">
        <v>51.7</v>
      </c>
      <c r="K67" s="341">
        <v>1340000</v>
      </c>
      <c r="L67" s="341">
        <v>7320000</v>
      </c>
      <c r="M67" s="322">
        <v>41.8</v>
      </c>
    </row>
    <row r="68" spans="1:13">
      <c r="A68" s="320">
        <v>1962</v>
      </c>
      <c r="B68" s="332">
        <v>0.89</v>
      </c>
      <c r="C68" s="329">
        <v>4.1100000000000003</v>
      </c>
      <c r="D68" s="331">
        <v>27.8</v>
      </c>
      <c r="E68" s="328">
        <v>22.4</v>
      </c>
      <c r="F68" s="326">
        <v>1.88</v>
      </c>
      <c r="G68" s="331">
        <v>49.3</v>
      </c>
      <c r="H68" s="331">
        <v>18.600000000000001</v>
      </c>
      <c r="I68" s="340">
        <v>27</v>
      </c>
      <c r="J68" s="338">
        <v>50.7</v>
      </c>
      <c r="K68" s="341">
        <v>1460000</v>
      </c>
      <c r="L68" s="341">
        <v>7890000</v>
      </c>
      <c r="M68" s="322">
        <v>50.5</v>
      </c>
    </row>
    <row r="69" spans="1:13">
      <c r="A69" s="320">
        <v>1963</v>
      </c>
      <c r="B69" s="326">
        <v>1.55</v>
      </c>
      <c r="C69" s="329">
        <v>3.64</v>
      </c>
      <c r="D69" s="331">
        <v>26</v>
      </c>
      <c r="E69" s="328">
        <v>31.2</v>
      </c>
      <c r="F69" s="326">
        <v>1.96</v>
      </c>
      <c r="G69" s="331">
        <v>49.3</v>
      </c>
      <c r="H69" s="331">
        <v>21.8</v>
      </c>
      <c r="I69" s="340">
        <v>31.2</v>
      </c>
      <c r="J69" s="331">
        <v>57.2</v>
      </c>
      <c r="K69" s="341">
        <v>1610000</v>
      </c>
      <c r="L69" s="341">
        <v>8560000</v>
      </c>
      <c r="M69" s="322">
        <v>63.4</v>
      </c>
    </row>
    <row r="70" spans="1:13">
      <c r="A70" s="320">
        <v>1964</v>
      </c>
      <c r="B70" s="326">
        <v>1.26</v>
      </c>
      <c r="C70" s="329">
        <v>3.74</v>
      </c>
      <c r="D70" s="331">
        <v>31.1</v>
      </c>
      <c r="E70" s="328">
        <v>27.5</v>
      </c>
      <c r="F70" s="326">
        <v>4.55</v>
      </c>
      <c r="G70" s="331">
        <v>43.4</v>
      </c>
      <c r="H70" s="331">
        <v>23.9</v>
      </c>
      <c r="I70" s="340">
        <v>34.799999999999997</v>
      </c>
      <c r="J70" s="331">
        <v>62.9</v>
      </c>
      <c r="K70" s="341">
        <v>1840000</v>
      </c>
      <c r="L70" s="341">
        <v>9680000</v>
      </c>
      <c r="M70" s="322">
        <v>79.2</v>
      </c>
    </row>
    <row r="71" spans="1:13">
      <c r="A71" s="320">
        <v>1965</v>
      </c>
      <c r="B71" s="326">
        <v>1.0900000000000001</v>
      </c>
      <c r="C71" s="329">
        <v>3.28</v>
      </c>
      <c r="D71" s="331">
        <v>33.4</v>
      </c>
      <c r="E71" s="328">
        <v>36.299999999999997</v>
      </c>
      <c r="F71" s="326">
        <v>3.21</v>
      </c>
      <c r="G71" s="331">
        <v>43.4</v>
      </c>
      <c r="H71" s="331">
        <v>28.8</v>
      </c>
      <c r="I71" s="340">
        <v>36.9</v>
      </c>
      <c r="J71" s="339">
        <v>66</v>
      </c>
      <c r="K71" s="341">
        <v>1900000</v>
      </c>
      <c r="L71" s="341">
        <v>9840000</v>
      </c>
      <c r="M71" s="322">
        <v>92.3</v>
      </c>
    </row>
    <row r="72" spans="1:13">
      <c r="A72" s="320">
        <v>1966</v>
      </c>
      <c r="B72" s="326">
        <v>1.6</v>
      </c>
      <c r="C72" s="329">
        <v>3.21</v>
      </c>
      <c r="D72" s="331">
        <v>49.5</v>
      </c>
      <c r="E72" s="328">
        <v>42.1</v>
      </c>
      <c r="F72" s="326">
        <v>6.39</v>
      </c>
      <c r="G72" s="331">
        <v>45.8</v>
      </c>
      <c r="H72" s="331">
        <v>35.299999999999997</v>
      </c>
      <c r="I72" s="340">
        <v>52.1</v>
      </c>
      <c r="J72" s="331">
        <v>81.099999999999994</v>
      </c>
      <c r="K72" s="341">
        <v>1980000</v>
      </c>
      <c r="L72" s="341">
        <v>9950000</v>
      </c>
      <c r="M72" s="322">
        <v>94.5</v>
      </c>
    </row>
    <row r="73" spans="1:13">
      <c r="A73" s="320">
        <v>1967</v>
      </c>
      <c r="B73" s="327">
        <v>0.50900000000000001</v>
      </c>
      <c r="C73" s="331">
        <v>11.4</v>
      </c>
      <c r="D73" s="331">
        <v>57.5</v>
      </c>
      <c r="E73" s="328">
        <v>41.1</v>
      </c>
      <c r="F73" s="326">
        <v>8.6999999999999993</v>
      </c>
      <c r="G73" s="331">
        <v>44.3</v>
      </c>
      <c r="H73" s="331">
        <v>27</v>
      </c>
      <c r="I73" s="340">
        <v>41.5</v>
      </c>
      <c r="J73" s="341">
        <v>112</v>
      </c>
      <c r="K73" s="341">
        <v>2240000</v>
      </c>
      <c r="L73" s="341">
        <v>10900000</v>
      </c>
      <c r="M73" s="322">
        <v>98.8</v>
      </c>
    </row>
    <row r="74" spans="1:13">
      <c r="A74" s="320">
        <v>1968</v>
      </c>
      <c r="B74" s="327">
        <v>0.46</v>
      </c>
      <c r="C74" s="331">
        <v>10.3</v>
      </c>
      <c r="D74" s="331">
        <v>64.7</v>
      </c>
      <c r="E74" s="328">
        <v>55.2</v>
      </c>
      <c r="F74" s="328">
        <v>12.3</v>
      </c>
      <c r="G74" s="331">
        <v>48.8</v>
      </c>
      <c r="H74" s="331">
        <v>25</v>
      </c>
      <c r="I74" s="340">
        <v>42.5</v>
      </c>
      <c r="J74" s="338">
        <v>116</v>
      </c>
      <c r="K74" s="341">
        <v>2280000</v>
      </c>
      <c r="L74" s="341">
        <v>10700000</v>
      </c>
      <c r="M74" s="323">
        <v>106</v>
      </c>
    </row>
    <row r="75" spans="1:13">
      <c r="A75" s="320">
        <v>1969</v>
      </c>
      <c r="B75" s="327">
        <v>0.67100000000000004</v>
      </c>
      <c r="C75" s="331">
        <v>11.6</v>
      </c>
      <c r="D75" s="331">
        <v>62.2</v>
      </c>
      <c r="E75" s="328">
        <v>38.1</v>
      </c>
      <c r="F75" s="328">
        <v>15.6</v>
      </c>
      <c r="G75" s="331">
        <v>48</v>
      </c>
      <c r="H75" s="331">
        <v>33.5</v>
      </c>
      <c r="I75" s="340">
        <v>42.7</v>
      </c>
      <c r="J75" s="338">
        <v>89.3</v>
      </c>
      <c r="K75" s="341">
        <v>2460000</v>
      </c>
      <c r="L75" s="341">
        <v>10900000</v>
      </c>
      <c r="M75" s="323">
        <v>107</v>
      </c>
    </row>
    <row r="76" spans="1:13">
      <c r="A76" s="320">
        <v>1970</v>
      </c>
      <c r="B76" s="327">
        <v>0.53900000000000003</v>
      </c>
      <c r="C76" s="331">
        <v>10.9</v>
      </c>
      <c r="D76" s="331">
        <v>45.1</v>
      </c>
      <c r="E76" s="328">
        <v>47.6</v>
      </c>
      <c r="F76" s="328">
        <v>13</v>
      </c>
      <c r="G76" s="331">
        <v>55.7</v>
      </c>
      <c r="H76" s="331">
        <v>22.1</v>
      </c>
      <c r="I76" s="340">
        <v>40.299999999999997</v>
      </c>
      <c r="J76" s="338">
        <v>94.3</v>
      </c>
      <c r="K76" s="341">
        <v>2390000</v>
      </c>
      <c r="L76" s="341">
        <v>10000000</v>
      </c>
      <c r="M76" s="323">
        <v>132</v>
      </c>
    </row>
    <row r="77" spans="1:13">
      <c r="A77" s="320">
        <v>1971</v>
      </c>
      <c r="B77" s="327">
        <v>0.56100000000000005</v>
      </c>
      <c r="C77" s="329">
        <v>8.65</v>
      </c>
      <c r="D77" s="331">
        <v>37.1</v>
      </c>
      <c r="E77" s="328">
        <v>43.2</v>
      </c>
      <c r="F77" s="328">
        <v>12.6</v>
      </c>
      <c r="G77" s="331">
        <v>53.6</v>
      </c>
      <c r="H77" s="331">
        <v>24.8</v>
      </c>
      <c r="I77" s="340">
        <v>39.299999999999997</v>
      </c>
      <c r="J77" s="328">
        <v>76.3</v>
      </c>
      <c r="K77" s="341">
        <v>2310000</v>
      </c>
      <c r="L77" s="341">
        <v>9300000</v>
      </c>
      <c r="M77" s="323">
        <v>127</v>
      </c>
    </row>
    <row r="78" spans="1:13">
      <c r="A78" s="320">
        <v>1972</v>
      </c>
      <c r="B78" s="327">
        <v>0.53200000000000003</v>
      </c>
      <c r="C78" s="329">
        <v>7.95</v>
      </c>
      <c r="D78" s="331">
        <v>39.700000000000003</v>
      </c>
      <c r="E78" s="328">
        <v>57.1</v>
      </c>
      <c r="F78" s="328">
        <v>16.5</v>
      </c>
      <c r="G78" s="331">
        <v>53.6</v>
      </c>
      <c r="H78" s="331">
        <v>28.9</v>
      </c>
      <c r="I78" s="340">
        <v>48.6</v>
      </c>
      <c r="J78" s="338">
        <v>84.7</v>
      </c>
      <c r="K78" s="341">
        <v>2520000</v>
      </c>
      <c r="L78" s="341">
        <v>9830000</v>
      </c>
      <c r="M78" s="323">
        <v>133</v>
      </c>
    </row>
    <row r="79" spans="1:13">
      <c r="A79" s="320">
        <v>1973</v>
      </c>
      <c r="B79" s="327">
        <v>0.621</v>
      </c>
      <c r="C79" s="329">
        <v>8.27</v>
      </c>
      <c r="D79" s="331">
        <v>31.1</v>
      </c>
      <c r="E79" s="328">
        <v>77.900000000000006</v>
      </c>
      <c r="F79" s="328">
        <v>19.5</v>
      </c>
      <c r="G79" s="331">
        <v>53.6</v>
      </c>
      <c r="H79" s="331">
        <v>32.1</v>
      </c>
      <c r="I79" s="340">
        <v>57</v>
      </c>
      <c r="J79" s="328">
        <v>95.2</v>
      </c>
      <c r="K79" s="341">
        <v>3460000</v>
      </c>
      <c r="L79" s="341">
        <v>12700000</v>
      </c>
      <c r="M79" s="323">
        <v>163</v>
      </c>
    </row>
    <row r="80" spans="1:13">
      <c r="A80" s="320">
        <v>1974</v>
      </c>
      <c r="B80" s="327">
        <v>0.39400000000000002</v>
      </c>
      <c r="C80" s="331">
        <v>10.1</v>
      </c>
      <c r="D80" s="331">
        <v>33.200000000000003</v>
      </c>
      <c r="E80" s="330">
        <v>101</v>
      </c>
      <c r="F80" s="328">
        <v>26</v>
      </c>
      <c r="G80" s="331">
        <v>53.6</v>
      </c>
      <c r="H80" s="331">
        <v>34.9</v>
      </c>
      <c r="I80" s="340">
        <v>61.6</v>
      </c>
      <c r="J80" s="341">
        <v>116</v>
      </c>
      <c r="K80" s="341">
        <v>4990000</v>
      </c>
      <c r="L80" s="341">
        <v>16500000</v>
      </c>
      <c r="M80" s="323">
        <v>179</v>
      </c>
    </row>
    <row r="81" spans="1:13">
      <c r="A81" s="320">
        <v>1975</v>
      </c>
      <c r="B81" s="327">
        <v>0.58799999999999997</v>
      </c>
      <c r="C81" s="329">
        <v>8.4</v>
      </c>
      <c r="D81" s="331">
        <v>36</v>
      </c>
      <c r="E81" s="328">
        <v>56.6</v>
      </c>
      <c r="F81" s="328">
        <v>20.5</v>
      </c>
      <c r="G81" s="331">
        <v>53.6</v>
      </c>
      <c r="H81" s="331">
        <v>26.4</v>
      </c>
      <c r="I81" s="340">
        <v>40.700000000000003</v>
      </c>
      <c r="J81" s="328">
        <v>89.6</v>
      </c>
      <c r="K81" s="341">
        <v>4820000</v>
      </c>
      <c r="L81" s="341">
        <v>14600000</v>
      </c>
      <c r="M81" s="323">
        <v>178</v>
      </c>
    </row>
    <row r="82" spans="1:13">
      <c r="A82" s="320">
        <v>1976</v>
      </c>
      <c r="B82" s="327">
        <v>0.19</v>
      </c>
      <c r="C82" s="329">
        <v>6.7</v>
      </c>
      <c r="D82" s="331">
        <v>26.7</v>
      </c>
      <c r="E82" s="328">
        <v>83</v>
      </c>
      <c r="F82" s="328">
        <v>15.9</v>
      </c>
      <c r="G82" s="331">
        <v>53.6</v>
      </c>
      <c r="H82" s="331">
        <v>33.799999999999997</v>
      </c>
      <c r="I82" s="340">
        <v>51.1</v>
      </c>
      <c r="J82" s="328">
        <v>93.3</v>
      </c>
      <c r="K82" s="341">
        <v>3510000</v>
      </c>
      <c r="L82" s="341">
        <v>10100000</v>
      </c>
      <c r="M82" s="323">
        <v>194</v>
      </c>
    </row>
    <row r="83" spans="1:13">
      <c r="A83" s="320">
        <v>1977</v>
      </c>
      <c r="B83" s="327">
        <v>0.17199999999999999</v>
      </c>
      <c r="C83" s="329">
        <v>6.07</v>
      </c>
      <c r="D83" s="331">
        <v>31.3</v>
      </c>
      <c r="E83" s="328">
        <v>78.099999999999994</v>
      </c>
      <c r="F83" s="328">
        <v>13.3</v>
      </c>
      <c r="G83" s="331">
        <v>53.6</v>
      </c>
      <c r="H83" s="331">
        <v>31.5</v>
      </c>
      <c r="I83" s="340">
        <v>49.5</v>
      </c>
      <c r="J83" s="341">
        <v>105</v>
      </c>
      <c r="K83" s="341">
        <v>3500000</v>
      </c>
      <c r="L83" s="341">
        <v>9410000</v>
      </c>
      <c r="M83" s="323">
        <v>203</v>
      </c>
    </row>
    <row r="84" spans="1:13">
      <c r="A84" s="320">
        <v>1978</v>
      </c>
      <c r="B84" s="327">
        <v>0.25600000000000001</v>
      </c>
      <c r="C84" s="329">
        <v>8</v>
      </c>
      <c r="D84" s="331">
        <v>31.8</v>
      </c>
      <c r="E84" s="328">
        <v>90.9</v>
      </c>
      <c r="F84" s="328">
        <v>21.9</v>
      </c>
      <c r="G84" s="331">
        <v>53.6</v>
      </c>
      <c r="H84" s="331">
        <v>26.8</v>
      </c>
      <c r="I84" s="340">
        <v>70.3</v>
      </c>
      <c r="J84" s="341">
        <v>114</v>
      </c>
      <c r="K84" s="341">
        <v>4950000</v>
      </c>
      <c r="L84" s="341">
        <v>12400000</v>
      </c>
      <c r="M84" s="323">
        <v>200</v>
      </c>
    </row>
    <row r="85" spans="1:13">
      <c r="A85" s="320">
        <v>1979</v>
      </c>
      <c r="B85" s="327">
        <v>0.218</v>
      </c>
      <c r="C85" s="329">
        <v>9.61</v>
      </c>
      <c r="D85" s="331">
        <v>33.9</v>
      </c>
      <c r="E85" s="330">
        <v>108</v>
      </c>
      <c r="F85" s="328">
        <v>28</v>
      </c>
      <c r="G85" s="331">
        <v>53.6</v>
      </c>
      <c r="H85" s="331">
        <v>23.7</v>
      </c>
      <c r="I85" s="340">
        <v>85.7</v>
      </c>
      <c r="J85" s="341">
        <v>127</v>
      </c>
      <c r="K85" s="341">
        <v>7770000</v>
      </c>
      <c r="L85" s="341">
        <v>17400000</v>
      </c>
      <c r="M85" s="323">
        <v>202</v>
      </c>
    </row>
    <row r="86" spans="1:13">
      <c r="A86" s="320">
        <v>1980</v>
      </c>
      <c r="B86" s="327">
        <v>9.2999999999999999E-2</v>
      </c>
      <c r="C86" s="331">
        <v>10.3</v>
      </c>
      <c r="D86" s="331">
        <v>33.6</v>
      </c>
      <c r="E86" s="330">
        <v>109</v>
      </c>
      <c r="F86" s="328">
        <v>23.8</v>
      </c>
      <c r="G86" s="331">
        <v>53.6</v>
      </c>
      <c r="H86" s="331">
        <v>30.3</v>
      </c>
      <c r="I86" s="340">
        <v>68.599999999999994</v>
      </c>
      <c r="J86" s="341">
        <v>123</v>
      </c>
      <c r="K86" s="341">
        <v>10800000</v>
      </c>
      <c r="L86" s="341">
        <v>21400000</v>
      </c>
      <c r="M86" s="323">
        <v>213</v>
      </c>
    </row>
    <row r="87" spans="1:13">
      <c r="A87" s="320">
        <v>1981</v>
      </c>
      <c r="B87" s="327">
        <v>0.218</v>
      </c>
      <c r="C87" s="331">
        <v>12.2</v>
      </c>
      <c r="D87" s="331">
        <v>37</v>
      </c>
      <c r="E87" s="328">
        <v>88.6</v>
      </c>
      <c r="F87" s="328">
        <v>26.9</v>
      </c>
      <c r="G87" s="331">
        <v>53.6</v>
      </c>
      <c r="H87" s="331">
        <v>28.6</v>
      </c>
      <c r="I87" s="340">
        <v>59.8</v>
      </c>
      <c r="J87" s="341">
        <v>113</v>
      </c>
      <c r="K87" s="341">
        <v>9030000</v>
      </c>
      <c r="L87" s="341">
        <v>16200000</v>
      </c>
      <c r="M87" s="323">
        <v>216</v>
      </c>
    </row>
    <row r="88" spans="1:13">
      <c r="A88" s="320">
        <v>1982</v>
      </c>
      <c r="B88" s="327">
        <v>0.249</v>
      </c>
      <c r="C88" s="331">
        <v>10.6</v>
      </c>
      <c r="D88" s="331">
        <v>27</v>
      </c>
      <c r="E88" s="328">
        <v>77.599999999999994</v>
      </c>
      <c r="F88" s="328">
        <v>26</v>
      </c>
      <c r="G88" s="328">
        <v>53.9</v>
      </c>
      <c r="H88" s="331">
        <v>34.9</v>
      </c>
      <c r="I88" s="340">
        <v>58.3</v>
      </c>
      <c r="J88" s="328">
        <v>82.8</v>
      </c>
      <c r="K88" s="341">
        <v>7140000</v>
      </c>
      <c r="L88" s="341">
        <v>12100000</v>
      </c>
      <c r="M88" s="323">
        <v>200</v>
      </c>
    </row>
    <row r="89" spans="1:13">
      <c r="A89" s="320">
        <v>1983</v>
      </c>
      <c r="B89" s="327">
        <v>0.187</v>
      </c>
      <c r="C89" s="329">
        <v>9.43</v>
      </c>
      <c r="D89" s="331">
        <v>30.9</v>
      </c>
      <c r="E89" s="330">
        <v>100</v>
      </c>
      <c r="F89" s="328">
        <v>38.200000000000003</v>
      </c>
      <c r="G89" s="328">
        <v>54</v>
      </c>
      <c r="H89" s="331">
        <v>29.3</v>
      </c>
      <c r="I89" s="340">
        <v>59.5</v>
      </c>
      <c r="J89" s="341">
        <v>108</v>
      </c>
      <c r="K89" s="341">
        <v>7520000</v>
      </c>
      <c r="L89" s="341">
        <v>12300000</v>
      </c>
      <c r="M89" s="323">
        <v>203</v>
      </c>
    </row>
    <row r="90" spans="1:13">
      <c r="A90" s="320">
        <v>1984</v>
      </c>
      <c r="B90" s="327">
        <v>0.46700000000000003</v>
      </c>
      <c r="C90" s="331">
        <v>10.6</v>
      </c>
      <c r="D90" s="331">
        <v>36</v>
      </c>
      <c r="E90" s="330">
        <v>139</v>
      </c>
      <c r="F90" s="328">
        <v>36.1</v>
      </c>
      <c r="G90" s="328">
        <v>54.3</v>
      </c>
      <c r="H90" s="331">
        <v>41</v>
      </c>
      <c r="I90" s="340">
        <v>68.400000000000006</v>
      </c>
      <c r="J90" s="341">
        <v>138</v>
      </c>
      <c r="K90" s="341">
        <v>8030000</v>
      </c>
      <c r="L90" s="341">
        <v>12600000</v>
      </c>
      <c r="M90" s="323">
        <v>238</v>
      </c>
    </row>
    <row r="91" spans="1:13">
      <c r="A91" s="320">
        <v>1985</v>
      </c>
      <c r="B91" s="325" t="s">
        <v>1325</v>
      </c>
      <c r="C91" s="329">
        <v>8.0500000000000007</v>
      </c>
      <c r="D91" s="331">
        <v>32.299999999999997</v>
      </c>
      <c r="E91" s="330">
        <v>124</v>
      </c>
      <c r="F91" s="328">
        <v>27.6</v>
      </c>
      <c r="G91" s="328">
        <v>54.3</v>
      </c>
      <c r="H91" s="331">
        <v>35.1</v>
      </c>
      <c r="I91" s="340">
        <v>70.599999999999994</v>
      </c>
      <c r="J91" s="341">
        <v>143</v>
      </c>
      <c r="K91" s="341">
        <v>8270000</v>
      </c>
      <c r="L91" s="341">
        <v>12500000</v>
      </c>
      <c r="M91" s="323">
        <v>247</v>
      </c>
    </row>
    <row r="92" spans="1:13">
      <c r="A92" s="320">
        <v>1986</v>
      </c>
      <c r="B92" s="325" t="s">
        <v>1325</v>
      </c>
      <c r="C92" s="331">
        <v>11</v>
      </c>
      <c r="D92" s="331">
        <v>35.9</v>
      </c>
      <c r="E92" s="330">
        <v>139</v>
      </c>
      <c r="F92" s="328">
        <v>23.3</v>
      </c>
      <c r="G92" s="328">
        <v>54.3</v>
      </c>
      <c r="H92" s="331">
        <v>40.200000000000003</v>
      </c>
      <c r="I92" s="340">
        <v>64.7</v>
      </c>
      <c r="J92" s="338">
        <v>158</v>
      </c>
      <c r="K92" s="341">
        <v>9670000</v>
      </c>
      <c r="L92" s="341">
        <v>14400000</v>
      </c>
      <c r="M92" s="323">
        <v>260</v>
      </c>
    </row>
    <row r="93" spans="1:13">
      <c r="A93" s="320">
        <v>1987</v>
      </c>
      <c r="B93" s="326">
        <v>3.11</v>
      </c>
      <c r="C93" s="329">
        <v>5.12</v>
      </c>
      <c r="D93" s="331">
        <v>44.9</v>
      </c>
      <c r="E93" s="330">
        <v>118</v>
      </c>
      <c r="F93" s="328">
        <v>22</v>
      </c>
      <c r="G93" s="328">
        <v>54.3</v>
      </c>
      <c r="H93" s="331">
        <v>38.4</v>
      </c>
      <c r="I93" s="340">
        <v>60.3</v>
      </c>
      <c r="J93" s="338">
        <v>151</v>
      </c>
      <c r="K93" s="341">
        <v>10500000</v>
      </c>
      <c r="L93" s="341">
        <v>15100000</v>
      </c>
      <c r="M93" s="323">
        <v>271</v>
      </c>
    </row>
    <row r="94" spans="1:13">
      <c r="A94" s="320">
        <v>1988</v>
      </c>
      <c r="B94" s="326">
        <v>4.97</v>
      </c>
      <c r="C94" s="329">
        <v>4.79</v>
      </c>
      <c r="D94" s="331">
        <v>46.4</v>
      </c>
      <c r="E94" s="330">
        <v>124</v>
      </c>
      <c r="F94" s="328">
        <v>28.8</v>
      </c>
      <c r="G94" s="328">
        <v>54.3</v>
      </c>
      <c r="H94" s="331">
        <v>35.5</v>
      </c>
      <c r="I94" s="340">
        <v>71</v>
      </c>
      <c r="J94" s="341">
        <v>154</v>
      </c>
      <c r="K94" s="341">
        <v>10800000</v>
      </c>
      <c r="L94" s="341">
        <v>14900000</v>
      </c>
      <c r="M94" s="323">
        <v>280</v>
      </c>
    </row>
    <row r="95" spans="1:13">
      <c r="A95" s="320">
        <v>1989</v>
      </c>
      <c r="B95" s="326">
        <v>6.28</v>
      </c>
      <c r="C95" s="329">
        <v>3.93</v>
      </c>
      <c r="D95" s="331">
        <v>46.3</v>
      </c>
      <c r="E95" s="330">
        <v>113</v>
      </c>
      <c r="F95" s="328">
        <v>38.1</v>
      </c>
      <c r="G95" s="328">
        <v>54.3</v>
      </c>
      <c r="H95" s="331">
        <v>32.5</v>
      </c>
      <c r="I95" s="340">
        <v>78.5</v>
      </c>
      <c r="J95" s="341">
        <v>134</v>
      </c>
      <c r="K95" s="341">
        <v>12200000</v>
      </c>
      <c r="L95" s="341">
        <v>16000000</v>
      </c>
      <c r="M95" s="323">
        <v>282</v>
      </c>
    </row>
    <row r="96" spans="1:13">
      <c r="A96" s="320">
        <v>1990</v>
      </c>
      <c r="B96" s="326">
        <v>7.74</v>
      </c>
      <c r="C96" s="329">
        <v>5.82</v>
      </c>
      <c r="D96" s="331">
        <v>65.400000000000006</v>
      </c>
      <c r="E96" s="330">
        <v>125</v>
      </c>
      <c r="F96" s="328">
        <v>55</v>
      </c>
      <c r="G96" s="328">
        <v>54.3</v>
      </c>
      <c r="H96" s="331">
        <v>30.3</v>
      </c>
      <c r="I96" s="340">
        <v>77.5</v>
      </c>
      <c r="J96" s="341">
        <v>151</v>
      </c>
      <c r="K96" s="341">
        <v>15200000</v>
      </c>
      <c r="L96" s="341">
        <v>19000000</v>
      </c>
      <c r="M96" s="323">
        <v>291</v>
      </c>
    </row>
    <row r="97" spans="1:13">
      <c r="A97" s="320">
        <v>1991</v>
      </c>
      <c r="B97" s="326">
        <v>7.78</v>
      </c>
      <c r="C97" s="329">
        <v>4.8099999999999996</v>
      </c>
      <c r="D97" s="331">
        <v>67.5</v>
      </c>
      <c r="E97" s="330">
        <v>126</v>
      </c>
      <c r="F97" s="328">
        <v>39.6</v>
      </c>
      <c r="G97" s="328">
        <v>54.3</v>
      </c>
      <c r="H97" s="331">
        <v>24.3</v>
      </c>
      <c r="I97" s="340">
        <v>62.6</v>
      </c>
      <c r="J97" s="341">
        <v>172</v>
      </c>
      <c r="K97" s="341">
        <v>13900000</v>
      </c>
      <c r="L97" s="341">
        <v>16600000</v>
      </c>
      <c r="M97" s="323">
        <v>287</v>
      </c>
    </row>
    <row r="98" spans="1:13">
      <c r="A98" s="320">
        <v>1992</v>
      </c>
      <c r="B98" s="326">
        <v>7.74</v>
      </c>
      <c r="C98" s="329">
        <v>5.33</v>
      </c>
      <c r="D98" s="331">
        <v>59</v>
      </c>
      <c r="E98" s="330">
        <v>132</v>
      </c>
      <c r="F98" s="328">
        <v>57.8</v>
      </c>
      <c r="G98" s="328">
        <v>54.3</v>
      </c>
      <c r="H98" s="331">
        <v>26.9</v>
      </c>
      <c r="I98" s="340">
        <v>66.8</v>
      </c>
      <c r="J98" s="341">
        <v>144</v>
      </c>
      <c r="K98" s="341">
        <v>11200000</v>
      </c>
      <c r="L98" s="341">
        <v>13000000</v>
      </c>
      <c r="M98" s="323">
        <v>280</v>
      </c>
    </row>
    <row r="99" spans="1:13">
      <c r="A99" s="320">
        <v>1993</v>
      </c>
      <c r="B99" s="326">
        <v>8.83</v>
      </c>
      <c r="C99" s="329">
        <v>4.84</v>
      </c>
      <c r="D99" s="331">
        <v>61</v>
      </c>
      <c r="E99" s="330">
        <v>153</v>
      </c>
      <c r="F99" s="328">
        <v>78.5</v>
      </c>
      <c r="G99" s="328">
        <v>54.3</v>
      </c>
      <c r="H99" s="331">
        <v>20.2</v>
      </c>
      <c r="I99" s="340">
        <v>60.3</v>
      </c>
      <c r="J99" s="341">
        <v>156</v>
      </c>
      <c r="K99" s="341">
        <v>8560000</v>
      </c>
      <c r="L99" s="341">
        <v>9660000</v>
      </c>
      <c r="M99" s="323">
        <v>276</v>
      </c>
    </row>
    <row r="100" spans="1:13">
      <c r="A100" s="320">
        <v>1994</v>
      </c>
      <c r="B100" s="326">
        <v>8.4</v>
      </c>
      <c r="C100" s="329">
        <v>3</v>
      </c>
      <c r="D100" s="331">
        <v>60</v>
      </c>
      <c r="E100" s="330">
        <v>171</v>
      </c>
      <c r="F100" s="328">
        <v>88.6</v>
      </c>
      <c r="G100" s="328">
        <v>54.3</v>
      </c>
      <c r="H100" s="329">
        <v>8.6999999999999993</v>
      </c>
      <c r="I100" s="329" t="s">
        <v>1313</v>
      </c>
      <c r="J100" s="341">
        <v>165</v>
      </c>
      <c r="K100" s="341">
        <v>8330000</v>
      </c>
      <c r="L100" s="341">
        <v>9160000</v>
      </c>
      <c r="M100" s="323">
        <v>269</v>
      </c>
    </row>
    <row r="101" spans="1:13">
      <c r="A101" s="320">
        <v>1995</v>
      </c>
      <c r="B101" s="326">
        <v>6.85</v>
      </c>
      <c r="C101" s="329" t="s">
        <v>1313</v>
      </c>
      <c r="D101" s="331">
        <v>60</v>
      </c>
      <c r="E101" s="330">
        <v>221</v>
      </c>
      <c r="F101" s="328">
        <v>50.6</v>
      </c>
      <c r="G101" s="328">
        <v>54.3</v>
      </c>
      <c r="H101" s="329">
        <v>3.4</v>
      </c>
      <c r="I101" s="329" t="s">
        <v>1313</v>
      </c>
      <c r="J101" s="341">
        <v>243</v>
      </c>
      <c r="K101" s="341">
        <v>7200000</v>
      </c>
      <c r="L101" s="341">
        <v>7700000</v>
      </c>
      <c r="M101" s="323">
        <v>326</v>
      </c>
    </row>
    <row r="102" spans="1:13">
      <c r="A102" s="320">
        <v>1996</v>
      </c>
      <c r="B102" s="326">
        <v>7.94</v>
      </c>
      <c r="C102" s="329" t="s">
        <v>1313</v>
      </c>
      <c r="D102" s="331">
        <v>60</v>
      </c>
      <c r="E102" s="330">
        <v>256</v>
      </c>
      <c r="F102" s="328">
        <v>48.8</v>
      </c>
      <c r="G102" s="328">
        <v>54.3</v>
      </c>
      <c r="H102" s="329" t="s">
        <v>1313</v>
      </c>
      <c r="I102" s="329" t="s">
        <v>1313</v>
      </c>
      <c r="J102" s="338">
        <v>275</v>
      </c>
      <c r="K102" s="341">
        <v>8390000</v>
      </c>
      <c r="L102" s="341">
        <v>8720000</v>
      </c>
      <c r="M102" s="323">
        <v>324</v>
      </c>
    </row>
    <row r="103" spans="1:13">
      <c r="A103" s="320">
        <v>1997</v>
      </c>
      <c r="B103" s="328">
        <v>11</v>
      </c>
      <c r="C103" s="329" t="s">
        <v>1313</v>
      </c>
      <c r="D103" s="329" t="s">
        <v>1313</v>
      </c>
      <c r="E103" s="330">
        <v>258</v>
      </c>
      <c r="F103" s="328">
        <v>81.2</v>
      </c>
      <c r="G103" s="328">
        <v>53.4</v>
      </c>
      <c r="H103" s="329" t="s">
        <v>1313</v>
      </c>
      <c r="I103" s="329" t="s">
        <v>1313</v>
      </c>
      <c r="J103" s="323">
        <v>188</v>
      </c>
      <c r="K103" s="341">
        <v>8460000</v>
      </c>
      <c r="L103" s="341">
        <v>8590000</v>
      </c>
      <c r="M103" s="323">
        <v>339</v>
      </c>
    </row>
    <row r="104" spans="1:13">
      <c r="A104" s="320">
        <v>1998</v>
      </c>
      <c r="B104" s="328">
        <v>13.8</v>
      </c>
      <c r="C104" s="329" t="s">
        <v>1313</v>
      </c>
      <c r="D104" s="329" t="s">
        <v>1313</v>
      </c>
      <c r="E104" s="330">
        <v>302</v>
      </c>
      <c r="F104" s="328">
        <v>59.3</v>
      </c>
      <c r="G104" s="328">
        <v>36</v>
      </c>
      <c r="H104" s="329" t="s">
        <v>1313</v>
      </c>
      <c r="I104" s="329" t="s">
        <v>1313</v>
      </c>
      <c r="J104" s="323">
        <v>257</v>
      </c>
      <c r="K104" s="341">
        <v>10200000</v>
      </c>
      <c r="L104" s="341">
        <v>10200000</v>
      </c>
      <c r="M104" s="323">
        <v>354</v>
      </c>
    </row>
    <row r="105" spans="1:13">
      <c r="A105" s="320">
        <v>1999</v>
      </c>
      <c r="B105" s="328">
        <v>12.7</v>
      </c>
      <c r="C105" s="329" t="s">
        <v>1313</v>
      </c>
      <c r="D105" s="329" t="s">
        <v>1313</v>
      </c>
      <c r="E105" s="330">
        <v>338</v>
      </c>
      <c r="F105" s="328">
        <v>71.8</v>
      </c>
      <c r="G105" s="328">
        <v>25</v>
      </c>
      <c r="H105" s="329" t="s">
        <v>1313</v>
      </c>
      <c r="I105" s="329" t="s">
        <v>1313</v>
      </c>
      <c r="J105" s="323">
        <v>279</v>
      </c>
      <c r="K105" s="341">
        <v>10500000</v>
      </c>
      <c r="L105" s="341">
        <v>10300000</v>
      </c>
      <c r="M105" s="323">
        <v>366</v>
      </c>
    </row>
    <row r="106" spans="1:13">
      <c r="A106" s="320">
        <v>2000</v>
      </c>
      <c r="B106" s="328">
        <v>13.4</v>
      </c>
      <c r="C106" s="329" t="s">
        <v>1313</v>
      </c>
      <c r="D106" s="329" t="s">
        <v>1313</v>
      </c>
      <c r="E106" s="330">
        <v>318</v>
      </c>
      <c r="F106" s="328">
        <v>93.2</v>
      </c>
      <c r="G106" s="328">
        <v>20.8</v>
      </c>
      <c r="H106" s="329" t="s">
        <v>1313</v>
      </c>
      <c r="I106" s="329" t="s">
        <v>1313</v>
      </c>
      <c r="J106" s="323">
        <v>238</v>
      </c>
      <c r="K106" s="341">
        <v>18000000</v>
      </c>
      <c r="L106" s="341">
        <v>17000000</v>
      </c>
      <c r="M106" s="323">
        <v>364</v>
      </c>
    </row>
    <row r="107" spans="1:13">
      <c r="A107" s="336">
        <v>2001</v>
      </c>
      <c r="B107" s="331">
        <v>15.7</v>
      </c>
      <c r="C107" s="329" t="s">
        <v>1313</v>
      </c>
      <c r="D107" s="329" t="s">
        <v>1313</v>
      </c>
      <c r="E107" s="341">
        <v>268</v>
      </c>
      <c r="F107" s="331">
        <v>67.3</v>
      </c>
      <c r="G107" s="331">
        <v>7.3</v>
      </c>
      <c r="H107" s="329" t="s">
        <v>1313</v>
      </c>
      <c r="I107" s="329" t="s">
        <v>1313</v>
      </c>
      <c r="J107" s="323">
        <v>216</v>
      </c>
      <c r="K107" s="341">
        <v>19800000</v>
      </c>
      <c r="L107" s="341">
        <v>18200000</v>
      </c>
      <c r="M107" s="341">
        <v>395</v>
      </c>
    </row>
    <row r="108" spans="1:13">
      <c r="A108" s="336">
        <v>2002</v>
      </c>
      <c r="B108" s="331">
        <v>19.100000000000001</v>
      </c>
      <c r="C108" s="329" t="s">
        <v>1313</v>
      </c>
      <c r="D108" s="329" t="s">
        <v>1313</v>
      </c>
      <c r="E108" s="341">
        <v>222</v>
      </c>
      <c r="F108" s="331">
        <v>70.900000000000006</v>
      </c>
      <c r="G108" s="331">
        <v>7.3</v>
      </c>
      <c r="H108" s="329" t="s">
        <v>1313</v>
      </c>
      <c r="I108" s="329" t="s">
        <v>1313</v>
      </c>
      <c r="J108" s="323">
        <v>170</v>
      </c>
      <c r="K108" s="341">
        <v>9620000</v>
      </c>
      <c r="L108" s="341">
        <v>8710000</v>
      </c>
      <c r="M108" s="341">
        <v>414</v>
      </c>
    </row>
    <row r="109" spans="1:13">
      <c r="A109" s="336">
        <v>2003</v>
      </c>
      <c r="B109" s="331">
        <v>18.100000000000001</v>
      </c>
      <c r="C109" s="329" t="s">
        <v>1313</v>
      </c>
      <c r="D109" s="329" t="s">
        <v>1313</v>
      </c>
      <c r="E109" s="341">
        <v>224</v>
      </c>
      <c r="F109" s="331">
        <v>45.1</v>
      </c>
      <c r="G109" s="331">
        <v>2.4</v>
      </c>
      <c r="H109" s="329" t="s">
        <v>1313</v>
      </c>
      <c r="I109" s="329" t="s">
        <v>1313</v>
      </c>
      <c r="J109" s="323">
        <v>197</v>
      </c>
      <c r="K109" s="341">
        <v>13000000</v>
      </c>
      <c r="L109" s="341">
        <v>11500000</v>
      </c>
      <c r="M109" s="341">
        <v>466</v>
      </c>
    </row>
    <row r="110" spans="1:13">
      <c r="A110" s="336">
        <v>2004</v>
      </c>
      <c r="B110" s="331">
        <v>17.399999999999999</v>
      </c>
      <c r="C110" s="329" t="s">
        <v>1313</v>
      </c>
      <c r="D110" s="329" t="s">
        <v>1313</v>
      </c>
      <c r="E110" s="341">
        <v>249</v>
      </c>
      <c r="F110" s="331">
        <v>52.3</v>
      </c>
      <c r="G110" s="331">
        <v>1.7</v>
      </c>
      <c r="H110" s="329" t="s">
        <v>1313</v>
      </c>
      <c r="I110" s="329" t="s">
        <v>1313</v>
      </c>
      <c r="J110" s="323">
        <v>213</v>
      </c>
      <c r="K110" s="341">
        <v>14500000</v>
      </c>
      <c r="L110" s="341">
        <v>12500000</v>
      </c>
      <c r="M110" s="341">
        <v>472</v>
      </c>
    </row>
    <row r="111" spans="1:13">
      <c r="A111" s="336">
        <v>2005</v>
      </c>
      <c r="B111" s="331">
        <v>17.2</v>
      </c>
      <c r="C111" s="329" t="s">
        <v>1313</v>
      </c>
      <c r="D111" s="329" t="s">
        <v>1313</v>
      </c>
      <c r="E111" s="341">
        <v>286</v>
      </c>
      <c r="F111" s="331">
        <v>49.4</v>
      </c>
      <c r="G111" s="331">
        <v>0.4</v>
      </c>
      <c r="H111" s="329" t="s">
        <v>1313</v>
      </c>
      <c r="I111" s="329" t="s">
        <v>1313</v>
      </c>
      <c r="J111" s="323">
        <v>253</v>
      </c>
      <c r="K111" s="341">
        <v>14100000</v>
      </c>
      <c r="L111" s="341">
        <v>11800000</v>
      </c>
      <c r="M111" s="341">
        <v>504</v>
      </c>
    </row>
    <row r="112" spans="1:13">
      <c r="A112" s="336">
        <v>2006</v>
      </c>
      <c r="B112" s="331">
        <v>18.7</v>
      </c>
      <c r="C112" s="329" t="s">
        <v>1313</v>
      </c>
      <c r="D112" s="329" t="s">
        <v>1313</v>
      </c>
      <c r="E112" s="341">
        <v>288</v>
      </c>
      <c r="F112" s="331">
        <v>104</v>
      </c>
      <c r="G112" s="331">
        <v>0.4</v>
      </c>
      <c r="H112" s="329" t="s">
        <v>1313</v>
      </c>
      <c r="I112" s="329" t="s">
        <v>1313</v>
      </c>
      <c r="J112" s="323">
        <v>203</v>
      </c>
      <c r="K112" s="341">
        <v>21100000</v>
      </c>
      <c r="L112" s="341">
        <v>17100000</v>
      </c>
      <c r="M112" s="341">
        <v>515</v>
      </c>
    </row>
    <row r="113" spans="1:13">
      <c r="A113" s="336">
        <v>2007</v>
      </c>
      <c r="B113" s="331">
        <v>16.7</v>
      </c>
      <c r="C113" s="329" t="s">
        <v>1313</v>
      </c>
      <c r="D113" s="329" t="s">
        <v>1313</v>
      </c>
      <c r="E113" s="341">
        <v>363</v>
      </c>
      <c r="F113" s="331">
        <v>81.099999999999994</v>
      </c>
      <c r="G113" s="331">
        <v>0.3</v>
      </c>
      <c r="H113" s="329" t="s">
        <v>1313</v>
      </c>
      <c r="I113" s="329" t="s">
        <v>1313</v>
      </c>
      <c r="J113" s="323">
        <v>299</v>
      </c>
      <c r="K113" s="341">
        <v>22500000</v>
      </c>
      <c r="L113" s="341">
        <v>17700000</v>
      </c>
      <c r="M113" s="341">
        <v>509</v>
      </c>
    </row>
    <row r="114" spans="1:13">
      <c r="A114" s="336">
        <v>2008</v>
      </c>
      <c r="B114" s="331">
        <v>15.5</v>
      </c>
      <c r="C114" s="329" t="s">
        <v>1313</v>
      </c>
      <c r="D114" s="329" t="s">
        <v>1313</v>
      </c>
      <c r="E114" s="341">
        <v>336</v>
      </c>
      <c r="F114" s="331">
        <v>50.4</v>
      </c>
      <c r="G114" s="331">
        <v>0.3</v>
      </c>
      <c r="H114" s="329" t="s">
        <v>1313</v>
      </c>
      <c r="I114" s="329" t="s">
        <v>1313</v>
      </c>
      <c r="J114" s="323">
        <v>301</v>
      </c>
      <c r="K114" s="341">
        <v>22900000</v>
      </c>
      <c r="L114" s="341">
        <v>17300000</v>
      </c>
      <c r="M114" s="341">
        <v>468</v>
      </c>
    </row>
    <row r="115" spans="1:13">
      <c r="A115" s="336">
        <v>2009</v>
      </c>
      <c r="B115" s="331">
        <v>16.5</v>
      </c>
      <c r="C115" s="329" t="s">
        <v>1313</v>
      </c>
      <c r="D115" s="329" t="s">
        <v>1313</v>
      </c>
      <c r="E115" s="341">
        <v>287</v>
      </c>
      <c r="F115" s="331">
        <v>51.1</v>
      </c>
      <c r="G115" s="331">
        <v>0.3</v>
      </c>
      <c r="H115" s="329" t="s">
        <v>1313</v>
      </c>
      <c r="I115" s="329" t="s">
        <v>1313</v>
      </c>
      <c r="J115" s="323">
        <v>252</v>
      </c>
      <c r="K115" s="341">
        <v>11600000</v>
      </c>
      <c r="L115" s="341">
        <v>8810000</v>
      </c>
      <c r="M115" s="341">
        <v>450</v>
      </c>
    </row>
    <row r="116" spans="1:13">
      <c r="A116" s="336">
        <v>2010</v>
      </c>
      <c r="B116" s="331">
        <v>15.1</v>
      </c>
      <c r="C116" s="329" t="s">
        <v>1313</v>
      </c>
      <c r="D116" s="329" t="s">
        <v>1313</v>
      </c>
      <c r="E116" s="341">
        <v>253</v>
      </c>
      <c r="F116" s="331">
        <v>61</v>
      </c>
      <c r="G116" s="331">
        <v>0.3</v>
      </c>
      <c r="H116" s="329" t="s">
        <v>1313</v>
      </c>
      <c r="I116" s="329" t="s">
        <v>1313</v>
      </c>
      <c r="J116" s="323">
        <v>207</v>
      </c>
      <c r="K116" s="341">
        <v>18500000</v>
      </c>
      <c r="L116" s="341">
        <v>13800000</v>
      </c>
      <c r="M116" s="341">
        <v>472</v>
      </c>
    </row>
    <row r="117" spans="1:13">
      <c r="A117" s="336">
        <v>2011</v>
      </c>
      <c r="B117" s="331">
        <v>16.100000000000001</v>
      </c>
      <c r="C117" s="329" t="s">
        <v>1313</v>
      </c>
      <c r="D117" s="329" t="s">
        <v>1313</v>
      </c>
      <c r="E117" s="341">
        <v>257</v>
      </c>
      <c r="F117" s="331">
        <v>45.8</v>
      </c>
      <c r="G117" s="331">
        <v>0.3</v>
      </c>
      <c r="H117" s="329" t="s">
        <v>1313</v>
      </c>
      <c r="I117" s="329" t="s">
        <v>1313</v>
      </c>
      <c r="J117" s="323">
        <v>227</v>
      </c>
      <c r="K117" s="341">
        <v>25000000</v>
      </c>
      <c r="L117" s="341">
        <v>18100000</v>
      </c>
      <c r="M117" s="341">
        <v>491</v>
      </c>
    </row>
    <row r="118" spans="1:13">
      <c r="A118" s="336">
        <v>2012</v>
      </c>
      <c r="B118" s="331">
        <v>16</v>
      </c>
      <c r="C118" s="329" t="s">
        <v>1313</v>
      </c>
      <c r="D118" s="329" t="s">
        <v>1313</v>
      </c>
      <c r="E118" s="341">
        <v>276</v>
      </c>
      <c r="F118" s="331">
        <v>43.5</v>
      </c>
      <c r="G118" s="331">
        <v>0.3</v>
      </c>
      <c r="H118" s="329" t="s">
        <v>1313</v>
      </c>
      <c r="I118" s="329" t="s">
        <v>1313</v>
      </c>
      <c r="J118" s="323">
        <v>249</v>
      </c>
      <c r="K118" s="341">
        <v>19500000</v>
      </c>
      <c r="L118" s="341">
        <v>13800000</v>
      </c>
      <c r="M118" s="341">
        <v>423</v>
      </c>
    </row>
    <row r="119" spans="1:13">
      <c r="A119" s="336">
        <v>2013</v>
      </c>
      <c r="B119" s="331">
        <v>16.3</v>
      </c>
      <c r="C119" s="329" t="s">
        <v>1313</v>
      </c>
      <c r="D119" s="329" t="s">
        <v>1313</v>
      </c>
      <c r="E119" s="341">
        <v>227</v>
      </c>
      <c r="F119" s="331">
        <v>39.6</v>
      </c>
      <c r="G119" s="331">
        <v>0.3</v>
      </c>
      <c r="H119" s="329" t="s">
        <v>1313</v>
      </c>
      <c r="I119" s="329" t="s">
        <v>1313</v>
      </c>
      <c r="J119" s="323">
        <v>204</v>
      </c>
      <c r="K119" s="341">
        <v>22500000</v>
      </c>
      <c r="L119" s="341">
        <v>15700000</v>
      </c>
      <c r="M119" s="341">
        <v>459</v>
      </c>
    </row>
    <row r="120" spans="1:13">
      <c r="A120" s="336">
        <v>2014</v>
      </c>
      <c r="B120" s="331">
        <v>16.100000000000001</v>
      </c>
      <c r="C120" s="329" t="s">
        <v>1313</v>
      </c>
      <c r="D120" s="329" t="s">
        <v>1313</v>
      </c>
      <c r="E120" s="341">
        <v>275</v>
      </c>
      <c r="F120" s="331">
        <v>38.200000000000003</v>
      </c>
      <c r="G120" s="331">
        <v>0.3</v>
      </c>
      <c r="H120" s="329" t="s">
        <v>1313</v>
      </c>
      <c r="I120" s="329" t="s">
        <v>1313</v>
      </c>
      <c r="J120" s="323">
        <v>253</v>
      </c>
      <c r="K120" s="341">
        <v>21500000</v>
      </c>
      <c r="L120" s="341">
        <v>14800000</v>
      </c>
      <c r="M120" s="341">
        <v>382</v>
      </c>
    </row>
    <row r="121" spans="1:13">
      <c r="A121" s="336">
        <v>2015</v>
      </c>
      <c r="B121" s="331">
        <v>16.2</v>
      </c>
      <c r="C121" s="329" t="s">
        <v>1313</v>
      </c>
      <c r="D121" s="329" t="s">
        <v>1313</v>
      </c>
      <c r="E121" s="341">
        <v>271</v>
      </c>
      <c r="F121" s="331">
        <v>39</v>
      </c>
      <c r="G121" s="331">
        <v>0.3</v>
      </c>
      <c r="H121" s="329" t="s">
        <v>1313</v>
      </c>
      <c r="I121" s="329" t="s">
        <v>1313</v>
      </c>
      <c r="J121" s="323">
        <v>248</v>
      </c>
      <c r="K121" s="341">
        <v>17000000</v>
      </c>
      <c r="L121" s="341">
        <v>11700000</v>
      </c>
      <c r="M121" s="341">
        <v>470</v>
      </c>
    </row>
    <row r="122" spans="1:13">
      <c r="A122" s="336">
        <v>2016</v>
      </c>
      <c r="B122" s="331">
        <v>17</v>
      </c>
      <c r="C122" s="329" t="s">
        <v>1313</v>
      </c>
      <c r="D122" s="329" t="s">
        <v>1313</v>
      </c>
      <c r="E122" s="341">
        <v>297</v>
      </c>
      <c r="F122" s="331">
        <v>33</v>
      </c>
      <c r="G122" s="331">
        <v>0.3</v>
      </c>
      <c r="H122" s="329" t="s">
        <v>1313</v>
      </c>
      <c r="I122" s="329" t="s">
        <v>1313</v>
      </c>
      <c r="J122" s="323">
        <v>281</v>
      </c>
      <c r="K122" s="341">
        <v>13600000</v>
      </c>
      <c r="L122" s="341">
        <v>9260000</v>
      </c>
      <c r="M122" s="341">
        <v>460</v>
      </c>
    </row>
    <row r="123" spans="1:13">
      <c r="A123" s="336">
        <v>2017</v>
      </c>
      <c r="B123" s="331">
        <v>18</v>
      </c>
      <c r="C123" s="329" t="s">
        <v>1313</v>
      </c>
      <c r="D123" s="329" t="s">
        <v>1313</v>
      </c>
      <c r="E123" s="341">
        <v>522</v>
      </c>
      <c r="F123" s="331">
        <v>70.8</v>
      </c>
      <c r="G123" s="331">
        <v>0.3</v>
      </c>
      <c r="H123" s="329" t="s">
        <v>1313</v>
      </c>
      <c r="I123" s="329" t="s">
        <v>1313</v>
      </c>
      <c r="J123" s="323">
        <v>469</v>
      </c>
      <c r="K123" s="341">
        <v>10600000</v>
      </c>
      <c r="L123" s="341">
        <v>7050000</v>
      </c>
      <c r="M123" s="341">
        <v>456</v>
      </c>
    </row>
    <row r="124" spans="1:13">
      <c r="A124" s="336">
        <v>2018</v>
      </c>
      <c r="B124" s="331">
        <v>18.399999999999999</v>
      </c>
      <c r="C124" s="329" t="s">
        <v>1313</v>
      </c>
      <c r="D124" s="329" t="s">
        <v>1313</v>
      </c>
      <c r="E124" s="341">
        <v>225</v>
      </c>
      <c r="F124" s="331">
        <v>76.400000000000006</v>
      </c>
      <c r="G124" s="331">
        <v>0.3</v>
      </c>
      <c r="H124" s="329" t="s">
        <v>1313</v>
      </c>
      <c r="I124" s="329" t="s">
        <v>1313</v>
      </c>
      <c r="J124" s="323">
        <v>167</v>
      </c>
      <c r="K124" s="341">
        <v>31300000</v>
      </c>
      <c r="L124" s="341">
        <v>20300000</v>
      </c>
      <c r="M124" s="341">
        <v>470</v>
      </c>
    </row>
    <row r="125" spans="1:13">
      <c r="A125" s="336">
        <v>2019</v>
      </c>
      <c r="B125" s="331">
        <v>18.5</v>
      </c>
      <c r="C125" s="329" t="s">
        <v>1313</v>
      </c>
      <c r="D125" s="329" t="s">
        <v>1313</v>
      </c>
      <c r="E125" s="341">
        <v>208</v>
      </c>
      <c r="F125" s="331">
        <v>75.5</v>
      </c>
      <c r="G125" s="331">
        <v>0.3</v>
      </c>
      <c r="H125" s="329" t="s">
        <v>1313</v>
      </c>
      <c r="I125" s="329" t="s">
        <v>1313</v>
      </c>
      <c r="J125" s="323">
        <v>151</v>
      </c>
      <c r="K125" s="341">
        <v>38100000</v>
      </c>
      <c r="L125" s="341">
        <v>24300000</v>
      </c>
      <c r="M125" s="341">
        <v>475</v>
      </c>
    </row>
    <row r="126" spans="1:13">
      <c r="A126" s="497" t="s">
        <v>1336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</row>
    <row r="127" spans="1:13" ht="16.5">
      <c r="A127" s="507" t="s">
        <v>1410</v>
      </c>
      <c r="B127" s="507"/>
      <c r="C127" s="507"/>
      <c r="D127" s="507"/>
      <c r="E127" s="507"/>
      <c r="F127" s="507"/>
      <c r="G127" s="507"/>
      <c r="H127" s="507"/>
      <c r="I127" s="507"/>
      <c r="J127" s="507"/>
      <c r="K127" s="507"/>
      <c r="L127" s="507"/>
      <c r="M127" s="507"/>
    </row>
    <row r="128" spans="1:13">
      <c r="A128" s="510" t="s">
        <v>1328</v>
      </c>
      <c r="B128" s="510"/>
      <c r="C128" s="510"/>
      <c r="D128" s="510"/>
      <c r="E128" s="510"/>
      <c r="F128" s="510"/>
      <c r="G128" s="510"/>
      <c r="H128" s="510"/>
      <c r="I128" s="510"/>
      <c r="J128" s="510"/>
      <c r="K128" s="510"/>
      <c r="L128" s="510"/>
      <c r="M128" s="510"/>
    </row>
  </sheetData>
  <mergeCells count="7">
    <mergeCell ref="A127:M127"/>
    <mergeCell ref="A128:M128"/>
    <mergeCell ref="A1:M1"/>
    <mergeCell ref="A2:M2"/>
    <mergeCell ref="A3:M3"/>
    <mergeCell ref="A4:M4"/>
    <mergeCell ref="A126:M12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127"/>
  <sheetViews>
    <sheetView workbookViewId="0">
      <selection activeCell="W42" sqref="W42"/>
    </sheetView>
  </sheetViews>
  <sheetFormatPr defaultRowHeight="15"/>
  <sheetData>
    <row r="1" spans="1:12" ht="16.5">
      <c r="A1" s="493" t="s">
        <v>1411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</row>
    <row r="2" spans="1:12">
      <c r="A2" s="494" t="s">
        <v>1293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</row>
    <row r="3" spans="1:12">
      <c r="A3" s="493" t="s">
        <v>1412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</row>
    <row r="4" spans="1:12">
      <c r="A4" s="493" t="s">
        <v>1413</v>
      </c>
      <c r="B4" s="511"/>
      <c r="C4" s="511"/>
      <c r="D4" s="511"/>
      <c r="E4" s="511"/>
      <c r="F4" s="511"/>
      <c r="G4" s="511"/>
      <c r="H4" s="511"/>
      <c r="I4" s="511"/>
      <c r="J4" s="511"/>
      <c r="K4" s="511"/>
      <c r="L4" s="511"/>
    </row>
    <row r="5" spans="1:12" ht="39">
      <c r="A5" s="347" t="s">
        <v>0</v>
      </c>
      <c r="B5" s="348" t="s">
        <v>1320</v>
      </c>
      <c r="C5" s="348" t="s">
        <v>1296</v>
      </c>
      <c r="D5" s="348" t="s">
        <v>1299</v>
      </c>
      <c r="E5" s="348" t="s">
        <v>1300</v>
      </c>
      <c r="F5" s="348" t="s">
        <v>1322</v>
      </c>
      <c r="G5" s="363" t="s">
        <v>1302</v>
      </c>
      <c r="H5" s="363" t="s">
        <v>1323</v>
      </c>
      <c r="I5" s="363" t="s">
        <v>1307</v>
      </c>
      <c r="J5" s="348" t="s">
        <v>1308</v>
      </c>
      <c r="K5" s="348" t="s">
        <v>1309</v>
      </c>
      <c r="L5" s="348" t="s">
        <v>1310</v>
      </c>
    </row>
    <row r="6" spans="1:12">
      <c r="A6" s="349">
        <v>1900</v>
      </c>
      <c r="B6" s="350">
        <v>1790</v>
      </c>
      <c r="C6" s="351">
        <v>1790</v>
      </c>
      <c r="D6" s="357" t="s">
        <v>1313</v>
      </c>
      <c r="E6" s="357" t="s">
        <v>1313</v>
      </c>
      <c r="F6" s="357" t="s">
        <v>1313</v>
      </c>
      <c r="G6" s="361" t="s">
        <v>1313</v>
      </c>
      <c r="H6" s="361" t="s">
        <v>1313</v>
      </c>
      <c r="I6" s="366">
        <v>420</v>
      </c>
      <c r="J6" s="346">
        <v>20000</v>
      </c>
      <c r="K6" s="345">
        <v>390000</v>
      </c>
      <c r="L6" s="344">
        <v>5400</v>
      </c>
    </row>
    <row r="7" spans="1:12">
      <c r="A7" s="349">
        <v>1901</v>
      </c>
      <c r="B7" s="350">
        <v>1720</v>
      </c>
      <c r="C7" s="351">
        <v>1720</v>
      </c>
      <c r="D7" s="351">
        <v>38</v>
      </c>
      <c r="E7" s="357" t="s">
        <v>1313</v>
      </c>
      <c r="F7" s="357" t="s">
        <v>1313</v>
      </c>
      <c r="G7" s="361" t="s">
        <v>1313</v>
      </c>
      <c r="H7" s="361" t="s">
        <v>1313</v>
      </c>
      <c r="I7" s="366">
        <v>401.54584263197592</v>
      </c>
      <c r="J7" s="346">
        <v>19000</v>
      </c>
      <c r="K7" s="345">
        <v>380000</v>
      </c>
      <c r="L7" s="344">
        <v>5380</v>
      </c>
    </row>
    <row r="8" spans="1:12">
      <c r="A8" s="349">
        <v>1902</v>
      </c>
      <c r="B8" s="350">
        <v>1730</v>
      </c>
      <c r="C8" s="351">
        <v>1730</v>
      </c>
      <c r="D8" s="351">
        <v>87</v>
      </c>
      <c r="E8" s="357" t="s">
        <v>1313</v>
      </c>
      <c r="F8" s="357" t="s">
        <v>1313</v>
      </c>
      <c r="G8" s="361" t="s">
        <v>1313</v>
      </c>
      <c r="H8" s="361" t="s">
        <v>1313</v>
      </c>
      <c r="I8" s="366">
        <v>514.63807220671367</v>
      </c>
      <c r="J8" s="346">
        <v>17000</v>
      </c>
      <c r="K8" s="345">
        <v>320000</v>
      </c>
      <c r="L8" s="344">
        <v>5060</v>
      </c>
    </row>
    <row r="9" spans="1:12">
      <c r="A9" s="349">
        <v>1903</v>
      </c>
      <c r="B9" s="350">
        <v>1690</v>
      </c>
      <c r="C9" s="351">
        <v>1690</v>
      </c>
      <c r="D9" s="351">
        <v>122</v>
      </c>
      <c r="E9" s="357" t="s">
        <v>1313</v>
      </c>
      <c r="F9" s="357" t="s">
        <v>1313</v>
      </c>
      <c r="G9" s="361" t="s">
        <v>1313</v>
      </c>
      <c r="H9" s="361" t="s">
        <v>1313</v>
      </c>
      <c r="I9" s="366">
        <v>498.71309378474842</v>
      </c>
      <c r="J9" s="346">
        <v>17000</v>
      </c>
      <c r="K9" s="345">
        <v>320000</v>
      </c>
      <c r="L9" s="344">
        <v>5220</v>
      </c>
    </row>
    <row r="10" spans="1:12">
      <c r="A10" s="349">
        <v>1904</v>
      </c>
      <c r="B10" s="350">
        <v>1740</v>
      </c>
      <c r="C10" s="351">
        <v>1790</v>
      </c>
      <c r="D10" s="351">
        <v>83</v>
      </c>
      <c r="E10" s="357" t="s">
        <v>1313</v>
      </c>
      <c r="F10" s="357" t="s">
        <v>1313</v>
      </c>
      <c r="G10" s="361" t="s">
        <v>1313</v>
      </c>
      <c r="H10" s="361" t="s">
        <v>1313</v>
      </c>
      <c r="I10" s="366">
        <v>554.29500089422481</v>
      </c>
      <c r="J10" s="346">
        <v>19000</v>
      </c>
      <c r="K10" s="345">
        <v>340000</v>
      </c>
      <c r="L10" s="344">
        <v>5110</v>
      </c>
    </row>
    <row r="11" spans="1:12">
      <c r="A11" s="349">
        <v>1905</v>
      </c>
      <c r="B11" s="350">
        <v>1750</v>
      </c>
      <c r="C11" s="351">
        <v>1740</v>
      </c>
      <c r="D11" s="351">
        <v>137</v>
      </c>
      <c r="E11" s="357" t="s">
        <v>1313</v>
      </c>
      <c r="F11" s="357" t="s">
        <v>1313</v>
      </c>
      <c r="G11" s="361" t="s">
        <v>1313</v>
      </c>
      <c r="H11" s="361" t="s">
        <v>1313</v>
      </c>
      <c r="I11" s="366">
        <v>600.57696943306144</v>
      </c>
      <c r="J11" s="346">
        <v>20000</v>
      </c>
      <c r="K11" s="345">
        <v>360000</v>
      </c>
      <c r="L11" s="344">
        <v>5360</v>
      </c>
    </row>
    <row r="12" spans="1:12">
      <c r="A12" s="349">
        <v>1906</v>
      </c>
      <c r="B12" s="350">
        <v>1780</v>
      </c>
      <c r="C12" s="351">
        <v>1760</v>
      </c>
      <c r="D12" s="351">
        <v>122</v>
      </c>
      <c r="E12" s="357" t="s">
        <v>1313</v>
      </c>
      <c r="F12" s="357" t="s">
        <v>1313</v>
      </c>
      <c r="G12" s="361" t="s">
        <v>1313</v>
      </c>
      <c r="H12" s="361" t="s">
        <v>1313</v>
      </c>
      <c r="I12" s="366">
        <v>558.12072813231418</v>
      </c>
      <c r="J12" s="346">
        <v>22000</v>
      </c>
      <c r="K12" s="345">
        <v>390000</v>
      </c>
      <c r="L12" s="344">
        <v>5130</v>
      </c>
    </row>
    <row r="13" spans="1:12">
      <c r="A13" s="349">
        <v>1907</v>
      </c>
      <c r="B13" s="350">
        <v>1630</v>
      </c>
      <c r="C13" s="351">
        <v>1760</v>
      </c>
      <c r="D13" s="351">
        <v>72</v>
      </c>
      <c r="E13" s="357" t="s">
        <v>1313</v>
      </c>
      <c r="F13" s="357" t="s">
        <v>1313</v>
      </c>
      <c r="G13" s="361" t="s">
        <v>1313</v>
      </c>
      <c r="H13" s="361" t="s">
        <v>1313</v>
      </c>
      <c r="I13" s="366">
        <v>686.48476318592884</v>
      </c>
      <c r="J13" s="346">
        <v>21000</v>
      </c>
      <c r="K13" s="345">
        <v>370000</v>
      </c>
      <c r="L13" s="344">
        <v>5730</v>
      </c>
    </row>
    <row r="14" spans="1:12">
      <c r="A14" s="349">
        <v>1908</v>
      </c>
      <c r="B14" s="350">
        <v>1580</v>
      </c>
      <c r="C14" s="351">
        <v>1630</v>
      </c>
      <c r="D14" s="351">
        <v>112</v>
      </c>
      <c r="E14" s="357" t="s">
        <v>1313</v>
      </c>
      <c r="F14" s="352">
        <v>1380</v>
      </c>
      <c r="G14" s="362">
        <v>1610</v>
      </c>
      <c r="H14" s="361" t="s">
        <v>1313</v>
      </c>
      <c r="I14" s="366">
        <v>630.18747618640316</v>
      </c>
      <c r="J14" s="346">
        <v>17000</v>
      </c>
      <c r="K14" s="345">
        <v>310000</v>
      </c>
      <c r="L14" s="344">
        <v>6320</v>
      </c>
    </row>
    <row r="15" spans="1:12">
      <c r="A15" s="349">
        <v>1909</v>
      </c>
      <c r="B15" s="350">
        <v>1780</v>
      </c>
      <c r="C15" s="351">
        <v>1700</v>
      </c>
      <c r="D15" s="351">
        <v>216</v>
      </c>
      <c r="E15" s="357" t="s">
        <v>1313</v>
      </c>
      <c r="F15" s="352">
        <v>1440</v>
      </c>
      <c r="G15" s="362">
        <v>1790</v>
      </c>
      <c r="H15" s="361" t="s">
        <v>1313</v>
      </c>
      <c r="I15" s="366">
        <v>651.89770067572294</v>
      </c>
      <c r="J15" s="346">
        <v>17000</v>
      </c>
      <c r="K15" s="345">
        <v>300000</v>
      </c>
      <c r="L15" s="344">
        <v>6600</v>
      </c>
    </row>
    <row r="16" spans="1:12">
      <c r="A16" s="349">
        <v>1910</v>
      </c>
      <c r="B16" s="350">
        <v>1790</v>
      </c>
      <c r="C16" s="351">
        <v>1780</v>
      </c>
      <c r="D16" s="351">
        <v>50</v>
      </c>
      <c r="E16" s="357" t="s">
        <v>1313</v>
      </c>
      <c r="F16" s="352">
        <v>1430</v>
      </c>
      <c r="G16" s="362">
        <v>1780</v>
      </c>
      <c r="H16" s="361" t="s">
        <v>1313</v>
      </c>
      <c r="I16" s="366">
        <v>721.19623959005617</v>
      </c>
      <c r="J16" s="346">
        <v>17000</v>
      </c>
      <c r="K16" s="345">
        <v>300000</v>
      </c>
      <c r="L16" s="344">
        <v>6900</v>
      </c>
    </row>
    <row r="17" spans="1:12">
      <c r="A17" s="349">
        <v>1911</v>
      </c>
      <c r="B17" s="350">
        <v>1900</v>
      </c>
      <c r="C17" s="351">
        <v>1880</v>
      </c>
      <c r="D17" s="351">
        <v>178</v>
      </c>
      <c r="E17" s="357" t="s">
        <v>1313</v>
      </c>
      <c r="F17" s="352">
        <v>1360</v>
      </c>
      <c r="G17" s="362">
        <v>2040</v>
      </c>
      <c r="H17" s="361" t="s">
        <v>1313</v>
      </c>
      <c r="I17" s="366">
        <v>817.6481108527795</v>
      </c>
      <c r="J17" s="346">
        <v>17000</v>
      </c>
      <c r="K17" s="345">
        <v>300000</v>
      </c>
      <c r="L17" s="344">
        <v>7040</v>
      </c>
    </row>
    <row r="18" spans="1:12">
      <c r="A18" s="349">
        <v>1912</v>
      </c>
      <c r="B18" s="350">
        <v>2050</v>
      </c>
      <c r="C18" s="351">
        <v>1980</v>
      </c>
      <c r="D18" s="351">
        <v>227</v>
      </c>
      <c r="E18" s="357" t="s">
        <v>1313</v>
      </c>
      <c r="F18" s="352">
        <v>1510</v>
      </c>
      <c r="G18" s="362">
        <v>2240</v>
      </c>
      <c r="H18" s="361" t="s">
        <v>1313</v>
      </c>
      <c r="I18" s="366">
        <v>704.3381569636789</v>
      </c>
      <c r="J18" s="346">
        <v>20000</v>
      </c>
      <c r="K18" s="345">
        <v>340000</v>
      </c>
      <c r="L18" s="344">
        <v>6980</v>
      </c>
    </row>
    <row r="19" spans="1:12">
      <c r="A19" s="349">
        <v>1913</v>
      </c>
      <c r="B19" s="350">
        <v>2210</v>
      </c>
      <c r="C19" s="351">
        <v>2080</v>
      </c>
      <c r="D19" s="351">
        <v>245</v>
      </c>
      <c r="E19" s="357" t="s">
        <v>1313</v>
      </c>
      <c r="F19" s="357" t="s">
        <v>1313</v>
      </c>
      <c r="G19" s="361" t="s">
        <v>1313</v>
      </c>
      <c r="H19" s="361" t="s">
        <v>1313</v>
      </c>
      <c r="I19" s="366">
        <v>719.3611346547126</v>
      </c>
      <c r="J19" s="346">
        <v>19600</v>
      </c>
      <c r="K19" s="345">
        <v>323000</v>
      </c>
      <c r="L19" s="344">
        <v>7010</v>
      </c>
    </row>
    <row r="20" spans="1:12">
      <c r="A20" s="349">
        <v>1914</v>
      </c>
      <c r="B20" s="350">
        <v>2170</v>
      </c>
      <c r="C20" s="351">
        <v>2250</v>
      </c>
      <c r="D20" s="351">
        <v>210</v>
      </c>
      <c r="E20" s="357" t="s">
        <v>1313</v>
      </c>
      <c r="F20" s="352">
        <v>807</v>
      </c>
      <c r="G20" s="362">
        <v>1610</v>
      </c>
      <c r="H20" s="361" t="s">
        <v>1313</v>
      </c>
      <c r="I20" s="366">
        <v>701.4455339300016</v>
      </c>
      <c r="J20" s="346">
        <v>18000</v>
      </c>
      <c r="K20" s="345">
        <v>294000</v>
      </c>
      <c r="L20" s="344">
        <v>5240</v>
      </c>
    </row>
    <row r="21" spans="1:12">
      <c r="A21" s="349">
        <v>1915</v>
      </c>
      <c r="B21" s="350">
        <v>2250</v>
      </c>
      <c r="C21" s="351">
        <v>2330</v>
      </c>
      <c r="D21" s="351">
        <v>218</v>
      </c>
      <c r="E21" s="357" t="s">
        <v>1313</v>
      </c>
      <c r="F21" s="352">
        <v>1070</v>
      </c>
      <c r="G21" s="362">
        <v>1670</v>
      </c>
      <c r="H21" s="361" t="s">
        <v>1313</v>
      </c>
      <c r="I21" s="366">
        <v>714.3223719508876</v>
      </c>
      <c r="J21" s="346">
        <v>16400</v>
      </c>
      <c r="K21" s="345">
        <v>264000</v>
      </c>
      <c r="L21" s="344">
        <v>5730</v>
      </c>
    </row>
    <row r="22" spans="1:12">
      <c r="A22" s="349">
        <v>1916</v>
      </c>
      <c r="B22" s="350">
        <v>2450</v>
      </c>
      <c r="C22" s="351">
        <v>2310</v>
      </c>
      <c r="D22" s="351">
        <v>308</v>
      </c>
      <c r="E22" s="357" t="s">
        <v>1313</v>
      </c>
      <c r="F22" s="352">
        <v>1000</v>
      </c>
      <c r="G22" s="362">
        <v>2200</v>
      </c>
      <c r="H22" s="361" t="s">
        <v>1313</v>
      </c>
      <c r="I22" s="366">
        <v>690.62152515882212</v>
      </c>
      <c r="J22" s="346">
        <v>21500</v>
      </c>
      <c r="K22" s="345">
        <v>322000</v>
      </c>
      <c r="L22" s="344">
        <v>5250</v>
      </c>
    </row>
    <row r="23" spans="1:12">
      <c r="A23" s="349">
        <v>1917</v>
      </c>
      <c r="B23" s="350">
        <v>2200</v>
      </c>
      <c r="C23" s="351">
        <v>2230</v>
      </c>
      <c r="D23" s="351">
        <v>343</v>
      </c>
      <c r="E23" s="357" t="s">
        <v>1313</v>
      </c>
      <c r="F23" s="352">
        <v>1660</v>
      </c>
      <c r="G23" s="362">
        <v>2620</v>
      </c>
      <c r="H23" s="361" t="s">
        <v>1313</v>
      </c>
      <c r="I23" s="366">
        <v>497.62447221293439</v>
      </c>
      <c r="J23" s="346">
        <v>27000</v>
      </c>
      <c r="K23" s="345">
        <v>344000</v>
      </c>
      <c r="L23" s="344">
        <v>5420</v>
      </c>
    </row>
    <row r="24" spans="1:12">
      <c r="A24" s="349">
        <v>1918</v>
      </c>
      <c r="B24" s="350">
        <v>2120</v>
      </c>
      <c r="C24" s="351">
        <v>2110</v>
      </c>
      <c r="D24" s="351">
        <v>296</v>
      </c>
      <c r="E24" s="357" t="s">
        <v>1313</v>
      </c>
      <c r="F24" s="352">
        <v>2220</v>
      </c>
      <c r="G24" s="362">
        <v>7860</v>
      </c>
      <c r="H24" s="361" t="s">
        <v>1313</v>
      </c>
      <c r="I24" s="366">
        <v>831.14701834327343</v>
      </c>
      <c r="J24" s="346">
        <v>31500</v>
      </c>
      <c r="K24" s="345">
        <v>340000</v>
      </c>
      <c r="L24" s="344">
        <v>6140</v>
      </c>
    </row>
    <row r="25" spans="1:12">
      <c r="A25" s="349">
        <v>1919</v>
      </c>
      <c r="B25" s="350">
        <v>1610</v>
      </c>
      <c r="C25" s="351">
        <v>1760</v>
      </c>
      <c r="D25" s="351">
        <v>201</v>
      </c>
      <c r="E25" s="357" t="s">
        <v>1313</v>
      </c>
      <c r="F25" s="352">
        <v>2780</v>
      </c>
      <c r="G25" s="362">
        <v>7430</v>
      </c>
      <c r="H25" s="361" t="s">
        <v>1313</v>
      </c>
      <c r="I25" s="366">
        <v>816.09293717875948</v>
      </c>
      <c r="J25" s="346">
        <v>36000</v>
      </c>
      <c r="K25" s="345">
        <v>340000</v>
      </c>
      <c r="L25" s="344">
        <v>5490</v>
      </c>
    </row>
    <row r="26" spans="1:12">
      <c r="A26" s="349">
        <v>1920</v>
      </c>
      <c r="B26" s="350">
        <v>1760</v>
      </c>
      <c r="C26" s="351">
        <v>1720</v>
      </c>
      <c r="D26" s="351">
        <v>270</v>
      </c>
      <c r="E26" s="357" t="s">
        <v>1313</v>
      </c>
      <c r="F26" s="352">
        <v>2740</v>
      </c>
      <c r="G26" s="362">
        <v>3530</v>
      </c>
      <c r="H26" s="361" t="s">
        <v>1313</v>
      </c>
      <c r="I26" s="366">
        <v>599.67496870212983</v>
      </c>
      <c r="J26" s="346">
        <v>32800</v>
      </c>
      <c r="K26" s="345">
        <v>267000</v>
      </c>
      <c r="L26" s="344">
        <v>5390</v>
      </c>
    </row>
    <row r="27" spans="1:12">
      <c r="A27" s="349">
        <v>1921</v>
      </c>
      <c r="B27" s="350">
        <v>1440</v>
      </c>
      <c r="C27" s="351">
        <v>1650</v>
      </c>
      <c r="D27" s="351">
        <v>218</v>
      </c>
      <c r="E27" s="357" t="s">
        <v>1313</v>
      </c>
      <c r="F27" s="352">
        <v>1970</v>
      </c>
      <c r="G27" s="362">
        <v>1600</v>
      </c>
      <c r="H27" s="361" t="s">
        <v>1313</v>
      </c>
      <c r="I27" s="366">
        <v>897.14858906868426</v>
      </c>
      <c r="J27" s="346">
        <v>20300</v>
      </c>
      <c r="K27" s="345">
        <v>184000</v>
      </c>
      <c r="L27" s="344">
        <v>5330</v>
      </c>
    </row>
    <row r="28" spans="1:12">
      <c r="A28" s="349">
        <v>1922</v>
      </c>
      <c r="B28" s="350">
        <v>1900</v>
      </c>
      <c r="C28" s="351">
        <v>1750</v>
      </c>
      <c r="D28" s="351">
        <v>206</v>
      </c>
      <c r="E28" s="357" t="s">
        <v>1313</v>
      </c>
      <c r="F28" s="352">
        <v>2200</v>
      </c>
      <c r="G28" s="362">
        <v>1950</v>
      </c>
      <c r="H28" s="361" t="s">
        <v>1313</v>
      </c>
      <c r="I28" s="366">
        <v>973.13437478130368</v>
      </c>
      <c r="J28" s="346">
        <v>21900</v>
      </c>
      <c r="K28" s="345">
        <v>212000</v>
      </c>
      <c r="L28" s="344">
        <v>6530</v>
      </c>
    </row>
    <row r="29" spans="1:12">
      <c r="A29" s="349">
        <v>1923</v>
      </c>
      <c r="B29" s="350">
        <v>2190</v>
      </c>
      <c r="C29" s="351">
        <v>2280</v>
      </c>
      <c r="D29" s="351">
        <v>263</v>
      </c>
      <c r="E29" s="357" t="s">
        <v>1313</v>
      </c>
      <c r="F29" s="352">
        <v>2320</v>
      </c>
      <c r="G29" s="362">
        <v>2250</v>
      </c>
      <c r="H29" s="361" t="s">
        <v>1313</v>
      </c>
      <c r="I29" s="366">
        <v>881.93899053676819</v>
      </c>
      <c r="J29" s="346">
        <v>20900</v>
      </c>
      <c r="K29" s="345">
        <v>199000</v>
      </c>
      <c r="L29" s="344">
        <v>7650</v>
      </c>
    </row>
    <row r="30" spans="1:12">
      <c r="A30" s="349">
        <v>1924</v>
      </c>
      <c r="B30" s="350">
        <v>1990</v>
      </c>
      <c r="C30" s="351">
        <v>2030</v>
      </c>
      <c r="D30" s="351">
        <v>278</v>
      </c>
      <c r="E30" s="357" t="s">
        <v>1313</v>
      </c>
      <c r="F30" s="352">
        <v>2300</v>
      </c>
      <c r="G30" s="362">
        <v>3420</v>
      </c>
      <c r="H30" s="361" t="s">
        <v>1313</v>
      </c>
      <c r="I30" s="366">
        <v>767.13606992060841</v>
      </c>
      <c r="J30" s="346">
        <v>21500</v>
      </c>
      <c r="K30" s="345">
        <v>205000</v>
      </c>
      <c r="L30" s="344">
        <v>7450</v>
      </c>
    </row>
    <row r="31" spans="1:12">
      <c r="A31" s="349">
        <v>1925</v>
      </c>
      <c r="B31" s="350">
        <v>2070</v>
      </c>
      <c r="C31" s="351">
        <v>2060</v>
      </c>
      <c r="D31" s="351">
        <v>308</v>
      </c>
      <c r="E31" s="357" t="s">
        <v>1313</v>
      </c>
      <c r="F31" s="352">
        <v>2910</v>
      </c>
      <c r="G31" s="362">
        <v>4270</v>
      </c>
      <c r="H31" s="361" t="s">
        <v>1313</v>
      </c>
      <c r="I31" s="366">
        <v>930.89585779491927</v>
      </c>
      <c r="J31" s="346">
        <v>22200</v>
      </c>
      <c r="K31" s="345">
        <v>207000</v>
      </c>
      <c r="L31" s="351">
        <v>7650</v>
      </c>
    </row>
    <row r="32" spans="1:12">
      <c r="A32" s="349">
        <v>1926</v>
      </c>
      <c r="B32" s="350">
        <v>1940</v>
      </c>
      <c r="C32" s="351">
        <v>1950</v>
      </c>
      <c r="D32" s="351">
        <v>311</v>
      </c>
      <c r="E32" s="357" t="s">
        <v>1313</v>
      </c>
      <c r="F32" s="352">
        <v>3480</v>
      </c>
      <c r="G32" s="362">
        <v>4440</v>
      </c>
      <c r="H32" s="361" t="s">
        <v>1313</v>
      </c>
      <c r="I32" s="366">
        <v>914.69094811163041</v>
      </c>
      <c r="J32" s="346">
        <v>19900</v>
      </c>
      <c r="K32" s="345">
        <v>183000</v>
      </c>
      <c r="L32" s="351">
        <v>7890</v>
      </c>
    </row>
    <row r="33" spans="1:12">
      <c r="A33" s="349">
        <v>1927</v>
      </c>
      <c r="B33" s="350">
        <v>1850</v>
      </c>
      <c r="C33" s="351">
        <v>1880</v>
      </c>
      <c r="D33" s="351">
        <v>316</v>
      </c>
      <c r="E33" s="357" t="s">
        <v>1313</v>
      </c>
      <c r="F33" s="352">
        <v>2980</v>
      </c>
      <c r="G33" s="362">
        <v>4130</v>
      </c>
      <c r="H33" s="361" t="s">
        <v>1313</v>
      </c>
      <c r="I33" s="366">
        <v>917.33474335746439</v>
      </c>
      <c r="J33" s="346">
        <v>18300</v>
      </c>
      <c r="K33" s="345">
        <v>171000</v>
      </c>
      <c r="L33" s="344">
        <v>7900</v>
      </c>
    </row>
    <row r="34" spans="1:12">
      <c r="A34" s="349">
        <v>1928</v>
      </c>
      <c r="B34" s="350">
        <v>1800</v>
      </c>
      <c r="C34" s="351">
        <v>1820</v>
      </c>
      <c r="D34" s="351">
        <v>330</v>
      </c>
      <c r="E34" s="357" t="s">
        <v>1313</v>
      </c>
      <c r="F34" s="352">
        <v>3570</v>
      </c>
      <c r="G34" s="362">
        <v>4540</v>
      </c>
      <c r="H34" s="361" t="s">
        <v>1313</v>
      </c>
      <c r="I34" s="366">
        <v>775.44069733987544</v>
      </c>
      <c r="J34" s="346">
        <v>18600</v>
      </c>
      <c r="K34" s="345">
        <v>178000</v>
      </c>
      <c r="L34" s="344">
        <v>8020</v>
      </c>
    </row>
    <row r="35" spans="1:12">
      <c r="A35" s="349">
        <v>1929</v>
      </c>
      <c r="B35" s="350">
        <v>1890</v>
      </c>
      <c r="C35" s="351">
        <v>1910</v>
      </c>
      <c r="D35" s="351">
        <v>354</v>
      </c>
      <c r="E35" s="357" t="s">
        <v>1313</v>
      </c>
      <c r="F35" s="352">
        <v>3390</v>
      </c>
      <c r="G35" s="362">
        <v>4480</v>
      </c>
      <c r="H35" s="361" t="s">
        <v>1313</v>
      </c>
      <c r="I35" s="366">
        <v>963.52340147585983</v>
      </c>
      <c r="J35" s="346">
        <v>17000</v>
      </c>
      <c r="K35" s="345">
        <v>162000</v>
      </c>
      <c r="L35" s="344">
        <v>8120</v>
      </c>
    </row>
    <row r="36" spans="1:12">
      <c r="A36" s="349">
        <v>1930</v>
      </c>
      <c r="B36" s="350">
        <v>1480</v>
      </c>
      <c r="C36" s="351">
        <v>1470</v>
      </c>
      <c r="D36" s="351">
        <v>295</v>
      </c>
      <c r="E36" s="357" t="s">
        <v>1313</v>
      </c>
      <c r="F36" s="352">
        <v>3120</v>
      </c>
      <c r="G36" s="362">
        <v>4170</v>
      </c>
      <c r="H36" s="361" t="s">
        <v>1313</v>
      </c>
      <c r="I36" s="366">
        <v>835.87474631229441</v>
      </c>
      <c r="J36" s="346">
        <v>12200</v>
      </c>
      <c r="K36" s="345">
        <v>120000</v>
      </c>
      <c r="L36" s="344">
        <v>7740</v>
      </c>
    </row>
    <row r="37" spans="1:12">
      <c r="A37" s="349">
        <v>1931</v>
      </c>
      <c r="B37" s="350">
        <v>929</v>
      </c>
      <c r="C37" s="351">
        <v>962</v>
      </c>
      <c r="D37" s="351">
        <v>291</v>
      </c>
      <c r="E37" s="357" t="s">
        <v>1313</v>
      </c>
      <c r="F37" s="352">
        <v>3070</v>
      </c>
      <c r="G37" s="362">
        <v>2840</v>
      </c>
      <c r="H37" s="361" t="s">
        <v>1313</v>
      </c>
      <c r="I37" s="366">
        <v>756.93413061903686</v>
      </c>
      <c r="J37" s="346">
        <v>9320</v>
      </c>
      <c r="K37" s="345">
        <v>99900</v>
      </c>
      <c r="L37" s="344">
        <v>6080</v>
      </c>
    </row>
    <row r="38" spans="1:12">
      <c r="A38" s="349">
        <v>1932</v>
      </c>
      <c r="B38" s="350">
        <v>712</v>
      </c>
      <c r="C38" s="351">
        <v>746</v>
      </c>
      <c r="D38" s="351">
        <v>305</v>
      </c>
      <c r="E38" s="357" t="s">
        <v>1313</v>
      </c>
      <c r="F38" s="352">
        <v>1110</v>
      </c>
      <c r="G38" s="362">
        <v>1300</v>
      </c>
      <c r="H38" s="361" t="s">
        <v>1313</v>
      </c>
      <c r="I38" s="366">
        <v>449.78733000007776</v>
      </c>
      <c r="J38" s="346">
        <v>9000</v>
      </c>
      <c r="K38" s="345">
        <v>107000</v>
      </c>
      <c r="L38" s="344">
        <v>5130</v>
      </c>
    </row>
    <row r="39" spans="1:12">
      <c r="A39" s="349">
        <v>1933</v>
      </c>
      <c r="B39" s="350">
        <v>725</v>
      </c>
      <c r="C39" s="351">
        <v>715</v>
      </c>
      <c r="D39" s="351">
        <v>576</v>
      </c>
      <c r="E39" s="357" t="s">
        <v>1313</v>
      </c>
      <c r="F39" s="352">
        <v>4460</v>
      </c>
      <c r="G39" s="362">
        <v>1360</v>
      </c>
      <c r="H39" s="361" t="s">
        <v>1313</v>
      </c>
      <c r="I39" s="366">
        <v>336.25965179661438</v>
      </c>
      <c r="J39" s="346">
        <v>11300</v>
      </c>
      <c r="K39" s="345">
        <v>141000</v>
      </c>
      <c r="L39" s="344">
        <v>5340</v>
      </c>
    </row>
    <row r="40" spans="1:12">
      <c r="A40" s="349">
        <v>1934</v>
      </c>
      <c r="B40" s="350">
        <v>1030</v>
      </c>
      <c r="C40" s="351">
        <v>1020</v>
      </c>
      <c r="D40" s="351">
        <v>877</v>
      </c>
      <c r="E40" s="357" t="s">
        <v>1313</v>
      </c>
      <c r="F40" s="352">
        <v>4470</v>
      </c>
      <c r="G40" s="362">
        <v>655</v>
      </c>
      <c r="H40" s="361" t="s">
        <v>1313</v>
      </c>
      <c r="I40" s="366">
        <v>357.44111723676741</v>
      </c>
      <c r="J40" s="346">
        <v>15400</v>
      </c>
      <c r="K40" s="345">
        <v>188000</v>
      </c>
      <c r="L40" s="344">
        <v>5990</v>
      </c>
    </row>
    <row r="41" spans="1:12">
      <c r="A41" s="349">
        <v>1935</v>
      </c>
      <c r="B41" s="350">
        <v>1520</v>
      </c>
      <c r="C41" s="351">
        <v>1430</v>
      </c>
      <c r="D41" s="351">
        <v>1120</v>
      </c>
      <c r="E41" s="357" t="s">
        <v>1313</v>
      </c>
      <c r="F41" s="352">
        <v>14700</v>
      </c>
      <c r="G41" s="362">
        <v>156</v>
      </c>
      <c r="H41" s="361" t="s">
        <v>1313</v>
      </c>
      <c r="I41" s="366">
        <v>164.50627123784048</v>
      </c>
      <c r="J41" s="346">
        <v>20600</v>
      </c>
      <c r="K41" s="345">
        <v>245000</v>
      </c>
      <c r="L41" s="344">
        <v>6890</v>
      </c>
    </row>
    <row r="42" spans="1:12">
      <c r="A42" s="349">
        <v>1936</v>
      </c>
      <c r="B42" s="350">
        <v>1920</v>
      </c>
      <c r="C42" s="351">
        <v>1980</v>
      </c>
      <c r="D42" s="351">
        <v>520</v>
      </c>
      <c r="E42" s="357" t="s">
        <v>1313</v>
      </c>
      <c r="F42" s="352">
        <v>6910</v>
      </c>
      <c r="G42" s="362">
        <v>85.8</v>
      </c>
      <c r="H42" s="361" t="s">
        <v>1313</v>
      </c>
      <c r="I42" s="366">
        <v>595.25827546791288</v>
      </c>
      <c r="J42" s="346">
        <v>14500</v>
      </c>
      <c r="K42" s="345">
        <v>170000</v>
      </c>
      <c r="L42" s="344">
        <v>7920</v>
      </c>
    </row>
    <row r="43" spans="1:12">
      <c r="A43" s="349">
        <v>1937</v>
      </c>
      <c r="B43" s="350">
        <v>2240</v>
      </c>
      <c r="C43" s="351">
        <v>2240</v>
      </c>
      <c r="D43" s="351">
        <v>733</v>
      </c>
      <c r="E43" s="357" t="s">
        <v>1313</v>
      </c>
      <c r="F43" s="352">
        <v>3340</v>
      </c>
      <c r="G43" s="362">
        <v>65.8</v>
      </c>
      <c r="H43" s="361" t="s">
        <v>1313</v>
      </c>
      <c r="I43" s="366">
        <v>862.40600919107646</v>
      </c>
      <c r="J43" s="346">
        <v>14500</v>
      </c>
      <c r="K43" s="345">
        <v>164000</v>
      </c>
      <c r="L43" s="344">
        <v>8640</v>
      </c>
    </row>
    <row r="44" spans="1:12">
      <c r="A44" s="349">
        <v>1938</v>
      </c>
      <c r="B44" s="350">
        <v>1960</v>
      </c>
      <c r="C44" s="351">
        <v>1950</v>
      </c>
      <c r="D44" s="351">
        <v>574</v>
      </c>
      <c r="E44" s="357" t="s">
        <v>1313</v>
      </c>
      <c r="F44" s="352">
        <v>5980</v>
      </c>
      <c r="G44" s="362">
        <v>57.2</v>
      </c>
      <c r="H44" s="361" t="s">
        <v>1313</v>
      </c>
      <c r="I44" s="366">
        <v>627.73030178145143</v>
      </c>
      <c r="J44" s="346">
        <v>13800</v>
      </c>
      <c r="K44" s="345">
        <v>160000</v>
      </c>
      <c r="L44" s="344">
        <v>8320</v>
      </c>
    </row>
    <row r="45" spans="1:12">
      <c r="A45" s="349">
        <v>1939</v>
      </c>
      <c r="B45" s="350">
        <v>2040</v>
      </c>
      <c r="C45" s="351">
        <v>2030</v>
      </c>
      <c r="D45" s="351">
        <v>777</v>
      </c>
      <c r="E45" s="357" t="s">
        <v>1313</v>
      </c>
      <c r="F45" s="352">
        <v>4350</v>
      </c>
      <c r="G45" s="362">
        <v>663</v>
      </c>
      <c r="H45" s="361" t="s">
        <v>1313</v>
      </c>
      <c r="I45" s="366">
        <v>1390</v>
      </c>
      <c r="J45" s="346">
        <v>12500</v>
      </c>
      <c r="K45" s="345">
        <v>147000</v>
      </c>
      <c r="L45" s="344">
        <v>8300</v>
      </c>
    </row>
    <row r="46" spans="1:12">
      <c r="A46" s="349">
        <v>1940</v>
      </c>
      <c r="B46" s="350">
        <v>2230</v>
      </c>
      <c r="C46" s="351">
        <v>2160</v>
      </c>
      <c r="D46" s="351">
        <v>702</v>
      </c>
      <c r="E46" s="357" t="s">
        <v>1313</v>
      </c>
      <c r="F46" s="352">
        <v>3280</v>
      </c>
      <c r="G46" s="362">
        <v>297</v>
      </c>
      <c r="H46" s="361" t="s">
        <v>1313</v>
      </c>
      <c r="I46" s="366">
        <v>1380</v>
      </c>
      <c r="J46" s="346">
        <v>11300</v>
      </c>
      <c r="K46" s="345">
        <v>131000</v>
      </c>
      <c r="L46" s="344">
        <v>8570</v>
      </c>
    </row>
    <row r="47" spans="1:12">
      <c r="A47" s="349">
        <v>1941</v>
      </c>
      <c r="B47" s="350">
        <v>2090</v>
      </c>
      <c r="C47" s="351">
        <v>2250</v>
      </c>
      <c r="D47" s="351">
        <v>633</v>
      </c>
      <c r="E47" s="357" t="s">
        <v>1313</v>
      </c>
      <c r="F47" s="352">
        <v>2600</v>
      </c>
      <c r="G47" s="362">
        <v>263</v>
      </c>
      <c r="H47" s="361" t="s">
        <v>1313</v>
      </c>
      <c r="I47" s="366">
        <v>2250</v>
      </c>
      <c r="J47" s="346">
        <v>11300</v>
      </c>
      <c r="K47" s="345">
        <v>125000</v>
      </c>
      <c r="L47" s="344">
        <v>8140</v>
      </c>
    </row>
    <row r="48" spans="1:12">
      <c r="A48" s="349">
        <v>1942</v>
      </c>
      <c r="B48" s="350">
        <v>1680</v>
      </c>
      <c r="C48" s="351">
        <v>1740</v>
      </c>
      <c r="D48" s="351">
        <v>934</v>
      </c>
      <c r="E48" s="357" t="s">
        <v>1313</v>
      </c>
      <c r="F48" s="352">
        <v>3310</v>
      </c>
      <c r="G48" s="362">
        <v>160</v>
      </c>
      <c r="H48" s="361" t="s">
        <v>1313</v>
      </c>
      <c r="I48" s="366">
        <v>3150</v>
      </c>
      <c r="J48" s="346">
        <v>12200</v>
      </c>
      <c r="K48" s="345">
        <v>122000</v>
      </c>
      <c r="L48" s="344">
        <v>7780</v>
      </c>
    </row>
    <row r="49" spans="1:12">
      <c r="A49" s="349">
        <v>1943</v>
      </c>
      <c r="B49" s="350">
        <v>1290</v>
      </c>
      <c r="C49" s="351">
        <v>1270</v>
      </c>
      <c r="D49" s="351">
        <v>1370</v>
      </c>
      <c r="E49" s="357" t="s">
        <v>1313</v>
      </c>
      <c r="F49" s="352">
        <v>687</v>
      </c>
      <c r="G49" s="362">
        <v>1070</v>
      </c>
      <c r="H49" s="361" t="s">
        <v>1313</v>
      </c>
      <c r="I49" s="366">
        <v>3670.2098706873089</v>
      </c>
      <c r="J49" s="346">
        <v>14500</v>
      </c>
      <c r="K49" s="345">
        <v>136000</v>
      </c>
      <c r="L49" s="344">
        <v>6380</v>
      </c>
    </row>
    <row r="50" spans="1:12">
      <c r="A50" s="349">
        <v>1944</v>
      </c>
      <c r="B50" s="350">
        <v>1070</v>
      </c>
      <c r="C50" s="351">
        <v>1110</v>
      </c>
      <c r="D50" s="351">
        <v>1750</v>
      </c>
      <c r="E50" s="357" t="s">
        <v>1313</v>
      </c>
      <c r="F50" s="352">
        <v>421</v>
      </c>
      <c r="G50" s="362">
        <v>6720</v>
      </c>
      <c r="H50" s="361" t="s">
        <v>1313</v>
      </c>
      <c r="I50" s="366">
        <v>3740</v>
      </c>
      <c r="J50" s="346">
        <v>14500</v>
      </c>
      <c r="K50" s="345">
        <v>134000</v>
      </c>
      <c r="L50" s="344">
        <v>5740</v>
      </c>
    </row>
    <row r="51" spans="1:12">
      <c r="A51" s="349">
        <v>1945</v>
      </c>
      <c r="B51" s="350">
        <v>903</v>
      </c>
      <c r="C51" s="351">
        <v>904</v>
      </c>
      <c r="D51" s="351">
        <v>1820</v>
      </c>
      <c r="E51" s="357" t="s">
        <v>1313</v>
      </c>
      <c r="F51" s="352">
        <v>604</v>
      </c>
      <c r="G51" s="362">
        <v>4190</v>
      </c>
      <c r="H51" s="361" t="s">
        <v>1313</v>
      </c>
      <c r="I51" s="366">
        <v>3930</v>
      </c>
      <c r="J51" s="346">
        <v>16700</v>
      </c>
      <c r="K51" s="345">
        <v>152000</v>
      </c>
      <c r="L51" s="344">
        <v>5040</v>
      </c>
    </row>
    <row r="52" spans="1:12">
      <c r="A52" s="349">
        <v>1946</v>
      </c>
      <c r="B52" s="350">
        <v>713</v>
      </c>
      <c r="C52" s="351">
        <v>656</v>
      </c>
      <c r="D52" s="351">
        <v>1140</v>
      </c>
      <c r="E52" s="357" t="s">
        <v>1313</v>
      </c>
      <c r="F52" s="352">
        <v>1120</v>
      </c>
      <c r="G52" s="362">
        <v>1170</v>
      </c>
      <c r="H52" s="361" t="s">
        <v>1313</v>
      </c>
      <c r="I52" s="366">
        <v>2710</v>
      </c>
      <c r="J52" s="346">
        <v>25700</v>
      </c>
      <c r="K52" s="345">
        <v>214000</v>
      </c>
      <c r="L52" s="351">
        <v>3970</v>
      </c>
    </row>
    <row r="53" spans="1:12">
      <c r="A53" s="349">
        <v>1947</v>
      </c>
      <c r="B53" s="350">
        <v>1110</v>
      </c>
      <c r="C53" s="351">
        <v>1200</v>
      </c>
      <c r="D53" s="351">
        <v>867</v>
      </c>
      <c r="E53" s="357" t="s">
        <v>1313</v>
      </c>
      <c r="F53" s="352">
        <v>1700</v>
      </c>
      <c r="G53" s="362">
        <v>916</v>
      </c>
      <c r="H53" s="361" t="s">
        <v>1313</v>
      </c>
      <c r="I53" s="366">
        <v>3060</v>
      </c>
      <c r="J53" s="346">
        <v>23100</v>
      </c>
      <c r="K53" s="345">
        <v>169000</v>
      </c>
      <c r="L53" s="344">
        <v>5220</v>
      </c>
    </row>
    <row r="54" spans="1:12">
      <c r="A54" s="349">
        <v>1948</v>
      </c>
      <c r="B54" s="350">
        <v>1180</v>
      </c>
      <c r="C54" s="351">
        <v>1220</v>
      </c>
      <c r="D54" s="351">
        <v>743</v>
      </c>
      <c r="E54" s="357" t="s">
        <v>1313</v>
      </c>
      <c r="F54" s="352">
        <v>1550</v>
      </c>
      <c r="G54" s="362">
        <v>40</v>
      </c>
      <c r="H54" s="361" t="s">
        <v>1313</v>
      </c>
      <c r="I54" s="366">
        <v>3270</v>
      </c>
      <c r="J54" s="346">
        <v>23800</v>
      </c>
      <c r="K54" s="345">
        <v>161000</v>
      </c>
      <c r="L54" s="344">
        <v>5440</v>
      </c>
    </row>
    <row r="55" spans="1:12">
      <c r="A55" s="349">
        <v>1949</v>
      </c>
      <c r="B55" s="350">
        <v>1080</v>
      </c>
      <c r="C55" s="351">
        <v>1090</v>
      </c>
      <c r="D55" s="351">
        <v>705</v>
      </c>
      <c r="E55" s="357" t="s">
        <v>1313</v>
      </c>
      <c r="F55" s="352">
        <v>1980</v>
      </c>
      <c r="G55" s="362">
        <v>93.5</v>
      </c>
      <c r="H55" s="361" t="s">
        <v>1313</v>
      </c>
      <c r="I55" s="366">
        <v>2740</v>
      </c>
      <c r="J55" s="346">
        <v>23100</v>
      </c>
      <c r="K55" s="345">
        <v>159000</v>
      </c>
      <c r="L55" s="344">
        <v>5570</v>
      </c>
    </row>
    <row r="56" spans="1:12">
      <c r="A56" s="349">
        <v>1950</v>
      </c>
      <c r="B56" s="350">
        <v>1320</v>
      </c>
      <c r="C56" s="351">
        <v>1320</v>
      </c>
      <c r="D56" s="351">
        <v>1410</v>
      </c>
      <c r="E56" s="357" t="s">
        <v>1313</v>
      </c>
      <c r="F56" s="352">
        <v>2310</v>
      </c>
      <c r="G56" s="362">
        <v>143</v>
      </c>
      <c r="H56" s="361" t="s">
        <v>1313</v>
      </c>
      <c r="I56" s="366">
        <v>3420</v>
      </c>
      <c r="J56" s="346">
        <v>23800</v>
      </c>
      <c r="K56" s="345">
        <v>161000</v>
      </c>
      <c r="L56" s="344">
        <v>6320</v>
      </c>
    </row>
    <row r="57" spans="1:12">
      <c r="A57" s="349">
        <v>1951</v>
      </c>
      <c r="B57" s="350">
        <v>1240</v>
      </c>
      <c r="C57" s="351">
        <v>1240</v>
      </c>
      <c r="D57" s="351">
        <v>1450</v>
      </c>
      <c r="E57" s="357" t="s">
        <v>1313</v>
      </c>
      <c r="F57" s="352">
        <v>1620</v>
      </c>
      <c r="G57" s="362">
        <v>199</v>
      </c>
      <c r="H57" s="361" t="s">
        <v>1313</v>
      </c>
      <c r="I57" s="366">
        <v>3270</v>
      </c>
      <c r="J57" s="346">
        <v>28600</v>
      </c>
      <c r="K57" s="345">
        <v>179000</v>
      </c>
      <c r="L57" s="344">
        <v>6210</v>
      </c>
    </row>
    <row r="58" spans="1:12">
      <c r="A58" s="349">
        <v>1952</v>
      </c>
      <c r="B58" s="350">
        <v>1230</v>
      </c>
      <c r="C58" s="351">
        <v>1240</v>
      </c>
      <c r="D58" s="351">
        <v>779</v>
      </c>
      <c r="E58" s="357" t="s">
        <v>1313</v>
      </c>
      <c r="F58" s="352">
        <v>1390</v>
      </c>
      <c r="G58" s="362">
        <v>62.4</v>
      </c>
      <c r="H58" s="361" t="s">
        <v>1313</v>
      </c>
      <c r="I58" s="366">
        <v>3000</v>
      </c>
      <c r="J58" s="346">
        <v>27300</v>
      </c>
      <c r="K58" s="345">
        <v>168000</v>
      </c>
      <c r="L58" s="344">
        <v>6700</v>
      </c>
    </row>
    <row r="59" spans="1:12">
      <c r="A59" s="349">
        <v>1953</v>
      </c>
      <c r="B59" s="350">
        <v>1170</v>
      </c>
      <c r="C59" s="351">
        <v>1170</v>
      </c>
      <c r="D59" s="351">
        <v>603</v>
      </c>
      <c r="E59" s="357" t="s">
        <v>1313</v>
      </c>
      <c r="F59" s="352">
        <v>1360</v>
      </c>
      <c r="G59" s="362">
        <v>31.8</v>
      </c>
      <c r="H59" s="361" t="s">
        <v>1313</v>
      </c>
      <c r="I59" s="366">
        <v>3300</v>
      </c>
      <c r="J59" s="346">
        <v>27300</v>
      </c>
      <c r="K59" s="345">
        <v>167000</v>
      </c>
      <c r="L59" s="344">
        <v>6900</v>
      </c>
    </row>
    <row r="60" spans="1:12">
      <c r="A60" s="349">
        <v>1954</v>
      </c>
      <c r="B60" s="350">
        <v>1150</v>
      </c>
      <c r="C60" s="351">
        <v>1110</v>
      </c>
      <c r="D60" s="351">
        <v>579</v>
      </c>
      <c r="E60" s="357" t="s">
        <v>1313</v>
      </c>
      <c r="F60" s="352">
        <v>1300</v>
      </c>
      <c r="G60" s="362">
        <v>52</v>
      </c>
      <c r="H60" s="361" t="s">
        <v>1313</v>
      </c>
      <c r="I60" s="366">
        <v>2680</v>
      </c>
      <c r="J60" s="346">
        <v>27300</v>
      </c>
      <c r="K60" s="345">
        <v>166000</v>
      </c>
      <c r="L60" s="344">
        <v>6670</v>
      </c>
    </row>
    <row r="61" spans="1:12">
      <c r="A61" s="349">
        <v>1955</v>
      </c>
      <c r="B61" s="350">
        <v>1160</v>
      </c>
      <c r="C61" s="351">
        <v>1130</v>
      </c>
      <c r="D61" s="351">
        <v>687</v>
      </c>
      <c r="E61" s="357" t="s">
        <v>1313</v>
      </c>
      <c r="F61" s="352">
        <v>898</v>
      </c>
      <c r="G61" s="362">
        <v>150</v>
      </c>
      <c r="H61" s="361" t="s">
        <v>1313</v>
      </c>
      <c r="I61" s="366">
        <v>3150</v>
      </c>
      <c r="J61" s="346">
        <v>28600</v>
      </c>
      <c r="K61" s="345">
        <v>174000</v>
      </c>
      <c r="L61" s="351">
        <v>7000</v>
      </c>
    </row>
    <row r="62" spans="1:12">
      <c r="A62" s="349">
        <v>1956</v>
      </c>
      <c r="B62" s="350">
        <v>1200</v>
      </c>
      <c r="C62" s="351">
        <v>1200</v>
      </c>
      <c r="D62" s="351">
        <v>933</v>
      </c>
      <c r="E62" s="357" t="s">
        <v>1313</v>
      </c>
      <c r="F62" s="352">
        <v>3100</v>
      </c>
      <c r="G62" s="362">
        <v>107</v>
      </c>
      <c r="H62" s="361" t="s">
        <v>1313</v>
      </c>
      <c r="I62" s="366">
        <v>3110.3473480400926</v>
      </c>
      <c r="J62" s="346">
        <v>29300</v>
      </c>
      <c r="K62" s="345">
        <v>175000</v>
      </c>
      <c r="L62" s="344">
        <v>7020</v>
      </c>
    </row>
    <row r="63" spans="1:12">
      <c r="A63" s="349">
        <v>1957</v>
      </c>
      <c r="B63" s="350">
        <v>1190</v>
      </c>
      <c r="C63" s="351">
        <v>1200</v>
      </c>
      <c r="D63" s="351">
        <v>1190</v>
      </c>
      <c r="E63" s="357" t="s">
        <v>1313</v>
      </c>
      <c r="F63" s="352">
        <v>3300</v>
      </c>
      <c r="G63" s="362">
        <v>278</v>
      </c>
      <c r="H63" s="361" t="s">
        <v>1313</v>
      </c>
      <c r="I63" s="366">
        <v>2970</v>
      </c>
      <c r="J63" s="346">
        <v>29300</v>
      </c>
      <c r="K63" s="345">
        <v>170000</v>
      </c>
      <c r="L63" s="344">
        <v>7190</v>
      </c>
    </row>
    <row r="64" spans="1:12">
      <c r="A64" s="349">
        <v>1958</v>
      </c>
      <c r="B64" s="350">
        <v>1060</v>
      </c>
      <c r="C64" s="351">
        <v>1140</v>
      </c>
      <c r="D64" s="351">
        <v>1120</v>
      </c>
      <c r="E64" s="357" t="s">
        <v>1313</v>
      </c>
      <c r="F64" s="352">
        <v>974</v>
      </c>
      <c r="G64" s="362">
        <v>34</v>
      </c>
      <c r="H64" s="361" t="s">
        <v>1313</v>
      </c>
      <c r="I64" s="366">
        <v>2660</v>
      </c>
      <c r="J64" s="346">
        <v>28600</v>
      </c>
      <c r="K64" s="345">
        <v>162000</v>
      </c>
      <c r="L64" s="344">
        <v>7430</v>
      </c>
    </row>
    <row r="65" spans="1:12">
      <c r="A65" s="349">
        <v>1959</v>
      </c>
      <c r="B65" s="350">
        <v>970</v>
      </c>
      <c r="C65" s="351">
        <v>715</v>
      </c>
      <c r="D65" s="351">
        <v>1310</v>
      </c>
      <c r="E65" s="357" t="s">
        <v>1313</v>
      </c>
      <c r="F65" s="352">
        <v>912</v>
      </c>
      <c r="G65" s="362">
        <v>282</v>
      </c>
      <c r="H65" s="361" t="s">
        <v>1313</v>
      </c>
      <c r="I65" s="366">
        <v>3140</v>
      </c>
      <c r="J65" s="346">
        <v>29300</v>
      </c>
      <c r="K65" s="345">
        <v>163000</v>
      </c>
      <c r="L65" s="344">
        <v>6910</v>
      </c>
    </row>
    <row r="66" spans="1:12">
      <c r="A66" s="349">
        <v>1960</v>
      </c>
      <c r="B66" s="350">
        <v>957</v>
      </c>
      <c r="C66" s="351">
        <v>1140</v>
      </c>
      <c r="D66" s="351">
        <v>700</v>
      </c>
      <c r="E66" s="357" t="s">
        <v>1313</v>
      </c>
      <c r="F66" s="352">
        <v>537</v>
      </c>
      <c r="G66" s="362">
        <v>818</v>
      </c>
      <c r="H66" s="361" t="s">
        <v>1313</v>
      </c>
      <c r="I66" s="366">
        <v>3170</v>
      </c>
      <c r="J66" s="346">
        <v>29300</v>
      </c>
      <c r="K66" s="345">
        <v>161000</v>
      </c>
      <c r="L66" s="351">
        <v>7320</v>
      </c>
    </row>
    <row r="67" spans="1:12">
      <c r="A67" s="349">
        <v>1961</v>
      </c>
      <c r="B67" s="350">
        <v>1080</v>
      </c>
      <c r="C67" s="351">
        <v>1090</v>
      </c>
      <c r="D67" s="351">
        <v>902</v>
      </c>
      <c r="E67" s="357" t="s">
        <v>1313</v>
      </c>
      <c r="F67" s="352">
        <v>488</v>
      </c>
      <c r="G67" s="362">
        <v>1220</v>
      </c>
      <c r="H67" s="361" t="s">
        <v>1313</v>
      </c>
      <c r="I67" s="366">
        <v>3280</v>
      </c>
      <c r="J67" s="346">
        <v>29600</v>
      </c>
      <c r="K67" s="345">
        <v>162000</v>
      </c>
      <c r="L67" s="344">
        <v>7370</v>
      </c>
    </row>
    <row r="68" spans="1:12">
      <c r="A68" s="349">
        <v>1962</v>
      </c>
      <c r="B68" s="350">
        <v>1140</v>
      </c>
      <c r="C68" s="351">
        <v>1130</v>
      </c>
      <c r="D68" s="351">
        <v>124</v>
      </c>
      <c r="E68" s="357" t="s">
        <v>1313</v>
      </c>
      <c r="F68" s="352">
        <v>1220</v>
      </c>
      <c r="G68" s="362">
        <v>382</v>
      </c>
      <c r="H68" s="361" t="s">
        <v>1313</v>
      </c>
      <c r="I68" s="366">
        <v>3430</v>
      </c>
      <c r="J68" s="346">
        <v>35000</v>
      </c>
      <c r="K68" s="345">
        <v>189000</v>
      </c>
      <c r="L68" s="344">
        <v>7650</v>
      </c>
    </row>
    <row r="69" spans="1:12">
      <c r="A69" s="349">
        <v>1963</v>
      </c>
      <c r="B69" s="350">
        <v>1100</v>
      </c>
      <c r="C69" s="351">
        <v>1090</v>
      </c>
      <c r="D69" s="351">
        <v>199</v>
      </c>
      <c r="E69" s="357" t="s">
        <v>1313</v>
      </c>
      <c r="F69" s="352">
        <v>541</v>
      </c>
      <c r="G69" s="362">
        <v>939</v>
      </c>
      <c r="H69" s="361" t="s">
        <v>1313</v>
      </c>
      <c r="I69" s="366">
        <v>3420</v>
      </c>
      <c r="J69" s="346">
        <v>41200</v>
      </c>
      <c r="K69" s="345">
        <v>219000</v>
      </c>
      <c r="L69" s="344">
        <v>7780</v>
      </c>
    </row>
    <row r="70" spans="1:12">
      <c r="A70" s="349">
        <v>1964</v>
      </c>
      <c r="B70" s="350">
        <v>1130</v>
      </c>
      <c r="C70" s="351">
        <v>1150</v>
      </c>
      <c r="D70" s="351">
        <v>417</v>
      </c>
      <c r="E70" s="357" t="s">
        <v>1313</v>
      </c>
      <c r="F70" s="352">
        <v>265</v>
      </c>
      <c r="G70" s="362">
        <v>3320</v>
      </c>
      <c r="H70" s="361" t="s">
        <v>1313</v>
      </c>
      <c r="I70" s="366">
        <v>3830</v>
      </c>
      <c r="J70" s="346">
        <v>41500</v>
      </c>
      <c r="K70" s="345">
        <v>218000</v>
      </c>
      <c r="L70" s="344">
        <v>7730</v>
      </c>
    </row>
    <row r="71" spans="1:12">
      <c r="A71" s="349">
        <v>1965</v>
      </c>
      <c r="B71" s="350">
        <v>1240</v>
      </c>
      <c r="C71" s="351">
        <v>1210</v>
      </c>
      <c r="D71" s="351">
        <v>221</v>
      </c>
      <c r="E71" s="357" t="s">
        <v>1313</v>
      </c>
      <c r="F71" s="352">
        <v>214</v>
      </c>
      <c r="G71" s="362">
        <v>1220</v>
      </c>
      <c r="H71" s="361" t="s">
        <v>1313</v>
      </c>
      <c r="I71" s="366">
        <v>4260</v>
      </c>
      <c r="J71" s="346">
        <v>41500</v>
      </c>
      <c r="K71" s="345">
        <v>215000</v>
      </c>
      <c r="L71" s="344">
        <v>8010</v>
      </c>
    </row>
    <row r="72" spans="1:12">
      <c r="A72" s="349">
        <v>1966</v>
      </c>
      <c r="B72" s="350">
        <v>1360</v>
      </c>
      <c r="C72" s="351">
        <v>2470</v>
      </c>
      <c r="D72" s="351">
        <v>1140</v>
      </c>
      <c r="E72" s="357" t="s">
        <v>1313</v>
      </c>
      <c r="F72" s="352">
        <v>841</v>
      </c>
      <c r="G72" s="362">
        <v>2650</v>
      </c>
      <c r="H72" s="361" t="s">
        <v>1313</v>
      </c>
      <c r="I72" s="366">
        <v>5710</v>
      </c>
      <c r="J72" s="346">
        <v>41500</v>
      </c>
      <c r="K72" s="345">
        <v>208000</v>
      </c>
      <c r="L72" s="344">
        <v>8300</v>
      </c>
    </row>
    <row r="73" spans="1:12">
      <c r="A73" s="349">
        <v>1967</v>
      </c>
      <c r="B73" s="350">
        <v>1010</v>
      </c>
      <c r="C73" s="351">
        <v>1680</v>
      </c>
      <c r="D73" s="351">
        <v>1040</v>
      </c>
      <c r="E73" s="357" t="s">
        <v>1313</v>
      </c>
      <c r="F73" s="352">
        <v>929</v>
      </c>
      <c r="G73" s="362">
        <v>2130</v>
      </c>
      <c r="H73" s="364">
        <v>1617.3806209808481</v>
      </c>
      <c r="I73" s="366">
        <v>5319.65817282645</v>
      </c>
      <c r="J73" s="346">
        <v>49800</v>
      </c>
      <c r="K73" s="345">
        <v>243000</v>
      </c>
      <c r="L73" s="344">
        <v>8030</v>
      </c>
    </row>
    <row r="74" spans="1:12">
      <c r="A74" s="349">
        <v>1968</v>
      </c>
      <c r="B74" s="350">
        <v>1020</v>
      </c>
      <c r="C74" s="351">
        <v>2280</v>
      </c>
      <c r="D74" s="351">
        <v>1790</v>
      </c>
      <c r="E74" s="357" t="s">
        <v>1313</v>
      </c>
      <c r="F74" s="352">
        <v>1300</v>
      </c>
      <c r="G74" s="362">
        <v>3190</v>
      </c>
      <c r="H74" s="364">
        <v>2401.1881526869515</v>
      </c>
      <c r="I74" s="366">
        <v>4520</v>
      </c>
      <c r="J74" s="346">
        <v>68800</v>
      </c>
      <c r="K74" s="345">
        <v>323000</v>
      </c>
      <c r="L74" s="344">
        <v>8560</v>
      </c>
    </row>
    <row r="75" spans="1:12">
      <c r="A75" s="349">
        <v>1969</v>
      </c>
      <c r="B75" s="350">
        <v>1300</v>
      </c>
      <c r="C75" s="351">
        <v>2600</v>
      </c>
      <c r="D75" s="351">
        <v>2480</v>
      </c>
      <c r="E75" s="357" t="s">
        <v>1313</v>
      </c>
      <c r="F75" s="352">
        <v>1230</v>
      </c>
      <c r="G75" s="362">
        <v>1800</v>
      </c>
      <c r="H75" s="364">
        <v>2665.5676772703591</v>
      </c>
      <c r="I75" s="366">
        <v>4400</v>
      </c>
      <c r="J75" s="346">
        <v>57550</v>
      </c>
      <c r="K75" s="345">
        <v>255900</v>
      </c>
      <c r="L75" s="344">
        <v>9200</v>
      </c>
    </row>
    <row r="76" spans="1:12">
      <c r="A76" s="349">
        <v>1970</v>
      </c>
      <c r="B76" s="350">
        <v>1400</v>
      </c>
      <c r="C76" s="351">
        <v>2530</v>
      </c>
      <c r="D76" s="351">
        <v>1740</v>
      </c>
      <c r="E76" s="344">
        <v>2190</v>
      </c>
      <c r="F76" s="352">
        <v>920</v>
      </c>
      <c r="G76" s="362">
        <v>536</v>
      </c>
      <c r="H76" s="364">
        <v>2547.3744780448355</v>
      </c>
      <c r="I76" s="366">
        <v>3990</v>
      </c>
      <c r="J76" s="346">
        <v>56910</v>
      </c>
      <c r="K76" s="345">
        <v>238900</v>
      </c>
      <c r="L76" s="344">
        <v>9360</v>
      </c>
    </row>
    <row r="77" spans="1:12">
      <c r="A77" s="349">
        <v>1971</v>
      </c>
      <c r="B77" s="350">
        <v>1290</v>
      </c>
      <c r="C77" s="351">
        <v>2140</v>
      </c>
      <c r="D77" s="351">
        <v>935</v>
      </c>
      <c r="E77" s="344">
        <v>3</v>
      </c>
      <c r="F77" s="352">
        <v>696</v>
      </c>
      <c r="G77" s="362">
        <v>264</v>
      </c>
      <c r="H77" s="364">
        <v>1748.015209598532</v>
      </c>
      <c r="I77" s="366">
        <v>4020</v>
      </c>
      <c r="J77" s="346">
        <v>49830</v>
      </c>
      <c r="K77" s="345">
        <v>200600</v>
      </c>
      <c r="L77" s="344">
        <v>9170</v>
      </c>
    </row>
    <row r="78" spans="1:12">
      <c r="A78" s="349">
        <v>1972</v>
      </c>
      <c r="B78" s="350">
        <v>1160</v>
      </c>
      <c r="C78" s="351">
        <v>2410</v>
      </c>
      <c r="D78" s="351">
        <v>967</v>
      </c>
      <c r="E78" s="344">
        <v>0</v>
      </c>
      <c r="F78" s="352">
        <v>799</v>
      </c>
      <c r="G78" s="362">
        <v>830</v>
      </c>
      <c r="H78" s="364">
        <v>1620.4909683288881</v>
      </c>
      <c r="I78" s="366">
        <v>4700</v>
      </c>
      <c r="J78" s="346">
        <v>54010</v>
      </c>
      <c r="K78" s="345">
        <v>210500</v>
      </c>
      <c r="L78" s="344">
        <v>9380</v>
      </c>
    </row>
    <row r="79" spans="1:12">
      <c r="A79" s="349">
        <v>1973</v>
      </c>
      <c r="B79" s="350">
        <v>1170</v>
      </c>
      <c r="C79" s="351">
        <v>2340</v>
      </c>
      <c r="D79" s="351">
        <v>1070</v>
      </c>
      <c r="E79" s="344">
        <v>0</v>
      </c>
      <c r="F79" s="352">
        <v>2530</v>
      </c>
      <c r="G79" s="362">
        <v>255</v>
      </c>
      <c r="H79" s="364">
        <v>1194.3733816473955</v>
      </c>
      <c r="I79" s="366">
        <v>6670</v>
      </c>
      <c r="J79" s="346">
        <v>82310</v>
      </c>
      <c r="K79" s="345">
        <v>301900</v>
      </c>
      <c r="L79" s="344">
        <v>9700</v>
      </c>
    </row>
    <row r="80" spans="1:12">
      <c r="A80" s="349">
        <v>1974</v>
      </c>
      <c r="B80" s="350">
        <v>1050</v>
      </c>
      <c r="C80" s="351">
        <v>1970</v>
      </c>
      <c r="D80" s="351">
        <v>1740</v>
      </c>
      <c r="E80" s="344">
        <v>0</v>
      </c>
      <c r="F80" s="352">
        <v>2800</v>
      </c>
      <c r="G80" s="362">
        <v>177</v>
      </c>
      <c r="H80" s="364">
        <v>1533.4012425837655</v>
      </c>
      <c r="I80" s="366">
        <v>4900</v>
      </c>
      <c r="J80" s="346">
        <v>151400</v>
      </c>
      <c r="K80" s="345">
        <v>500600</v>
      </c>
      <c r="L80" s="344">
        <v>9260</v>
      </c>
    </row>
    <row r="81" spans="1:13">
      <c r="A81" s="349">
        <v>1975</v>
      </c>
      <c r="B81" s="350">
        <v>1090</v>
      </c>
      <c r="C81" s="351">
        <v>1870</v>
      </c>
      <c r="D81" s="351">
        <v>1590</v>
      </c>
      <c r="E81" s="344">
        <v>0</v>
      </c>
      <c r="F81" s="352">
        <v>1920</v>
      </c>
      <c r="G81" s="362">
        <v>704</v>
      </c>
      <c r="H81" s="364">
        <v>1076.1801824218719</v>
      </c>
      <c r="I81" s="366">
        <v>4990</v>
      </c>
      <c r="J81" s="346">
        <v>142100</v>
      </c>
      <c r="K81" s="345">
        <v>430500</v>
      </c>
      <c r="L81" s="344">
        <v>9430</v>
      </c>
      <c r="M81" s="342"/>
    </row>
    <row r="82" spans="1:13">
      <c r="A82" s="349">
        <v>1976</v>
      </c>
      <c r="B82" s="350">
        <v>1070</v>
      </c>
      <c r="C82" s="351">
        <v>1690</v>
      </c>
      <c r="D82" s="351">
        <v>1560</v>
      </c>
      <c r="E82" s="344">
        <v>0</v>
      </c>
      <c r="F82" s="352">
        <v>2090</v>
      </c>
      <c r="G82" s="362">
        <v>236</v>
      </c>
      <c r="H82" s="364">
        <v>951.76628850026827</v>
      </c>
      <c r="I82" s="366">
        <v>5350</v>
      </c>
      <c r="J82" s="346">
        <v>139900</v>
      </c>
      <c r="K82" s="345">
        <v>400500</v>
      </c>
      <c r="L82" s="344">
        <v>9840</v>
      </c>
      <c r="M82" s="342"/>
    </row>
    <row r="83" spans="1:13">
      <c r="A83" s="349">
        <v>1977</v>
      </c>
      <c r="B83" s="350">
        <v>1190</v>
      </c>
      <c r="C83" s="351">
        <v>1400</v>
      </c>
      <c r="D83" s="351">
        <v>1490</v>
      </c>
      <c r="E83" s="344">
        <v>0</v>
      </c>
      <c r="F83" s="352">
        <v>2160</v>
      </c>
      <c r="G83" s="362">
        <v>280</v>
      </c>
      <c r="H83" s="364">
        <v>1107.2836559022728</v>
      </c>
      <c r="I83" s="366">
        <v>4780</v>
      </c>
      <c r="J83" s="346">
        <v>148500</v>
      </c>
      <c r="K83" s="345">
        <v>399600</v>
      </c>
      <c r="L83" s="344">
        <v>10300</v>
      </c>
      <c r="M83" s="342"/>
    </row>
    <row r="84" spans="1:13">
      <c r="A84" s="349">
        <v>1978</v>
      </c>
      <c r="B84" s="350">
        <v>1230</v>
      </c>
      <c r="C84" s="351">
        <v>1690</v>
      </c>
      <c r="D84" s="351">
        <v>1150</v>
      </c>
      <c r="E84" s="344">
        <v>0</v>
      </c>
      <c r="F84" s="352">
        <v>1910</v>
      </c>
      <c r="G84" s="362">
        <v>311</v>
      </c>
      <c r="H84" s="364">
        <v>921.68922964472063</v>
      </c>
      <c r="I84" s="366">
        <v>4980</v>
      </c>
      <c r="J84" s="346">
        <v>173600</v>
      </c>
      <c r="K84" s="345">
        <v>433800</v>
      </c>
      <c r="L84" s="344">
        <v>10700</v>
      </c>
      <c r="M84" s="342"/>
    </row>
    <row r="85" spans="1:13">
      <c r="A85" s="349">
        <v>1979</v>
      </c>
      <c r="B85" s="350">
        <v>1180</v>
      </c>
      <c r="C85" s="351">
        <v>1580</v>
      </c>
      <c r="D85" s="351">
        <v>1240</v>
      </c>
      <c r="E85" s="344">
        <v>0</v>
      </c>
      <c r="F85" s="352">
        <v>2440</v>
      </c>
      <c r="G85" s="362">
        <v>508</v>
      </c>
      <c r="H85" s="364">
        <v>497.71778263337558</v>
      </c>
      <c r="I85" s="366">
        <v>4900</v>
      </c>
      <c r="J85" s="346">
        <v>356600</v>
      </c>
      <c r="K85" s="345">
        <v>800900</v>
      </c>
      <c r="L85" s="344">
        <v>10800</v>
      </c>
      <c r="M85" s="342"/>
    </row>
    <row r="86" spans="1:13">
      <c r="A86" s="349">
        <v>1980</v>
      </c>
      <c r="B86" s="350">
        <v>1010</v>
      </c>
      <c r="C86" s="351">
        <v>1220</v>
      </c>
      <c r="D86" s="351">
        <v>1650</v>
      </c>
      <c r="E86" s="344">
        <v>0</v>
      </c>
      <c r="F86" s="352">
        <v>2020</v>
      </c>
      <c r="G86" s="362">
        <v>1780</v>
      </c>
      <c r="H86" s="364">
        <v>536.69043490431795</v>
      </c>
      <c r="I86" s="366">
        <v>3880</v>
      </c>
      <c r="J86" s="346">
        <v>663300</v>
      </c>
      <c r="K86" s="345">
        <v>1312000</v>
      </c>
      <c r="L86" s="344">
        <v>10700</v>
      </c>
      <c r="M86" s="342"/>
    </row>
    <row r="87" spans="1:13">
      <c r="A87" s="349">
        <v>1981</v>
      </c>
      <c r="B87" s="350">
        <v>1270</v>
      </c>
      <c r="C87" s="351">
        <v>1460</v>
      </c>
      <c r="D87" s="351">
        <v>1220</v>
      </c>
      <c r="E87" s="344">
        <v>62</v>
      </c>
      <c r="F87" s="352">
        <v>2360</v>
      </c>
      <c r="G87" s="362">
        <v>471</v>
      </c>
      <c r="H87" s="364">
        <v>649.28500890336932</v>
      </c>
      <c r="I87" s="366">
        <v>3630</v>
      </c>
      <c r="J87" s="346">
        <v>338200</v>
      </c>
      <c r="K87" s="345">
        <v>606200</v>
      </c>
      <c r="L87" s="344">
        <v>11200</v>
      </c>
      <c r="M87" s="342"/>
    </row>
    <row r="88" spans="1:13">
      <c r="A88" s="349">
        <v>1982</v>
      </c>
      <c r="B88" s="350">
        <v>1250</v>
      </c>
      <c r="C88" s="351">
        <v>1510</v>
      </c>
      <c r="D88" s="351">
        <v>933</v>
      </c>
      <c r="E88" s="344">
        <v>0</v>
      </c>
      <c r="F88" s="352">
        <v>3010</v>
      </c>
      <c r="G88" s="362">
        <v>400</v>
      </c>
      <c r="H88" s="364">
        <v>636.59479172336569</v>
      </c>
      <c r="I88" s="366">
        <v>3750</v>
      </c>
      <c r="J88" s="346">
        <v>255600</v>
      </c>
      <c r="K88" s="345">
        <v>431700</v>
      </c>
      <c r="L88" s="344">
        <v>11500</v>
      </c>
      <c r="M88" s="342"/>
    </row>
    <row r="89" spans="1:13">
      <c r="A89" s="349">
        <v>1983</v>
      </c>
      <c r="B89" s="350">
        <v>1350</v>
      </c>
      <c r="C89" s="351">
        <v>1800</v>
      </c>
      <c r="D89" s="351">
        <v>915</v>
      </c>
      <c r="E89" s="344">
        <v>0</v>
      </c>
      <c r="F89" s="352">
        <v>5010</v>
      </c>
      <c r="G89" s="362">
        <v>425</v>
      </c>
      <c r="H89" s="364">
        <v>542.72450875951574</v>
      </c>
      <c r="I89" s="366">
        <v>3690</v>
      </c>
      <c r="J89" s="346">
        <v>367800</v>
      </c>
      <c r="K89" s="345">
        <v>601900</v>
      </c>
      <c r="L89" s="344">
        <v>12100</v>
      </c>
      <c r="M89" s="342"/>
    </row>
    <row r="90" spans="1:13">
      <c r="A90" s="349">
        <v>1984</v>
      </c>
      <c r="B90" s="350">
        <v>1390</v>
      </c>
      <c r="C90" s="351">
        <v>1850</v>
      </c>
      <c r="D90" s="351">
        <v>866</v>
      </c>
      <c r="E90" s="344">
        <v>0</v>
      </c>
      <c r="F90" s="352">
        <v>2910</v>
      </c>
      <c r="G90" s="362">
        <v>322</v>
      </c>
      <c r="H90" s="364">
        <v>659.92239683366643</v>
      </c>
      <c r="I90" s="366">
        <v>5300</v>
      </c>
      <c r="J90" s="346">
        <v>261700</v>
      </c>
      <c r="K90" s="345">
        <v>410800</v>
      </c>
      <c r="L90" s="344">
        <v>13100</v>
      </c>
      <c r="M90" s="342"/>
    </row>
    <row r="91" spans="1:13">
      <c r="A91" s="349">
        <v>1985</v>
      </c>
      <c r="B91" s="350">
        <v>1230</v>
      </c>
      <c r="C91" s="351">
        <v>1670</v>
      </c>
      <c r="D91" s="351">
        <v>866</v>
      </c>
      <c r="E91" s="344">
        <v>0</v>
      </c>
      <c r="F91" s="352">
        <v>4240</v>
      </c>
      <c r="G91" s="362">
        <v>392</v>
      </c>
      <c r="H91" s="364">
        <v>574</v>
      </c>
      <c r="I91" s="366">
        <v>6390</v>
      </c>
      <c r="J91" s="346">
        <v>197400</v>
      </c>
      <c r="K91" s="345">
        <v>299200</v>
      </c>
      <c r="L91" s="344">
        <v>13100</v>
      </c>
      <c r="M91" s="342"/>
    </row>
    <row r="92" spans="1:13">
      <c r="A92" s="349">
        <v>1986</v>
      </c>
      <c r="B92" s="350">
        <v>1070</v>
      </c>
      <c r="C92" s="351">
        <v>1320</v>
      </c>
      <c r="D92" s="351">
        <v>762</v>
      </c>
      <c r="E92" s="344">
        <v>317</v>
      </c>
      <c r="F92" s="352">
        <v>3900</v>
      </c>
      <c r="G92" s="362">
        <v>314</v>
      </c>
      <c r="H92" s="364">
        <v>550</v>
      </c>
      <c r="I92" s="366">
        <v>5670</v>
      </c>
      <c r="J92" s="346">
        <v>175900</v>
      </c>
      <c r="K92" s="345">
        <v>261500</v>
      </c>
      <c r="L92" s="344">
        <v>13000</v>
      </c>
      <c r="M92" s="342"/>
    </row>
    <row r="93" spans="1:13">
      <c r="A93" s="349">
        <v>1987</v>
      </c>
      <c r="B93" s="350">
        <v>1240</v>
      </c>
      <c r="C93" s="351">
        <v>1420</v>
      </c>
      <c r="D93" s="351">
        <v>810</v>
      </c>
      <c r="E93" s="344">
        <v>442</v>
      </c>
      <c r="F93" s="352">
        <v>2110</v>
      </c>
      <c r="G93" s="362">
        <v>350</v>
      </c>
      <c r="H93" s="364">
        <v>471</v>
      </c>
      <c r="I93" s="366">
        <v>3990</v>
      </c>
      <c r="J93" s="346">
        <v>225400</v>
      </c>
      <c r="K93" s="345">
        <v>323300</v>
      </c>
      <c r="L93" s="344">
        <v>14000</v>
      </c>
      <c r="M93" s="342"/>
    </row>
    <row r="94" spans="1:13">
      <c r="A94" s="349">
        <v>1988</v>
      </c>
      <c r="B94" s="350">
        <v>1660</v>
      </c>
      <c r="C94" s="351">
        <v>1470</v>
      </c>
      <c r="D94" s="351">
        <v>852</v>
      </c>
      <c r="E94" s="344">
        <v>207</v>
      </c>
      <c r="F94" s="352">
        <v>2260</v>
      </c>
      <c r="G94" s="362">
        <v>444</v>
      </c>
      <c r="H94" s="364">
        <v>480</v>
      </c>
      <c r="I94" s="366">
        <v>4140</v>
      </c>
      <c r="J94" s="346">
        <v>209900</v>
      </c>
      <c r="K94" s="345">
        <v>289300</v>
      </c>
      <c r="L94" s="344">
        <v>15500</v>
      </c>
      <c r="M94" s="342"/>
    </row>
    <row r="95" spans="1:13">
      <c r="A95" s="349">
        <v>1989</v>
      </c>
      <c r="B95" s="350">
        <v>2010</v>
      </c>
      <c r="C95" s="351">
        <v>1720</v>
      </c>
      <c r="D95" s="351">
        <v>714</v>
      </c>
      <c r="E95" s="344">
        <v>337</v>
      </c>
      <c r="F95" s="352">
        <v>3060</v>
      </c>
      <c r="G95" s="362">
        <v>430</v>
      </c>
      <c r="H95" s="364">
        <v>544</v>
      </c>
      <c r="I95" s="366">
        <v>5060</v>
      </c>
      <c r="J95" s="346">
        <v>176800</v>
      </c>
      <c r="K95" s="345">
        <v>232500</v>
      </c>
      <c r="L95" s="351">
        <v>16400</v>
      </c>
      <c r="M95" s="342"/>
    </row>
    <row r="96" spans="1:13">
      <c r="A96" s="349">
        <v>1990</v>
      </c>
      <c r="B96" s="350">
        <v>2120</v>
      </c>
      <c r="C96" s="351">
        <v>1940</v>
      </c>
      <c r="D96" s="351">
        <v>454</v>
      </c>
      <c r="E96" s="344">
        <v>107</v>
      </c>
      <c r="F96" s="352">
        <v>2700</v>
      </c>
      <c r="G96" s="362">
        <v>736</v>
      </c>
      <c r="H96" s="364">
        <v>583</v>
      </c>
      <c r="I96" s="366">
        <v>4360</v>
      </c>
      <c r="J96" s="346">
        <v>155000</v>
      </c>
      <c r="K96" s="345">
        <v>193300</v>
      </c>
      <c r="L96" s="351">
        <v>16600</v>
      </c>
      <c r="M96" s="358"/>
    </row>
    <row r="97" spans="1:13">
      <c r="A97" s="349">
        <v>1991</v>
      </c>
      <c r="B97" s="350">
        <v>1860</v>
      </c>
      <c r="C97" s="351">
        <v>1880</v>
      </c>
      <c r="D97" s="351">
        <v>215</v>
      </c>
      <c r="E97" s="344">
        <v>255</v>
      </c>
      <c r="F97" s="352">
        <v>2530</v>
      </c>
      <c r="G97" s="362">
        <v>787</v>
      </c>
      <c r="H97" s="364">
        <v>618</v>
      </c>
      <c r="I97" s="366">
        <v>3830</v>
      </c>
      <c r="J97" s="346">
        <v>130000</v>
      </c>
      <c r="K97" s="345">
        <v>155400</v>
      </c>
      <c r="L97" s="351">
        <v>15600</v>
      </c>
      <c r="M97" s="358"/>
    </row>
    <row r="98" spans="1:13">
      <c r="A98" s="349">
        <v>1992</v>
      </c>
      <c r="B98" s="350">
        <v>1800</v>
      </c>
      <c r="C98" s="351">
        <v>2160</v>
      </c>
      <c r="D98" s="351">
        <v>145</v>
      </c>
      <c r="E98" s="344">
        <v>356</v>
      </c>
      <c r="F98" s="352">
        <v>2660</v>
      </c>
      <c r="G98" s="362">
        <v>911</v>
      </c>
      <c r="H98" s="364">
        <v>677</v>
      </c>
      <c r="I98" s="366">
        <v>4060</v>
      </c>
      <c r="J98" s="346">
        <v>127000</v>
      </c>
      <c r="K98" s="345">
        <v>147200</v>
      </c>
      <c r="L98" s="351">
        <v>14900</v>
      </c>
      <c r="M98" s="358"/>
    </row>
    <row r="99" spans="1:13">
      <c r="A99" s="349">
        <v>1993</v>
      </c>
      <c r="B99" s="350">
        <v>1640</v>
      </c>
      <c r="C99" s="351">
        <v>1790</v>
      </c>
      <c r="D99" s="351">
        <v>162</v>
      </c>
      <c r="E99" s="344">
        <v>404</v>
      </c>
      <c r="F99" s="352">
        <v>2180</v>
      </c>
      <c r="G99" s="362">
        <v>705</v>
      </c>
      <c r="H99" s="364">
        <v>735</v>
      </c>
      <c r="I99" s="366">
        <v>3260</v>
      </c>
      <c r="J99" s="346">
        <v>138000</v>
      </c>
      <c r="K99" s="345">
        <v>156000</v>
      </c>
      <c r="L99" s="351">
        <v>14100</v>
      </c>
      <c r="M99" s="358"/>
    </row>
    <row r="100" spans="1:13">
      <c r="A100" s="349">
        <v>1994</v>
      </c>
      <c r="B100" s="350">
        <v>1490</v>
      </c>
      <c r="C100" s="351">
        <v>1810</v>
      </c>
      <c r="D100" s="357">
        <v>1700</v>
      </c>
      <c r="E100" s="344">
        <v>186</v>
      </c>
      <c r="F100" s="352">
        <v>2060</v>
      </c>
      <c r="G100" s="362">
        <v>868</v>
      </c>
      <c r="H100" s="364">
        <v>929</v>
      </c>
      <c r="I100" s="366">
        <v>4820</v>
      </c>
      <c r="J100" s="346">
        <v>170000</v>
      </c>
      <c r="K100" s="345">
        <v>187000</v>
      </c>
      <c r="L100" s="351">
        <v>14000</v>
      </c>
      <c r="M100" s="358"/>
    </row>
    <row r="101" spans="1:13">
      <c r="A101" s="349">
        <v>1995</v>
      </c>
      <c r="B101" s="350">
        <v>1560</v>
      </c>
      <c r="C101" s="357" t="s">
        <v>1313</v>
      </c>
      <c r="D101" s="357" t="s">
        <v>1313</v>
      </c>
      <c r="E101" s="344">
        <v>220</v>
      </c>
      <c r="F101" s="352">
        <v>2630</v>
      </c>
      <c r="G101" s="362">
        <v>2810</v>
      </c>
      <c r="H101" s="361" t="s">
        <v>1313</v>
      </c>
      <c r="I101" s="366">
        <v>4880</v>
      </c>
      <c r="J101" s="346">
        <v>166000</v>
      </c>
      <c r="K101" s="345">
        <v>177100</v>
      </c>
      <c r="L101" s="353">
        <v>14900</v>
      </c>
      <c r="M101" s="358"/>
    </row>
    <row r="102" spans="1:13">
      <c r="A102" s="349">
        <v>1996</v>
      </c>
      <c r="B102" s="350">
        <v>1570</v>
      </c>
      <c r="C102" s="357" t="s">
        <v>1313</v>
      </c>
      <c r="D102" s="357" t="s">
        <v>1313</v>
      </c>
      <c r="E102" s="344">
        <v>232</v>
      </c>
      <c r="F102" s="352">
        <v>2580</v>
      </c>
      <c r="G102" s="362">
        <v>2900</v>
      </c>
      <c r="H102" s="361" t="s">
        <v>1313</v>
      </c>
      <c r="I102" s="366">
        <v>4930</v>
      </c>
      <c r="J102" s="346">
        <v>167000</v>
      </c>
      <c r="K102" s="345">
        <v>173400</v>
      </c>
      <c r="L102" s="353">
        <v>15100</v>
      </c>
      <c r="M102" s="358"/>
    </row>
    <row r="103" spans="1:13">
      <c r="A103" s="349">
        <v>1997</v>
      </c>
      <c r="B103" s="350">
        <v>2180</v>
      </c>
      <c r="C103" s="351">
        <v>2200</v>
      </c>
      <c r="D103" s="357">
        <v>1360</v>
      </c>
      <c r="E103" s="344">
        <v>109</v>
      </c>
      <c r="F103" s="352">
        <v>2120</v>
      </c>
      <c r="G103" s="362">
        <v>2980</v>
      </c>
      <c r="H103" s="364">
        <v>395</v>
      </c>
      <c r="I103" s="366">
        <v>4980</v>
      </c>
      <c r="J103" s="346">
        <v>157000</v>
      </c>
      <c r="K103" s="345">
        <v>159700</v>
      </c>
      <c r="L103" s="353">
        <v>16500</v>
      </c>
      <c r="M103" s="358"/>
    </row>
    <row r="104" spans="1:13">
      <c r="A104" s="349">
        <v>1998</v>
      </c>
      <c r="B104" s="350">
        <v>2060</v>
      </c>
      <c r="C104" s="351">
        <v>2300</v>
      </c>
      <c r="D104" s="357">
        <v>1700</v>
      </c>
      <c r="E104" s="354">
        <v>250</v>
      </c>
      <c r="F104" s="352">
        <v>2800</v>
      </c>
      <c r="G104" s="362">
        <v>2250</v>
      </c>
      <c r="H104" s="364">
        <v>400</v>
      </c>
      <c r="I104" s="366">
        <v>5300</v>
      </c>
      <c r="J104" s="346">
        <v>178000</v>
      </c>
      <c r="K104" s="345">
        <v>178000</v>
      </c>
      <c r="L104" s="353">
        <v>17200</v>
      </c>
      <c r="M104" s="358"/>
    </row>
    <row r="105" spans="1:13">
      <c r="A105" s="343">
        <v>1999</v>
      </c>
      <c r="B105" s="346">
        <v>1950</v>
      </c>
      <c r="C105" s="345">
        <v>2000</v>
      </c>
      <c r="D105" s="357">
        <v>1500</v>
      </c>
      <c r="E105" s="352">
        <v>277</v>
      </c>
      <c r="F105" s="352">
        <v>2660</v>
      </c>
      <c r="G105" s="362">
        <v>481</v>
      </c>
      <c r="H105" s="361" t="s">
        <v>1313</v>
      </c>
      <c r="I105" s="367">
        <v>5500</v>
      </c>
      <c r="J105" s="346">
        <v>169000</v>
      </c>
      <c r="K105" s="345">
        <v>165000</v>
      </c>
      <c r="L105" s="345">
        <v>17600</v>
      </c>
      <c r="M105" s="358"/>
    </row>
    <row r="106" spans="1:13">
      <c r="A106" s="343">
        <v>2000</v>
      </c>
      <c r="B106" s="346">
        <v>1980</v>
      </c>
      <c r="C106" s="345">
        <v>2780</v>
      </c>
      <c r="D106" s="357">
        <v>1680</v>
      </c>
      <c r="E106" s="352">
        <v>717</v>
      </c>
      <c r="F106" s="352">
        <v>3810</v>
      </c>
      <c r="G106" s="362">
        <v>279</v>
      </c>
      <c r="H106" s="365">
        <v>3600</v>
      </c>
      <c r="I106" s="362">
        <v>6280</v>
      </c>
      <c r="J106" s="346">
        <v>161000</v>
      </c>
      <c r="K106" s="345">
        <v>152000</v>
      </c>
      <c r="L106" s="345">
        <v>18100</v>
      </c>
      <c r="M106" s="358"/>
    </row>
    <row r="107" spans="1:13">
      <c r="A107" s="355">
        <v>2001</v>
      </c>
      <c r="B107" s="356">
        <v>1740</v>
      </c>
      <c r="C107" s="356">
        <v>2640</v>
      </c>
      <c r="D107" s="357">
        <v>1060</v>
      </c>
      <c r="E107" s="357">
        <v>437</v>
      </c>
      <c r="F107" s="356">
        <v>2940</v>
      </c>
      <c r="G107" s="360">
        <v>707</v>
      </c>
      <c r="H107" s="360">
        <v>3490</v>
      </c>
      <c r="I107" s="360">
        <v>6780</v>
      </c>
      <c r="J107" s="352">
        <v>141000</v>
      </c>
      <c r="K107" s="352">
        <v>130000</v>
      </c>
      <c r="L107" s="356">
        <v>18700</v>
      </c>
      <c r="M107" s="358"/>
    </row>
    <row r="108" spans="1:13">
      <c r="A108" s="355">
        <v>2002</v>
      </c>
      <c r="B108" s="356">
        <v>1350</v>
      </c>
      <c r="C108" s="356">
        <v>2580</v>
      </c>
      <c r="D108" s="357">
        <v>1030</v>
      </c>
      <c r="E108" s="357">
        <v>21</v>
      </c>
      <c r="F108" s="356">
        <v>4020</v>
      </c>
      <c r="G108" s="360">
        <v>624</v>
      </c>
      <c r="H108" s="360">
        <v>3510</v>
      </c>
      <c r="I108" s="360">
        <v>7300</v>
      </c>
      <c r="J108" s="352">
        <v>149000</v>
      </c>
      <c r="K108" s="352">
        <v>135000</v>
      </c>
      <c r="L108" s="356">
        <v>18800</v>
      </c>
      <c r="M108" s="358"/>
    </row>
    <row r="109" spans="1:13">
      <c r="A109" s="355">
        <v>2003</v>
      </c>
      <c r="B109" s="356">
        <v>1240</v>
      </c>
      <c r="C109" s="356">
        <v>2580</v>
      </c>
      <c r="D109" s="357">
        <v>1010</v>
      </c>
      <c r="E109" s="357">
        <v>0</v>
      </c>
      <c r="F109" s="356">
        <v>4000</v>
      </c>
      <c r="G109" s="360">
        <v>135</v>
      </c>
      <c r="H109" s="360">
        <v>3680</v>
      </c>
      <c r="I109" s="360">
        <v>8000</v>
      </c>
      <c r="J109" s="352">
        <v>158000</v>
      </c>
      <c r="K109" s="352">
        <v>140000</v>
      </c>
      <c r="L109" s="356">
        <v>18800</v>
      </c>
      <c r="M109" s="358"/>
    </row>
    <row r="110" spans="1:13">
      <c r="A110" s="355">
        <v>2004</v>
      </c>
      <c r="B110" s="356">
        <v>1250</v>
      </c>
      <c r="C110" s="356">
        <v>1140</v>
      </c>
      <c r="D110" s="357">
        <v>1920</v>
      </c>
      <c r="E110" s="357">
        <v>0</v>
      </c>
      <c r="F110" s="356">
        <v>3410</v>
      </c>
      <c r="G110" s="360">
        <v>422</v>
      </c>
      <c r="H110" s="360">
        <v>4220</v>
      </c>
      <c r="I110" s="360">
        <v>6700</v>
      </c>
      <c r="J110" s="352">
        <v>215000</v>
      </c>
      <c r="K110" s="352">
        <v>186000</v>
      </c>
      <c r="L110" s="356">
        <v>20000</v>
      </c>
      <c r="M110" s="358"/>
    </row>
    <row r="111" spans="1:13">
      <c r="A111" s="355">
        <v>2005</v>
      </c>
      <c r="B111" s="356">
        <v>1230</v>
      </c>
      <c r="C111" s="356">
        <v>2530</v>
      </c>
      <c r="D111" s="357">
        <v>981</v>
      </c>
      <c r="E111" s="357">
        <v>0</v>
      </c>
      <c r="F111" s="356">
        <v>3880</v>
      </c>
      <c r="G111" s="360">
        <v>166</v>
      </c>
      <c r="H111" s="360">
        <v>3970</v>
      </c>
      <c r="I111" s="360">
        <v>6140</v>
      </c>
      <c r="J111" s="352">
        <v>236000</v>
      </c>
      <c r="K111" s="352">
        <v>197000</v>
      </c>
      <c r="L111" s="356">
        <v>20800</v>
      </c>
      <c r="M111" s="358"/>
    </row>
    <row r="112" spans="1:13">
      <c r="A112" s="355">
        <v>2006</v>
      </c>
      <c r="B112" s="356">
        <v>1160</v>
      </c>
      <c r="C112" s="356">
        <v>2210</v>
      </c>
      <c r="D112" s="357">
        <v>1110</v>
      </c>
      <c r="E112" s="357">
        <v>0</v>
      </c>
      <c r="F112" s="356">
        <v>4280</v>
      </c>
      <c r="G112" s="360">
        <v>1500</v>
      </c>
      <c r="H112" s="360">
        <v>3540</v>
      </c>
      <c r="I112" s="360">
        <v>5130</v>
      </c>
      <c r="J112" s="352">
        <v>373000</v>
      </c>
      <c r="K112" s="352">
        <v>302000</v>
      </c>
      <c r="L112" s="356">
        <v>20100</v>
      </c>
      <c r="M112" s="370"/>
    </row>
    <row r="113" spans="1:13">
      <c r="A113" s="355">
        <v>2007</v>
      </c>
      <c r="B113" s="356">
        <v>1280</v>
      </c>
      <c r="C113" s="356">
        <v>791</v>
      </c>
      <c r="D113" s="357">
        <v>1130</v>
      </c>
      <c r="E113" s="357">
        <v>0</v>
      </c>
      <c r="F113" s="356">
        <v>4210</v>
      </c>
      <c r="G113" s="360">
        <v>660</v>
      </c>
      <c r="H113" s="360">
        <v>4190</v>
      </c>
      <c r="I113" s="360">
        <v>5250</v>
      </c>
      <c r="J113" s="352">
        <v>431000</v>
      </c>
      <c r="K113" s="352">
        <v>339000</v>
      </c>
      <c r="L113" s="356">
        <v>20800</v>
      </c>
      <c r="M113" s="370"/>
    </row>
    <row r="114" spans="1:13">
      <c r="A114" s="355">
        <v>2008</v>
      </c>
      <c r="B114" s="356">
        <v>1250</v>
      </c>
      <c r="C114" s="356">
        <v>779</v>
      </c>
      <c r="D114" s="357">
        <v>1210</v>
      </c>
      <c r="E114" s="357">
        <v>0</v>
      </c>
      <c r="F114" s="356">
        <v>3860</v>
      </c>
      <c r="G114" s="360">
        <v>413</v>
      </c>
      <c r="H114" s="360">
        <v>4130</v>
      </c>
      <c r="I114" s="360">
        <v>6320</v>
      </c>
      <c r="J114" s="352">
        <v>482000</v>
      </c>
      <c r="K114" s="352">
        <v>365000</v>
      </c>
      <c r="L114" s="356">
        <v>21300</v>
      </c>
      <c r="M114" s="370" t="s">
        <v>1414</v>
      </c>
    </row>
    <row r="115" spans="1:13">
      <c r="A115" s="359">
        <v>2009</v>
      </c>
      <c r="B115" s="360">
        <v>1250</v>
      </c>
      <c r="C115" s="360">
        <v>796</v>
      </c>
      <c r="D115" s="361">
        <v>1340</v>
      </c>
      <c r="E115" s="361">
        <v>0</v>
      </c>
      <c r="F115" s="360">
        <v>2800</v>
      </c>
      <c r="G115" s="360">
        <v>167</v>
      </c>
      <c r="H115" s="360">
        <v>3650</v>
      </c>
      <c r="I115" s="356">
        <v>6090</v>
      </c>
      <c r="J115" s="362">
        <v>472000</v>
      </c>
      <c r="K115" s="362">
        <v>359000</v>
      </c>
      <c r="L115" s="360">
        <v>22300</v>
      </c>
      <c r="M115" s="371"/>
    </row>
    <row r="116" spans="1:13">
      <c r="A116" s="355">
        <v>2010</v>
      </c>
      <c r="B116" s="356">
        <v>1280</v>
      </c>
      <c r="C116" s="356">
        <v>819</v>
      </c>
      <c r="D116" s="357">
        <v>1330</v>
      </c>
      <c r="E116" s="357">
        <v>0</v>
      </c>
      <c r="F116" s="356">
        <v>4630</v>
      </c>
      <c r="G116" s="360">
        <v>523</v>
      </c>
      <c r="H116" s="360">
        <v>3380</v>
      </c>
      <c r="I116" s="356">
        <v>7540</v>
      </c>
      <c r="J116" s="352">
        <v>644000</v>
      </c>
      <c r="K116" s="352">
        <v>481000</v>
      </c>
      <c r="L116" s="356">
        <v>23300</v>
      </c>
      <c r="M116" s="369"/>
    </row>
    <row r="117" spans="1:13">
      <c r="A117" s="355">
        <v>2011</v>
      </c>
      <c r="B117" s="356">
        <v>1120</v>
      </c>
      <c r="C117" s="356">
        <v>790</v>
      </c>
      <c r="D117" s="357">
        <v>1710</v>
      </c>
      <c r="E117" s="357">
        <v>0</v>
      </c>
      <c r="F117" s="356">
        <v>5250</v>
      </c>
      <c r="G117" s="360">
        <v>625</v>
      </c>
      <c r="H117" s="360">
        <v>3800</v>
      </c>
      <c r="I117" s="356">
        <v>7920</v>
      </c>
      <c r="J117" s="352">
        <v>1130000</v>
      </c>
      <c r="K117" s="352">
        <v>819000</v>
      </c>
      <c r="L117" s="356">
        <v>23300</v>
      </c>
      <c r="M117" s="369"/>
    </row>
    <row r="118" spans="1:13">
      <c r="A118" s="355">
        <v>2012</v>
      </c>
      <c r="B118" s="356">
        <v>1060</v>
      </c>
      <c r="C118" s="356">
        <v>796</v>
      </c>
      <c r="D118" s="357">
        <v>1660</v>
      </c>
      <c r="E118" s="357">
        <v>0</v>
      </c>
      <c r="F118" s="356">
        <v>4030</v>
      </c>
      <c r="G118" s="356">
        <v>837</v>
      </c>
      <c r="H118" s="356">
        <v>4720</v>
      </c>
      <c r="I118" s="356">
        <v>5920</v>
      </c>
      <c r="J118" s="352">
        <v>1000000</v>
      </c>
      <c r="K118" s="352">
        <v>710000</v>
      </c>
      <c r="L118" s="356">
        <v>24300</v>
      </c>
      <c r="M118" s="369"/>
    </row>
    <row r="119" spans="1:13">
      <c r="A119" s="355">
        <v>2013</v>
      </c>
      <c r="B119" s="356">
        <v>1050</v>
      </c>
      <c r="C119" s="356">
        <v>800</v>
      </c>
      <c r="D119" s="357">
        <v>1700</v>
      </c>
      <c r="E119" s="357">
        <v>0</v>
      </c>
      <c r="F119" s="356">
        <v>3830</v>
      </c>
      <c r="G119" s="356">
        <v>347</v>
      </c>
      <c r="H119" s="356">
        <v>5460</v>
      </c>
      <c r="I119" s="356">
        <v>6670</v>
      </c>
      <c r="J119" s="352">
        <v>767000</v>
      </c>
      <c r="K119" s="352">
        <v>537000</v>
      </c>
      <c r="L119" s="356">
        <v>26700</v>
      </c>
      <c r="M119" s="369"/>
    </row>
    <row r="120" spans="1:13">
      <c r="A120" s="355">
        <v>2014</v>
      </c>
      <c r="B120" s="356">
        <v>1180</v>
      </c>
      <c r="C120" s="356">
        <v>800</v>
      </c>
      <c r="D120" s="357">
        <v>1400</v>
      </c>
      <c r="E120" s="357">
        <v>0</v>
      </c>
      <c r="F120" s="356">
        <v>3940</v>
      </c>
      <c r="G120" s="356">
        <v>342</v>
      </c>
      <c r="H120" s="356">
        <v>5730</v>
      </c>
      <c r="I120" s="356">
        <v>5530</v>
      </c>
      <c r="J120" s="352">
        <v>614000</v>
      </c>
      <c r="K120" s="352">
        <v>423000</v>
      </c>
      <c r="L120" s="356">
        <v>28000</v>
      </c>
      <c r="M120" s="369"/>
    </row>
    <row r="121" spans="1:13">
      <c r="A121" s="368">
        <v>2015</v>
      </c>
      <c r="B121" s="356">
        <v>1090</v>
      </c>
      <c r="C121" s="356">
        <v>800</v>
      </c>
      <c r="D121" s="357">
        <v>1200</v>
      </c>
      <c r="E121" s="357">
        <v>0</v>
      </c>
      <c r="F121" s="356">
        <v>4660</v>
      </c>
      <c r="G121" s="356">
        <v>781</v>
      </c>
      <c r="H121" s="356">
        <v>5130</v>
      </c>
      <c r="I121" s="356">
        <v>6480</v>
      </c>
      <c r="J121" s="352">
        <v>505000</v>
      </c>
      <c r="K121" s="352">
        <v>347000</v>
      </c>
      <c r="L121" s="356">
        <v>27600</v>
      </c>
      <c r="M121" s="369"/>
    </row>
    <row r="122" spans="1:13">
      <c r="A122" s="355">
        <v>2016</v>
      </c>
      <c r="B122" s="356">
        <v>1150</v>
      </c>
      <c r="C122" s="356">
        <v>1530</v>
      </c>
      <c r="D122" s="357">
        <v>866</v>
      </c>
      <c r="E122" s="357">
        <v>0</v>
      </c>
      <c r="F122" s="356">
        <v>6160</v>
      </c>
      <c r="G122" s="356">
        <v>289</v>
      </c>
      <c r="H122" s="356">
        <v>5710</v>
      </c>
      <c r="I122" s="356">
        <v>7890</v>
      </c>
      <c r="J122" s="352">
        <v>553000</v>
      </c>
      <c r="K122" s="352">
        <v>376000</v>
      </c>
      <c r="L122" s="356">
        <v>28200</v>
      </c>
      <c r="M122" s="372"/>
    </row>
    <row r="123" spans="1:13">
      <c r="A123" s="355">
        <v>2017</v>
      </c>
      <c r="B123" s="356">
        <v>1030</v>
      </c>
      <c r="C123" s="356">
        <v>1420</v>
      </c>
      <c r="D123" s="357">
        <v>490</v>
      </c>
      <c r="E123" s="357">
        <v>0</v>
      </c>
      <c r="F123" s="356">
        <v>5040</v>
      </c>
      <c r="G123" s="356">
        <v>157</v>
      </c>
      <c r="H123" s="356">
        <v>7570</v>
      </c>
      <c r="I123" s="356">
        <v>6420</v>
      </c>
      <c r="J123" s="352">
        <v>549000</v>
      </c>
      <c r="K123" s="352">
        <v>365000</v>
      </c>
      <c r="L123" s="356">
        <v>27300</v>
      </c>
      <c r="M123" s="372"/>
    </row>
    <row r="124" spans="1:13">
      <c r="A124" s="355">
        <v>2018</v>
      </c>
      <c r="B124" s="356">
        <v>934</v>
      </c>
      <c r="C124" s="356">
        <v>1420</v>
      </c>
      <c r="D124" s="357">
        <v>632</v>
      </c>
      <c r="E124" s="357">
        <v>0</v>
      </c>
      <c r="F124" s="356">
        <v>4830</v>
      </c>
      <c r="G124" s="356">
        <v>603</v>
      </c>
      <c r="H124" s="356">
        <v>9150</v>
      </c>
      <c r="I124" s="356">
        <v>5790</v>
      </c>
      <c r="J124" s="352">
        <v>505000</v>
      </c>
      <c r="K124" s="352">
        <v>328000</v>
      </c>
      <c r="L124" s="356">
        <v>27000</v>
      </c>
      <c r="M124" s="374"/>
    </row>
    <row r="125" spans="1:13">
      <c r="A125" s="497" t="s">
        <v>1343</v>
      </c>
      <c r="B125" s="497"/>
      <c r="C125" s="497"/>
      <c r="D125" s="497"/>
      <c r="E125" s="497"/>
      <c r="F125" s="497"/>
      <c r="G125" s="497"/>
      <c r="H125" s="497"/>
      <c r="I125" s="497"/>
      <c r="J125" s="497"/>
      <c r="K125" s="497"/>
      <c r="L125" s="497"/>
      <c r="M125" s="342"/>
    </row>
    <row r="126" spans="1:13" ht="16.5">
      <c r="A126" s="507" t="s">
        <v>1415</v>
      </c>
      <c r="B126" s="507"/>
      <c r="C126" s="507"/>
      <c r="D126" s="507"/>
      <c r="E126" s="507"/>
      <c r="F126" s="507"/>
      <c r="G126" s="507"/>
      <c r="H126" s="507"/>
      <c r="I126" s="507"/>
      <c r="J126" s="507"/>
      <c r="K126" s="507"/>
      <c r="L126" s="507"/>
      <c r="M126" s="373"/>
    </row>
    <row r="127" spans="1:13">
      <c r="A127" s="510" t="s">
        <v>1328</v>
      </c>
      <c r="B127" s="510"/>
      <c r="C127" s="510"/>
      <c r="D127" s="510"/>
      <c r="E127" s="510"/>
      <c r="F127" s="510"/>
      <c r="G127" s="510"/>
      <c r="H127" s="510"/>
      <c r="I127" s="510"/>
      <c r="J127" s="510"/>
      <c r="K127" s="510"/>
      <c r="L127" s="510"/>
      <c r="M127" s="373"/>
    </row>
  </sheetData>
  <mergeCells count="7">
    <mergeCell ref="A126:L126"/>
    <mergeCell ref="A127:L127"/>
    <mergeCell ref="A1:L1"/>
    <mergeCell ref="A2:L2"/>
    <mergeCell ref="A3:L3"/>
    <mergeCell ref="A4:L4"/>
    <mergeCell ref="A125:L12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64"/>
  <sheetViews>
    <sheetView workbookViewId="0">
      <selection activeCell="W41" sqref="W41"/>
    </sheetView>
  </sheetViews>
  <sheetFormatPr defaultRowHeight="15"/>
  <sheetData>
    <row r="1" spans="1:12" ht="15.75">
      <c r="A1" s="503" t="s">
        <v>1416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</row>
    <row r="2" spans="1:12">
      <c r="A2" s="493" t="s">
        <v>1293</v>
      </c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</row>
    <row r="3" spans="1:12">
      <c r="A3" s="493" t="s">
        <v>1417</v>
      </c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</row>
    <row r="4" spans="1:12">
      <c r="A4" s="496" t="s">
        <v>1418</v>
      </c>
      <c r="B4" s="525"/>
      <c r="C4" s="525"/>
      <c r="D4" s="525"/>
      <c r="E4" s="525"/>
      <c r="F4" s="525"/>
      <c r="G4" s="525"/>
      <c r="H4" s="525"/>
      <c r="I4" s="525"/>
      <c r="J4" s="525"/>
      <c r="K4" s="525"/>
      <c r="L4" s="525"/>
    </row>
    <row r="5" spans="1:12" ht="39">
      <c r="A5" s="458" t="s">
        <v>0</v>
      </c>
      <c r="B5" s="458" t="s">
        <v>1320</v>
      </c>
      <c r="C5" s="458" t="s">
        <v>1299</v>
      </c>
      <c r="D5" s="459" t="s">
        <v>1419</v>
      </c>
      <c r="E5" s="459" t="s">
        <v>1350</v>
      </c>
      <c r="F5" s="458" t="s">
        <v>1322</v>
      </c>
      <c r="G5" s="458" t="s">
        <v>1302</v>
      </c>
      <c r="H5" s="458" t="s">
        <v>1323</v>
      </c>
      <c r="I5" s="458" t="s">
        <v>1307</v>
      </c>
      <c r="J5" s="460" t="s">
        <v>1308</v>
      </c>
      <c r="K5" s="460" t="s">
        <v>1309</v>
      </c>
      <c r="L5" s="458" t="s">
        <v>1310</v>
      </c>
    </row>
    <row r="6" spans="1:12">
      <c r="A6" s="455">
        <v>1964</v>
      </c>
      <c r="B6" s="456">
        <v>0</v>
      </c>
      <c r="C6" s="456">
        <v>23</v>
      </c>
      <c r="D6" s="456" t="s">
        <v>1313</v>
      </c>
      <c r="E6" s="456">
        <v>184</v>
      </c>
      <c r="F6" s="456">
        <v>353</v>
      </c>
      <c r="G6" s="456">
        <v>54</v>
      </c>
      <c r="H6" s="456">
        <v>1790</v>
      </c>
      <c r="I6" s="456">
        <v>231</v>
      </c>
      <c r="J6" s="457">
        <v>17500</v>
      </c>
      <c r="K6" s="457">
        <v>92100</v>
      </c>
      <c r="L6" s="456" t="s">
        <v>1313</v>
      </c>
    </row>
    <row r="7" spans="1:12">
      <c r="A7" s="455">
        <v>1965</v>
      </c>
      <c r="B7" s="456">
        <v>0</v>
      </c>
      <c r="C7" s="456">
        <v>32</v>
      </c>
      <c r="D7" s="456" t="s">
        <v>1313</v>
      </c>
      <c r="E7" s="456">
        <v>75</v>
      </c>
      <c r="F7" s="456">
        <v>385</v>
      </c>
      <c r="G7" s="456">
        <v>57</v>
      </c>
      <c r="H7" s="456">
        <v>1870</v>
      </c>
      <c r="I7" s="456">
        <v>352</v>
      </c>
      <c r="J7" s="457">
        <v>20900</v>
      </c>
      <c r="K7" s="457">
        <v>108000</v>
      </c>
      <c r="L7" s="456" t="s">
        <v>1313</v>
      </c>
    </row>
    <row r="8" spans="1:12">
      <c r="A8" s="455">
        <v>1966</v>
      </c>
      <c r="B8" s="456" t="s">
        <v>1325</v>
      </c>
      <c r="C8" s="456">
        <v>45</v>
      </c>
      <c r="D8" s="456" t="s">
        <v>1313</v>
      </c>
      <c r="E8" s="456">
        <v>251</v>
      </c>
      <c r="F8" s="456">
        <v>608</v>
      </c>
      <c r="G8" s="456">
        <v>59</v>
      </c>
      <c r="H8" s="456">
        <v>2090</v>
      </c>
      <c r="I8" s="456">
        <v>632</v>
      </c>
      <c r="J8" s="457">
        <v>35000</v>
      </c>
      <c r="K8" s="457">
        <v>176000</v>
      </c>
      <c r="L8" s="456" t="s">
        <v>1313</v>
      </c>
    </row>
    <row r="9" spans="1:12">
      <c r="A9" s="455">
        <v>1967</v>
      </c>
      <c r="B9" s="456" t="s">
        <v>1325</v>
      </c>
      <c r="C9" s="456">
        <v>50</v>
      </c>
      <c r="D9" s="456">
        <v>405</v>
      </c>
      <c r="E9" s="456">
        <v>260</v>
      </c>
      <c r="F9" s="456">
        <v>955</v>
      </c>
      <c r="G9" s="456">
        <v>64</v>
      </c>
      <c r="H9" s="456">
        <v>2310</v>
      </c>
      <c r="I9" s="456">
        <v>785</v>
      </c>
      <c r="J9" s="457">
        <v>27600</v>
      </c>
      <c r="K9" s="457">
        <v>135000</v>
      </c>
      <c r="L9" s="456" t="s">
        <v>1313</v>
      </c>
    </row>
    <row r="10" spans="1:12">
      <c r="A10" s="455">
        <v>1968</v>
      </c>
      <c r="B10" s="456" t="s">
        <v>1325</v>
      </c>
      <c r="C10" s="456">
        <v>41</v>
      </c>
      <c r="D10" s="456">
        <v>362</v>
      </c>
      <c r="E10" s="456">
        <v>0</v>
      </c>
      <c r="F10" s="456">
        <v>558</v>
      </c>
      <c r="G10" s="456">
        <v>95</v>
      </c>
      <c r="H10" s="456">
        <v>2090</v>
      </c>
      <c r="I10" s="456">
        <v>472</v>
      </c>
      <c r="J10" s="457">
        <v>17500</v>
      </c>
      <c r="K10" s="457">
        <v>82200</v>
      </c>
      <c r="L10" s="456" t="s">
        <v>1313</v>
      </c>
    </row>
    <row r="11" spans="1:12">
      <c r="A11" s="455">
        <v>1969</v>
      </c>
      <c r="B11" s="456" t="s">
        <v>1325</v>
      </c>
      <c r="C11" s="456">
        <v>16</v>
      </c>
      <c r="D11" s="456">
        <v>446</v>
      </c>
      <c r="E11" s="456">
        <v>98</v>
      </c>
      <c r="F11" s="456">
        <v>360</v>
      </c>
      <c r="G11" s="456">
        <v>104</v>
      </c>
      <c r="H11" s="456">
        <v>1950</v>
      </c>
      <c r="I11" s="456">
        <v>586</v>
      </c>
      <c r="J11" s="457">
        <v>19200</v>
      </c>
      <c r="K11" s="457">
        <v>85300</v>
      </c>
      <c r="L11" s="456">
        <v>388</v>
      </c>
    </row>
    <row r="12" spans="1:12">
      <c r="A12" s="455">
        <v>1970</v>
      </c>
      <c r="B12" s="456">
        <v>0</v>
      </c>
      <c r="C12" s="456">
        <v>11</v>
      </c>
      <c r="D12" s="456">
        <v>507</v>
      </c>
      <c r="E12" s="456">
        <v>73</v>
      </c>
      <c r="F12" s="456">
        <v>440</v>
      </c>
      <c r="G12" s="456">
        <v>106</v>
      </c>
      <c r="H12" s="456">
        <v>2300</v>
      </c>
      <c r="I12" s="456">
        <v>410</v>
      </c>
      <c r="J12" s="457">
        <v>19200</v>
      </c>
      <c r="K12" s="457">
        <v>80700</v>
      </c>
      <c r="L12" s="456">
        <v>318</v>
      </c>
    </row>
    <row r="13" spans="1:12">
      <c r="A13" s="455">
        <v>1971</v>
      </c>
      <c r="B13" s="456">
        <v>0</v>
      </c>
      <c r="C13" s="456">
        <v>14</v>
      </c>
      <c r="D13" s="456">
        <v>436</v>
      </c>
      <c r="E13" s="456">
        <v>3</v>
      </c>
      <c r="F13" s="456">
        <v>464</v>
      </c>
      <c r="G13" s="456">
        <v>91</v>
      </c>
      <c r="H13" s="456">
        <v>2150</v>
      </c>
      <c r="I13" s="456">
        <v>536</v>
      </c>
      <c r="J13" s="457">
        <v>17500</v>
      </c>
      <c r="K13" s="457">
        <v>70400</v>
      </c>
      <c r="L13" s="456">
        <v>496</v>
      </c>
    </row>
    <row r="14" spans="1:12">
      <c r="A14" s="455">
        <v>1972</v>
      </c>
      <c r="B14" s="456">
        <v>0</v>
      </c>
      <c r="C14" s="456">
        <v>18</v>
      </c>
      <c r="D14" s="456">
        <v>494</v>
      </c>
      <c r="E14" s="456">
        <v>40</v>
      </c>
      <c r="F14" s="456">
        <v>525</v>
      </c>
      <c r="G14" s="456">
        <v>113</v>
      </c>
      <c r="H14" s="456">
        <v>1930</v>
      </c>
      <c r="I14" s="456">
        <v>690</v>
      </c>
      <c r="J14" s="457">
        <v>15200</v>
      </c>
      <c r="K14" s="457">
        <v>59300</v>
      </c>
      <c r="L14" s="456">
        <v>371</v>
      </c>
    </row>
    <row r="15" spans="1:12">
      <c r="A15" s="455">
        <v>1973</v>
      </c>
      <c r="B15" s="456">
        <v>0</v>
      </c>
      <c r="C15" s="456">
        <v>18</v>
      </c>
      <c r="D15" s="456">
        <v>682</v>
      </c>
      <c r="E15" s="456">
        <v>121</v>
      </c>
      <c r="F15" s="456">
        <v>566</v>
      </c>
      <c r="G15" s="456">
        <v>146</v>
      </c>
      <c r="H15" s="456">
        <v>1810</v>
      </c>
      <c r="I15" s="456">
        <v>682</v>
      </c>
      <c r="J15" s="457">
        <v>21500</v>
      </c>
      <c r="K15" s="457">
        <v>78900</v>
      </c>
      <c r="L15" s="456">
        <v>384</v>
      </c>
    </row>
    <row r="16" spans="1:12">
      <c r="A16" s="455">
        <v>1974</v>
      </c>
      <c r="B16" s="456">
        <v>0</v>
      </c>
      <c r="C16" s="456">
        <v>23</v>
      </c>
      <c r="D16" s="456">
        <v>762</v>
      </c>
      <c r="E16" s="456">
        <v>401</v>
      </c>
      <c r="F16" s="456">
        <v>785</v>
      </c>
      <c r="G16" s="456">
        <v>197</v>
      </c>
      <c r="H16" s="456">
        <v>1910</v>
      </c>
      <c r="I16" s="456">
        <v>906</v>
      </c>
      <c r="J16" s="457">
        <v>37700</v>
      </c>
      <c r="K16" s="457">
        <v>125000</v>
      </c>
      <c r="L16" s="456">
        <v>436</v>
      </c>
    </row>
    <row r="17" spans="1:12">
      <c r="A17" s="455">
        <v>1975</v>
      </c>
      <c r="B17" s="456">
        <v>0</v>
      </c>
      <c r="C17" s="456">
        <v>2</v>
      </c>
      <c r="D17" s="456">
        <v>392</v>
      </c>
      <c r="E17" s="456">
        <v>39</v>
      </c>
      <c r="F17" s="456">
        <v>423</v>
      </c>
      <c r="G17" s="456">
        <v>194</v>
      </c>
      <c r="H17" s="456">
        <v>2080</v>
      </c>
      <c r="I17" s="456">
        <v>100</v>
      </c>
      <c r="J17" s="457">
        <v>43100</v>
      </c>
      <c r="K17" s="457">
        <v>131000</v>
      </c>
      <c r="L17" s="456">
        <v>411</v>
      </c>
    </row>
    <row r="18" spans="1:12">
      <c r="A18" s="455">
        <v>1976</v>
      </c>
      <c r="B18" s="456">
        <v>0</v>
      </c>
      <c r="C18" s="456">
        <v>23</v>
      </c>
      <c r="D18" s="456">
        <v>589</v>
      </c>
      <c r="E18" s="456">
        <v>4</v>
      </c>
      <c r="F18" s="456">
        <v>594</v>
      </c>
      <c r="G18" s="456">
        <v>201</v>
      </c>
      <c r="H18" s="456">
        <v>1900</v>
      </c>
      <c r="I18" s="456">
        <v>602</v>
      </c>
      <c r="J18" s="457">
        <v>47500</v>
      </c>
      <c r="K18" s="457">
        <v>136000</v>
      </c>
      <c r="L18" s="456">
        <v>339</v>
      </c>
    </row>
    <row r="19" spans="1:12">
      <c r="A19" s="455">
        <v>1977</v>
      </c>
      <c r="B19" s="456">
        <v>0</v>
      </c>
      <c r="C19" s="456">
        <v>20</v>
      </c>
      <c r="D19" s="456">
        <v>646</v>
      </c>
      <c r="E19" s="456">
        <v>0</v>
      </c>
      <c r="F19" s="456">
        <v>933</v>
      </c>
      <c r="G19" s="456">
        <v>244</v>
      </c>
      <c r="H19" s="456">
        <v>1860</v>
      </c>
      <c r="I19" s="456">
        <v>670</v>
      </c>
      <c r="J19" s="457">
        <v>66300</v>
      </c>
      <c r="K19" s="457">
        <v>178000</v>
      </c>
      <c r="L19" s="456">
        <v>409</v>
      </c>
    </row>
    <row r="20" spans="1:12">
      <c r="A20" s="455">
        <v>1978</v>
      </c>
      <c r="B20" s="456">
        <v>0</v>
      </c>
      <c r="C20" s="456">
        <v>25</v>
      </c>
      <c r="D20" s="456">
        <v>687</v>
      </c>
      <c r="E20" s="456">
        <v>0</v>
      </c>
      <c r="F20" s="456">
        <v>639</v>
      </c>
      <c r="G20" s="456">
        <v>275</v>
      </c>
      <c r="H20" s="456">
        <v>1740</v>
      </c>
      <c r="I20" s="456">
        <v>505</v>
      </c>
      <c r="J20" s="457">
        <v>106000</v>
      </c>
      <c r="K20" s="457">
        <v>265000</v>
      </c>
      <c r="L20" s="456">
        <v>362</v>
      </c>
    </row>
    <row r="21" spans="1:12">
      <c r="A21" s="455">
        <v>1979</v>
      </c>
      <c r="B21" s="456">
        <v>0</v>
      </c>
      <c r="C21" s="456">
        <v>23</v>
      </c>
      <c r="D21" s="456">
        <v>771</v>
      </c>
      <c r="E21" s="456">
        <v>0</v>
      </c>
      <c r="F21" s="456">
        <v>868</v>
      </c>
      <c r="G21" s="456">
        <v>327</v>
      </c>
      <c r="H21" s="456">
        <v>1250</v>
      </c>
      <c r="I21" s="456">
        <v>653</v>
      </c>
      <c r="J21" s="457">
        <v>249000</v>
      </c>
      <c r="K21" s="457">
        <v>559000</v>
      </c>
      <c r="L21" s="456">
        <v>476</v>
      </c>
    </row>
    <row r="22" spans="1:12">
      <c r="A22" s="455">
        <v>1980</v>
      </c>
      <c r="B22" s="456" t="s">
        <v>1325</v>
      </c>
      <c r="C22" s="456">
        <v>55</v>
      </c>
      <c r="D22" s="456">
        <v>685</v>
      </c>
      <c r="E22" s="456">
        <v>0</v>
      </c>
      <c r="F22" s="456">
        <v>1030</v>
      </c>
      <c r="G22" s="456">
        <v>320</v>
      </c>
      <c r="H22" s="456">
        <v>1480</v>
      </c>
      <c r="I22" s="456">
        <v>538</v>
      </c>
      <c r="J22" s="457">
        <v>284000</v>
      </c>
      <c r="K22" s="457">
        <v>562000</v>
      </c>
      <c r="L22" s="456">
        <v>544</v>
      </c>
    </row>
    <row r="23" spans="1:12">
      <c r="A23" s="455">
        <v>1981</v>
      </c>
      <c r="B23" s="456" t="s">
        <v>1325</v>
      </c>
      <c r="C23" s="456">
        <v>43</v>
      </c>
      <c r="D23" s="456">
        <v>447</v>
      </c>
      <c r="E23" s="456">
        <v>0</v>
      </c>
      <c r="F23" s="456">
        <v>717</v>
      </c>
      <c r="G23" s="456">
        <v>101</v>
      </c>
      <c r="H23" s="456">
        <v>1570</v>
      </c>
      <c r="I23" s="456">
        <v>572</v>
      </c>
      <c r="J23" s="457">
        <v>101000</v>
      </c>
      <c r="K23" s="457">
        <v>181000</v>
      </c>
      <c r="L23" s="456">
        <v>403</v>
      </c>
    </row>
    <row r="24" spans="1:12">
      <c r="A24" s="455">
        <v>1982</v>
      </c>
      <c r="B24" s="456" t="s">
        <v>1325</v>
      </c>
      <c r="C24" s="456">
        <v>40</v>
      </c>
      <c r="D24" s="456">
        <v>400</v>
      </c>
      <c r="E24" s="456">
        <v>-15</v>
      </c>
      <c r="F24" s="456">
        <v>493</v>
      </c>
      <c r="G24" s="456">
        <v>154</v>
      </c>
      <c r="H24" s="456">
        <v>1450</v>
      </c>
      <c r="I24" s="456">
        <v>481</v>
      </c>
      <c r="J24" s="457">
        <v>60600</v>
      </c>
      <c r="K24" s="457">
        <v>102000</v>
      </c>
      <c r="L24" s="456">
        <v>284</v>
      </c>
    </row>
    <row r="25" spans="1:12">
      <c r="A25" s="455">
        <v>1983</v>
      </c>
      <c r="B25" s="456">
        <v>0</v>
      </c>
      <c r="C25" s="456">
        <v>18</v>
      </c>
      <c r="D25" s="456">
        <v>461</v>
      </c>
      <c r="E25" s="456">
        <v>0</v>
      </c>
      <c r="F25" s="456">
        <v>94</v>
      </c>
      <c r="G25" s="456">
        <v>119</v>
      </c>
      <c r="H25" s="456" t="s">
        <v>1313</v>
      </c>
      <c r="I25" s="456">
        <v>536</v>
      </c>
      <c r="J25" s="457">
        <v>79400</v>
      </c>
      <c r="K25" s="457">
        <v>130000</v>
      </c>
      <c r="L25" s="456">
        <v>313</v>
      </c>
    </row>
    <row r="26" spans="1:12">
      <c r="A26" s="455">
        <v>1984</v>
      </c>
      <c r="B26" s="456">
        <v>0</v>
      </c>
      <c r="C26" s="456">
        <v>59</v>
      </c>
      <c r="D26" s="456">
        <v>582</v>
      </c>
      <c r="E26" s="456">
        <v>0</v>
      </c>
      <c r="F26" s="456">
        <v>330</v>
      </c>
      <c r="G26" s="456">
        <v>174</v>
      </c>
      <c r="H26" s="456" t="s">
        <v>1313</v>
      </c>
      <c r="I26" s="456">
        <v>762</v>
      </c>
      <c r="J26" s="457">
        <v>86100</v>
      </c>
      <c r="K26" s="457">
        <v>135000</v>
      </c>
      <c r="L26" s="456">
        <v>315</v>
      </c>
    </row>
    <row r="27" spans="1:12">
      <c r="A27" s="455">
        <v>1985</v>
      </c>
      <c r="B27" s="456">
        <v>0</v>
      </c>
      <c r="C27" s="456">
        <v>41</v>
      </c>
      <c r="D27" s="456">
        <v>461</v>
      </c>
      <c r="E27" s="456">
        <v>-115</v>
      </c>
      <c r="F27" s="456">
        <v>119</v>
      </c>
      <c r="G27" s="456">
        <v>145</v>
      </c>
      <c r="H27" s="456" t="s">
        <v>1313</v>
      </c>
      <c r="I27" s="456">
        <v>363</v>
      </c>
      <c r="J27" s="457">
        <v>61200</v>
      </c>
      <c r="K27" s="457">
        <v>92700</v>
      </c>
      <c r="L27" s="456">
        <v>315</v>
      </c>
    </row>
    <row r="28" spans="1:12">
      <c r="A28" s="455">
        <v>1986</v>
      </c>
      <c r="B28" s="456">
        <v>0</v>
      </c>
      <c r="C28" s="456">
        <v>34</v>
      </c>
      <c r="D28" s="456">
        <v>462</v>
      </c>
      <c r="E28" s="456">
        <v>0</v>
      </c>
      <c r="F28" s="456">
        <v>148</v>
      </c>
      <c r="G28" s="456">
        <v>142</v>
      </c>
      <c r="H28" s="456" t="s">
        <v>1313</v>
      </c>
      <c r="I28" s="456">
        <v>372</v>
      </c>
      <c r="J28" s="457">
        <v>58500</v>
      </c>
      <c r="K28" s="457">
        <v>87000</v>
      </c>
      <c r="L28" s="456">
        <v>215</v>
      </c>
    </row>
    <row r="29" spans="1:12">
      <c r="A29" s="455">
        <v>1987</v>
      </c>
      <c r="B29" s="456">
        <v>0</v>
      </c>
      <c r="C29" s="456">
        <v>57</v>
      </c>
      <c r="D29" s="456">
        <v>506</v>
      </c>
      <c r="E29" s="456">
        <v>0</v>
      </c>
      <c r="F29" s="456">
        <v>127</v>
      </c>
      <c r="G29" s="456">
        <v>171</v>
      </c>
      <c r="H29" s="456" t="s">
        <v>1313</v>
      </c>
      <c r="I29" s="456">
        <v>381</v>
      </c>
      <c r="J29" s="457">
        <v>70000</v>
      </c>
      <c r="K29" s="457">
        <v>100000</v>
      </c>
      <c r="L29" s="456">
        <v>275</v>
      </c>
    </row>
    <row r="30" spans="1:12">
      <c r="A30" s="455">
        <v>1988</v>
      </c>
      <c r="B30" s="456">
        <v>0</v>
      </c>
      <c r="C30" s="456">
        <v>59</v>
      </c>
      <c r="D30" s="456">
        <v>523</v>
      </c>
      <c r="E30" s="456">
        <v>0</v>
      </c>
      <c r="F30" s="456">
        <v>239</v>
      </c>
      <c r="G30" s="456">
        <v>256</v>
      </c>
      <c r="H30" s="456" t="s">
        <v>1313</v>
      </c>
      <c r="I30" s="456">
        <v>422</v>
      </c>
      <c r="J30" s="457">
        <v>135000</v>
      </c>
      <c r="K30" s="457">
        <v>186000</v>
      </c>
      <c r="L30" s="456">
        <v>292</v>
      </c>
    </row>
    <row r="31" spans="1:12">
      <c r="A31" s="455">
        <v>1989</v>
      </c>
      <c r="B31" s="456" t="s">
        <v>1313</v>
      </c>
      <c r="C31" s="456">
        <v>54</v>
      </c>
      <c r="D31" s="456">
        <v>372</v>
      </c>
      <c r="E31" s="456">
        <v>0</v>
      </c>
      <c r="F31" s="456">
        <v>536</v>
      </c>
      <c r="G31" s="456">
        <v>195</v>
      </c>
      <c r="H31" s="456" t="s">
        <v>1313</v>
      </c>
      <c r="I31" s="456">
        <v>376</v>
      </c>
      <c r="J31" s="457">
        <v>72700</v>
      </c>
      <c r="K31" s="457">
        <v>95600</v>
      </c>
      <c r="L31" s="456">
        <v>395</v>
      </c>
    </row>
    <row r="32" spans="1:12">
      <c r="A32" s="455">
        <v>1990</v>
      </c>
      <c r="B32" s="456" t="s">
        <v>1313</v>
      </c>
      <c r="C32" s="456">
        <v>54</v>
      </c>
      <c r="D32" s="456" t="s">
        <v>1313</v>
      </c>
      <c r="E32" s="456">
        <v>0</v>
      </c>
      <c r="F32" s="456">
        <v>320</v>
      </c>
      <c r="G32" s="456">
        <v>200</v>
      </c>
      <c r="H32" s="456" t="s">
        <v>1313</v>
      </c>
      <c r="I32" s="456">
        <v>390</v>
      </c>
      <c r="J32" s="457">
        <v>88800</v>
      </c>
      <c r="K32" s="457">
        <v>111000</v>
      </c>
      <c r="L32" s="456">
        <v>396</v>
      </c>
    </row>
    <row r="33" spans="1:12">
      <c r="A33" s="455">
        <v>1991</v>
      </c>
      <c r="B33" s="456" t="s">
        <v>1313</v>
      </c>
      <c r="C33" s="456">
        <v>50</v>
      </c>
      <c r="D33" s="456" t="s">
        <v>1313</v>
      </c>
      <c r="E33" s="456">
        <v>0</v>
      </c>
      <c r="F33" s="456">
        <v>359</v>
      </c>
      <c r="G33" s="456">
        <v>180</v>
      </c>
      <c r="H33" s="456" t="s">
        <v>1313</v>
      </c>
      <c r="I33" s="456">
        <v>370</v>
      </c>
      <c r="J33" s="457">
        <v>76000</v>
      </c>
      <c r="K33" s="457">
        <v>91000</v>
      </c>
      <c r="L33" s="456">
        <v>477</v>
      </c>
    </row>
    <row r="34" spans="1:12">
      <c r="A34" s="455">
        <v>1992</v>
      </c>
      <c r="B34" s="456" t="s">
        <v>1313</v>
      </c>
      <c r="C34" s="456">
        <v>55</v>
      </c>
      <c r="D34" s="456" t="s">
        <v>1313</v>
      </c>
      <c r="E34" s="456">
        <v>0</v>
      </c>
      <c r="F34" s="456">
        <v>434</v>
      </c>
      <c r="G34" s="456">
        <v>150</v>
      </c>
      <c r="H34" s="456" t="s">
        <v>1313</v>
      </c>
      <c r="I34" s="456">
        <v>375</v>
      </c>
      <c r="J34" s="457">
        <v>78100</v>
      </c>
      <c r="K34" s="457">
        <v>90700</v>
      </c>
      <c r="L34" s="456">
        <v>399</v>
      </c>
    </row>
    <row r="35" spans="1:12">
      <c r="A35" s="455">
        <v>1993</v>
      </c>
      <c r="B35" s="456">
        <v>0</v>
      </c>
      <c r="C35" s="456">
        <v>60</v>
      </c>
      <c r="D35" s="456" t="s">
        <v>1313</v>
      </c>
      <c r="E35" s="456">
        <v>0</v>
      </c>
      <c r="F35" s="456">
        <v>457</v>
      </c>
      <c r="G35" s="456">
        <v>170</v>
      </c>
      <c r="H35" s="456" t="s">
        <v>1313</v>
      </c>
      <c r="I35" s="456">
        <v>410</v>
      </c>
      <c r="J35" s="457">
        <v>70000</v>
      </c>
      <c r="K35" s="457">
        <v>79000</v>
      </c>
      <c r="L35" s="456">
        <v>292</v>
      </c>
    </row>
    <row r="36" spans="1:12">
      <c r="A36" s="455">
        <v>1994</v>
      </c>
      <c r="B36" s="456">
        <v>0</v>
      </c>
      <c r="C36" s="456">
        <v>85</v>
      </c>
      <c r="D36" s="456" t="s">
        <v>1313</v>
      </c>
      <c r="E36" s="456">
        <v>0</v>
      </c>
      <c r="F36" s="456">
        <v>383</v>
      </c>
      <c r="G36" s="456">
        <v>190</v>
      </c>
      <c r="H36" s="456" t="s">
        <v>1313</v>
      </c>
      <c r="I36" s="456">
        <v>430</v>
      </c>
      <c r="J36" s="457">
        <v>70700</v>
      </c>
      <c r="K36" s="457">
        <v>77800</v>
      </c>
      <c r="L36" s="456">
        <v>333</v>
      </c>
    </row>
    <row r="37" spans="1:12">
      <c r="A37" s="455">
        <v>1995</v>
      </c>
      <c r="B37" s="456">
        <v>0</v>
      </c>
      <c r="C37" s="456">
        <v>100</v>
      </c>
      <c r="D37" s="456" t="s">
        <v>1313</v>
      </c>
      <c r="E37" s="456">
        <v>0</v>
      </c>
      <c r="F37" s="456">
        <v>481</v>
      </c>
      <c r="G37" s="456">
        <v>220</v>
      </c>
      <c r="H37" s="456" t="s">
        <v>1313</v>
      </c>
      <c r="I37" s="456">
        <v>515</v>
      </c>
      <c r="J37" s="457">
        <v>74700</v>
      </c>
      <c r="K37" s="457">
        <v>79900</v>
      </c>
      <c r="L37" s="456">
        <v>361</v>
      </c>
    </row>
    <row r="38" spans="1:12">
      <c r="A38" s="455">
        <v>1996</v>
      </c>
      <c r="B38" s="456">
        <v>0</v>
      </c>
      <c r="C38" s="456">
        <v>100</v>
      </c>
      <c r="D38" s="456" t="s">
        <v>1313</v>
      </c>
      <c r="E38" s="456">
        <v>34</v>
      </c>
      <c r="F38" s="456">
        <v>563</v>
      </c>
      <c r="G38" s="456">
        <v>290</v>
      </c>
      <c r="H38" s="456" t="s">
        <v>1313</v>
      </c>
      <c r="I38" s="456">
        <v>524</v>
      </c>
      <c r="J38" s="457">
        <v>74700</v>
      </c>
      <c r="K38" s="457">
        <v>77600</v>
      </c>
      <c r="L38" s="456">
        <v>436</v>
      </c>
    </row>
    <row r="39" spans="1:12">
      <c r="A39" s="455">
        <v>1997</v>
      </c>
      <c r="B39" s="456">
        <v>0</v>
      </c>
      <c r="C39" s="456">
        <v>115</v>
      </c>
      <c r="D39" s="456" t="s">
        <v>1313</v>
      </c>
      <c r="E39" s="456">
        <v>20</v>
      </c>
      <c r="F39" s="456">
        <v>467</v>
      </c>
      <c r="G39" s="456">
        <v>340</v>
      </c>
      <c r="H39" s="456" t="s">
        <v>1313</v>
      </c>
      <c r="I39" s="456">
        <v>570</v>
      </c>
      <c r="J39" s="457">
        <v>88800</v>
      </c>
      <c r="K39" s="457">
        <v>90200</v>
      </c>
      <c r="L39" s="456">
        <v>562</v>
      </c>
    </row>
    <row r="40" spans="1:12">
      <c r="A40" s="461">
        <v>1998</v>
      </c>
      <c r="B40" s="456">
        <v>0</v>
      </c>
      <c r="C40" s="456">
        <v>148</v>
      </c>
      <c r="D40" s="456" t="s">
        <v>1313</v>
      </c>
      <c r="E40" s="456">
        <v>213</v>
      </c>
      <c r="F40" s="456">
        <v>588</v>
      </c>
      <c r="G40" s="456">
        <v>440</v>
      </c>
      <c r="H40" s="456" t="s">
        <v>1313</v>
      </c>
      <c r="I40" s="456">
        <v>738</v>
      </c>
      <c r="J40" s="456">
        <v>91400</v>
      </c>
      <c r="K40" s="456">
        <v>91400</v>
      </c>
      <c r="L40" s="456">
        <v>779</v>
      </c>
    </row>
    <row r="41" spans="1:12">
      <c r="A41" s="461">
        <v>1999</v>
      </c>
      <c r="B41" s="456">
        <v>0</v>
      </c>
      <c r="C41" s="456">
        <v>110</v>
      </c>
      <c r="D41" s="456" t="s">
        <v>1313</v>
      </c>
      <c r="E41" s="456">
        <v>5</v>
      </c>
      <c r="F41" s="456">
        <v>564</v>
      </c>
      <c r="G41" s="456">
        <v>480</v>
      </c>
      <c r="H41" s="456" t="s">
        <v>1313</v>
      </c>
      <c r="I41" s="456">
        <v>555</v>
      </c>
      <c r="J41" s="456">
        <v>91400</v>
      </c>
      <c r="K41" s="456">
        <v>89400</v>
      </c>
      <c r="L41" s="456">
        <v>656</v>
      </c>
    </row>
    <row r="42" spans="1:12">
      <c r="A42" s="461">
        <v>2000</v>
      </c>
      <c r="B42" s="456">
        <v>0</v>
      </c>
      <c r="C42" s="456">
        <v>130</v>
      </c>
      <c r="D42" s="456" t="s">
        <v>1313</v>
      </c>
      <c r="E42" s="456">
        <v>242</v>
      </c>
      <c r="F42" s="456">
        <v>900</v>
      </c>
      <c r="G42" s="456">
        <v>530</v>
      </c>
      <c r="H42" s="456" t="s">
        <v>1313</v>
      </c>
      <c r="I42" s="456">
        <v>650</v>
      </c>
      <c r="J42" s="456">
        <v>591000</v>
      </c>
      <c r="K42" s="456">
        <v>559000</v>
      </c>
      <c r="L42" s="456">
        <v>1070</v>
      </c>
    </row>
    <row r="43" spans="1:12">
      <c r="A43" s="461">
        <v>2001</v>
      </c>
      <c r="B43" s="456">
        <v>0</v>
      </c>
      <c r="C43" s="456">
        <v>110</v>
      </c>
      <c r="D43" s="456" t="s">
        <v>1313</v>
      </c>
      <c r="E43" s="456">
        <v>-53</v>
      </c>
      <c r="F43" s="456">
        <v>1160</v>
      </c>
      <c r="G43" s="456">
        <v>640</v>
      </c>
      <c r="H43" s="456" t="s">
        <v>1313</v>
      </c>
      <c r="I43" s="456">
        <v>550</v>
      </c>
      <c r="J43" s="456">
        <v>99500</v>
      </c>
      <c r="K43" s="456">
        <v>91600</v>
      </c>
      <c r="L43" s="456">
        <v>1180</v>
      </c>
    </row>
    <row r="44" spans="1:12">
      <c r="A44" s="461">
        <v>2002</v>
      </c>
      <c r="B44" s="456">
        <v>0</v>
      </c>
      <c r="C44" s="456">
        <v>100</v>
      </c>
      <c r="D44" s="456" t="s">
        <v>1313</v>
      </c>
      <c r="E44" s="456">
        <v>16</v>
      </c>
      <c r="F44" s="456">
        <v>1040</v>
      </c>
      <c r="G44" s="456">
        <v>510</v>
      </c>
      <c r="H44" s="456" t="s">
        <v>1313</v>
      </c>
      <c r="I44" s="456">
        <v>500</v>
      </c>
      <c r="J44" s="456">
        <v>80500</v>
      </c>
      <c r="K44" s="456">
        <v>82000</v>
      </c>
      <c r="L44" s="456">
        <v>1340</v>
      </c>
    </row>
    <row r="45" spans="1:12">
      <c r="A45" s="461">
        <v>2003</v>
      </c>
      <c r="B45" s="456">
        <v>0</v>
      </c>
      <c r="C45" s="456" t="s">
        <v>1313</v>
      </c>
      <c r="D45" s="456" t="s">
        <v>1313</v>
      </c>
      <c r="E45" s="456">
        <v>335.82847315000015</v>
      </c>
      <c r="F45" s="456">
        <v>957.47239611236603</v>
      </c>
      <c r="G45" s="456">
        <v>618.9799358053898</v>
      </c>
      <c r="H45" s="456" t="s">
        <v>1313</v>
      </c>
      <c r="I45" s="456">
        <v>674.32036017980261</v>
      </c>
      <c r="J45" s="456">
        <v>80200</v>
      </c>
      <c r="K45" s="456">
        <v>71100</v>
      </c>
      <c r="L45" s="456">
        <v>1390</v>
      </c>
    </row>
    <row r="46" spans="1:12">
      <c r="A46" s="461">
        <v>2004</v>
      </c>
      <c r="B46" s="456">
        <v>0</v>
      </c>
      <c r="C46" s="456" t="s">
        <v>1313</v>
      </c>
      <c r="D46" s="456" t="s">
        <v>1313</v>
      </c>
      <c r="E46" s="456">
        <v>126.89428826959988</v>
      </c>
      <c r="F46" s="456">
        <v>1540</v>
      </c>
      <c r="G46" s="456">
        <v>984.13215576895243</v>
      </c>
      <c r="H46" s="456" t="s">
        <v>1313</v>
      </c>
      <c r="I46" s="456">
        <v>679.06974380994097</v>
      </c>
      <c r="J46" s="456">
        <v>80000</v>
      </c>
      <c r="K46" s="456">
        <v>66400</v>
      </c>
      <c r="L46" s="456">
        <v>1430</v>
      </c>
    </row>
    <row r="47" spans="1:12">
      <c r="A47" s="461">
        <v>2005</v>
      </c>
      <c r="B47" s="456">
        <v>0</v>
      </c>
      <c r="C47" s="456" t="s">
        <v>1313</v>
      </c>
      <c r="D47" s="456" t="s">
        <v>1313</v>
      </c>
      <c r="E47" s="456">
        <v>210.4455547572</v>
      </c>
      <c r="F47" s="456">
        <v>1630</v>
      </c>
      <c r="G47" s="456">
        <v>983.5312063343265</v>
      </c>
      <c r="H47" s="456" t="s">
        <v>1313</v>
      </c>
      <c r="I47" s="456">
        <v>851.82850805681551</v>
      </c>
      <c r="J47" s="456">
        <v>94000</v>
      </c>
      <c r="K47" s="456">
        <v>75800</v>
      </c>
      <c r="L47" s="456">
        <v>1380</v>
      </c>
    </row>
    <row r="48" spans="1:12">
      <c r="A48" s="461">
        <v>2006</v>
      </c>
      <c r="B48" s="456">
        <v>0</v>
      </c>
      <c r="C48" s="456" t="s">
        <v>1313</v>
      </c>
      <c r="D48" s="456" t="s">
        <v>1313</v>
      </c>
      <c r="E48" s="456">
        <v>289</v>
      </c>
      <c r="F48" s="456">
        <v>1160</v>
      </c>
      <c r="G48" s="456">
        <v>949</v>
      </c>
      <c r="H48" s="456" t="s">
        <v>1313</v>
      </c>
      <c r="I48" s="456">
        <v>498</v>
      </c>
      <c r="J48" s="456">
        <v>87500</v>
      </c>
      <c r="K48" s="456">
        <v>70700</v>
      </c>
      <c r="L48" s="456">
        <v>859</v>
      </c>
    </row>
    <row r="49" spans="1:18">
      <c r="A49" s="461">
        <v>2007</v>
      </c>
      <c r="B49" s="456">
        <v>0</v>
      </c>
      <c r="C49" s="456" t="s">
        <v>1313</v>
      </c>
      <c r="D49" s="456" t="s">
        <v>1313</v>
      </c>
      <c r="E49" s="456">
        <v>0</v>
      </c>
      <c r="F49" s="456">
        <v>1160</v>
      </c>
      <c r="G49" s="456">
        <v>511</v>
      </c>
      <c r="H49" s="456" t="s">
        <v>1313</v>
      </c>
      <c r="I49" s="456">
        <v>644</v>
      </c>
      <c r="J49" s="456">
        <v>100000</v>
      </c>
      <c r="K49" s="456">
        <v>78700</v>
      </c>
      <c r="L49" s="456">
        <v>1060</v>
      </c>
      <c r="M49" s="454"/>
      <c r="N49" s="454"/>
      <c r="O49" s="454"/>
      <c r="P49" s="454"/>
      <c r="Q49" s="454"/>
      <c r="R49" s="454"/>
    </row>
    <row r="50" spans="1:18">
      <c r="A50" s="461">
        <v>2008</v>
      </c>
      <c r="B50" s="456">
        <v>0</v>
      </c>
      <c r="C50" s="456" t="s">
        <v>1313</v>
      </c>
      <c r="D50" s="456" t="s">
        <v>1313</v>
      </c>
      <c r="E50" s="456">
        <v>0</v>
      </c>
      <c r="F50" s="456">
        <v>1290</v>
      </c>
      <c r="G50" s="456">
        <v>662</v>
      </c>
      <c r="H50" s="456" t="s">
        <v>1313</v>
      </c>
      <c r="I50" s="456">
        <v>629</v>
      </c>
      <c r="J50" s="456">
        <v>118000</v>
      </c>
      <c r="K50" s="456">
        <v>89200</v>
      </c>
      <c r="L50" s="456">
        <v>1500</v>
      </c>
      <c r="M50" s="454"/>
      <c r="N50" s="454"/>
      <c r="O50" s="454"/>
      <c r="P50" s="454"/>
      <c r="Q50" s="454"/>
      <c r="R50" s="454"/>
    </row>
    <row r="51" spans="1:18">
      <c r="A51" s="461">
        <v>2009</v>
      </c>
      <c r="B51" s="456">
        <v>0</v>
      </c>
      <c r="C51" s="456" t="s">
        <v>1313</v>
      </c>
      <c r="D51" s="456" t="s">
        <v>1313</v>
      </c>
      <c r="E51" s="456">
        <v>0</v>
      </c>
      <c r="F51" s="456">
        <v>798</v>
      </c>
      <c r="G51" s="456">
        <v>326</v>
      </c>
      <c r="H51" s="456" t="s">
        <v>1313</v>
      </c>
      <c r="I51" s="456">
        <v>473</v>
      </c>
      <c r="J51" s="456">
        <v>108000</v>
      </c>
      <c r="K51" s="456">
        <v>82200</v>
      </c>
      <c r="L51" s="456">
        <v>956</v>
      </c>
      <c r="M51" s="454"/>
      <c r="N51" s="454"/>
      <c r="O51" s="454"/>
      <c r="P51" s="454"/>
      <c r="Q51" s="454"/>
      <c r="R51" s="454"/>
    </row>
    <row r="52" spans="1:18">
      <c r="A52" s="461">
        <v>2010</v>
      </c>
      <c r="B52" s="456">
        <v>0</v>
      </c>
      <c r="C52" s="456" t="s">
        <v>1313</v>
      </c>
      <c r="D52" s="456" t="s">
        <v>1313</v>
      </c>
      <c r="E52" s="456">
        <v>0</v>
      </c>
      <c r="F52" s="456">
        <v>1600</v>
      </c>
      <c r="G52" s="456">
        <v>438</v>
      </c>
      <c r="H52" s="456" t="s">
        <v>1313</v>
      </c>
      <c r="I52" s="456">
        <v>1160</v>
      </c>
      <c r="J52" s="456">
        <v>146000</v>
      </c>
      <c r="K52" s="456">
        <v>109000</v>
      </c>
      <c r="L52" s="456">
        <v>922</v>
      </c>
      <c r="M52" s="454"/>
      <c r="N52" s="454"/>
      <c r="O52" s="454"/>
      <c r="P52" s="454"/>
      <c r="Q52" s="454"/>
      <c r="R52" s="454"/>
    </row>
    <row r="53" spans="1:18">
      <c r="A53" s="461">
        <v>2011</v>
      </c>
      <c r="B53" s="456">
        <v>0</v>
      </c>
      <c r="C53" s="456" t="s">
        <v>1313</v>
      </c>
      <c r="D53" s="456" t="s">
        <v>1313</v>
      </c>
      <c r="E53" s="456">
        <v>0</v>
      </c>
      <c r="F53" s="456">
        <v>1850</v>
      </c>
      <c r="G53" s="456">
        <v>648</v>
      </c>
      <c r="H53" s="456" t="s">
        <v>1313</v>
      </c>
      <c r="I53" s="456">
        <v>1210</v>
      </c>
      <c r="J53" s="456">
        <v>336000</v>
      </c>
      <c r="K53" s="456">
        <v>244000</v>
      </c>
      <c r="L53" s="456">
        <v>1000</v>
      </c>
      <c r="M53" s="454"/>
      <c r="N53" s="454"/>
      <c r="O53" s="454"/>
      <c r="P53" s="454"/>
      <c r="Q53" s="454"/>
      <c r="R53" s="454"/>
    </row>
    <row r="54" spans="1:18">
      <c r="A54" s="461">
        <v>2012</v>
      </c>
      <c r="B54" s="456">
        <v>0</v>
      </c>
      <c r="C54" s="456" t="s">
        <v>1313</v>
      </c>
      <c r="D54" s="456" t="s">
        <v>1313</v>
      </c>
      <c r="E54" s="456">
        <v>0</v>
      </c>
      <c r="F54" s="456">
        <v>1010</v>
      </c>
      <c r="G54" s="456">
        <v>577</v>
      </c>
      <c r="H54" s="456" t="s">
        <v>1313</v>
      </c>
      <c r="I54" s="456">
        <v>437</v>
      </c>
      <c r="J54" s="456">
        <v>292000</v>
      </c>
      <c r="K54" s="456">
        <v>207000</v>
      </c>
      <c r="L54" s="456">
        <v>1100</v>
      </c>
      <c r="M54" s="454"/>
      <c r="N54" s="454"/>
      <c r="O54" s="454"/>
      <c r="P54" s="454"/>
      <c r="Q54" s="454"/>
      <c r="R54" s="454"/>
    </row>
    <row r="55" spans="1:18">
      <c r="A55" s="461">
        <v>2013</v>
      </c>
      <c r="B55" s="456">
        <v>0</v>
      </c>
      <c r="C55" s="456" t="s">
        <v>1313</v>
      </c>
      <c r="D55" s="456" t="s">
        <v>1313</v>
      </c>
      <c r="E55" s="456">
        <v>-0.18</v>
      </c>
      <c r="F55" s="456">
        <v>1110</v>
      </c>
      <c r="G55" s="456">
        <v>843</v>
      </c>
      <c r="H55" s="456" t="s">
        <v>1313</v>
      </c>
      <c r="I55" s="456">
        <v>263</v>
      </c>
      <c r="J55" s="456">
        <v>318000</v>
      </c>
      <c r="K55" s="456">
        <v>222000</v>
      </c>
      <c r="L55" s="456">
        <v>1300</v>
      </c>
      <c r="M55" s="454"/>
      <c r="N55" s="454"/>
      <c r="O55" s="454"/>
      <c r="P55" s="454"/>
      <c r="Q55" s="454"/>
      <c r="R55" s="454"/>
    </row>
    <row r="56" spans="1:18">
      <c r="A56" s="461">
        <v>2014</v>
      </c>
      <c r="B56" s="456">
        <v>0</v>
      </c>
      <c r="C56" s="456" t="s">
        <v>1313</v>
      </c>
      <c r="D56" s="456" t="s">
        <v>1313</v>
      </c>
      <c r="E56" s="456">
        <v>0</v>
      </c>
      <c r="F56" s="456">
        <v>1230</v>
      </c>
      <c r="G56" s="456">
        <v>725</v>
      </c>
      <c r="H56" s="456" t="s">
        <v>1313</v>
      </c>
      <c r="I56" s="456">
        <v>508</v>
      </c>
      <c r="J56" s="456">
        <v>269000</v>
      </c>
      <c r="K56" s="456">
        <v>185000</v>
      </c>
      <c r="L56" s="456">
        <v>1610</v>
      </c>
      <c r="M56" s="454"/>
      <c r="N56" s="454"/>
      <c r="O56" s="454"/>
      <c r="P56" s="454"/>
      <c r="Q56" s="454"/>
      <c r="R56" s="454"/>
    </row>
    <row r="57" spans="1:18">
      <c r="A57" s="461">
        <v>2015</v>
      </c>
      <c r="B57" s="456">
        <v>0</v>
      </c>
      <c r="C57" s="456" t="s">
        <v>1313</v>
      </c>
      <c r="D57" s="456" t="s">
        <v>1313</v>
      </c>
      <c r="E57" s="456">
        <v>0</v>
      </c>
      <c r="F57" s="456">
        <v>1240</v>
      </c>
      <c r="G57" s="456">
        <v>657</v>
      </c>
      <c r="H57" s="456" t="s">
        <v>1313</v>
      </c>
      <c r="I57" s="456">
        <v>587</v>
      </c>
      <c r="J57" s="456">
        <v>236000</v>
      </c>
      <c r="K57" s="456">
        <v>162000</v>
      </c>
      <c r="L57" s="456">
        <v>1660</v>
      </c>
      <c r="M57" s="454"/>
      <c r="N57" s="454"/>
      <c r="O57" s="454"/>
      <c r="P57" s="462"/>
      <c r="Q57" s="454"/>
      <c r="R57" s="462"/>
    </row>
    <row r="58" spans="1:18">
      <c r="A58" s="461">
        <v>2016</v>
      </c>
      <c r="B58" s="456">
        <v>0</v>
      </c>
      <c r="C58" s="456" t="s">
        <v>1313</v>
      </c>
      <c r="D58" s="456" t="s">
        <v>1313</v>
      </c>
      <c r="E58" s="456">
        <v>0</v>
      </c>
      <c r="F58" s="456">
        <v>1060</v>
      </c>
      <c r="G58" s="456">
        <v>604</v>
      </c>
      <c r="H58" s="456" t="s">
        <v>1313</v>
      </c>
      <c r="I58" s="456">
        <v>460</v>
      </c>
      <c r="J58" s="456">
        <v>236000</v>
      </c>
      <c r="K58" s="456">
        <v>160000</v>
      </c>
      <c r="L58" s="456">
        <v>1680</v>
      </c>
      <c r="M58" s="454"/>
      <c r="N58" s="454"/>
      <c r="O58" s="463"/>
      <c r="P58" s="462"/>
      <c r="Q58" s="454"/>
      <c r="R58" s="462"/>
    </row>
    <row r="59" spans="1:18">
      <c r="A59" s="461">
        <v>2017</v>
      </c>
      <c r="B59" s="456">
        <v>0</v>
      </c>
      <c r="C59" s="456" t="s">
        <v>1313</v>
      </c>
      <c r="D59" s="456" t="s">
        <v>1313</v>
      </c>
      <c r="E59" s="456">
        <v>0</v>
      </c>
      <c r="F59" s="456">
        <v>1460</v>
      </c>
      <c r="G59" s="456">
        <v>549</v>
      </c>
      <c r="H59" s="456" t="s">
        <v>1313</v>
      </c>
      <c r="I59" s="456">
        <v>907</v>
      </c>
      <c r="J59" s="456">
        <v>236000</v>
      </c>
      <c r="K59" s="456">
        <v>157000</v>
      </c>
      <c r="L59" s="456">
        <v>1910</v>
      </c>
      <c r="M59" s="454"/>
      <c r="N59" s="454"/>
      <c r="O59" s="454"/>
      <c r="P59" s="462"/>
      <c r="Q59" s="454"/>
      <c r="R59" s="462"/>
    </row>
    <row r="60" spans="1:18">
      <c r="A60" s="461">
        <v>2018</v>
      </c>
      <c r="B60" s="456">
        <v>0</v>
      </c>
      <c r="C60" s="456" t="s">
        <v>1313</v>
      </c>
      <c r="D60" s="456" t="s">
        <v>1313</v>
      </c>
      <c r="E60" s="456">
        <v>0</v>
      </c>
      <c r="F60" s="456">
        <v>1660</v>
      </c>
      <c r="G60" s="456">
        <v>681</v>
      </c>
      <c r="H60" s="456" t="s">
        <v>1313</v>
      </c>
      <c r="I60" s="456">
        <v>975</v>
      </c>
      <c r="J60" s="456">
        <v>261000</v>
      </c>
      <c r="K60" s="456">
        <v>170000</v>
      </c>
      <c r="L60" s="456">
        <v>2020</v>
      </c>
      <c r="M60" s="454"/>
      <c r="N60" s="454"/>
      <c r="O60" s="454"/>
      <c r="P60" s="462"/>
      <c r="Q60" s="454"/>
      <c r="R60" s="462"/>
    </row>
    <row r="61" spans="1:18">
      <c r="A61" s="461">
        <v>2019</v>
      </c>
      <c r="B61" s="456">
        <v>0</v>
      </c>
      <c r="C61" s="456" t="s">
        <v>1313</v>
      </c>
      <c r="D61" s="456" t="s">
        <v>1313</v>
      </c>
      <c r="E61" s="456">
        <v>0</v>
      </c>
      <c r="F61" s="456">
        <v>1380</v>
      </c>
      <c r="G61" s="456">
        <v>423</v>
      </c>
      <c r="H61" s="456" t="s">
        <v>1313</v>
      </c>
      <c r="I61" s="456">
        <v>957</v>
      </c>
      <c r="J61" s="456">
        <v>197000</v>
      </c>
      <c r="K61" s="456">
        <v>125000</v>
      </c>
      <c r="L61" s="456">
        <v>1850</v>
      </c>
      <c r="M61" s="454"/>
      <c r="N61" s="454"/>
      <c r="O61" s="454"/>
      <c r="P61" s="462"/>
      <c r="Q61" s="454"/>
      <c r="R61" s="462"/>
    </row>
    <row r="62" spans="1:18">
      <c r="A62" s="497" t="s">
        <v>1336</v>
      </c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54"/>
      <c r="N62" s="454"/>
      <c r="O62" s="454"/>
      <c r="P62" s="454"/>
      <c r="Q62" s="454"/>
      <c r="R62" s="454"/>
    </row>
    <row r="63" spans="1:18" ht="16.5">
      <c r="A63" s="492" t="s">
        <v>1420</v>
      </c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54"/>
      <c r="N63" s="454"/>
      <c r="O63" s="454"/>
      <c r="P63" s="454"/>
      <c r="Q63" s="454"/>
      <c r="R63" s="454"/>
    </row>
    <row r="64" spans="1:18">
      <c r="A64" s="510" t="s">
        <v>1328</v>
      </c>
      <c r="B64" s="510"/>
      <c r="C64" s="510"/>
      <c r="D64" s="510"/>
      <c r="E64" s="510"/>
      <c r="F64" s="510"/>
      <c r="G64" s="510"/>
      <c r="H64" s="510"/>
      <c r="I64" s="510"/>
      <c r="J64" s="510"/>
      <c r="K64" s="510"/>
      <c r="L64" s="510"/>
      <c r="M64" s="454"/>
      <c r="N64" s="454"/>
      <c r="O64" s="454"/>
      <c r="P64" s="454"/>
      <c r="Q64" s="454"/>
      <c r="R64" s="454"/>
    </row>
  </sheetData>
  <mergeCells count="7">
    <mergeCell ref="A63:L63"/>
    <mergeCell ref="A64:L64"/>
    <mergeCell ref="A1:L1"/>
    <mergeCell ref="A2:L2"/>
    <mergeCell ref="A3:L3"/>
    <mergeCell ref="A4:L4"/>
    <mergeCell ref="A62:L6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128"/>
  <sheetViews>
    <sheetView workbookViewId="0">
      <selection activeCell="V42" sqref="V42"/>
    </sheetView>
  </sheetViews>
  <sheetFormatPr defaultRowHeight="15"/>
  <sheetData>
    <row r="1" spans="1:12" ht="16.5">
      <c r="A1" s="493" t="s">
        <v>1421</v>
      </c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</row>
    <row r="2" spans="1:12">
      <c r="A2" s="494" t="s">
        <v>1293</v>
      </c>
      <c r="B2" s="508"/>
      <c r="C2" s="508"/>
      <c r="D2" s="508"/>
      <c r="E2" s="508"/>
      <c r="F2" s="508"/>
      <c r="G2" s="508"/>
      <c r="H2" s="508"/>
      <c r="I2" s="508"/>
      <c r="J2" s="508"/>
      <c r="K2" s="508"/>
      <c r="L2" s="508"/>
    </row>
    <row r="3" spans="1:12">
      <c r="A3" s="493" t="s">
        <v>1422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</row>
    <row r="4" spans="1:12">
      <c r="A4" s="496" t="s">
        <v>1423</v>
      </c>
      <c r="B4" s="496"/>
      <c r="C4" s="496"/>
      <c r="D4" s="496"/>
      <c r="E4" s="496"/>
      <c r="F4" s="496"/>
      <c r="G4" s="496"/>
      <c r="H4" s="496"/>
      <c r="I4" s="496"/>
      <c r="J4" s="496"/>
      <c r="K4" s="496"/>
      <c r="L4" s="496"/>
    </row>
    <row r="5" spans="1:12" ht="39">
      <c r="A5" s="425" t="s">
        <v>0</v>
      </c>
      <c r="B5" s="415" t="s">
        <v>1296</v>
      </c>
      <c r="C5" s="415" t="s">
        <v>1299</v>
      </c>
      <c r="D5" s="415" t="s">
        <v>1322</v>
      </c>
      <c r="E5" s="415" t="s">
        <v>1302</v>
      </c>
      <c r="F5" s="415" t="s">
        <v>1350</v>
      </c>
      <c r="G5" s="405" t="s">
        <v>1305</v>
      </c>
      <c r="H5" s="405" t="s">
        <v>1303</v>
      </c>
      <c r="I5" s="405" t="s">
        <v>1307</v>
      </c>
      <c r="J5" s="405" t="s">
        <v>1308</v>
      </c>
      <c r="K5" s="405" t="s">
        <v>1309</v>
      </c>
      <c r="L5" s="405" t="s">
        <v>1310</v>
      </c>
    </row>
    <row r="6" spans="1:12">
      <c r="A6" s="424">
        <v>1900</v>
      </c>
      <c r="B6" s="385" t="s">
        <v>1313</v>
      </c>
      <c r="C6" s="385" t="s">
        <v>1313</v>
      </c>
      <c r="D6" s="423">
        <v>31700</v>
      </c>
      <c r="E6" s="385" t="s">
        <v>1313</v>
      </c>
      <c r="F6" s="385" t="s">
        <v>1313</v>
      </c>
      <c r="G6" s="385" t="s">
        <v>1313</v>
      </c>
      <c r="H6" s="385" t="s">
        <v>1313</v>
      </c>
      <c r="I6" s="414">
        <v>31700</v>
      </c>
      <c r="J6" s="414">
        <v>659</v>
      </c>
      <c r="K6" s="384">
        <v>12900</v>
      </c>
      <c r="L6" s="385" t="s">
        <v>1313</v>
      </c>
    </row>
    <row r="7" spans="1:12">
      <c r="A7" s="424">
        <v>1901</v>
      </c>
      <c r="B7" s="385" t="s">
        <v>1313</v>
      </c>
      <c r="C7" s="385" t="s">
        <v>1313</v>
      </c>
      <c r="D7" s="423">
        <v>33800</v>
      </c>
      <c r="E7" s="385" t="s">
        <v>1313</v>
      </c>
      <c r="F7" s="385" t="s">
        <v>1313</v>
      </c>
      <c r="G7" s="385" t="s">
        <v>1313</v>
      </c>
      <c r="H7" s="385" t="s">
        <v>1313</v>
      </c>
      <c r="I7" s="414">
        <v>33800</v>
      </c>
      <c r="J7" s="414">
        <v>368</v>
      </c>
      <c r="K7" s="384">
        <v>7220</v>
      </c>
      <c r="L7" s="385" t="s">
        <v>1313</v>
      </c>
    </row>
    <row r="8" spans="1:12">
      <c r="A8" s="424">
        <v>1902</v>
      </c>
      <c r="B8" s="385" t="s">
        <v>1313</v>
      </c>
      <c r="C8" s="385" t="s">
        <v>1313</v>
      </c>
      <c r="D8" s="423">
        <v>38600</v>
      </c>
      <c r="E8" s="385" t="s">
        <v>1313</v>
      </c>
      <c r="F8" s="385" t="s">
        <v>1313</v>
      </c>
      <c r="G8" s="385" t="s">
        <v>1313</v>
      </c>
      <c r="H8" s="423">
        <v>15000</v>
      </c>
      <c r="I8" s="414">
        <v>38600</v>
      </c>
      <c r="J8" s="414">
        <v>591</v>
      </c>
      <c r="K8" s="384">
        <v>11200</v>
      </c>
      <c r="L8" s="385" t="s">
        <v>1313</v>
      </c>
    </row>
    <row r="9" spans="1:12">
      <c r="A9" s="424">
        <v>1903</v>
      </c>
      <c r="B9" s="385" t="s">
        <v>1313</v>
      </c>
      <c r="C9" s="385" t="s">
        <v>1313</v>
      </c>
      <c r="D9" s="423">
        <v>37700</v>
      </c>
      <c r="E9" s="385" t="s">
        <v>1313</v>
      </c>
      <c r="F9" s="385" t="s">
        <v>1313</v>
      </c>
      <c r="G9" s="385" t="s">
        <v>1313</v>
      </c>
      <c r="H9" s="423">
        <v>18400</v>
      </c>
      <c r="I9" s="414">
        <v>34300</v>
      </c>
      <c r="J9" s="414">
        <v>619</v>
      </c>
      <c r="K9" s="384">
        <v>11300</v>
      </c>
      <c r="L9" s="385" t="s">
        <v>1313</v>
      </c>
    </row>
    <row r="10" spans="1:12">
      <c r="A10" s="424">
        <v>1904</v>
      </c>
      <c r="B10" s="385" t="s">
        <v>1313</v>
      </c>
      <c r="C10" s="385" t="s">
        <v>1313</v>
      </c>
      <c r="D10" s="423">
        <v>37600</v>
      </c>
      <c r="E10" s="385" t="s">
        <v>1313</v>
      </c>
      <c r="F10" s="385" t="s">
        <v>1313</v>
      </c>
      <c r="G10" s="385" t="s">
        <v>1313</v>
      </c>
      <c r="H10" s="423">
        <v>15000</v>
      </c>
      <c r="I10" s="414">
        <v>41000</v>
      </c>
      <c r="J10" s="414">
        <v>617</v>
      </c>
      <c r="K10" s="384">
        <v>11200</v>
      </c>
      <c r="L10" s="385" t="s">
        <v>1313</v>
      </c>
    </row>
    <row r="11" spans="1:12">
      <c r="A11" s="424">
        <v>1905</v>
      </c>
      <c r="B11" s="385" t="s">
        <v>1313</v>
      </c>
      <c r="C11" s="385" t="s">
        <v>1313</v>
      </c>
      <c r="D11" s="423">
        <v>40100</v>
      </c>
      <c r="E11" s="385" t="s">
        <v>1313</v>
      </c>
      <c r="F11" s="385" t="s">
        <v>1313</v>
      </c>
      <c r="G11" s="385" t="s">
        <v>1313</v>
      </c>
      <c r="H11" s="385" t="s">
        <v>1313</v>
      </c>
      <c r="I11" s="414">
        <v>40100</v>
      </c>
      <c r="J11" s="414">
        <v>692</v>
      </c>
      <c r="K11" s="384">
        <v>12600</v>
      </c>
      <c r="L11" s="423">
        <v>93600</v>
      </c>
    </row>
    <row r="12" spans="1:12">
      <c r="A12" s="424">
        <v>1906</v>
      </c>
      <c r="B12" s="385" t="s">
        <v>1313</v>
      </c>
      <c r="C12" s="385" t="s">
        <v>1313</v>
      </c>
      <c r="D12" s="423">
        <v>45800</v>
      </c>
      <c r="E12" s="385" t="s">
        <v>1313</v>
      </c>
      <c r="F12" s="385" t="s">
        <v>1313</v>
      </c>
      <c r="G12" s="385" t="s">
        <v>1313</v>
      </c>
      <c r="H12" s="385" t="s">
        <v>1313</v>
      </c>
      <c r="I12" s="414">
        <v>45800</v>
      </c>
      <c r="J12" s="414">
        <v>877</v>
      </c>
      <c r="K12" s="384">
        <v>15900</v>
      </c>
      <c r="L12" s="423">
        <v>98400</v>
      </c>
    </row>
    <row r="13" spans="1:12">
      <c r="A13" s="424">
        <v>1907</v>
      </c>
      <c r="B13" s="385" t="s">
        <v>1313</v>
      </c>
      <c r="C13" s="385" t="s">
        <v>1313</v>
      </c>
      <c r="D13" s="423">
        <v>37400</v>
      </c>
      <c r="E13" s="385" t="s">
        <v>1313</v>
      </c>
      <c r="F13" s="385" t="s">
        <v>1313</v>
      </c>
      <c r="G13" s="385" t="s">
        <v>1313</v>
      </c>
      <c r="H13" s="385" t="s">
        <v>1313</v>
      </c>
      <c r="I13" s="414">
        <v>37400</v>
      </c>
      <c r="J13" s="414">
        <v>842</v>
      </c>
      <c r="K13" s="384">
        <v>14800</v>
      </c>
      <c r="L13" s="423">
        <v>93800</v>
      </c>
    </row>
    <row r="14" spans="1:12">
      <c r="A14" s="424">
        <v>1908</v>
      </c>
      <c r="B14" s="385" t="s">
        <v>1313</v>
      </c>
      <c r="C14" s="385" t="s">
        <v>1313</v>
      </c>
      <c r="D14" s="423">
        <v>37400</v>
      </c>
      <c r="E14" s="385" t="s">
        <v>1313</v>
      </c>
      <c r="F14" s="385" t="s">
        <v>1313</v>
      </c>
      <c r="G14" s="385" t="s">
        <v>1313</v>
      </c>
      <c r="H14" s="385" t="s">
        <v>1313</v>
      </c>
      <c r="I14" s="414">
        <v>37400</v>
      </c>
      <c r="J14" s="414">
        <v>650</v>
      </c>
      <c r="K14" s="384">
        <v>11800</v>
      </c>
      <c r="L14" s="423">
        <v>106000</v>
      </c>
    </row>
    <row r="15" spans="1:12">
      <c r="A15" s="424">
        <v>1909</v>
      </c>
      <c r="B15" s="385" t="s">
        <v>1313</v>
      </c>
      <c r="C15" s="385" t="s">
        <v>1313</v>
      </c>
      <c r="D15" s="423">
        <v>43200</v>
      </c>
      <c r="E15" s="385" t="s">
        <v>1313</v>
      </c>
      <c r="F15" s="385" t="s">
        <v>1313</v>
      </c>
      <c r="G15" s="385" t="s">
        <v>1313</v>
      </c>
      <c r="H15" s="385" t="s">
        <v>1313</v>
      </c>
      <c r="I15" s="414">
        <v>43200</v>
      </c>
      <c r="J15" s="414">
        <v>655</v>
      </c>
      <c r="K15" s="384">
        <v>11900</v>
      </c>
      <c r="L15" s="423">
        <v>106000</v>
      </c>
    </row>
    <row r="16" spans="1:12">
      <c r="A16" s="424">
        <v>1910</v>
      </c>
      <c r="B16" s="385" t="s">
        <v>1313</v>
      </c>
      <c r="C16" s="385" t="s">
        <v>1313</v>
      </c>
      <c r="D16" s="423">
        <v>47700</v>
      </c>
      <c r="E16" s="385" t="s">
        <v>1313</v>
      </c>
      <c r="F16" s="385" t="s">
        <v>1313</v>
      </c>
      <c r="G16" s="385" t="s">
        <v>1313</v>
      </c>
      <c r="H16" s="385" t="s">
        <v>1313</v>
      </c>
      <c r="I16" s="414">
        <v>47700</v>
      </c>
      <c r="J16" s="414">
        <v>752</v>
      </c>
      <c r="K16" s="384">
        <v>13200</v>
      </c>
      <c r="L16" s="423">
        <v>105000</v>
      </c>
    </row>
    <row r="17" spans="1:12">
      <c r="A17" s="424">
        <v>1911</v>
      </c>
      <c r="B17" s="385" t="s">
        <v>1313</v>
      </c>
      <c r="C17" s="385" t="s">
        <v>1313</v>
      </c>
      <c r="D17" s="423">
        <v>48600</v>
      </c>
      <c r="E17" s="385" t="s">
        <v>1313</v>
      </c>
      <c r="F17" s="385" t="s">
        <v>1313</v>
      </c>
      <c r="G17" s="385" t="s">
        <v>1313</v>
      </c>
      <c r="H17" s="385" t="s">
        <v>1313</v>
      </c>
      <c r="I17" s="414">
        <v>48600</v>
      </c>
      <c r="J17" s="414">
        <v>933</v>
      </c>
      <c r="K17" s="384">
        <v>16400</v>
      </c>
      <c r="L17" s="423">
        <v>112000</v>
      </c>
    </row>
    <row r="18" spans="1:12">
      <c r="A18" s="424">
        <v>1912</v>
      </c>
      <c r="B18" s="385" t="s">
        <v>1313</v>
      </c>
      <c r="C18" s="385" t="s">
        <v>1313</v>
      </c>
      <c r="D18" s="423">
        <v>52600</v>
      </c>
      <c r="E18" s="385" t="s">
        <v>1313</v>
      </c>
      <c r="F18" s="385" t="s">
        <v>1313</v>
      </c>
      <c r="G18" s="385" t="s">
        <v>1313</v>
      </c>
      <c r="H18" s="385" t="s">
        <v>1313</v>
      </c>
      <c r="I18" s="414">
        <v>52600</v>
      </c>
      <c r="J18" s="414">
        <v>1020</v>
      </c>
      <c r="K18" s="384">
        <v>17200</v>
      </c>
      <c r="L18" s="423">
        <v>122000</v>
      </c>
    </row>
    <row r="19" spans="1:12">
      <c r="A19" s="424">
        <v>1913</v>
      </c>
      <c r="B19" s="385" t="s">
        <v>1313</v>
      </c>
      <c r="C19" s="385" t="s">
        <v>1313</v>
      </c>
      <c r="D19" s="423">
        <v>47500</v>
      </c>
      <c r="E19" s="385" t="s">
        <v>1313</v>
      </c>
      <c r="F19" s="385" t="s">
        <v>1313</v>
      </c>
      <c r="G19" s="385" t="s">
        <v>1313</v>
      </c>
      <c r="H19" s="385" t="s">
        <v>1313</v>
      </c>
      <c r="I19" s="414">
        <v>47500</v>
      </c>
      <c r="J19" s="414">
        <v>977</v>
      </c>
      <c r="K19" s="384">
        <v>16100</v>
      </c>
      <c r="L19" s="423">
        <v>136000</v>
      </c>
    </row>
    <row r="20" spans="1:12">
      <c r="A20" s="424">
        <v>1914</v>
      </c>
      <c r="B20" s="385" t="s">
        <v>1313</v>
      </c>
      <c r="C20" s="385" t="s">
        <v>1313</v>
      </c>
      <c r="D20" s="423">
        <v>43100</v>
      </c>
      <c r="E20" s="385" t="s">
        <v>1313</v>
      </c>
      <c r="F20" s="385" t="s">
        <v>1313</v>
      </c>
      <c r="G20" s="385" t="s">
        <v>1313</v>
      </c>
      <c r="H20" s="385" t="s">
        <v>1313</v>
      </c>
      <c r="I20" s="414">
        <v>43100</v>
      </c>
      <c r="J20" s="414">
        <v>756</v>
      </c>
      <c r="K20" s="384">
        <v>12300</v>
      </c>
      <c r="L20" s="423">
        <v>128000</v>
      </c>
    </row>
    <row r="21" spans="1:12">
      <c r="A21" s="424">
        <v>1915</v>
      </c>
      <c r="B21" s="385" t="s">
        <v>1313</v>
      </c>
      <c r="C21" s="385" t="s">
        <v>1313</v>
      </c>
      <c r="D21" s="423">
        <v>52400</v>
      </c>
      <c r="E21" s="423">
        <v>346</v>
      </c>
      <c r="F21" s="385" t="s">
        <v>1313</v>
      </c>
      <c r="G21" s="385" t="s">
        <v>1313</v>
      </c>
      <c r="H21" s="385" t="s">
        <v>1313</v>
      </c>
      <c r="I21" s="414">
        <v>52100</v>
      </c>
      <c r="J21" s="414">
        <v>851</v>
      </c>
      <c r="K21" s="384">
        <v>13700</v>
      </c>
      <c r="L21" s="423">
        <v>129000</v>
      </c>
    </row>
    <row r="22" spans="1:12">
      <c r="A22" s="424">
        <v>1916</v>
      </c>
      <c r="B22" s="423">
        <v>2050</v>
      </c>
      <c r="C22" s="385" t="s">
        <v>1313</v>
      </c>
      <c r="D22" s="423">
        <v>62600</v>
      </c>
      <c r="E22" s="423">
        <v>456</v>
      </c>
      <c r="F22" s="385" t="s">
        <v>1313</v>
      </c>
      <c r="G22" s="385" t="s">
        <v>1313</v>
      </c>
      <c r="H22" s="385" t="s">
        <v>1313</v>
      </c>
      <c r="I22" s="414">
        <v>64200</v>
      </c>
      <c r="J22" s="414">
        <v>959</v>
      </c>
      <c r="K22" s="384">
        <v>14300</v>
      </c>
      <c r="L22" s="423">
        <v>128000</v>
      </c>
    </row>
    <row r="23" spans="1:12">
      <c r="A23" s="424">
        <v>1917</v>
      </c>
      <c r="B23" s="423">
        <v>5500</v>
      </c>
      <c r="C23" s="385" t="s">
        <v>1313</v>
      </c>
      <c r="D23" s="423">
        <v>65500</v>
      </c>
      <c r="E23" s="423">
        <v>267</v>
      </c>
      <c r="F23" s="385" t="s">
        <v>1313</v>
      </c>
      <c r="G23" s="385" t="s">
        <v>1313</v>
      </c>
      <c r="H23" s="385" t="s">
        <v>1313</v>
      </c>
      <c r="I23" s="414">
        <v>70700</v>
      </c>
      <c r="J23" s="414">
        <v>1360</v>
      </c>
      <c r="K23" s="384">
        <v>17400</v>
      </c>
      <c r="L23" s="423">
        <v>135000</v>
      </c>
    </row>
    <row r="24" spans="1:12">
      <c r="A24" s="424">
        <v>1918</v>
      </c>
      <c r="B24" s="423">
        <v>9330</v>
      </c>
      <c r="C24" s="385" t="s">
        <v>1313</v>
      </c>
      <c r="D24" s="423">
        <v>64600</v>
      </c>
      <c r="E24" s="423">
        <v>258</v>
      </c>
      <c r="F24" s="385" t="s">
        <v>1313</v>
      </c>
      <c r="G24" s="385" t="s">
        <v>1313</v>
      </c>
      <c r="H24" s="385" t="s">
        <v>1313</v>
      </c>
      <c r="I24" s="414">
        <v>73700</v>
      </c>
      <c r="J24" s="414">
        <v>1960</v>
      </c>
      <c r="K24" s="384">
        <v>21100</v>
      </c>
      <c r="L24" s="423">
        <v>128000</v>
      </c>
    </row>
    <row r="25" spans="1:12">
      <c r="A25" s="424">
        <v>1919</v>
      </c>
      <c r="B25" s="423">
        <v>11100</v>
      </c>
      <c r="C25" s="385" t="s">
        <v>1313</v>
      </c>
      <c r="D25" s="423">
        <v>40700</v>
      </c>
      <c r="E25" s="423">
        <v>346</v>
      </c>
      <c r="F25" s="385" t="s">
        <v>1313</v>
      </c>
      <c r="G25" s="385" t="s">
        <v>1313</v>
      </c>
      <c r="H25" s="385" t="s">
        <v>1313</v>
      </c>
      <c r="I25" s="414">
        <v>51500</v>
      </c>
      <c r="J25" s="414">
        <v>1400</v>
      </c>
      <c r="K25" s="384">
        <v>13200</v>
      </c>
      <c r="L25" s="423">
        <v>123000</v>
      </c>
    </row>
    <row r="26" spans="1:12">
      <c r="A26" s="424">
        <v>1920</v>
      </c>
      <c r="B26" s="423">
        <v>16000</v>
      </c>
      <c r="C26" s="385" t="s">
        <v>1313</v>
      </c>
      <c r="D26" s="423">
        <v>57000</v>
      </c>
      <c r="E26" s="423">
        <v>942</v>
      </c>
      <c r="F26" s="385" t="s">
        <v>1313</v>
      </c>
      <c r="G26" s="385" t="s">
        <v>1313</v>
      </c>
      <c r="H26" s="385" t="s">
        <v>1313</v>
      </c>
      <c r="I26" s="414">
        <v>72100</v>
      </c>
      <c r="J26" s="414">
        <v>1070</v>
      </c>
      <c r="K26" s="384">
        <v>8660</v>
      </c>
      <c r="L26" s="423">
        <v>126000</v>
      </c>
    </row>
    <row r="27" spans="1:12">
      <c r="A27" s="424">
        <v>1921</v>
      </c>
      <c r="B27" s="423">
        <v>10500</v>
      </c>
      <c r="C27" s="385" t="s">
        <v>1313</v>
      </c>
      <c r="D27" s="423">
        <v>24600</v>
      </c>
      <c r="E27" s="423">
        <v>1420</v>
      </c>
      <c r="F27" s="385" t="s">
        <v>1313</v>
      </c>
      <c r="G27" s="385" t="s">
        <v>1313</v>
      </c>
      <c r="H27" s="385" t="s">
        <v>1313</v>
      </c>
      <c r="I27" s="414">
        <v>33700</v>
      </c>
      <c r="J27" s="414">
        <v>659</v>
      </c>
      <c r="K27" s="384">
        <v>5990</v>
      </c>
      <c r="L27" s="423">
        <v>110000</v>
      </c>
    </row>
    <row r="28" spans="1:12">
      <c r="A28" s="424">
        <v>1922</v>
      </c>
      <c r="B28" s="423">
        <v>8260</v>
      </c>
      <c r="C28" s="385" t="s">
        <v>1313</v>
      </c>
      <c r="D28" s="423">
        <v>61200</v>
      </c>
      <c r="E28" s="423">
        <v>1120</v>
      </c>
      <c r="F28" s="385" t="s">
        <v>1313</v>
      </c>
      <c r="G28" s="385" t="s">
        <v>1313</v>
      </c>
      <c r="H28" s="385" t="s">
        <v>1313</v>
      </c>
      <c r="I28" s="414">
        <v>68300</v>
      </c>
      <c r="J28" s="414">
        <v>719</v>
      </c>
      <c r="K28" s="384">
        <v>6980</v>
      </c>
      <c r="L28" s="423">
        <v>127000</v>
      </c>
    </row>
    <row r="29" spans="1:12">
      <c r="A29" s="424">
        <v>1923</v>
      </c>
      <c r="B29" s="423">
        <v>6770</v>
      </c>
      <c r="C29" s="385" t="s">
        <v>1313</v>
      </c>
      <c r="D29" s="423">
        <v>70000</v>
      </c>
      <c r="E29" s="423">
        <v>1060</v>
      </c>
      <c r="F29" s="385" t="s">
        <v>1313</v>
      </c>
      <c r="G29" s="385" t="s">
        <v>1313</v>
      </c>
      <c r="H29" s="385" t="s">
        <v>1313</v>
      </c>
      <c r="I29" s="414">
        <v>75700</v>
      </c>
      <c r="J29" s="414">
        <v>941</v>
      </c>
      <c r="K29" s="384">
        <v>8960</v>
      </c>
      <c r="L29" s="423">
        <v>130000</v>
      </c>
    </row>
    <row r="30" spans="1:12">
      <c r="A30" s="424">
        <v>1924</v>
      </c>
      <c r="B30" s="423">
        <v>441</v>
      </c>
      <c r="C30" s="385" t="s">
        <v>1313</v>
      </c>
      <c r="D30" s="423">
        <v>66100</v>
      </c>
      <c r="E30" s="423">
        <v>974</v>
      </c>
      <c r="F30" s="385" t="s">
        <v>1313</v>
      </c>
      <c r="G30" s="385" t="s">
        <v>1313</v>
      </c>
      <c r="H30" s="385" t="s">
        <v>1313</v>
      </c>
      <c r="I30" s="414">
        <v>65600</v>
      </c>
      <c r="J30" s="414">
        <v>1110</v>
      </c>
      <c r="K30" s="384">
        <v>10500</v>
      </c>
      <c r="L30" s="423">
        <v>142000</v>
      </c>
    </row>
    <row r="31" spans="1:12">
      <c r="A31" s="424">
        <v>1925</v>
      </c>
      <c r="B31" s="385" t="s">
        <v>1313</v>
      </c>
      <c r="C31" s="385" t="s">
        <v>1313</v>
      </c>
      <c r="D31" s="423">
        <v>77900</v>
      </c>
      <c r="E31" s="423">
        <v>947</v>
      </c>
      <c r="F31" s="385" t="s">
        <v>1313</v>
      </c>
      <c r="G31" s="385" t="s">
        <v>1313</v>
      </c>
      <c r="H31" s="385" t="s">
        <v>1313</v>
      </c>
      <c r="I31" s="414">
        <v>77000</v>
      </c>
      <c r="J31" s="414">
        <v>1280</v>
      </c>
      <c r="K31" s="384">
        <v>11900</v>
      </c>
      <c r="L31" s="423">
        <v>147000</v>
      </c>
    </row>
    <row r="32" spans="1:12">
      <c r="A32" s="424">
        <v>1926</v>
      </c>
      <c r="B32" s="385" t="s">
        <v>1313</v>
      </c>
      <c r="C32" s="385" t="s">
        <v>1313</v>
      </c>
      <c r="D32" s="423">
        <v>78400</v>
      </c>
      <c r="E32" s="423">
        <v>2010</v>
      </c>
      <c r="F32" s="385" t="s">
        <v>1313</v>
      </c>
      <c r="G32" s="385" t="s">
        <v>1313</v>
      </c>
      <c r="H32" s="385" t="s">
        <v>1313</v>
      </c>
      <c r="I32" s="414">
        <v>76400</v>
      </c>
      <c r="J32" s="414">
        <v>1440</v>
      </c>
      <c r="K32" s="384">
        <v>13200</v>
      </c>
      <c r="L32" s="423">
        <v>146000</v>
      </c>
    </row>
    <row r="33" spans="1:12">
      <c r="A33" s="424">
        <v>1927</v>
      </c>
      <c r="B33" s="385" t="s">
        <v>1313</v>
      </c>
      <c r="C33" s="385" t="s">
        <v>1313</v>
      </c>
      <c r="D33" s="423">
        <v>72300</v>
      </c>
      <c r="E33" s="423">
        <v>2270</v>
      </c>
      <c r="F33" s="385" t="s">
        <v>1313</v>
      </c>
      <c r="G33" s="385" t="s">
        <v>1313</v>
      </c>
      <c r="H33" s="385" t="s">
        <v>1313</v>
      </c>
      <c r="I33" s="414">
        <v>70000</v>
      </c>
      <c r="J33" s="414">
        <v>1420</v>
      </c>
      <c r="K33" s="384">
        <v>13300</v>
      </c>
      <c r="L33" s="423">
        <v>161000</v>
      </c>
    </row>
    <row r="34" spans="1:12">
      <c r="A34" s="424">
        <v>1928</v>
      </c>
      <c r="B34" s="385" t="s">
        <v>1313</v>
      </c>
      <c r="C34" s="385" t="s">
        <v>1313</v>
      </c>
      <c r="D34" s="423">
        <v>79200</v>
      </c>
      <c r="E34" s="423">
        <v>1640</v>
      </c>
      <c r="F34" s="385" t="s">
        <v>1313</v>
      </c>
      <c r="G34" s="385" t="s">
        <v>1313</v>
      </c>
      <c r="H34" s="385" t="s">
        <v>1313</v>
      </c>
      <c r="I34" s="414">
        <v>77600</v>
      </c>
      <c r="J34" s="414">
        <v>1110</v>
      </c>
      <c r="K34" s="384">
        <v>10600</v>
      </c>
      <c r="L34" s="423">
        <v>180000</v>
      </c>
    </row>
    <row r="35" spans="1:12">
      <c r="A35" s="424">
        <v>1929</v>
      </c>
      <c r="B35" s="385" t="s">
        <v>1313</v>
      </c>
      <c r="C35" s="385" t="s">
        <v>1313</v>
      </c>
      <c r="D35" s="423">
        <v>88500</v>
      </c>
      <c r="E35" s="423">
        <v>1960</v>
      </c>
      <c r="F35" s="385" t="s">
        <v>1313</v>
      </c>
      <c r="G35" s="385" t="s">
        <v>1313</v>
      </c>
      <c r="H35" s="385" t="s">
        <v>1313</v>
      </c>
      <c r="I35" s="414">
        <v>86500</v>
      </c>
      <c r="J35" s="414">
        <v>996</v>
      </c>
      <c r="K35" s="384">
        <v>9490</v>
      </c>
      <c r="L35" s="423">
        <v>196000</v>
      </c>
    </row>
    <row r="36" spans="1:12">
      <c r="A36" s="424">
        <v>1930</v>
      </c>
      <c r="B36" s="385" t="s">
        <v>1313</v>
      </c>
      <c r="C36" s="385" t="s">
        <v>1313</v>
      </c>
      <c r="D36" s="423">
        <v>82000</v>
      </c>
      <c r="E36" s="423">
        <v>2270</v>
      </c>
      <c r="F36" s="385" t="s">
        <v>1313</v>
      </c>
      <c r="G36" s="385" t="s">
        <v>1313</v>
      </c>
      <c r="H36" s="385" t="s">
        <v>1313</v>
      </c>
      <c r="I36" s="414">
        <v>79700</v>
      </c>
      <c r="J36" s="414">
        <v>699</v>
      </c>
      <c r="K36" s="384">
        <v>6850</v>
      </c>
      <c r="L36" s="423">
        <v>179000</v>
      </c>
    </row>
    <row r="37" spans="1:12">
      <c r="A37" s="424">
        <v>1931</v>
      </c>
      <c r="B37" s="385" t="s">
        <v>1313</v>
      </c>
      <c r="C37" s="385" t="s">
        <v>1313</v>
      </c>
      <c r="D37" s="423">
        <v>67100</v>
      </c>
      <c r="E37" s="423">
        <v>1690</v>
      </c>
      <c r="F37" s="385" t="s">
        <v>1313</v>
      </c>
      <c r="G37" s="385" t="s">
        <v>1313</v>
      </c>
      <c r="H37" s="385" t="s">
        <v>1313</v>
      </c>
      <c r="I37" s="414">
        <v>65400</v>
      </c>
      <c r="J37" s="414">
        <v>540</v>
      </c>
      <c r="K37" s="384">
        <v>5790</v>
      </c>
      <c r="L37" s="423">
        <v>149000</v>
      </c>
    </row>
    <row r="38" spans="1:12">
      <c r="A38" s="424">
        <v>1932</v>
      </c>
      <c r="B38" s="385" t="s">
        <v>1313</v>
      </c>
      <c r="C38" s="385" t="s">
        <v>1313</v>
      </c>
      <c r="D38" s="423">
        <v>35400</v>
      </c>
      <c r="E38" s="423">
        <v>1130</v>
      </c>
      <c r="F38" s="385" t="s">
        <v>1313</v>
      </c>
      <c r="G38" s="385" t="s">
        <v>1313</v>
      </c>
      <c r="H38" s="385" t="s">
        <v>1313</v>
      </c>
      <c r="I38" s="414">
        <v>34300</v>
      </c>
      <c r="J38" s="414">
        <v>485</v>
      </c>
      <c r="K38" s="384">
        <v>5770</v>
      </c>
      <c r="L38" s="423">
        <v>96500</v>
      </c>
    </row>
    <row r="39" spans="1:12">
      <c r="A39" s="424">
        <v>1933</v>
      </c>
      <c r="B39" s="385" t="s">
        <v>1313</v>
      </c>
      <c r="C39" s="385" t="s">
        <v>1313</v>
      </c>
      <c r="D39" s="423">
        <v>64700</v>
      </c>
      <c r="E39" s="423">
        <v>1060</v>
      </c>
      <c r="F39" s="385" t="s">
        <v>1313</v>
      </c>
      <c r="G39" s="385" t="s">
        <v>1313</v>
      </c>
      <c r="H39" s="385" t="s">
        <v>1313</v>
      </c>
      <c r="I39" s="414">
        <v>63600</v>
      </c>
      <c r="J39" s="414">
        <v>862</v>
      </c>
      <c r="K39" s="384">
        <v>10800</v>
      </c>
      <c r="L39" s="423">
        <v>90400</v>
      </c>
    </row>
    <row r="40" spans="1:12">
      <c r="A40" s="424">
        <v>1934</v>
      </c>
      <c r="B40" s="385" t="s">
        <v>1313</v>
      </c>
      <c r="C40" s="385" t="s">
        <v>1313</v>
      </c>
      <c r="D40" s="423">
        <v>40600</v>
      </c>
      <c r="E40" s="423">
        <v>1240</v>
      </c>
      <c r="F40" s="385" t="s">
        <v>1313</v>
      </c>
      <c r="G40" s="385" t="s">
        <v>1313</v>
      </c>
      <c r="H40" s="423">
        <v>16800</v>
      </c>
      <c r="I40" s="414">
        <v>39400</v>
      </c>
      <c r="J40" s="414">
        <v>1150</v>
      </c>
      <c r="K40" s="384">
        <v>14000</v>
      </c>
      <c r="L40" s="423">
        <v>122000</v>
      </c>
    </row>
    <row r="41" spans="1:12">
      <c r="A41" s="424">
        <v>1935</v>
      </c>
      <c r="B41" s="385" t="s">
        <v>1313</v>
      </c>
      <c r="C41" s="385" t="s">
        <v>1313</v>
      </c>
      <c r="D41" s="423">
        <v>65300</v>
      </c>
      <c r="E41" s="423">
        <v>2330</v>
      </c>
      <c r="F41" s="385" t="s">
        <v>1313</v>
      </c>
      <c r="G41" s="385" t="s">
        <v>1313</v>
      </c>
      <c r="H41" s="423">
        <v>18000</v>
      </c>
      <c r="I41" s="414">
        <v>61800</v>
      </c>
      <c r="J41" s="414">
        <v>1110</v>
      </c>
      <c r="K41" s="384">
        <v>13200</v>
      </c>
      <c r="L41" s="423">
        <v>137000</v>
      </c>
    </row>
    <row r="42" spans="1:12">
      <c r="A42" s="424">
        <v>1936</v>
      </c>
      <c r="B42" s="385" t="s">
        <v>1313</v>
      </c>
      <c r="C42" s="385" t="s">
        <v>1313</v>
      </c>
      <c r="D42" s="423">
        <v>77200</v>
      </c>
      <c r="E42" s="423">
        <v>392</v>
      </c>
      <c r="F42" s="385" t="s">
        <v>1313</v>
      </c>
      <c r="G42" s="385" t="s">
        <v>1313</v>
      </c>
      <c r="H42" s="423">
        <v>26600</v>
      </c>
      <c r="I42" s="414">
        <v>68200</v>
      </c>
      <c r="J42" s="414">
        <v>1020</v>
      </c>
      <c r="K42" s="384">
        <v>12000</v>
      </c>
      <c r="L42" s="423">
        <v>182000</v>
      </c>
    </row>
    <row r="43" spans="1:12">
      <c r="A43" s="424">
        <v>1937</v>
      </c>
      <c r="B43" s="385" t="s">
        <v>1313</v>
      </c>
      <c r="C43" s="385" t="s">
        <v>1313</v>
      </c>
      <c r="D43" s="423">
        <v>89500</v>
      </c>
      <c r="E43" s="423">
        <v>318</v>
      </c>
      <c r="F43" s="385" t="s">
        <v>1313</v>
      </c>
      <c r="G43" s="385" t="s">
        <v>1313</v>
      </c>
      <c r="H43" s="423">
        <v>32300</v>
      </c>
      <c r="I43" s="414">
        <v>83500</v>
      </c>
      <c r="J43" s="414">
        <v>1200</v>
      </c>
      <c r="K43" s="384">
        <v>13600</v>
      </c>
      <c r="L43" s="423">
        <v>213000</v>
      </c>
    </row>
    <row r="44" spans="1:12">
      <c r="A44" s="424">
        <v>1938</v>
      </c>
      <c r="B44" s="385" t="s">
        <v>1313</v>
      </c>
      <c r="C44" s="385" t="s">
        <v>1313</v>
      </c>
      <c r="D44" s="423">
        <v>50500</v>
      </c>
      <c r="E44" s="423">
        <v>208</v>
      </c>
      <c r="F44" s="385" t="s">
        <v>1313</v>
      </c>
      <c r="G44" s="385" t="s">
        <v>1313</v>
      </c>
      <c r="H44" s="423">
        <v>27600</v>
      </c>
      <c r="I44" s="414">
        <v>55000</v>
      </c>
      <c r="J44" s="414">
        <v>933</v>
      </c>
      <c r="K44" s="384">
        <v>10800</v>
      </c>
      <c r="L44" s="423">
        <v>166000</v>
      </c>
    </row>
    <row r="45" spans="1:12">
      <c r="A45" s="424">
        <v>1939</v>
      </c>
      <c r="B45" s="385" t="s">
        <v>1313</v>
      </c>
      <c r="C45" s="423">
        <v>15300</v>
      </c>
      <c r="D45" s="423">
        <v>71200</v>
      </c>
      <c r="E45" s="423">
        <v>2140</v>
      </c>
      <c r="F45" s="385" t="s">
        <v>1313</v>
      </c>
      <c r="G45" s="385" t="s">
        <v>1313</v>
      </c>
      <c r="H45" s="423">
        <v>37700</v>
      </c>
      <c r="I45" s="414">
        <v>74300</v>
      </c>
      <c r="J45" s="414">
        <v>1110</v>
      </c>
      <c r="K45" s="384">
        <v>13000</v>
      </c>
      <c r="L45" s="423">
        <v>180000</v>
      </c>
    </row>
    <row r="46" spans="1:12">
      <c r="A46" s="424">
        <v>1940</v>
      </c>
      <c r="B46" s="423">
        <v>1410</v>
      </c>
      <c r="C46" s="423">
        <v>18600</v>
      </c>
      <c r="D46" s="423">
        <v>127000</v>
      </c>
      <c r="E46" s="423">
        <v>2710</v>
      </c>
      <c r="F46" s="385" t="s">
        <v>1313</v>
      </c>
      <c r="G46" s="423">
        <v>21800</v>
      </c>
      <c r="H46" s="423">
        <v>79600</v>
      </c>
      <c r="I46" s="414">
        <v>102000</v>
      </c>
      <c r="J46" s="414">
        <v>1100</v>
      </c>
      <c r="K46" s="384">
        <v>12800</v>
      </c>
      <c r="L46" s="423">
        <v>240000</v>
      </c>
    </row>
    <row r="47" spans="1:12">
      <c r="A47" s="424">
        <v>1941</v>
      </c>
      <c r="B47" s="423">
        <v>1870</v>
      </c>
      <c r="C47" s="423">
        <v>26900</v>
      </c>
      <c r="D47" s="423">
        <v>79300</v>
      </c>
      <c r="E47" s="423">
        <v>1770</v>
      </c>
      <c r="F47" s="385" t="s">
        <v>1313</v>
      </c>
      <c r="G47" s="423">
        <v>50800</v>
      </c>
      <c r="H47" s="423">
        <v>76600</v>
      </c>
      <c r="I47" s="414">
        <v>80300</v>
      </c>
      <c r="J47" s="414">
        <v>1150</v>
      </c>
      <c r="K47" s="384">
        <v>12700</v>
      </c>
      <c r="L47" s="423">
        <v>244000</v>
      </c>
    </row>
    <row r="48" spans="1:12">
      <c r="A48" s="424">
        <v>1942</v>
      </c>
      <c r="B48" s="423">
        <v>16400</v>
      </c>
      <c r="C48" s="423">
        <v>21600</v>
      </c>
      <c r="D48" s="423">
        <v>27200</v>
      </c>
      <c r="E48" s="423">
        <v>416</v>
      </c>
      <c r="F48" s="385" t="s">
        <v>1313</v>
      </c>
      <c r="G48" s="385" t="s">
        <v>1313</v>
      </c>
      <c r="H48" s="423">
        <v>45000</v>
      </c>
      <c r="I48" s="414">
        <v>96400</v>
      </c>
      <c r="J48" s="414">
        <v>1150</v>
      </c>
      <c r="K48" s="384">
        <v>11500</v>
      </c>
      <c r="L48" s="423">
        <v>124000</v>
      </c>
    </row>
    <row r="49" spans="1:12">
      <c r="A49" s="424">
        <v>1943</v>
      </c>
      <c r="B49" s="423">
        <v>21800</v>
      </c>
      <c r="C49" s="423">
        <v>22800</v>
      </c>
      <c r="D49" s="423">
        <v>12100</v>
      </c>
      <c r="E49" s="423">
        <v>1800</v>
      </c>
      <c r="F49" s="423">
        <v>-14100</v>
      </c>
      <c r="G49" s="385" t="s">
        <v>1313</v>
      </c>
      <c r="H49" s="423">
        <v>25300</v>
      </c>
      <c r="I49" s="414">
        <v>60500</v>
      </c>
      <c r="J49" s="414">
        <v>1150</v>
      </c>
      <c r="K49" s="384">
        <v>10800</v>
      </c>
      <c r="L49" s="423">
        <v>146000</v>
      </c>
    </row>
    <row r="50" spans="1:12">
      <c r="A50" s="424">
        <v>1944</v>
      </c>
      <c r="B50" s="423">
        <v>31400</v>
      </c>
      <c r="C50" s="423">
        <v>19400</v>
      </c>
      <c r="D50" s="423">
        <v>13600</v>
      </c>
      <c r="E50" s="423">
        <v>857</v>
      </c>
      <c r="F50" s="423">
        <v>-16000</v>
      </c>
      <c r="G50" s="423">
        <v>40500</v>
      </c>
      <c r="H50" s="423">
        <v>21500</v>
      </c>
      <c r="I50" s="414">
        <v>51300</v>
      </c>
      <c r="J50" s="414">
        <v>1150</v>
      </c>
      <c r="K50" s="384">
        <v>10600</v>
      </c>
      <c r="L50" s="423">
        <v>102000</v>
      </c>
    </row>
    <row r="51" spans="1:12">
      <c r="A51" s="424">
        <v>1945</v>
      </c>
      <c r="B51" s="423">
        <v>41100</v>
      </c>
      <c r="C51" s="423">
        <v>21800</v>
      </c>
      <c r="D51" s="423">
        <v>8630</v>
      </c>
      <c r="E51" s="423">
        <v>896</v>
      </c>
      <c r="F51" s="423">
        <v>0</v>
      </c>
      <c r="G51" s="423">
        <v>12300</v>
      </c>
      <c r="H51" s="423">
        <v>16000</v>
      </c>
      <c r="I51" s="414">
        <v>104000</v>
      </c>
      <c r="J51" s="414">
        <v>1150</v>
      </c>
      <c r="K51" s="384">
        <v>10400</v>
      </c>
      <c r="L51" s="423">
        <v>88400</v>
      </c>
    </row>
    <row r="52" spans="1:12">
      <c r="A52" s="424">
        <v>1946</v>
      </c>
      <c r="B52" s="423">
        <v>22500</v>
      </c>
      <c r="C52" s="423">
        <v>15900</v>
      </c>
      <c r="D52" s="423">
        <v>15800</v>
      </c>
      <c r="E52" s="423">
        <v>895</v>
      </c>
      <c r="F52" s="423">
        <v>0</v>
      </c>
      <c r="G52" s="423">
        <v>22600</v>
      </c>
      <c r="H52" s="423">
        <v>29900</v>
      </c>
      <c r="I52" s="414">
        <v>29100</v>
      </c>
      <c r="J52" s="414">
        <v>1200</v>
      </c>
      <c r="K52" s="384">
        <v>10000</v>
      </c>
      <c r="L52" s="423">
        <v>89400</v>
      </c>
    </row>
    <row r="53" spans="1:12">
      <c r="A53" s="424">
        <v>1947</v>
      </c>
      <c r="B53" s="423">
        <v>33800</v>
      </c>
      <c r="C53" s="423">
        <v>17200</v>
      </c>
      <c r="D53" s="423">
        <v>25300</v>
      </c>
      <c r="E53" s="423">
        <v>427</v>
      </c>
      <c r="F53" s="423">
        <v>0</v>
      </c>
      <c r="G53" s="423">
        <v>12300</v>
      </c>
      <c r="H53" s="423">
        <v>33700</v>
      </c>
      <c r="I53" s="414">
        <v>82400</v>
      </c>
      <c r="J53" s="414">
        <v>1720</v>
      </c>
      <c r="K53" s="384">
        <v>12500</v>
      </c>
      <c r="L53" s="423">
        <v>115000</v>
      </c>
    </row>
    <row r="54" spans="1:12">
      <c r="A54" s="424">
        <v>1948</v>
      </c>
      <c r="B54" s="423">
        <v>37300</v>
      </c>
      <c r="C54" s="423">
        <v>18200</v>
      </c>
      <c r="D54" s="423">
        <v>50000</v>
      </c>
      <c r="E54" s="423">
        <v>93</v>
      </c>
      <c r="F54" s="423">
        <v>0</v>
      </c>
      <c r="G54" s="423">
        <v>36800</v>
      </c>
      <c r="H54" s="423">
        <v>27600</v>
      </c>
      <c r="I54" s="414">
        <v>87000</v>
      </c>
      <c r="J54" s="414">
        <v>2190</v>
      </c>
      <c r="K54" s="384">
        <v>14800</v>
      </c>
      <c r="L54" s="423">
        <v>156000</v>
      </c>
    </row>
    <row r="55" spans="1:12">
      <c r="A55" s="424">
        <v>1949</v>
      </c>
      <c r="B55" s="423">
        <v>36400</v>
      </c>
      <c r="C55" s="423">
        <v>15000</v>
      </c>
      <c r="D55" s="423">
        <v>61200</v>
      </c>
      <c r="E55" s="423">
        <v>156</v>
      </c>
      <c r="F55" s="423">
        <v>0</v>
      </c>
      <c r="G55" s="423">
        <v>22800</v>
      </c>
      <c r="H55" s="423">
        <v>34000</v>
      </c>
      <c r="I55" s="414">
        <v>120000</v>
      </c>
      <c r="J55" s="414">
        <v>2190</v>
      </c>
      <c r="K55" s="384">
        <v>15000</v>
      </c>
      <c r="L55" s="423">
        <v>164000</v>
      </c>
    </row>
    <row r="56" spans="1:12">
      <c r="A56" s="424">
        <v>1950</v>
      </c>
      <c r="B56" s="423">
        <v>33600</v>
      </c>
      <c r="C56" s="423">
        <v>21900</v>
      </c>
      <c r="D56" s="423">
        <v>84200</v>
      </c>
      <c r="E56" s="423">
        <v>812</v>
      </c>
      <c r="F56" s="423">
        <v>0</v>
      </c>
      <c r="G56" s="423">
        <v>18900</v>
      </c>
      <c r="H56" s="423">
        <v>37700</v>
      </c>
      <c r="I56" s="414">
        <v>139000</v>
      </c>
      <c r="J56" s="414">
        <v>2110</v>
      </c>
      <c r="K56" s="384">
        <v>14200</v>
      </c>
      <c r="L56" s="423">
        <v>172000</v>
      </c>
    </row>
    <row r="57" spans="1:12">
      <c r="A57" s="424">
        <v>1951</v>
      </c>
      <c r="B57" s="423">
        <v>32100</v>
      </c>
      <c r="C57" s="423">
        <v>20800</v>
      </c>
      <c r="D57" s="423">
        <v>28700</v>
      </c>
      <c r="E57" s="423">
        <v>1540</v>
      </c>
      <c r="F57" s="423">
        <v>0</v>
      </c>
      <c r="G57" s="423">
        <v>6860</v>
      </c>
      <c r="H57" s="423">
        <v>23100</v>
      </c>
      <c r="I57" s="414">
        <v>107000</v>
      </c>
      <c r="J57" s="414">
        <v>2800</v>
      </c>
      <c r="K57" s="384">
        <v>17500</v>
      </c>
      <c r="L57" s="423">
        <v>172000</v>
      </c>
    </row>
    <row r="58" spans="1:12">
      <c r="A58" s="424">
        <v>1952</v>
      </c>
      <c r="B58" s="423">
        <v>23200</v>
      </c>
      <c r="C58" s="423">
        <v>20800</v>
      </c>
      <c r="D58" s="423">
        <v>81800</v>
      </c>
      <c r="E58" s="423">
        <v>386</v>
      </c>
      <c r="F58" s="423">
        <v>0</v>
      </c>
      <c r="G58" s="423">
        <v>13500</v>
      </c>
      <c r="H58" s="423">
        <v>29900</v>
      </c>
      <c r="I58" s="414">
        <v>112000</v>
      </c>
      <c r="J58" s="414">
        <v>2660</v>
      </c>
      <c r="K58" s="384">
        <v>16300</v>
      </c>
      <c r="L58" s="423">
        <v>177000</v>
      </c>
    </row>
    <row r="59" spans="1:12">
      <c r="A59" s="424">
        <v>1953</v>
      </c>
      <c r="B59" s="423">
        <v>38200</v>
      </c>
      <c r="C59" s="423">
        <v>19400</v>
      </c>
      <c r="D59" s="423">
        <v>75900</v>
      </c>
      <c r="E59" s="423">
        <v>206</v>
      </c>
      <c r="F59" s="423">
        <v>0</v>
      </c>
      <c r="G59" s="423">
        <v>18800</v>
      </c>
      <c r="H59" s="423">
        <v>28200</v>
      </c>
      <c r="I59" s="414">
        <v>130000</v>
      </c>
      <c r="J59" s="414">
        <v>2110</v>
      </c>
      <c r="K59" s="384">
        <v>12900</v>
      </c>
      <c r="L59" s="423">
        <v>193000</v>
      </c>
    </row>
    <row r="60" spans="1:12">
      <c r="A60" s="424">
        <v>1954</v>
      </c>
      <c r="B60" s="423">
        <v>27800</v>
      </c>
      <c r="C60" s="423">
        <v>17300</v>
      </c>
      <c r="D60" s="423">
        <v>57500</v>
      </c>
      <c r="E60" s="423">
        <v>835</v>
      </c>
      <c r="F60" s="423">
        <v>0</v>
      </c>
      <c r="G60" s="423">
        <v>1370</v>
      </c>
      <c r="H60" s="423">
        <v>31600</v>
      </c>
      <c r="I60" s="414">
        <v>116000</v>
      </c>
      <c r="J60" s="414">
        <v>2020</v>
      </c>
      <c r="K60" s="384">
        <v>12300</v>
      </c>
      <c r="L60" s="423">
        <v>192000</v>
      </c>
    </row>
    <row r="61" spans="1:12">
      <c r="A61" s="424">
        <v>1955</v>
      </c>
      <c r="B61" s="423">
        <v>22700</v>
      </c>
      <c r="C61" s="423">
        <v>19800</v>
      </c>
      <c r="D61" s="423">
        <v>65900</v>
      </c>
      <c r="E61" s="423">
        <v>1120</v>
      </c>
      <c r="F61" s="423">
        <v>0</v>
      </c>
      <c r="G61" s="423">
        <v>2320</v>
      </c>
      <c r="H61" s="423">
        <v>35900</v>
      </c>
      <c r="I61" s="414">
        <v>102000</v>
      </c>
      <c r="J61" s="414">
        <v>2090</v>
      </c>
      <c r="K61" s="384">
        <v>12700</v>
      </c>
      <c r="L61" s="423">
        <v>200000</v>
      </c>
    </row>
    <row r="62" spans="1:12">
      <c r="A62" s="424">
        <v>1956</v>
      </c>
      <c r="B62" s="423">
        <v>17900</v>
      </c>
      <c r="C62" s="423">
        <v>17900</v>
      </c>
      <c r="D62" s="423">
        <v>63600</v>
      </c>
      <c r="E62" s="423">
        <v>904</v>
      </c>
      <c r="F62" s="423">
        <v>0</v>
      </c>
      <c r="G62" s="423">
        <v>1030</v>
      </c>
      <c r="H62" s="423">
        <v>37000</v>
      </c>
      <c r="I62" s="414">
        <v>98700</v>
      </c>
      <c r="J62" s="414">
        <v>2240</v>
      </c>
      <c r="K62" s="384">
        <v>13400</v>
      </c>
      <c r="L62" s="423">
        <v>203000</v>
      </c>
    </row>
    <row r="63" spans="1:12">
      <c r="A63" s="424">
        <v>1957</v>
      </c>
      <c r="B63" s="423">
        <v>1590</v>
      </c>
      <c r="C63" s="423">
        <v>14600</v>
      </c>
      <c r="D63" s="423">
        <v>57100</v>
      </c>
      <c r="E63" s="423">
        <v>1560</v>
      </c>
      <c r="F63" s="423">
        <v>0</v>
      </c>
      <c r="G63" s="423">
        <v>0</v>
      </c>
      <c r="H63" s="423">
        <v>36300</v>
      </c>
      <c r="I63" s="414">
        <v>72400</v>
      </c>
      <c r="J63" s="414">
        <v>2120</v>
      </c>
      <c r="K63" s="384">
        <v>12300</v>
      </c>
      <c r="L63" s="423">
        <v>204000</v>
      </c>
    </row>
    <row r="64" spans="1:12">
      <c r="A64" s="424">
        <v>1958</v>
      </c>
      <c r="B64" s="385" t="s">
        <v>1325</v>
      </c>
      <c r="C64" s="423">
        <v>13800</v>
      </c>
      <c r="D64" s="423">
        <v>41800</v>
      </c>
      <c r="E64" s="423">
        <v>1360</v>
      </c>
      <c r="F64" s="423">
        <v>0</v>
      </c>
      <c r="G64" s="423">
        <v>0</v>
      </c>
      <c r="H64" s="423">
        <v>35200</v>
      </c>
      <c r="I64" s="414">
        <v>55300</v>
      </c>
      <c r="J64" s="414">
        <v>2100</v>
      </c>
      <c r="K64" s="384">
        <v>11800</v>
      </c>
      <c r="L64" s="423">
        <v>156000</v>
      </c>
    </row>
    <row r="65" spans="1:12">
      <c r="A65" s="424">
        <v>1959</v>
      </c>
      <c r="B65" s="385" t="s">
        <v>1325</v>
      </c>
      <c r="C65" s="423">
        <v>13700</v>
      </c>
      <c r="D65" s="423">
        <v>44300</v>
      </c>
      <c r="E65" s="423">
        <v>1390</v>
      </c>
      <c r="F65" s="423">
        <v>0</v>
      </c>
      <c r="G65" s="423">
        <v>0</v>
      </c>
      <c r="H65" s="423">
        <v>41900</v>
      </c>
      <c r="I65" s="414">
        <v>49900</v>
      </c>
      <c r="J65" s="414">
        <v>2250</v>
      </c>
      <c r="K65" s="384">
        <v>12600</v>
      </c>
      <c r="L65" s="423">
        <v>164000</v>
      </c>
    </row>
    <row r="66" spans="1:12">
      <c r="A66" s="424">
        <v>1960</v>
      </c>
      <c r="B66" s="385" t="s">
        <v>1325</v>
      </c>
      <c r="C66" s="423">
        <v>12500</v>
      </c>
      <c r="D66" s="423">
        <v>40200</v>
      </c>
      <c r="E66" s="423">
        <v>871</v>
      </c>
      <c r="F66" s="423">
        <v>0</v>
      </c>
      <c r="G66" s="423">
        <v>0</v>
      </c>
      <c r="H66" s="423">
        <v>40800</v>
      </c>
      <c r="I66" s="414">
        <v>52900</v>
      </c>
      <c r="J66" s="414">
        <v>2240</v>
      </c>
      <c r="K66" s="384">
        <v>12300</v>
      </c>
      <c r="L66" s="423">
        <v>183000</v>
      </c>
    </row>
    <row r="67" spans="1:12">
      <c r="A67" s="424">
        <v>1961</v>
      </c>
      <c r="B67" s="385" t="s">
        <v>1325</v>
      </c>
      <c r="C67" s="423">
        <v>12000</v>
      </c>
      <c r="D67" s="423">
        <v>40500</v>
      </c>
      <c r="E67" s="423">
        <v>813</v>
      </c>
      <c r="F67" s="423">
        <v>0</v>
      </c>
      <c r="G67" s="385" t="s">
        <v>1313</v>
      </c>
      <c r="H67" s="423">
        <v>43200</v>
      </c>
      <c r="I67" s="414">
        <v>49300</v>
      </c>
      <c r="J67" s="414">
        <v>2500</v>
      </c>
      <c r="K67" s="384">
        <v>13700</v>
      </c>
      <c r="L67" s="423">
        <v>187000</v>
      </c>
    </row>
    <row r="68" spans="1:12">
      <c r="A68" s="424">
        <v>1962</v>
      </c>
      <c r="B68" s="385" t="s">
        <v>1325</v>
      </c>
      <c r="C68" s="423">
        <v>11900</v>
      </c>
      <c r="D68" s="423">
        <v>42100</v>
      </c>
      <c r="E68" s="423">
        <v>442</v>
      </c>
      <c r="F68" s="423">
        <v>1420</v>
      </c>
      <c r="G68" s="385" t="s">
        <v>1313</v>
      </c>
      <c r="H68" s="423">
        <v>37900</v>
      </c>
      <c r="I68" s="414">
        <v>60300</v>
      </c>
      <c r="J68" s="414">
        <v>2530</v>
      </c>
      <c r="K68" s="384">
        <v>13700</v>
      </c>
      <c r="L68" s="423">
        <v>190000</v>
      </c>
    </row>
    <row r="69" spans="1:12">
      <c r="A69" s="424">
        <v>1963</v>
      </c>
      <c r="B69" s="385" t="s">
        <v>1325</v>
      </c>
      <c r="C69" s="423">
        <v>12900</v>
      </c>
      <c r="D69" s="423">
        <v>44000</v>
      </c>
      <c r="E69" s="423">
        <v>1650</v>
      </c>
      <c r="F69" s="423">
        <v>9470</v>
      </c>
      <c r="G69" s="385" t="s">
        <v>1313</v>
      </c>
      <c r="H69" s="423">
        <v>46700</v>
      </c>
      <c r="I69" s="414">
        <v>55900</v>
      </c>
      <c r="J69" s="414">
        <v>2570</v>
      </c>
      <c r="K69" s="384">
        <v>13700</v>
      </c>
      <c r="L69" s="423">
        <v>194000</v>
      </c>
    </row>
    <row r="70" spans="1:12">
      <c r="A70" s="424">
        <v>1964</v>
      </c>
      <c r="B70" s="385" t="s">
        <v>1325</v>
      </c>
      <c r="C70" s="423">
        <v>14000</v>
      </c>
      <c r="D70" s="423">
        <v>32600</v>
      </c>
      <c r="E70" s="423">
        <v>4110</v>
      </c>
      <c r="F70" s="423">
        <v>31700</v>
      </c>
      <c r="G70" s="385" t="s">
        <v>1313</v>
      </c>
      <c r="H70" s="423">
        <v>38100</v>
      </c>
      <c r="I70" s="414">
        <v>82800</v>
      </c>
      <c r="J70" s="414">
        <v>3480</v>
      </c>
      <c r="K70" s="384">
        <v>18300</v>
      </c>
      <c r="L70" s="423">
        <v>197000</v>
      </c>
    </row>
    <row r="71" spans="1:12">
      <c r="A71" s="424">
        <v>1965</v>
      </c>
      <c r="B71" s="423">
        <v>3150</v>
      </c>
      <c r="C71" s="423">
        <v>15200</v>
      </c>
      <c r="D71" s="423">
        <v>41500</v>
      </c>
      <c r="E71" s="423">
        <v>2870</v>
      </c>
      <c r="F71" s="423">
        <v>11700</v>
      </c>
      <c r="G71" s="385" t="s">
        <v>1313</v>
      </c>
      <c r="H71" s="423">
        <v>41900</v>
      </c>
      <c r="I71" s="414">
        <v>64900</v>
      </c>
      <c r="J71" s="414">
        <v>3930</v>
      </c>
      <c r="K71" s="384">
        <v>20400</v>
      </c>
      <c r="L71" s="423">
        <v>204000</v>
      </c>
    </row>
    <row r="72" spans="1:12">
      <c r="A72" s="424">
        <v>1966</v>
      </c>
      <c r="B72" s="423">
        <v>3890</v>
      </c>
      <c r="C72" s="423">
        <v>15600</v>
      </c>
      <c r="D72" s="423">
        <v>42300</v>
      </c>
      <c r="E72" s="423">
        <v>2890</v>
      </c>
      <c r="F72" s="423">
        <v>15200</v>
      </c>
      <c r="G72" s="385" t="s">
        <v>1313</v>
      </c>
      <c r="H72" s="423">
        <v>38600</v>
      </c>
      <c r="I72" s="414">
        <v>77400</v>
      </c>
      <c r="J72" s="414">
        <v>3620</v>
      </c>
      <c r="K72" s="384">
        <v>18200</v>
      </c>
      <c r="L72" s="423">
        <v>211000</v>
      </c>
    </row>
    <row r="73" spans="1:12">
      <c r="A73" s="424">
        <v>1967</v>
      </c>
      <c r="B73" s="423">
        <v>3100</v>
      </c>
      <c r="C73" s="423">
        <v>13700</v>
      </c>
      <c r="D73" s="423">
        <v>51000</v>
      </c>
      <c r="E73" s="423">
        <v>3310</v>
      </c>
      <c r="F73" s="423">
        <v>6190</v>
      </c>
      <c r="G73" s="385" t="s">
        <v>1313</v>
      </c>
      <c r="H73" s="423">
        <v>36900</v>
      </c>
      <c r="I73" s="414">
        <v>72400</v>
      </c>
      <c r="J73" s="414">
        <v>3380</v>
      </c>
      <c r="K73" s="384">
        <v>16500</v>
      </c>
      <c r="L73" s="423">
        <v>218000</v>
      </c>
    </row>
    <row r="74" spans="1:12">
      <c r="A74" s="424">
        <v>1968</v>
      </c>
      <c r="B74" s="423">
        <v>3510</v>
      </c>
      <c r="C74" s="423">
        <v>13600</v>
      </c>
      <c r="D74" s="423">
        <v>58300</v>
      </c>
      <c r="E74" s="423">
        <v>2480</v>
      </c>
      <c r="F74" s="423">
        <v>2910</v>
      </c>
      <c r="G74" s="385" t="s">
        <v>1313</v>
      </c>
      <c r="H74" s="423">
        <v>36500</v>
      </c>
      <c r="I74" s="414">
        <v>76200</v>
      </c>
      <c r="J74" s="414">
        <v>3270</v>
      </c>
      <c r="K74" s="384">
        <v>15300</v>
      </c>
      <c r="L74" s="423">
        <v>232000</v>
      </c>
    </row>
    <row r="75" spans="1:12">
      <c r="A75" s="424">
        <v>1969</v>
      </c>
      <c r="B75" s="423">
        <v>351</v>
      </c>
      <c r="C75" s="423">
        <v>13900</v>
      </c>
      <c r="D75" s="423">
        <v>55800</v>
      </c>
      <c r="E75" s="423">
        <v>2950</v>
      </c>
      <c r="F75" s="423">
        <v>1680</v>
      </c>
      <c r="G75" s="385" t="s">
        <v>1313</v>
      </c>
      <c r="H75" s="423">
        <v>31100</v>
      </c>
      <c r="I75" s="414">
        <v>74200</v>
      </c>
      <c r="J75" s="414">
        <v>3620</v>
      </c>
      <c r="K75" s="384">
        <v>16100</v>
      </c>
      <c r="L75" s="423">
        <v>229000</v>
      </c>
    </row>
    <row r="76" spans="1:12">
      <c r="A76" s="424">
        <v>1970</v>
      </c>
      <c r="B76" s="385" t="s">
        <v>1313</v>
      </c>
      <c r="C76" s="423">
        <v>12100</v>
      </c>
      <c r="D76" s="423">
        <v>51400</v>
      </c>
      <c r="E76" s="423">
        <v>4520</v>
      </c>
      <c r="F76" s="423">
        <v>3520</v>
      </c>
      <c r="G76" s="385" t="s">
        <v>1313</v>
      </c>
      <c r="H76" s="423">
        <v>26700</v>
      </c>
      <c r="I76" s="414">
        <v>66900</v>
      </c>
      <c r="J76" s="414">
        <v>3840</v>
      </c>
      <c r="K76" s="384">
        <v>16100</v>
      </c>
      <c r="L76" s="423">
        <v>232000</v>
      </c>
    </row>
    <row r="77" spans="1:12">
      <c r="A77" s="424">
        <v>1971</v>
      </c>
      <c r="B77" s="423">
        <v>4060</v>
      </c>
      <c r="C77" s="423">
        <v>11500</v>
      </c>
      <c r="D77" s="423">
        <v>47700</v>
      </c>
      <c r="E77" s="423">
        <v>2300</v>
      </c>
      <c r="F77" s="423">
        <v>1760</v>
      </c>
      <c r="G77" s="385" t="s">
        <v>1313</v>
      </c>
      <c r="H77" s="423">
        <v>25200</v>
      </c>
      <c r="I77" s="414">
        <v>64200</v>
      </c>
      <c r="J77" s="414">
        <v>3690</v>
      </c>
      <c r="K77" s="384">
        <v>14800</v>
      </c>
      <c r="L77" s="423">
        <v>235000</v>
      </c>
    </row>
    <row r="78" spans="1:12">
      <c r="A78" s="424">
        <v>1972</v>
      </c>
      <c r="B78" s="423">
        <v>4270</v>
      </c>
      <c r="C78" s="423">
        <v>11400</v>
      </c>
      <c r="D78" s="423">
        <v>53300</v>
      </c>
      <c r="E78" s="423">
        <v>1150</v>
      </c>
      <c r="F78" s="423">
        <v>237</v>
      </c>
      <c r="G78" s="385" t="s">
        <v>1313</v>
      </c>
      <c r="H78" s="423">
        <v>25800</v>
      </c>
      <c r="I78" s="414">
        <v>67500</v>
      </c>
      <c r="J78" s="414">
        <v>3910</v>
      </c>
      <c r="K78" s="384">
        <v>15300</v>
      </c>
      <c r="L78" s="423">
        <v>244000</v>
      </c>
    </row>
    <row r="79" spans="1:12">
      <c r="A79" s="424">
        <v>1973</v>
      </c>
      <c r="B79" s="423">
        <v>4880</v>
      </c>
      <c r="C79" s="423">
        <v>11900</v>
      </c>
      <c r="D79" s="423">
        <v>46600</v>
      </c>
      <c r="E79" s="423">
        <v>3460</v>
      </c>
      <c r="F79" s="423">
        <v>12900</v>
      </c>
      <c r="G79" s="385" t="s">
        <v>1313</v>
      </c>
      <c r="H79" s="423">
        <v>24400</v>
      </c>
      <c r="I79" s="414">
        <v>74200</v>
      </c>
      <c r="J79" s="414">
        <v>5020</v>
      </c>
      <c r="K79" s="384">
        <v>18400</v>
      </c>
      <c r="L79" s="423">
        <v>238000</v>
      </c>
    </row>
    <row r="80" spans="1:12">
      <c r="A80" s="424">
        <v>1974</v>
      </c>
      <c r="B80" s="423">
        <v>6100</v>
      </c>
      <c r="C80" s="423">
        <v>11700</v>
      </c>
      <c r="D80" s="423">
        <v>40200</v>
      </c>
      <c r="E80" s="423">
        <v>8550</v>
      </c>
      <c r="F80" s="423">
        <v>30700</v>
      </c>
      <c r="G80" s="385" t="s">
        <v>1313</v>
      </c>
      <c r="H80" s="423">
        <v>21700</v>
      </c>
      <c r="I80" s="414">
        <v>82900</v>
      </c>
      <c r="J80" s="414">
        <v>8740</v>
      </c>
      <c r="K80" s="384">
        <v>28900</v>
      </c>
      <c r="L80" s="423">
        <v>233000</v>
      </c>
    </row>
    <row r="81" spans="1:12">
      <c r="A81" s="424">
        <v>1975</v>
      </c>
      <c r="B81" s="423">
        <v>6500</v>
      </c>
      <c r="C81" s="414">
        <v>9130</v>
      </c>
      <c r="D81" s="423">
        <v>44400</v>
      </c>
      <c r="E81" s="423">
        <v>3600</v>
      </c>
      <c r="F81" s="423">
        <v>813</v>
      </c>
      <c r="G81" s="385" t="s">
        <v>1313</v>
      </c>
      <c r="H81" s="423">
        <v>21600</v>
      </c>
      <c r="I81" s="414">
        <v>57300</v>
      </c>
      <c r="J81" s="414">
        <v>7490</v>
      </c>
      <c r="K81" s="384">
        <v>22700</v>
      </c>
      <c r="L81" s="423">
        <v>222000</v>
      </c>
    </row>
    <row r="82" spans="1:12">
      <c r="A82" s="424">
        <v>1976</v>
      </c>
      <c r="B82" s="423">
        <v>5730</v>
      </c>
      <c r="C82" s="414">
        <v>10100</v>
      </c>
      <c r="D82" s="423">
        <v>45100</v>
      </c>
      <c r="E82" s="423">
        <v>2340</v>
      </c>
      <c r="F82" s="423">
        <v>3640</v>
      </c>
      <c r="G82" s="385" t="s">
        <v>1313</v>
      </c>
      <c r="H82" s="423">
        <v>17900</v>
      </c>
      <c r="I82" s="414">
        <v>65900</v>
      </c>
      <c r="J82" s="414">
        <v>8370</v>
      </c>
      <c r="K82" s="384">
        <v>24000</v>
      </c>
      <c r="L82" s="414">
        <v>218000</v>
      </c>
    </row>
    <row r="83" spans="1:12">
      <c r="A83" s="424">
        <v>1977</v>
      </c>
      <c r="B83" s="423">
        <v>6720</v>
      </c>
      <c r="C83" s="414">
        <v>11300</v>
      </c>
      <c r="D83" s="423">
        <v>47800</v>
      </c>
      <c r="E83" s="423">
        <v>5480</v>
      </c>
      <c r="F83" s="423">
        <v>2680</v>
      </c>
      <c r="G83" s="385" t="s">
        <v>1313</v>
      </c>
      <c r="H83" s="423">
        <v>21300</v>
      </c>
      <c r="I83" s="414">
        <v>59600</v>
      </c>
      <c r="J83" s="414">
        <v>11800</v>
      </c>
      <c r="K83" s="384">
        <v>31700</v>
      </c>
      <c r="L83" s="414">
        <v>231000</v>
      </c>
    </row>
    <row r="84" spans="1:12">
      <c r="A84" s="424">
        <v>1978</v>
      </c>
      <c r="B84" s="423">
        <v>5900</v>
      </c>
      <c r="C84" s="414">
        <v>13500</v>
      </c>
      <c r="D84" s="423">
        <v>46800</v>
      </c>
      <c r="E84" s="423">
        <v>4630</v>
      </c>
      <c r="F84" s="423">
        <v>345</v>
      </c>
      <c r="G84" s="385" t="s">
        <v>1313</v>
      </c>
      <c r="H84" s="423">
        <v>17200</v>
      </c>
      <c r="I84" s="414">
        <v>66000</v>
      </c>
      <c r="J84" s="414">
        <v>13900</v>
      </c>
      <c r="K84" s="384">
        <v>34700</v>
      </c>
      <c r="L84" s="414">
        <v>241000</v>
      </c>
    </row>
    <row r="85" spans="1:12">
      <c r="A85" s="424">
        <v>1979</v>
      </c>
      <c r="B85" s="423">
        <v>4600</v>
      </c>
      <c r="C85" s="414">
        <v>13400</v>
      </c>
      <c r="D85" s="423">
        <v>48400</v>
      </c>
      <c r="E85" s="423">
        <v>569</v>
      </c>
      <c r="F85" s="423">
        <v>0</v>
      </c>
      <c r="G85" s="385" t="s">
        <v>1313</v>
      </c>
      <c r="H85" s="423">
        <v>16600</v>
      </c>
      <c r="I85" s="414">
        <v>66400</v>
      </c>
      <c r="J85" s="414">
        <v>16200</v>
      </c>
      <c r="K85" s="384">
        <v>36400</v>
      </c>
      <c r="L85" s="414">
        <v>245000</v>
      </c>
    </row>
    <row r="86" spans="1:12">
      <c r="A86" s="424">
        <v>1980</v>
      </c>
      <c r="B86" s="423">
        <v>3000</v>
      </c>
      <c r="C86" s="414">
        <v>11700</v>
      </c>
      <c r="D86" s="423">
        <v>46000</v>
      </c>
      <c r="E86" s="423">
        <v>595</v>
      </c>
      <c r="F86" s="423">
        <v>25</v>
      </c>
      <c r="G86" s="385" t="s">
        <v>1313</v>
      </c>
      <c r="H86" s="423">
        <v>12100</v>
      </c>
      <c r="I86" s="414">
        <v>64600</v>
      </c>
      <c r="J86" s="414">
        <v>18700</v>
      </c>
      <c r="K86" s="384">
        <v>36900</v>
      </c>
      <c r="L86" s="414">
        <v>245000</v>
      </c>
    </row>
    <row r="87" spans="1:12">
      <c r="A87" s="424">
        <v>1981</v>
      </c>
      <c r="B87" s="423">
        <v>2000</v>
      </c>
      <c r="C87" s="414">
        <v>10400</v>
      </c>
      <c r="D87" s="423">
        <v>45900</v>
      </c>
      <c r="E87" s="423">
        <v>2360</v>
      </c>
      <c r="F87" s="423">
        <v>5920</v>
      </c>
      <c r="G87" s="385" t="s">
        <v>1313</v>
      </c>
      <c r="H87" s="423">
        <v>11100</v>
      </c>
      <c r="I87" s="414">
        <v>62900</v>
      </c>
      <c r="J87" s="414">
        <v>16200</v>
      </c>
      <c r="K87" s="384">
        <v>29000</v>
      </c>
      <c r="L87" s="414">
        <v>238000</v>
      </c>
    </row>
    <row r="88" spans="1:12">
      <c r="A88" s="424">
        <v>1982</v>
      </c>
      <c r="B88" s="423">
        <v>3500</v>
      </c>
      <c r="C88" s="414">
        <v>10400</v>
      </c>
      <c r="D88" s="423">
        <v>27900</v>
      </c>
      <c r="E88" s="423">
        <v>5770</v>
      </c>
      <c r="F88" s="423">
        <v>4170</v>
      </c>
      <c r="G88" s="385" t="s">
        <v>1313</v>
      </c>
      <c r="H88" s="423">
        <v>10300</v>
      </c>
      <c r="I88" s="414">
        <v>41000</v>
      </c>
      <c r="J88" s="414">
        <v>14400</v>
      </c>
      <c r="K88" s="384">
        <v>24400</v>
      </c>
      <c r="L88" s="414">
        <v>219000</v>
      </c>
    </row>
    <row r="89" spans="1:12">
      <c r="A89" s="424">
        <v>1983</v>
      </c>
      <c r="B89" s="423">
        <v>2500</v>
      </c>
      <c r="C89" s="414">
        <v>10800</v>
      </c>
      <c r="D89" s="423">
        <v>34000</v>
      </c>
      <c r="E89" s="423">
        <v>1340</v>
      </c>
      <c r="F89" s="423">
        <v>2870</v>
      </c>
      <c r="G89" s="385" t="s">
        <v>1313</v>
      </c>
      <c r="H89" s="423">
        <v>9860</v>
      </c>
      <c r="I89" s="414">
        <v>49300</v>
      </c>
      <c r="J89" s="414">
        <v>14400</v>
      </c>
      <c r="K89" s="384">
        <v>23600</v>
      </c>
      <c r="L89" s="414">
        <v>197000</v>
      </c>
    </row>
    <row r="90" spans="1:12">
      <c r="A90" s="424">
        <v>1984</v>
      </c>
      <c r="B90" s="423">
        <v>4000</v>
      </c>
      <c r="C90" s="414">
        <v>11100</v>
      </c>
      <c r="D90" s="423">
        <v>41200</v>
      </c>
      <c r="E90" s="423">
        <v>1430</v>
      </c>
      <c r="F90" s="423">
        <v>2400</v>
      </c>
      <c r="G90" s="385" t="s">
        <v>1313</v>
      </c>
      <c r="H90" s="423">
        <v>9680</v>
      </c>
      <c r="I90" s="414">
        <v>57500</v>
      </c>
      <c r="J90" s="414">
        <v>13800</v>
      </c>
      <c r="K90" s="384">
        <v>21600</v>
      </c>
      <c r="L90" s="414">
        <v>188000</v>
      </c>
    </row>
    <row r="91" spans="1:12">
      <c r="A91" s="424">
        <v>1985</v>
      </c>
      <c r="B91" s="423">
        <v>4300</v>
      </c>
      <c r="C91" s="414">
        <v>10000</v>
      </c>
      <c r="D91" s="423">
        <v>33800</v>
      </c>
      <c r="E91" s="423">
        <v>1490</v>
      </c>
      <c r="F91" s="423">
        <v>3010</v>
      </c>
      <c r="G91" s="385" t="s">
        <v>1313</v>
      </c>
      <c r="H91" s="423">
        <v>12400</v>
      </c>
      <c r="I91" s="414">
        <v>46900</v>
      </c>
      <c r="J91" s="414">
        <v>13100</v>
      </c>
      <c r="K91" s="384">
        <v>19900</v>
      </c>
      <c r="L91" s="414">
        <v>181000</v>
      </c>
    </row>
    <row r="92" spans="1:12">
      <c r="A92" s="424">
        <v>1986</v>
      </c>
      <c r="B92" s="423">
        <v>4350</v>
      </c>
      <c r="C92" s="414">
        <v>10200</v>
      </c>
      <c r="D92" s="423">
        <v>35800</v>
      </c>
      <c r="E92" s="423">
        <v>1550</v>
      </c>
      <c r="F92" s="423">
        <v>5490</v>
      </c>
      <c r="G92" s="385" t="s">
        <v>1313</v>
      </c>
      <c r="H92" s="423">
        <v>13900</v>
      </c>
      <c r="I92" s="414">
        <v>52800</v>
      </c>
      <c r="J92" s="414">
        <v>8450</v>
      </c>
      <c r="K92" s="384">
        <v>12600</v>
      </c>
      <c r="L92" s="414">
        <v>173000</v>
      </c>
    </row>
    <row r="93" spans="1:12">
      <c r="A93" s="424">
        <v>1987</v>
      </c>
      <c r="B93" s="423">
        <v>5280</v>
      </c>
      <c r="C93" s="414">
        <v>11500</v>
      </c>
      <c r="D93" s="423">
        <v>41200</v>
      </c>
      <c r="E93" s="423">
        <v>1320</v>
      </c>
      <c r="F93" s="423">
        <v>4080</v>
      </c>
      <c r="G93" s="385" t="s">
        <v>1313</v>
      </c>
      <c r="H93" s="423">
        <v>14500</v>
      </c>
      <c r="I93" s="414">
        <v>60100</v>
      </c>
      <c r="J93" s="414">
        <v>9230</v>
      </c>
      <c r="K93" s="384">
        <v>13200</v>
      </c>
      <c r="L93" s="414">
        <v>180000</v>
      </c>
    </row>
    <row r="94" spans="1:12">
      <c r="A94" s="424">
        <v>1988</v>
      </c>
      <c r="B94" s="423">
        <v>2050</v>
      </c>
      <c r="C94" s="414">
        <v>11300</v>
      </c>
      <c r="D94" s="423">
        <v>43500</v>
      </c>
      <c r="E94" s="423">
        <v>1210</v>
      </c>
      <c r="F94" s="423">
        <v>2390</v>
      </c>
      <c r="G94" s="385" t="s">
        <v>1313</v>
      </c>
      <c r="H94" s="423">
        <v>15000</v>
      </c>
      <c r="I94" s="414">
        <v>57500</v>
      </c>
      <c r="J94" s="414">
        <v>9730</v>
      </c>
      <c r="K94" s="384">
        <v>13400</v>
      </c>
      <c r="L94" s="414">
        <v>205000</v>
      </c>
    </row>
    <row r="95" spans="1:12">
      <c r="A95" s="424">
        <v>1989</v>
      </c>
      <c r="B95" s="423">
        <v>1570</v>
      </c>
      <c r="C95" s="414">
        <v>11000</v>
      </c>
      <c r="D95" s="423">
        <v>34000</v>
      </c>
      <c r="E95" s="423">
        <v>904</v>
      </c>
      <c r="F95" s="423">
        <v>2780</v>
      </c>
      <c r="G95" s="385" t="s">
        <v>1313</v>
      </c>
      <c r="H95" s="423">
        <v>14700</v>
      </c>
      <c r="I95" s="414">
        <v>48800</v>
      </c>
      <c r="J95" s="414">
        <v>11500</v>
      </c>
      <c r="K95" s="384">
        <v>15100</v>
      </c>
      <c r="L95" s="414">
        <v>233000</v>
      </c>
    </row>
    <row r="96" spans="1:12">
      <c r="A96" s="424">
        <v>1990</v>
      </c>
      <c r="B96" s="423">
        <v>0</v>
      </c>
      <c r="C96" s="414">
        <v>13200</v>
      </c>
      <c r="D96" s="423">
        <v>33800</v>
      </c>
      <c r="E96" s="423">
        <v>658</v>
      </c>
      <c r="F96" s="423">
        <v>2150</v>
      </c>
      <c r="G96" s="385" t="s">
        <v>1313</v>
      </c>
      <c r="H96" s="423">
        <v>17300</v>
      </c>
      <c r="I96" s="414">
        <v>45900</v>
      </c>
      <c r="J96" s="414">
        <v>8520</v>
      </c>
      <c r="K96" s="384">
        <v>10600</v>
      </c>
      <c r="L96" s="414">
        <v>221000</v>
      </c>
    </row>
    <row r="97" spans="1:12">
      <c r="A97" s="424">
        <v>1991</v>
      </c>
      <c r="B97" s="423">
        <v>0</v>
      </c>
      <c r="C97" s="414">
        <v>8800</v>
      </c>
      <c r="D97" s="423">
        <v>29100</v>
      </c>
      <c r="E97" s="423">
        <v>970</v>
      </c>
      <c r="F97" s="423">
        <v>6200</v>
      </c>
      <c r="G97" s="385" t="s">
        <v>1313</v>
      </c>
      <c r="H97" s="423">
        <v>13800</v>
      </c>
      <c r="I97" s="414">
        <v>46600</v>
      </c>
      <c r="J97" s="414">
        <v>8000</v>
      </c>
      <c r="K97" s="384">
        <v>9600</v>
      </c>
      <c r="L97" s="414">
        <v>201000</v>
      </c>
    </row>
    <row r="98" spans="1:12">
      <c r="A98" s="424">
        <v>1992</v>
      </c>
      <c r="B98" s="423">
        <v>0</v>
      </c>
      <c r="C98" s="414">
        <v>8900</v>
      </c>
      <c r="D98" s="423">
        <v>27300</v>
      </c>
      <c r="E98" s="423">
        <v>1890</v>
      </c>
      <c r="F98" s="423">
        <v>6310</v>
      </c>
      <c r="G98" s="385" t="s">
        <v>1313</v>
      </c>
      <c r="H98" s="423">
        <v>10700</v>
      </c>
      <c r="I98" s="414">
        <v>43700</v>
      </c>
      <c r="J98" s="414">
        <v>8870</v>
      </c>
      <c r="K98" s="384">
        <v>10300</v>
      </c>
      <c r="L98" s="414">
        <v>191000</v>
      </c>
    </row>
    <row r="99" spans="1:12">
      <c r="A99" s="424">
        <v>1993</v>
      </c>
      <c r="B99" s="385" t="s">
        <v>1325</v>
      </c>
      <c r="C99" s="423">
        <v>6900</v>
      </c>
      <c r="D99" s="423">
        <v>33700</v>
      </c>
      <c r="E99" s="423">
        <v>2600</v>
      </c>
      <c r="F99" s="423">
        <v>6020</v>
      </c>
      <c r="G99" s="385" t="s">
        <v>1313</v>
      </c>
      <c r="H99" s="423">
        <v>10800</v>
      </c>
      <c r="I99" s="414">
        <v>43900</v>
      </c>
      <c r="J99" s="414">
        <v>7710</v>
      </c>
      <c r="K99" s="384">
        <v>8700</v>
      </c>
      <c r="L99" s="414">
        <v>190000</v>
      </c>
    </row>
    <row r="100" spans="1:12">
      <c r="A100" s="424">
        <v>1994</v>
      </c>
      <c r="B100" s="423">
        <v>0</v>
      </c>
      <c r="C100" s="423">
        <v>7400</v>
      </c>
      <c r="D100" s="423">
        <v>32400</v>
      </c>
      <c r="E100" s="423">
        <v>2560</v>
      </c>
      <c r="F100" s="423">
        <v>5620</v>
      </c>
      <c r="G100" s="385" t="s">
        <v>1313</v>
      </c>
      <c r="H100" s="423">
        <v>10400</v>
      </c>
      <c r="I100" s="414">
        <v>43300</v>
      </c>
      <c r="J100" s="414">
        <v>8140</v>
      </c>
      <c r="K100" s="384">
        <v>8950</v>
      </c>
      <c r="L100" s="414">
        <v>178000</v>
      </c>
    </row>
    <row r="101" spans="1:12">
      <c r="A101" s="424">
        <v>1995</v>
      </c>
      <c r="B101" s="423">
        <v>0</v>
      </c>
      <c r="C101" s="423">
        <v>7720</v>
      </c>
      <c r="D101" s="423">
        <v>33200</v>
      </c>
      <c r="E101" s="423">
        <v>2790</v>
      </c>
      <c r="F101" s="423">
        <v>11500</v>
      </c>
      <c r="G101" s="385" t="s">
        <v>1313</v>
      </c>
      <c r="H101" s="423">
        <v>11700</v>
      </c>
      <c r="I101" s="414">
        <v>48300</v>
      </c>
      <c r="J101" s="414">
        <v>9160</v>
      </c>
      <c r="K101" s="384">
        <v>9800</v>
      </c>
      <c r="L101" s="414">
        <v>201000</v>
      </c>
    </row>
    <row r="102" spans="1:12">
      <c r="A102" s="424">
        <v>1996</v>
      </c>
      <c r="B102" s="423">
        <v>0</v>
      </c>
      <c r="C102" s="423">
        <v>7710</v>
      </c>
      <c r="D102" s="423">
        <v>30200</v>
      </c>
      <c r="E102" s="423">
        <v>3670</v>
      </c>
      <c r="F102" s="423">
        <v>11800</v>
      </c>
      <c r="G102" s="385" t="s">
        <v>1313</v>
      </c>
      <c r="H102" s="423">
        <v>10900</v>
      </c>
      <c r="I102" s="414">
        <v>46800</v>
      </c>
      <c r="J102" s="414">
        <v>9090</v>
      </c>
      <c r="K102" s="384">
        <v>9450</v>
      </c>
      <c r="L102" s="414">
        <v>220000</v>
      </c>
    </row>
    <row r="103" spans="1:12">
      <c r="A103" s="424">
        <v>1997</v>
      </c>
      <c r="B103" s="423">
        <v>0</v>
      </c>
      <c r="C103" s="423">
        <v>7830</v>
      </c>
      <c r="D103" s="423">
        <v>40600</v>
      </c>
      <c r="E103" s="423">
        <v>4660</v>
      </c>
      <c r="F103" s="423">
        <v>11700</v>
      </c>
      <c r="G103" s="385" t="s">
        <v>1313</v>
      </c>
      <c r="H103" s="423">
        <v>11200</v>
      </c>
      <c r="I103" s="414">
        <v>55200</v>
      </c>
      <c r="J103" s="414">
        <v>8410</v>
      </c>
      <c r="K103" s="384">
        <v>8540</v>
      </c>
      <c r="L103" s="414">
        <v>241000</v>
      </c>
    </row>
    <row r="104" spans="1:12">
      <c r="A104" s="424">
        <v>1998</v>
      </c>
      <c r="B104" s="423">
        <v>0</v>
      </c>
      <c r="C104" s="423">
        <v>7790</v>
      </c>
      <c r="D104" s="423">
        <v>44000</v>
      </c>
      <c r="E104" s="423">
        <v>5020</v>
      </c>
      <c r="F104" s="423">
        <v>12200</v>
      </c>
      <c r="G104" s="385" t="s">
        <v>1313</v>
      </c>
      <c r="H104" s="423">
        <v>10500</v>
      </c>
      <c r="I104" s="414">
        <v>59700</v>
      </c>
      <c r="J104" s="414">
        <v>8230</v>
      </c>
      <c r="K104" s="384">
        <v>8230</v>
      </c>
      <c r="L104" s="414">
        <v>231000</v>
      </c>
    </row>
    <row r="105" spans="1:12">
      <c r="A105" s="424">
        <v>1999</v>
      </c>
      <c r="B105" s="423">
        <v>0</v>
      </c>
      <c r="C105" s="423">
        <v>7720</v>
      </c>
      <c r="D105" s="423">
        <v>47500</v>
      </c>
      <c r="E105" s="423">
        <v>6770</v>
      </c>
      <c r="F105" s="423">
        <v>765</v>
      </c>
      <c r="G105" s="385" t="s">
        <v>1313</v>
      </c>
      <c r="H105" s="423">
        <v>10700</v>
      </c>
      <c r="I105" s="414">
        <v>49000</v>
      </c>
      <c r="J105" s="414">
        <v>8070</v>
      </c>
      <c r="K105" s="384">
        <v>7900</v>
      </c>
      <c r="L105" s="414">
        <v>245000</v>
      </c>
    </row>
    <row r="106" spans="1:12">
      <c r="A106" s="382">
        <v>2000</v>
      </c>
      <c r="B106" s="381">
        <v>0</v>
      </c>
      <c r="C106" s="381">
        <v>6560</v>
      </c>
      <c r="D106" s="381">
        <v>44900</v>
      </c>
      <c r="E106" s="381">
        <v>6640</v>
      </c>
      <c r="F106" s="377">
        <v>12000</v>
      </c>
      <c r="G106" s="384">
        <v>59700</v>
      </c>
      <c r="H106" s="376">
        <v>10400</v>
      </c>
      <c r="I106" s="384">
        <v>57200</v>
      </c>
      <c r="J106" s="384">
        <v>8160</v>
      </c>
      <c r="K106" s="384">
        <v>7730</v>
      </c>
      <c r="L106" s="384">
        <v>278000</v>
      </c>
    </row>
    <row r="107" spans="1:12">
      <c r="A107" s="382">
        <v>2001</v>
      </c>
      <c r="B107" s="381">
        <v>0</v>
      </c>
      <c r="C107" s="381">
        <v>6700</v>
      </c>
      <c r="D107" s="381">
        <v>37500</v>
      </c>
      <c r="E107" s="381">
        <v>4350</v>
      </c>
      <c r="F107" s="377">
        <v>12000</v>
      </c>
      <c r="G107" s="384">
        <v>54300</v>
      </c>
      <c r="H107" s="376">
        <v>9620</v>
      </c>
      <c r="I107" s="384">
        <v>52600</v>
      </c>
      <c r="J107" s="384">
        <v>6940</v>
      </c>
      <c r="K107" s="384">
        <v>6390</v>
      </c>
      <c r="L107" s="384">
        <v>246000</v>
      </c>
    </row>
    <row r="108" spans="1:12">
      <c r="A108" s="382">
        <v>2002</v>
      </c>
      <c r="B108" s="381">
        <v>0</v>
      </c>
      <c r="C108" s="381">
        <v>6760</v>
      </c>
      <c r="D108" s="381">
        <v>42200</v>
      </c>
      <c r="E108" s="381">
        <v>2940</v>
      </c>
      <c r="F108" s="377">
        <v>8960</v>
      </c>
      <c r="G108" s="384">
        <v>45400</v>
      </c>
      <c r="H108" s="375">
        <v>8900</v>
      </c>
      <c r="I108" s="384">
        <v>52500</v>
      </c>
      <c r="J108" s="384">
        <v>6440</v>
      </c>
      <c r="K108" s="384">
        <v>5830</v>
      </c>
      <c r="L108" s="384">
        <v>233000</v>
      </c>
    </row>
    <row r="109" spans="1:12">
      <c r="A109" s="378">
        <v>2003</v>
      </c>
      <c r="B109" s="384">
        <v>0</v>
      </c>
      <c r="C109" s="384">
        <v>5500</v>
      </c>
      <c r="D109" s="384">
        <v>37100</v>
      </c>
      <c r="E109" s="384">
        <v>3690</v>
      </c>
      <c r="F109" s="379">
        <v>8880</v>
      </c>
      <c r="G109" s="384">
        <v>35600</v>
      </c>
      <c r="H109" s="375">
        <v>7960</v>
      </c>
      <c r="I109" s="384">
        <v>48700</v>
      </c>
      <c r="J109" s="384">
        <v>7490</v>
      </c>
      <c r="K109" s="384">
        <v>6640</v>
      </c>
      <c r="L109" s="384">
        <v>258000</v>
      </c>
    </row>
    <row r="110" spans="1:12">
      <c r="A110" s="378">
        <v>2004</v>
      </c>
      <c r="B110" s="384">
        <v>0</v>
      </c>
      <c r="C110" s="384">
        <v>5240</v>
      </c>
      <c r="D110" s="384">
        <v>47600</v>
      </c>
      <c r="E110" s="384">
        <v>3650</v>
      </c>
      <c r="F110" s="379">
        <v>10600</v>
      </c>
      <c r="G110" s="384">
        <v>25100</v>
      </c>
      <c r="H110" s="375">
        <v>8980</v>
      </c>
      <c r="I110" s="384">
        <v>58800</v>
      </c>
      <c r="J110" s="384">
        <v>12100</v>
      </c>
      <c r="K110" s="384">
        <v>10400</v>
      </c>
      <c r="L110" s="384">
        <v>298000</v>
      </c>
    </row>
    <row r="111" spans="1:12">
      <c r="A111" s="378">
        <v>2005</v>
      </c>
      <c r="B111" s="384">
        <v>0</v>
      </c>
      <c r="C111" s="384">
        <v>11800</v>
      </c>
      <c r="D111" s="384">
        <v>37500</v>
      </c>
      <c r="E111" s="384">
        <v>4330</v>
      </c>
      <c r="F111" s="384">
        <v>8370</v>
      </c>
      <c r="G111" s="384">
        <v>16700</v>
      </c>
      <c r="H111" s="384">
        <v>8270</v>
      </c>
      <c r="I111" s="384">
        <v>54700</v>
      </c>
      <c r="J111" s="384">
        <v>10600</v>
      </c>
      <c r="K111" s="384">
        <v>8850</v>
      </c>
      <c r="L111" s="384">
        <v>296000</v>
      </c>
    </row>
    <row r="112" spans="1:12">
      <c r="A112" s="378">
        <v>2006</v>
      </c>
      <c r="B112" s="384">
        <v>0</v>
      </c>
      <c r="C112" s="384">
        <v>11600</v>
      </c>
      <c r="D112" s="384">
        <v>43300</v>
      </c>
      <c r="E112" s="384">
        <v>5490</v>
      </c>
      <c r="F112" s="384">
        <v>8410</v>
      </c>
      <c r="G112" s="384">
        <v>8200</v>
      </c>
      <c r="H112" s="384">
        <v>7890</v>
      </c>
      <c r="I112" s="384">
        <v>57100</v>
      </c>
      <c r="J112" s="384">
        <v>12500</v>
      </c>
      <c r="K112" s="384">
        <v>10100</v>
      </c>
      <c r="L112" s="384">
        <v>293000</v>
      </c>
    </row>
    <row r="113" spans="1:12">
      <c r="A113" s="378">
        <v>2007</v>
      </c>
      <c r="B113" s="384">
        <v>0</v>
      </c>
      <c r="C113" s="384">
        <v>12200</v>
      </c>
      <c r="D113" s="384">
        <v>34600</v>
      </c>
      <c r="E113" s="384">
        <v>6410</v>
      </c>
      <c r="F113" s="384">
        <v>4540</v>
      </c>
      <c r="G113" s="384">
        <v>3850</v>
      </c>
      <c r="H113" s="384">
        <v>9100</v>
      </c>
      <c r="I113" s="384">
        <v>43700</v>
      </c>
      <c r="J113" s="384">
        <v>19800</v>
      </c>
      <c r="K113" s="384">
        <v>15600</v>
      </c>
      <c r="L113" s="384">
        <v>301000</v>
      </c>
    </row>
    <row r="114" spans="1:12">
      <c r="A114" s="378">
        <v>2008</v>
      </c>
      <c r="B114" s="384">
        <v>0</v>
      </c>
      <c r="C114" s="384">
        <v>11700</v>
      </c>
      <c r="D114" s="384">
        <v>36300</v>
      </c>
      <c r="E114" s="384">
        <v>9800</v>
      </c>
      <c r="F114" s="384">
        <v>60</v>
      </c>
      <c r="G114" s="384">
        <v>4020</v>
      </c>
      <c r="H114" s="384">
        <v>8560</v>
      </c>
      <c r="I114" s="384">
        <v>38800</v>
      </c>
      <c r="J114" s="384">
        <v>24900</v>
      </c>
      <c r="K114" s="384">
        <v>18900</v>
      </c>
      <c r="L114" s="384">
        <v>258000</v>
      </c>
    </row>
    <row r="115" spans="1:12">
      <c r="A115" s="378">
        <v>2009</v>
      </c>
      <c r="B115" s="384">
        <v>0</v>
      </c>
      <c r="C115" s="384">
        <v>11100</v>
      </c>
      <c r="D115" s="384">
        <v>33000</v>
      </c>
      <c r="E115" s="384">
        <v>3170</v>
      </c>
      <c r="F115" s="384">
        <v>0</v>
      </c>
      <c r="G115" s="384">
        <v>4020</v>
      </c>
      <c r="H115" s="384">
        <v>7070</v>
      </c>
      <c r="I115" s="384">
        <v>42400</v>
      </c>
      <c r="J115" s="384">
        <v>18500</v>
      </c>
      <c r="K115" s="384">
        <v>14100</v>
      </c>
      <c r="L115" s="384">
        <v>237000</v>
      </c>
    </row>
    <row r="116" spans="1:12">
      <c r="A116" s="378">
        <v>2010</v>
      </c>
      <c r="B116" s="384">
        <v>0</v>
      </c>
      <c r="C116" s="384">
        <v>11100</v>
      </c>
      <c r="D116" s="384">
        <v>35300</v>
      </c>
      <c r="E116" s="384">
        <v>5630</v>
      </c>
      <c r="F116" s="384">
        <v>0</v>
      </c>
      <c r="G116" s="384">
        <v>4020</v>
      </c>
      <c r="H116" s="384">
        <v>6410</v>
      </c>
      <c r="I116" s="384">
        <v>41400</v>
      </c>
      <c r="J116" s="384">
        <v>27300</v>
      </c>
      <c r="K116" s="384">
        <v>20400</v>
      </c>
      <c r="L116" s="384">
        <v>266000</v>
      </c>
    </row>
    <row r="117" spans="1:12">
      <c r="A117" s="378">
        <v>2011</v>
      </c>
      <c r="B117" s="380">
        <v>0</v>
      </c>
      <c r="C117" s="380">
        <v>11000</v>
      </c>
      <c r="D117" s="380">
        <v>34200</v>
      </c>
      <c r="E117" s="380">
        <v>5450</v>
      </c>
      <c r="F117" s="380">
        <v>0</v>
      </c>
      <c r="G117" s="380">
        <v>4020</v>
      </c>
      <c r="H117" s="380">
        <v>6280</v>
      </c>
      <c r="I117" s="380">
        <v>39900</v>
      </c>
      <c r="J117" s="380">
        <v>34700</v>
      </c>
      <c r="K117" s="380">
        <v>25100</v>
      </c>
      <c r="L117" s="380">
        <v>268000</v>
      </c>
    </row>
    <row r="118" spans="1:12">
      <c r="A118" s="378">
        <v>2012</v>
      </c>
      <c r="B118" s="380">
        <v>0</v>
      </c>
      <c r="C118" s="380">
        <v>11200</v>
      </c>
      <c r="D118" s="380">
        <v>36900</v>
      </c>
      <c r="E118" s="380">
        <v>5560</v>
      </c>
      <c r="F118" s="380">
        <v>0</v>
      </c>
      <c r="G118" s="380">
        <v>4020</v>
      </c>
      <c r="H118" s="380">
        <v>6910</v>
      </c>
      <c r="I118" s="380">
        <v>41900</v>
      </c>
      <c r="J118" s="380">
        <v>28300</v>
      </c>
      <c r="K118" s="380">
        <v>20100</v>
      </c>
      <c r="L118" s="384">
        <v>254000</v>
      </c>
    </row>
    <row r="119" spans="1:12">
      <c r="A119" s="378">
        <v>2013</v>
      </c>
      <c r="B119" s="384">
        <v>0</v>
      </c>
      <c r="C119" s="384">
        <v>10600</v>
      </c>
      <c r="D119" s="384">
        <v>34900</v>
      </c>
      <c r="E119" s="384">
        <v>5870</v>
      </c>
      <c r="F119" s="384">
        <v>0</v>
      </c>
      <c r="G119" s="384">
        <v>4020</v>
      </c>
      <c r="H119" s="384">
        <v>6520</v>
      </c>
      <c r="I119" s="384">
        <v>40000</v>
      </c>
      <c r="J119" s="384">
        <v>22900</v>
      </c>
      <c r="K119" s="384">
        <v>16000</v>
      </c>
      <c r="L119" s="384">
        <v>322000</v>
      </c>
    </row>
    <row r="120" spans="1:12">
      <c r="A120" s="397">
        <v>2014</v>
      </c>
      <c r="B120" s="396">
        <v>0</v>
      </c>
      <c r="C120" s="396">
        <v>10100</v>
      </c>
      <c r="D120" s="396">
        <v>35600</v>
      </c>
      <c r="E120" s="396">
        <v>2920</v>
      </c>
      <c r="F120" s="396">
        <v>0</v>
      </c>
      <c r="G120" s="396">
        <v>4020</v>
      </c>
      <c r="H120" s="396">
        <v>6970</v>
      </c>
      <c r="I120" s="396">
        <v>42400</v>
      </c>
      <c r="J120" s="391">
        <v>22600</v>
      </c>
      <c r="K120" s="391">
        <v>15500</v>
      </c>
      <c r="L120" s="396">
        <v>322000</v>
      </c>
    </row>
    <row r="121" spans="1:12">
      <c r="A121" s="392">
        <v>2015</v>
      </c>
      <c r="B121" s="391">
        <v>0</v>
      </c>
      <c r="C121" s="391">
        <v>10100</v>
      </c>
      <c r="D121" s="391">
        <v>33600</v>
      </c>
      <c r="E121" s="391">
        <v>807</v>
      </c>
      <c r="F121" s="391">
        <v>0</v>
      </c>
      <c r="G121" s="391">
        <v>4041</v>
      </c>
      <c r="H121" s="391">
        <v>7090</v>
      </c>
      <c r="I121" s="391">
        <v>42700</v>
      </c>
      <c r="J121" s="391">
        <v>16700</v>
      </c>
      <c r="K121" s="391">
        <v>11500</v>
      </c>
      <c r="L121" s="391">
        <v>307000</v>
      </c>
    </row>
    <row r="122" spans="1:12">
      <c r="A122" s="397">
        <v>2016</v>
      </c>
      <c r="B122" s="391">
        <v>0</v>
      </c>
      <c r="C122" s="391">
        <v>9960</v>
      </c>
      <c r="D122" s="391">
        <v>32200</v>
      </c>
      <c r="E122" s="391">
        <v>1150</v>
      </c>
      <c r="F122" s="391">
        <v>0</v>
      </c>
      <c r="G122" s="391">
        <v>4041</v>
      </c>
      <c r="H122" s="391">
        <v>6370</v>
      </c>
      <c r="I122" s="391">
        <v>41700</v>
      </c>
      <c r="J122" s="391">
        <v>18500</v>
      </c>
      <c r="K122" s="391">
        <v>12600</v>
      </c>
      <c r="L122" s="391">
        <v>309000</v>
      </c>
    </row>
    <row r="123" spans="1:12">
      <c r="A123" s="453">
        <v>2017</v>
      </c>
      <c r="B123" s="445">
        <v>0</v>
      </c>
      <c r="C123" s="445">
        <v>10000</v>
      </c>
      <c r="D123" s="445">
        <v>34300</v>
      </c>
      <c r="E123" s="445">
        <v>1560</v>
      </c>
      <c r="F123" s="445">
        <v>2</v>
      </c>
      <c r="G123" s="391">
        <v>4040</v>
      </c>
      <c r="H123" s="445">
        <v>6660</v>
      </c>
      <c r="I123" s="391">
        <v>42500</v>
      </c>
      <c r="J123" s="391">
        <v>20700</v>
      </c>
      <c r="K123" s="391">
        <v>13700</v>
      </c>
      <c r="L123" s="445">
        <v>341000</v>
      </c>
    </row>
    <row r="124" spans="1:12">
      <c r="A124" s="378">
        <v>2018</v>
      </c>
      <c r="B124" s="384">
        <v>0</v>
      </c>
      <c r="C124" s="384">
        <v>9890</v>
      </c>
      <c r="D124" s="384">
        <v>36800</v>
      </c>
      <c r="E124" s="384">
        <v>941</v>
      </c>
      <c r="F124" s="384">
        <v>13</v>
      </c>
      <c r="G124" s="384">
        <v>4040</v>
      </c>
      <c r="H124" s="384">
        <v>10100</v>
      </c>
      <c r="I124" s="391">
        <v>42300</v>
      </c>
      <c r="J124" s="391">
        <v>20600</v>
      </c>
      <c r="K124" s="391">
        <v>13400</v>
      </c>
      <c r="L124" s="384">
        <v>323000</v>
      </c>
    </row>
    <row r="125" spans="1:12">
      <c r="A125" s="378">
        <v>2019</v>
      </c>
      <c r="B125" s="384">
        <v>0</v>
      </c>
      <c r="C125" s="384">
        <v>10500</v>
      </c>
      <c r="D125" s="384">
        <v>34100</v>
      </c>
      <c r="E125" s="384">
        <v>1300</v>
      </c>
      <c r="F125" s="384">
        <v>1</v>
      </c>
      <c r="G125" s="384">
        <v>4025</v>
      </c>
      <c r="H125" s="384">
        <v>10300</v>
      </c>
      <c r="I125" s="391">
        <v>43200</v>
      </c>
      <c r="J125" s="391">
        <v>19100</v>
      </c>
      <c r="K125" s="391">
        <v>12199.750833630036</v>
      </c>
      <c r="L125" s="384">
        <v>296000</v>
      </c>
    </row>
    <row r="126" spans="1:12">
      <c r="A126" s="526" t="s">
        <v>1336</v>
      </c>
      <c r="B126" s="526"/>
      <c r="C126" s="526"/>
      <c r="D126" s="526"/>
      <c r="E126" s="526"/>
      <c r="F126" s="526"/>
      <c r="G126" s="526"/>
      <c r="H126" s="526"/>
      <c r="I126" s="526"/>
      <c r="J126" s="526"/>
      <c r="K126" s="526"/>
      <c r="L126" s="526"/>
    </row>
    <row r="127" spans="1:12" ht="16.5">
      <c r="A127" s="395" t="s">
        <v>1424</v>
      </c>
      <c r="B127" s="383"/>
      <c r="C127" s="383"/>
      <c r="D127" s="383"/>
      <c r="E127" s="383"/>
      <c r="F127" s="383"/>
      <c r="G127" s="383"/>
      <c r="H127" s="383"/>
      <c r="I127" s="383"/>
      <c r="J127" s="383"/>
      <c r="K127" s="383"/>
      <c r="L127" s="383"/>
    </row>
    <row r="128" spans="1:12">
      <c r="A128" s="510" t="s">
        <v>1328</v>
      </c>
      <c r="B128" s="510"/>
      <c r="C128" s="510"/>
      <c r="D128" s="510"/>
      <c r="E128" s="510"/>
      <c r="F128" s="510"/>
      <c r="G128" s="510"/>
      <c r="H128" s="510"/>
      <c r="I128" s="510"/>
      <c r="J128" s="510"/>
      <c r="K128" s="510"/>
      <c r="L128" s="510"/>
    </row>
  </sheetData>
  <mergeCells count="6">
    <mergeCell ref="A128:L128"/>
    <mergeCell ref="A1:L1"/>
    <mergeCell ref="A2:L2"/>
    <mergeCell ref="A3:L3"/>
    <mergeCell ref="A4:L4"/>
    <mergeCell ref="A126:L12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27"/>
  <sheetViews>
    <sheetView workbookViewId="0">
      <selection activeCell="W43" sqref="W43"/>
    </sheetView>
  </sheetViews>
  <sheetFormatPr defaultRowHeight="15"/>
  <sheetData>
    <row r="1" spans="1:9" ht="16.5">
      <c r="A1" s="528" t="s">
        <v>1425</v>
      </c>
      <c r="B1" s="528"/>
      <c r="C1" s="528"/>
      <c r="D1" s="528"/>
      <c r="E1" s="528"/>
      <c r="F1" s="528"/>
      <c r="G1" s="528"/>
      <c r="H1" s="528"/>
      <c r="I1" s="529"/>
    </row>
    <row r="2" spans="1:9">
      <c r="A2" s="494" t="s">
        <v>1293</v>
      </c>
      <c r="B2" s="508"/>
      <c r="C2" s="508"/>
      <c r="D2" s="508"/>
      <c r="E2" s="508"/>
      <c r="F2" s="508"/>
      <c r="G2" s="508"/>
      <c r="H2" s="508"/>
      <c r="I2" s="508"/>
    </row>
    <row r="3" spans="1:9">
      <c r="A3" s="528" t="s">
        <v>1426</v>
      </c>
      <c r="B3" s="528"/>
      <c r="C3" s="528"/>
      <c r="D3" s="528"/>
      <c r="E3" s="528"/>
      <c r="F3" s="528"/>
      <c r="G3" s="528"/>
      <c r="H3" s="528"/>
      <c r="I3" s="528"/>
    </row>
    <row r="4" spans="1:9">
      <c r="A4" s="530" t="s">
        <v>1427</v>
      </c>
      <c r="B4" s="530"/>
      <c r="C4" s="530"/>
      <c r="D4" s="530"/>
      <c r="E4" s="530"/>
      <c r="F4" s="530"/>
      <c r="G4" s="530"/>
      <c r="H4" s="530"/>
      <c r="I4" s="530"/>
    </row>
    <row r="5" spans="1:9" ht="39">
      <c r="A5" s="422" t="s">
        <v>0</v>
      </c>
      <c r="B5" s="418" t="s">
        <v>1332</v>
      </c>
      <c r="C5" s="418" t="s">
        <v>1322</v>
      </c>
      <c r="D5" s="418" t="s">
        <v>1302</v>
      </c>
      <c r="E5" s="418" t="s">
        <v>1323</v>
      </c>
      <c r="F5" s="408" t="s">
        <v>1428</v>
      </c>
      <c r="G5" s="418" t="s">
        <v>1308</v>
      </c>
      <c r="H5" s="418" t="s">
        <v>1309</v>
      </c>
      <c r="I5" s="418" t="s">
        <v>1310</v>
      </c>
    </row>
    <row r="6" spans="1:9">
      <c r="A6" s="412">
        <v>1901</v>
      </c>
      <c r="B6" s="437">
        <v>6.8</v>
      </c>
      <c r="C6" s="416" t="s">
        <v>1313</v>
      </c>
      <c r="D6" s="416" t="s">
        <v>1313</v>
      </c>
      <c r="E6" s="416" t="s">
        <v>1313</v>
      </c>
      <c r="F6" s="431">
        <v>6.8</v>
      </c>
      <c r="G6" s="416" t="s">
        <v>1313</v>
      </c>
      <c r="H6" s="416" t="s">
        <v>1313</v>
      </c>
      <c r="I6" s="416" t="s">
        <v>1313</v>
      </c>
    </row>
    <row r="7" spans="1:9">
      <c r="A7" s="412">
        <v>1902</v>
      </c>
      <c r="B7" s="431">
        <v>69.099999999999994</v>
      </c>
      <c r="C7" s="416" t="s">
        <v>1313</v>
      </c>
      <c r="D7" s="431">
        <v>68</v>
      </c>
      <c r="E7" s="416" t="s">
        <v>1313</v>
      </c>
      <c r="F7" s="431">
        <v>1.1000000000000001</v>
      </c>
      <c r="G7" s="416" t="s">
        <v>1313</v>
      </c>
      <c r="H7" s="416" t="s">
        <v>1313</v>
      </c>
      <c r="I7" s="416" t="s">
        <v>1313</v>
      </c>
    </row>
    <row r="8" spans="1:9">
      <c r="A8" s="412">
        <v>1903</v>
      </c>
      <c r="B8" s="416" t="s">
        <v>1313</v>
      </c>
      <c r="C8" s="416" t="s">
        <v>1313</v>
      </c>
      <c r="D8" s="437">
        <v>7.84</v>
      </c>
      <c r="E8" s="416" t="s">
        <v>1313</v>
      </c>
      <c r="F8" s="403">
        <v>4.7</v>
      </c>
      <c r="G8" s="416" t="s">
        <v>1313</v>
      </c>
      <c r="H8" s="416" t="s">
        <v>1313</v>
      </c>
      <c r="I8" s="416" t="s">
        <v>1313</v>
      </c>
    </row>
    <row r="9" spans="1:9">
      <c r="A9" s="412">
        <v>1904</v>
      </c>
      <c r="B9" s="416" t="s">
        <v>1313</v>
      </c>
      <c r="C9" s="416" t="s">
        <v>1313</v>
      </c>
      <c r="D9" s="416" t="s">
        <v>1313</v>
      </c>
      <c r="E9" s="416" t="s">
        <v>1313</v>
      </c>
      <c r="F9" s="403">
        <v>8.3000000000000007</v>
      </c>
      <c r="G9" s="416" t="s">
        <v>1313</v>
      </c>
      <c r="H9" s="416" t="s">
        <v>1313</v>
      </c>
      <c r="I9" s="416" t="s">
        <v>1313</v>
      </c>
    </row>
    <row r="10" spans="1:9">
      <c r="A10" s="412">
        <v>1905</v>
      </c>
      <c r="B10" s="416" t="s">
        <v>1313</v>
      </c>
      <c r="C10" s="416" t="s">
        <v>1313</v>
      </c>
      <c r="D10" s="416" t="s">
        <v>1313</v>
      </c>
      <c r="E10" s="416" t="s">
        <v>1313</v>
      </c>
      <c r="F10" s="420">
        <v>12</v>
      </c>
      <c r="G10" s="416" t="s">
        <v>1313</v>
      </c>
      <c r="H10" s="416" t="s">
        <v>1313</v>
      </c>
      <c r="I10" s="416" t="s">
        <v>1313</v>
      </c>
    </row>
    <row r="11" spans="1:9">
      <c r="A11" s="412">
        <v>1906</v>
      </c>
      <c r="B11" s="416" t="s">
        <v>1313</v>
      </c>
      <c r="C11" s="416" t="s">
        <v>1313</v>
      </c>
      <c r="D11" s="416" t="s">
        <v>1313</v>
      </c>
      <c r="E11" s="416" t="s">
        <v>1313</v>
      </c>
      <c r="F11" s="420">
        <v>15</v>
      </c>
      <c r="G11" s="416" t="s">
        <v>1313</v>
      </c>
      <c r="H11" s="416" t="s">
        <v>1313</v>
      </c>
      <c r="I11" s="416" t="s">
        <v>1313</v>
      </c>
    </row>
    <row r="12" spans="1:9">
      <c r="A12" s="412">
        <v>1907</v>
      </c>
      <c r="B12" s="431">
        <v>18.899999999999999</v>
      </c>
      <c r="C12" s="416" t="s">
        <v>1313</v>
      </c>
      <c r="D12" s="416" t="s">
        <v>1313</v>
      </c>
      <c r="E12" s="416" t="s">
        <v>1313</v>
      </c>
      <c r="F12" s="394">
        <v>19</v>
      </c>
      <c r="G12" s="416" t="s">
        <v>1313</v>
      </c>
      <c r="H12" s="416" t="s">
        <v>1313</v>
      </c>
      <c r="I12" s="416" t="s">
        <v>1313</v>
      </c>
    </row>
    <row r="13" spans="1:9">
      <c r="A13" s="412">
        <v>1908</v>
      </c>
      <c r="B13" s="416" t="s">
        <v>1313</v>
      </c>
      <c r="C13" s="394">
        <v>272</v>
      </c>
      <c r="D13" s="416" t="s">
        <v>1313</v>
      </c>
      <c r="E13" s="416" t="s">
        <v>1313</v>
      </c>
      <c r="F13" s="394">
        <v>270</v>
      </c>
      <c r="G13" s="416" t="s">
        <v>1313</v>
      </c>
      <c r="H13" s="416" t="s">
        <v>1313</v>
      </c>
      <c r="I13" s="416" t="s">
        <v>1313</v>
      </c>
    </row>
    <row r="14" spans="1:9">
      <c r="A14" s="412">
        <v>1909</v>
      </c>
      <c r="B14" s="416" t="s">
        <v>1313</v>
      </c>
      <c r="C14" s="416" t="s">
        <v>1313</v>
      </c>
      <c r="D14" s="416" t="s">
        <v>1313</v>
      </c>
      <c r="E14" s="416" t="s">
        <v>1313</v>
      </c>
      <c r="F14" s="394">
        <v>200</v>
      </c>
      <c r="G14" s="416" t="s">
        <v>1313</v>
      </c>
      <c r="H14" s="416" t="s">
        <v>1313</v>
      </c>
      <c r="I14" s="416" t="s">
        <v>1313</v>
      </c>
    </row>
    <row r="15" spans="1:9">
      <c r="A15" s="412">
        <v>1910</v>
      </c>
      <c r="B15" s="416" t="s">
        <v>1313</v>
      </c>
      <c r="C15" s="416" t="s">
        <v>1313</v>
      </c>
      <c r="D15" s="416" t="s">
        <v>1313</v>
      </c>
      <c r="E15" s="416" t="s">
        <v>1313</v>
      </c>
      <c r="F15" s="394">
        <v>130</v>
      </c>
      <c r="G15" s="451">
        <v>2640</v>
      </c>
      <c r="H15" s="410">
        <v>46000</v>
      </c>
      <c r="I15" s="416" t="s">
        <v>1313</v>
      </c>
    </row>
    <row r="16" spans="1:9">
      <c r="A16" s="412">
        <v>1911</v>
      </c>
      <c r="B16" s="431">
        <v>61.2</v>
      </c>
      <c r="C16" s="416" t="s">
        <v>1313</v>
      </c>
      <c r="D16" s="416" t="s">
        <v>1313</v>
      </c>
      <c r="E16" s="416" t="s">
        <v>1313</v>
      </c>
      <c r="F16" s="394">
        <v>61</v>
      </c>
      <c r="G16" s="451">
        <v>984</v>
      </c>
      <c r="H16" s="410">
        <v>17000</v>
      </c>
      <c r="I16" s="416" t="s">
        <v>1313</v>
      </c>
    </row>
    <row r="17" spans="1:9">
      <c r="A17" s="412">
        <v>1912</v>
      </c>
      <c r="B17" s="394">
        <v>272</v>
      </c>
      <c r="C17" s="416" t="s">
        <v>1313</v>
      </c>
      <c r="D17" s="390">
        <v>43</v>
      </c>
      <c r="E17" s="416" t="s">
        <v>1313</v>
      </c>
      <c r="F17" s="394">
        <v>230</v>
      </c>
      <c r="G17" s="451">
        <v>1100</v>
      </c>
      <c r="H17" s="410">
        <v>19000</v>
      </c>
      <c r="I17" s="443">
        <v>1040</v>
      </c>
    </row>
    <row r="18" spans="1:9">
      <c r="A18" s="412">
        <v>1913</v>
      </c>
      <c r="B18" s="394">
        <v>392</v>
      </c>
      <c r="C18" s="416" t="s">
        <v>1313</v>
      </c>
      <c r="D18" s="394">
        <v>129</v>
      </c>
      <c r="E18" s="416" t="s">
        <v>1313</v>
      </c>
      <c r="F18" s="394">
        <v>260</v>
      </c>
      <c r="G18" s="451">
        <v>1750</v>
      </c>
      <c r="H18" s="451">
        <v>28800</v>
      </c>
      <c r="I18" s="443">
        <v>392</v>
      </c>
    </row>
    <row r="19" spans="1:9">
      <c r="A19" s="412">
        <v>1914</v>
      </c>
      <c r="B19" s="394">
        <v>410</v>
      </c>
      <c r="C19" s="416" t="s">
        <v>1313</v>
      </c>
      <c r="D19" s="394">
        <v>165</v>
      </c>
      <c r="E19" s="416" t="s">
        <v>1313</v>
      </c>
      <c r="F19" s="394">
        <v>250</v>
      </c>
      <c r="G19" s="451">
        <v>1800</v>
      </c>
      <c r="H19" s="451">
        <v>29400</v>
      </c>
      <c r="I19" s="443">
        <v>414</v>
      </c>
    </row>
    <row r="20" spans="1:9">
      <c r="A20" s="412">
        <v>1915</v>
      </c>
      <c r="B20" s="394">
        <v>569</v>
      </c>
      <c r="C20" s="416" t="s">
        <v>1313</v>
      </c>
      <c r="D20" s="394">
        <v>180</v>
      </c>
      <c r="E20" s="416" t="s">
        <v>1313</v>
      </c>
      <c r="F20" s="394">
        <v>390</v>
      </c>
      <c r="G20" s="451">
        <v>1850</v>
      </c>
      <c r="H20" s="451">
        <v>29800</v>
      </c>
      <c r="I20" s="443">
        <v>1360</v>
      </c>
    </row>
    <row r="21" spans="1:9">
      <c r="A21" s="412">
        <v>1916</v>
      </c>
      <c r="B21" s="394">
        <v>417</v>
      </c>
      <c r="C21" s="416" t="s">
        <v>1313</v>
      </c>
      <c r="D21" s="394">
        <v>435</v>
      </c>
      <c r="E21" s="416" t="s">
        <v>1313</v>
      </c>
      <c r="F21" s="394">
        <v>310</v>
      </c>
      <c r="G21" s="451">
        <v>1690</v>
      </c>
      <c r="H21" s="451">
        <v>25300</v>
      </c>
      <c r="I21" s="443">
        <v>1190</v>
      </c>
    </row>
    <row r="22" spans="1:9">
      <c r="A22" s="412">
        <v>1917</v>
      </c>
      <c r="B22" s="394">
        <v>439</v>
      </c>
      <c r="C22" s="416" t="s">
        <v>1313</v>
      </c>
      <c r="D22" s="394">
        <v>200</v>
      </c>
      <c r="E22" s="416" t="s">
        <v>1313</v>
      </c>
      <c r="F22" s="394">
        <v>240</v>
      </c>
      <c r="G22" s="451">
        <v>2400</v>
      </c>
      <c r="H22" s="451">
        <v>30600</v>
      </c>
      <c r="I22" s="443">
        <v>1260</v>
      </c>
    </row>
    <row r="23" spans="1:9">
      <c r="A23" s="412">
        <v>1918</v>
      </c>
      <c r="B23" s="394">
        <v>250</v>
      </c>
      <c r="C23" s="431">
        <v>16.100000000000001</v>
      </c>
      <c r="D23" s="394">
        <v>324</v>
      </c>
      <c r="E23" s="416" t="s">
        <v>1313</v>
      </c>
      <c r="F23" s="394">
        <v>270</v>
      </c>
      <c r="G23" s="451">
        <v>2440</v>
      </c>
      <c r="H23" s="451">
        <v>26300</v>
      </c>
      <c r="I23" s="443">
        <v>484</v>
      </c>
    </row>
    <row r="24" spans="1:9">
      <c r="A24" s="412">
        <v>1919</v>
      </c>
      <c r="B24" s="394">
        <v>258</v>
      </c>
      <c r="C24" s="431">
        <v>54.7</v>
      </c>
      <c r="D24" s="390">
        <v>14.2</v>
      </c>
      <c r="E24" s="416" t="s">
        <v>1313</v>
      </c>
      <c r="F24" s="394">
        <v>300</v>
      </c>
      <c r="G24" s="451">
        <v>2480</v>
      </c>
      <c r="H24" s="451">
        <v>23400</v>
      </c>
      <c r="I24" s="443">
        <v>578</v>
      </c>
    </row>
    <row r="25" spans="1:9">
      <c r="A25" s="412">
        <v>1920</v>
      </c>
      <c r="B25" s="394">
        <v>478</v>
      </c>
      <c r="C25" s="394">
        <v>188</v>
      </c>
      <c r="D25" s="431">
        <v>92.6</v>
      </c>
      <c r="E25" s="416" t="s">
        <v>1313</v>
      </c>
      <c r="F25" s="394">
        <v>570</v>
      </c>
      <c r="G25" s="451">
        <v>2680</v>
      </c>
      <c r="H25" s="451">
        <v>21800</v>
      </c>
      <c r="I25" s="443">
        <v>1640</v>
      </c>
    </row>
    <row r="26" spans="1:9">
      <c r="A26" s="412">
        <v>1921</v>
      </c>
      <c r="B26" s="394">
        <v>182</v>
      </c>
      <c r="C26" s="431">
        <v>93.5</v>
      </c>
      <c r="D26" s="390">
        <v>12.4</v>
      </c>
      <c r="E26" s="416" t="s">
        <v>1313</v>
      </c>
      <c r="F26" s="394">
        <v>260</v>
      </c>
      <c r="G26" s="451">
        <v>2880</v>
      </c>
      <c r="H26" s="451">
        <v>26200</v>
      </c>
      <c r="I26" s="449">
        <v>94.4</v>
      </c>
    </row>
    <row r="27" spans="1:9">
      <c r="A27" s="412">
        <v>1922</v>
      </c>
      <c r="B27" s="431">
        <v>23.5</v>
      </c>
      <c r="C27" s="394">
        <v>277</v>
      </c>
      <c r="D27" s="390">
        <v>11.1</v>
      </c>
      <c r="E27" s="416" t="s">
        <v>1313</v>
      </c>
      <c r="F27" s="394">
        <v>290</v>
      </c>
      <c r="G27" s="451">
        <v>3080</v>
      </c>
      <c r="H27" s="451">
        <v>29900</v>
      </c>
      <c r="I27" s="449">
        <v>70.8</v>
      </c>
    </row>
    <row r="28" spans="1:9">
      <c r="A28" s="412">
        <v>1923</v>
      </c>
      <c r="B28" s="431">
        <v>57.4</v>
      </c>
      <c r="C28" s="390">
        <v>27.9</v>
      </c>
      <c r="D28" s="390">
        <v>21.1</v>
      </c>
      <c r="E28" s="416" t="s">
        <v>1313</v>
      </c>
      <c r="F28" s="394">
        <v>64</v>
      </c>
      <c r="G28" s="451">
        <v>3280</v>
      </c>
      <c r="H28" s="451">
        <v>31200</v>
      </c>
      <c r="I28" s="416" t="s">
        <v>1313</v>
      </c>
    </row>
    <row r="29" spans="1:9">
      <c r="A29" s="412">
        <v>1924</v>
      </c>
      <c r="B29" s="416" t="s">
        <v>1313</v>
      </c>
      <c r="C29" s="394">
        <v>128</v>
      </c>
      <c r="D29" s="431">
        <v>10.3</v>
      </c>
      <c r="E29" s="416" t="s">
        <v>1313</v>
      </c>
      <c r="F29" s="394">
        <v>120</v>
      </c>
      <c r="G29" s="451">
        <v>3060</v>
      </c>
      <c r="H29" s="451">
        <v>29100</v>
      </c>
      <c r="I29" s="416" t="s">
        <v>1313</v>
      </c>
    </row>
    <row r="30" spans="1:9">
      <c r="A30" s="412">
        <v>1925</v>
      </c>
      <c r="B30" s="394">
        <v>118</v>
      </c>
      <c r="C30" s="394">
        <v>233</v>
      </c>
      <c r="D30" s="431">
        <v>23.3</v>
      </c>
      <c r="E30" s="416" t="s">
        <v>1313</v>
      </c>
      <c r="F30" s="394">
        <v>330</v>
      </c>
      <c r="G30" s="451">
        <v>2830</v>
      </c>
      <c r="H30" s="451">
        <v>26400</v>
      </c>
      <c r="I30" s="443">
        <v>1170</v>
      </c>
    </row>
    <row r="31" spans="1:9">
      <c r="A31" s="412">
        <v>1926</v>
      </c>
      <c r="B31" s="394">
        <v>300</v>
      </c>
      <c r="C31" s="394">
        <v>880</v>
      </c>
      <c r="D31" s="416" t="s">
        <v>1313</v>
      </c>
      <c r="E31" s="416" t="s">
        <v>1313</v>
      </c>
      <c r="F31" s="394">
        <v>1200</v>
      </c>
      <c r="G31" s="451">
        <v>4050</v>
      </c>
      <c r="H31" s="451">
        <v>37200</v>
      </c>
      <c r="I31" s="443">
        <v>1700</v>
      </c>
    </row>
    <row r="32" spans="1:9">
      <c r="A32" s="412">
        <v>1927</v>
      </c>
      <c r="B32" s="416" t="s">
        <v>1313</v>
      </c>
      <c r="C32" s="394">
        <v>740</v>
      </c>
      <c r="D32" s="416" t="s">
        <v>1313</v>
      </c>
      <c r="E32" s="416" t="s">
        <v>1313</v>
      </c>
      <c r="F32" s="394">
        <v>740</v>
      </c>
      <c r="G32" s="451">
        <v>3650</v>
      </c>
      <c r="H32" s="451">
        <v>34100</v>
      </c>
      <c r="I32" s="443">
        <v>2200</v>
      </c>
    </row>
    <row r="33" spans="1:9">
      <c r="A33" s="412">
        <v>1928</v>
      </c>
      <c r="B33" s="416" t="s">
        <v>1313</v>
      </c>
      <c r="C33" s="431">
        <v>59</v>
      </c>
      <c r="D33" s="416" t="s">
        <v>1313</v>
      </c>
      <c r="E33" s="416" t="s">
        <v>1313</v>
      </c>
      <c r="F33" s="394">
        <v>59</v>
      </c>
      <c r="G33" s="451">
        <v>3820</v>
      </c>
      <c r="H33" s="451">
        <v>36400</v>
      </c>
      <c r="I33" s="443">
        <v>2810</v>
      </c>
    </row>
    <row r="34" spans="1:9">
      <c r="A34" s="412">
        <v>1929</v>
      </c>
      <c r="B34" s="416" t="s">
        <v>1313</v>
      </c>
      <c r="C34" s="394">
        <v>1040</v>
      </c>
      <c r="D34" s="416" t="s">
        <v>1313</v>
      </c>
      <c r="E34" s="416" t="s">
        <v>1313</v>
      </c>
      <c r="F34" s="394">
        <v>1000</v>
      </c>
      <c r="G34" s="451">
        <v>4000</v>
      </c>
      <c r="H34" s="451">
        <v>38100</v>
      </c>
      <c r="I34" s="443">
        <v>2810</v>
      </c>
    </row>
    <row r="35" spans="1:9">
      <c r="A35" s="412">
        <v>1930</v>
      </c>
      <c r="B35" s="416" t="s">
        <v>1313</v>
      </c>
      <c r="C35" s="394">
        <v>105</v>
      </c>
      <c r="D35" s="416" t="s">
        <v>1313</v>
      </c>
      <c r="E35" s="416" t="s">
        <v>1313</v>
      </c>
      <c r="F35" s="394">
        <v>110</v>
      </c>
      <c r="G35" s="451">
        <v>4050</v>
      </c>
      <c r="H35" s="451">
        <v>39700</v>
      </c>
      <c r="I35" s="443">
        <v>2190</v>
      </c>
    </row>
    <row r="36" spans="1:9">
      <c r="A36" s="412">
        <v>1931</v>
      </c>
      <c r="B36" s="416" t="s">
        <v>1313</v>
      </c>
      <c r="C36" s="416" t="s">
        <v>1313</v>
      </c>
      <c r="D36" s="416" t="s">
        <v>1313</v>
      </c>
      <c r="E36" s="416" t="s">
        <v>1313</v>
      </c>
      <c r="F36" s="394">
        <v>180</v>
      </c>
      <c r="G36" s="451">
        <v>4490</v>
      </c>
      <c r="H36" s="451">
        <v>48100</v>
      </c>
      <c r="I36" s="443">
        <v>661</v>
      </c>
    </row>
    <row r="37" spans="1:9">
      <c r="A37" s="412">
        <v>1932</v>
      </c>
      <c r="B37" s="394">
        <v>245</v>
      </c>
      <c r="C37" s="416" t="s">
        <v>1313</v>
      </c>
      <c r="D37" s="416" t="s">
        <v>1313</v>
      </c>
      <c r="E37" s="416" t="s">
        <v>1313</v>
      </c>
      <c r="F37" s="394">
        <v>250</v>
      </c>
      <c r="G37" s="451">
        <v>4920</v>
      </c>
      <c r="H37" s="451">
        <v>58600</v>
      </c>
      <c r="I37" s="443">
        <v>480</v>
      </c>
    </row>
    <row r="38" spans="1:9">
      <c r="A38" s="412">
        <v>1933</v>
      </c>
      <c r="B38" s="437">
        <v>1.1000000000000001</v>
      </c>
      <c r="C38" s="416" t="s">
        <v>1313</v>
      </c>
      <c r="D38" s="416" t="s">
        <v>1313</v>
      </c>
      <c r="E38" s="416" t="s">
        <v>1313</v>
      </c>
      <c r="F38" s="431">
        <v>1.1000000000000001</v>
      </c>
      <c r="G38" s="451">
        <v>4920</v>
      </c>
      <c r="H38" s="451">
        <v>61700</v>
      </c>
      <c r="I38" s="443">
        <v>300</v>
      </c>
    </row>
    <row r="39" spans="1:9">
      <c r="A39" s="412">
        <v>1934</v>
      </c>
      <c r="B39" s="437">
        <v>5.9</v>
      </c>
      <c r="C39" s="394">
        <v>104</v>
      </c>
      <c r="D39" s="416" t="s">
        <v>1313</v>
      </c>
      <c r="E39" s="416" t="s">
        <v>1313</v>
      </c>
      <c r="F39" s="394">
        <v>110</v>
      </c>
      <c r="G39" s="451">
        <v>4780</v>
      </c>
      <c r="H39" s="451">
        <v>58200</v>
      </c>
      <c r="I39" s="443">
        <v>118</v>
      </c>
    </row>
    <row r="40" spans="1:9">
      <c r="A40" s="412">
        <v>1935</v>
      </c>
      <c r="B40" s="431">
        <v>23.1</v>
      </c>
      <c r="C40" s="431">
        <v>42.6</v>
      </c>
      <c r="D40" s="416" t="s">
        <v>1313</v>
      </c>
      <c r="E40" s="416" t="s">
        <v>1313</v>
      </c>
      <c r="F40" s="394">
        <v>66</v>
      </c>
      <c r="G40" s="451">
        <v>4770</v>
      </c>
      <c r="H40" s="451">
        <v>56800</v>
      </c>
      <c r="I40" s="443">
        <v>416</v>
      </c>
    </row>
    <row r="41" spans="1:9">
      <c r="A41" s="412">
        <v>1936</v>
      </c>
      <c r="B41" s="431">
        <v>63.5</v>
      </c>
      <c r="C41" s="394">
        <v>156</v>
      </c>
      <c r="D41" s="416" t="s">
        <v>1313</v>
      </c>
      <c r="E41" s="416" t="s">
        <v>1313</v>
      </c>
      <c r="F41" s="394">
        <v>220</v>
      </c>
      <c r="G41" s="451">
        <v>4750</v>
      </c>
      <c r="H41" s="451">
        <v>55700</v>
      </c>
      <c r="I41" s="443">
        <v>975</v>
      </c>
    </row>
    <row r="42" spans="1:9">
      <c r="A42" s="412">
        <v>1937</v>
      </c>
      <c r="B42" s="394">
        <v>493</v>
      </c>
      <c r="C42" s="394">
        <v>571</v>
      </c>
      <c r="D42" s="416" t="s">
        <v>1313</v>
      </c>
      <c r="E42" s="416" t="s">
        <v>1313</v>
      </c>
      <c r="F42" s="394">
        <v>1100</v>
      </c>
      <c r="G42" s="451">
        <v>4740</v>
      </c>
      <c r="H42" s="451">
        <v>53700</v>
      </c>
      <c r="I42" s="443">
        <v>1950</v>
      </c>
    </row>
    <row r="43" spans="1:9">
      <c r="A43" s="412">
        <v>1938</v>
      </c>
      <c r="B43" s="394">
        <v>732</v>
      </c>
      <c r="C43" s="394">
        <v>991</v>
      </c>
      <c r="D43" s="416" t="s">
        <v>1313</v>
      </c>
      <c r="E43" s="416" t="s">
        <v>1313</v>
      </c>
      <c r="F43" s="394">
        <v>1700</v>
      </c>
      <c r="G43" s="451">
        <v>4720</v>
      </c>
      <c r="H43" s="451">
        <v>54600</v>
      </c>
      <c r="I43" s="443">
        <v>2590</v>
      </c>
    </row>
    <row r="44" spans="1:9">
      <c r="A44" s="412">
        <v>1939</v>
      </c>
      <c r="B44" s="394">
        <v>900</v>
      </c>
      <c r="C44" s="394">
        <v>968</v>
      </c>
      <c r="D44" s="416" t="s">
        <v>1313</v>
      </c>
      <c r="E44" s="416" t="s">
        <v>1313</v>
      </c>
      <c r="F44" s="394">
        <v>1900</v>
      </c>
      <c r="G44" s="451">
        <v>4710</v>
      </c>
      <c r="H44" s="451">
        <v>55200</v>
      </c>
      <c r="I44" s="443">
        <v>2910</v>
      </c>
    </row>
    <row r="45" spans="1:9">
      <c r="A45" s="412">
        <v>1940</v>
      </c>
      <c r="B45" s="394">
        <v>981</v>
      </c>
      <c r="C45" s="394">
        <v>1170</v>
      </c>
      <c r="D45" s="416" t="s">
        <v>1313</v>
      </c>
      <c r="E45" s="416" t="s">
        <v>1313</v>
      </c>
      <c r="F45" s="394">
        <v>2200</v>
      </c>
      <c r="G45" s="451">
        <v>4690</v>
      </c>
      <c r="H45" s="451">
        <v>54600</v>
      </c>
      <c r="I45" s="443">
        <v>3020</v>
      </c>
    </row>
    <row r="46" spans="1:9">
      <c r="A46" s="412">
        <v>1941</v>
      </c>
      <c r="B46" s="394">
        <v>1140</v>
      </c>
      <c r="C46" s="394">
        <v>970</v>
      </c>
      <c r="D46" s="431">
        <v>11.6</v>
      </c>
      <c r="E46" s="416" t="s">
        <v>1313</v>
      </c>
      <c r="F46" s="394">
        <v>2100</v>
      </c>
      <c r="G46" s="451">
        <v>4330</v>
      </c>
      <c r="H46" s="451">
        <v>48000</v>
      </c>
      <c r="I46" s="443">
        <v>2770</v>
      </c>
    </row>
    <row r="47" spans="1:9">
      <c r="A47" s="412">
        <v>1942</v>
      </c>
      <c r="B47" s="394">
        <v>2010</v>
      </c>
      <c r="C47" s="394">
        <v>1170</v>
      </c>
      <c r="D47" s="394">
        <v>10</v>
      </c>
      <c r="E47" s="416" t="s">
        <v>1313</v>
      </c>
      <c r="F47" s="394">
        <v>3200</v>
      </c>
      <c r="G47" s="451">
        <v>4330</v>
      </c>
      <c r="H47" s="451">
        <v>43300</v>
      </c>
      <c r="I47" s="443">
        <v>3870</v>
      </c>
    </row>
    <row r="48" spans="1:9">
      <c r="A48" s="412">
        <v>1943</v>
      </c>
      <c r="B48" s="394">
        <v>2530</v>
      </c>
      <c r="C48" s="394">
        <v>960</v>
      </c>
      <c r="D48" s="431">
        <v>17.3</v>
      </c>
      <c r="E48" s="416" t="s">
        <v>1313</v>
      </c>
      <c r="F48" s="394">
        <v>3500</v>
      </c>
      <c r="G48" s="451">
        <v>4920</v>
      </c>
      <c r="H48" s="451">
        <v>46400</v>
      </c>
      <c r="I48" s="443">
        <v>4380</v>
      </c>
    </row>
    <row r="49" spans="1:9">
      <c r="A49" s="412">
        <v>1944</v>
      </c>
      <c r="B49" s="394">
        <v>1600</v>
      </c>
      <c r="C49" s="394">
        <v>601</v>
      </c>
      <c r="D49" s="431">
        <v>2.9</v>
      </c>
      <c r="E49" s="416" t="s">
        <v>1313</v>
      </c>
      <c r="F49" s="394">
        <v>2200</v>
      </c>
      <c r="G49" s="451">
        <v>4720</v>
      </c>
      <c r="H49" s="451">
        <v>43700</v>
      </c>
      <c r="I49" s="443">
        <v>3500</v>
      </c>
    </row>
    <row r="50" spans="1:9">
      <c r="A50" s="412">
        <v>1945</v>
      </c>
      <c r="B50" s="394">
        <v>1340</v>
      </c>
      <c r="C50" s="394">
        <v>1580</v>
      </c>
      <c r="D50" s="431">
        <v>51.7</v>
      </c>
      <c r="E50" s="416" t="s">
        <v>1313</v>
      </c>
      <c r="F50" s="394">
        <v>2900</v>
      </c>
      <c r="G50" s="451">
        <v>4720</v>
      </c>
      <c r="H50" s="451">
        <v>42900</v>
      </c>
      <c r="I50" s="443">
        <v>2670</v>
      </c>
    </row>
    <row r="51" spans="1:9">
      <c r="A51" s="412">
        <v>1946</v>
      </c>
      <c r="B51" s="394">
        <v>577</v>
      </c>
      <c r="C51" s="394">
        <v>368</v>
      </c>
      <c r="D51" s="431">
        <v>2.8</v>
      </c>
      <c r="E51" s="416" t="s">
        <v>1313</v>
      </c>
      <c r="F51" s="394">
        <v>940</v>
      </c>
      <c r="G51" s="451">
        <v>4530</v>
      </c>
      <c r="H51" s="451">
        <v>37800</v>
      </c>
      <c r="I51" s="443">
        <v>1390</v>
      </c>
    </row>
    <row r="52" spans="1:9">
      <c r="A52" s="412">
        <v>1947</v>
      </c>
      <c r="B52" s="394">
        <v>1280</v>
      </c>
      <c r="C52" s="394">
        <v>479</v>
      </c>
      <c r="D52" s="390">
        <v>60.4</v>
      </c>
      <c r="E52" s="416" t="s">
        <v>1313</v>
      </c>
      <c r="F52" s="394">
        <v>1700</v>
      </c>
      <c r="G52" s="451">
        <v>4530</v>
      </c>
      <c r="H52" s="451">
        <v>33100</v>
      </c>
      <c r="I52" s="443">
        <v>1740</v>
      </c>
    </row>
    <row r="53" spans="1:9">
      <c r="A53" s="412">
        <v>1948</v>
      </c>
      <c r="B53" s="394">
        <v>811</v>
      </c>
      <c r="C53" s="394">
        <v>477</v>
      </c>
      <c r="D53" s="442">
        <v>8.81</v>
      </c>
      <c r="E53" s="416" t="s">
        <v>1313</v>
      </c>
      <c r="F53" s="394">
        <v>1300</v>
      </c>
      <c r="G53" s="451">
        <v>4720</v>
      </c>
      <c r="H53" s="451">
        <v>31900</v>
      </c>
      <c r="I53" s="416" t="s">
        <v>1313</v>
      </c>
    </row>
    <row r="54" spans="1:9">
      <c r="A54" s="412">
        <v>1949</v>
      </c>
      <c r="B54" s="394">
        <v>3190</v>
      </c>
      <c r="C54" s="394">
        <v>250</v>
      </c>
      <c r="D54" s="390">
        <v>52.3</v>
      </c>
      <c r="E54" s="416" t="s">
        <v>1313</v>
      </c>
      <c r="F54" s="394">
        <v>3400</v>
      </c>
      <c r="G54" s="451">
        <v>4530</v>
      </c>
      <c r="H54" s="451">
        <v>31000</v>
      </c>
      <c r="I54" s="416" t="s">
        <v>1313</v>
      </c>
    </row>
    <row r="55" spans="1:9">
      <c r="A55" s="412">
        <v>1950</v>
      </c>
      <c r="B55" s="394">
        <v>2090</v>
      </c>
      <c r="C55" s="394">
        <v>689</v>
      </c>
      <c r="D55" s="390">
        <v>18.100000000000001</v>
      </c>
      <c r="E55" s="416" t="s">
        <v>1313</v>
      </c>
      <c r="F55" s="394">
        <v>2800</v>
      </c>
      <c r="G55" s="451">
        <v>4050</v>
      </c>
      <c r="H55" s="451">
        <v>27400</v>
      </c>
      <c r="I55" s="416" t="s">
        <v>1313</v>
      </c>
    </row>
    <row r="56" spans="1:9">
      <c r="A56" s="412">
        <v>1951</v>
      </c>
      <c r="B56" s="394">
        <v>2800</v>
      </c>
      <c r="C56" s="394">
        <v>473</v>
      </c>
      <c r="D56" s="390">
        <v>27.4</v>
      </c>
      <c r="E56" s="416" t="s">
        <v>1313</v>
      </c>
      <c r="F56" s="394">
        <v>3300</v>
      </c>
      <c r="G56" s="451">
        <v>4600</v>
      </c>
      <c r="H56" s="451">
        <v>28800</v>
      </c>
      <c r="I56" s="416" t="s">
        <v>1313</v>
      </c>
    </row>
    <row r="57" spans="1:9">
      <c r="A57" s="412">
        <v>1952</v>
      </c>
      <c r="B57" s="394">
        <v>3270</v>
      </c>
      <c r="C57" s="394">
        <v>479</v>
      </c>
      <c r="D57" s="394">
        <v>101</v>
      </c>
      <c r="E57" s="416" t="s">
        <v>1313</v>
      </c>
      <c r="F57" s="394">
        <v>3600</v>
      </c>
      <c r="G57" s="451">
        <v>4920</v>
      </c>
      <c r="H57" s="451">
        <v>30200</v>
      </c>
      <c r="I57" s="416" t="s">
        <v>1313</v>
      </c>
    </row>
    <row r="58" spans="1:9">
      <c r="A58" s="412">
        <v>1953</v>
      </c>
      <c r="B58" s="394">
        <v>4210</v>
      </c>
      <c r="C58" s="394">
        <v>326</v>
      </c>
      <c r="D58" s="390">
        <v>30.2</v>
      </c>
      <c r="E58" s="416" t="s">
        <v>1313</v>
      </c>
      <c r="F58" s="394">
        <v>4500</v>
      </c>
      <c r="G58" s="451">
        <v>4900</v>
      </c>
      <c r="H58" s="451">
        <v>29900</v>
      </c>
      <c r="I58" s="416" t="s">
        <v>1313</v>
      </c>
    </row>
    <row r="59" spans="1:9">
      <c r="A59" s="412">
        <v>1954</v>
      </c>
      <c r="B59" s="394">
        <v>2860</v>
      </c>
      <c r="C59" s="394">
        <v>462</v>
      </c>
      <c r="D59" s="390">
        <v>98</v>
      </c>
      <c r="E59" s="416" t="s">
        <v>1313</v>
      </c>
      <c r="F59" s="394">
        <v>3200</v>
      </c>
      <c r="G59" s="451">
        <v>4950</v>
      </c>
      <c r="H59" s="451">
        <v>30000</v>
      </c>
      <c r="I59" s="416" t="s">
        <v>1313</v>
      </c>
    </row>
    <row r="60" spans="1:9">
      <c r="A60" s="412">
        <v>1955</v>
      </c>
      <c r="B60" s="394">
        <v>2980</v>
      </c>
      <c r="C60" s="431">
        <v>83.9</v>
      </c>
      <c r="D60" s="394">
        <v>784</v>
      </c>
      <c r="E60" s="394">
        <v>256</v>
      </c>
      <c r="F60" s="394">
        <v>1540</v>
      </c>
      <c r="G60" s="451">
        <v>4920</v>
      </c>
      <c r="H60" s="451">
        <v>30000</v>
      </c>
      <c r="I60" s="416" t="s">
        <v>1313</v>
      </c>
    </row>
    <row r="61" spans="1:9">
      <c r="A61" s="412">
        <v>1956</v>
      </c>
      <c r="B61" s="394">
        <v>3510</v>
      </c>
      <c r="C61" s="416" t="s">
        <v>1313</v>
      </c>
      <c r="D61" s="394">
        <v>842</v>
      </c>
      <c r="E61" s="394">
        <v>256</v>
      </c>
      <c r="F61" s="394">
        <v>1800</v>
      </c>
      <c r="G61" s="451">
        <v>4920</v>
      </c>
      <c r="H61" s="451">
        <v>29500</v>
      </c>
      <c r="I61" s="416" t="s">
        <v>1313</v>
      </c>
    </row>
    <row r="62" spans="1:9">
      <c r="A62" s="412">
        <v>1957</v>
      </c>
      <c r="B62" s="394">
        <v>3350</v>
      </c>
      <c r="C62" s="416" t="s">
        <v>1313</v>
      </c>
      <c r="D62" s="394">
        <v>454</v>
      </c>
      <c r="E62" s="394">
        <v>256</v>
      </c>
      <c r="F62" s="394">
        <v>1620</v>
      </c>
      <c r="G62" s="451">
        <v>5230</v>
      </c>
      <c r="H62" s="451">
        <v>30400</v>
      </c>
      <c r="I62" s="416" t="s">
        <v>1313</v>
      </c>
    </row>
    <row r="63" spans="1:9">
      <c r="A63" s="412">
        <v>1958</v>
      </c>
      <c r="B63" s="394">
        <v>2750</v>
      </c>
      <c r="C63" s="416" t="s">
        <v>1313</v>
      </c>
      <c r="D63" s="394">
        <v>572</v>
      </c>
      <c r="E63" s="394">
        <v>250</v>
      </c>
      <c r="F63" s="394">
        <v>1140</v>
      </c>
      <c r="G63" s="451">
        <v>4920</v>
      </c>
      <c r="H63" s="451">
        <v>27800</v>
      </c>
      <c r="I63" s="416" t="s">
        <v>1313</v>
      </c>
    </row>
    <row r="64" spans="1:9">
      <c r="A64" s="412">
        <v>1959</v>
      </c>
      <c r="B64" s="394">
        <v>3710</v>
      </c>
      <c r="C64" s="437">
        <v>2.72</v>
      </c>
      <c r="D64" s="394">
        <v>1130</v>
      </c>
      <c r="E64" s="394">
        <v>316</v>
      </c>
      <c r="F64" s="394">
        <v>1720</v>
      </c>
      <c r="G64" s="451">
        <v>5430</v>
      </c>
      <c r="H64" s="451">
        <v>30300</v>
      </c>
      <c r="I64" s="416" t="s">
        <v>1313</v>
      </c>
    </row>
    <row r="65" spans="1:9">
      <c r="A65" s="412">
        <v>1960</v>
      </c>
      <c r="B65" s="394">
        <v>4510</v>
      </c>
      <c r="C65" s="437">
        <v>2.72</v>
      </c>
      <c r="D65" s="394">
        <v>1130</v>
      </c>
      <c r="E65" s="394">
        <v>750</v>
      </c>
      <c r="F65" s="394">
        <v>1830</v>
      </c>
      <c r="G65" s="451">
        <v>5430</v>
      </c>
      <c r="H65" s="451">
        <v>29800</v>
      </c>
      <c r="I65" s="443">
        <v>5040</v>
      </c>
    </row>
    <row r="66" spans="1:9">
      <c r="A66" s="412">
        <v>1961</v>
      </c>
      <c r="B66" s="394">
        <v>4850</v>
      </c>
      <c r="C66" s="416" t="s">
        <v>1313</v>
      </c>
      <c r="D66" s="394">
        <v>4160</v>
      </c>
      <c r="E66" s="394">
        <v>333</v>
      </c>
      <c r="F66" s="394">
        <v>1830</v>
      </c>
      <c r="G66" s="451">
        <v>5430</v>
      </c>
      <c r="H66" s="451">
        <v>29700</v>
      </c>
      <c r="I66" s="443">
        <v>7850</v>
      </c>
    </row>
    <row r="67" spans="1:9">
      <c r="A67" s="412">
        <v>1962</v>
      </c>
      <c r="B67" s="394">
        <v>4730</v>
      </c>
      <c r="C67" s="416" t="s">
        <v>1313</v>
      </c>
      <c r="D67" s="394">
        <v>926</v>
      </c>
      <c r="E67" s="394">
        <v>346</v>
      </c>
      <c r="F67" s="394">
        <v>2100</v>
      </c>
      <c r="G67" s="451">
        <v>5040</v>
      </c>
      <c r="H67" s="451">
        <v>27200</v>
      </c>
      <c r="I67" s="443">
        <v>6080</v>
      </c>
    </row>
    <row r="68" spans="1:9">
      <c r="A68" s="412">
        <v>1963</v>
      </c>
      <c r="B68" s="394">
        <v>3500</v>
      </c>
      <c r="C68" s="416" t="s">
        <v>1313</v>
      </c>
      <c r="D68" s="394">
        <v>486</v>
      </c>
      <c r="E68" s="394">
        <v>409</v>
      </c>
      <c r="F68" s="394">
        <v>2640</v>
      </c>
      <c r="G68" s="451">
        <v>5040</v>
      </c>
      <c r="H68" s="451">
        <v>26800</v>
      </c>
      <c r="I68" s="443">
        <v>6500</v>
      </c>
    </row>
    <row r="69" spans="1:9">
      <c r="A69" s="412">
        <v>1964</v>
      </c>
      <c r="B69" s="394">
        <v>3960</v>
      </c>
      <c r="C69" s="431">
        <v>10.9</v>
      </c>
      <c r="D69" s="394">
        <v>1120</v>
      </c>
      <c r="E69" s="394">
        <v>674</v>
      </c>
      <c r="F69" s="394">
        <v>3220</v>
      </c>
      <c r="G69" s="451">
        <v>4530</v>
      </c>
      <c r="H69" s="451">
        <v>23800</v>
      </c>
      <c r="I69" s="443">
        <v>7170</v>
      </c>
    </row>
    <row r="70" spans="1:9">
      <c r="A70" s="412">
        <v>1965</v>
      </c>
      <c r="B70" s="394">
        <v>4740</v>
      </c>
      <c r="C70" s="416" t="s">
        <v>1313</v>
      </c>
      <c r="D70" s="394">
        <v>842</v>
      </c>
      <c r="E70" s="394">
        <v>751</v>
      </c>
      <c r="F70" s="394">
        <v>1550</v>
      </c>
      <c r="G70" s="451">
        <v>4530</v>
      </c>
      <c r="H70" s="451">
        <v>23500</v>
      </c>
      <c r="I70" s="443">
        <v>8300</v>
      </c>
    </row>
    <row r="71" spans="1:9">
      <c r="A71" s="412">
        <v>1966</v>
      </c>
      <c r="B71" s="394">
        <v>4690</v>
      </c>
      <c r="C71" s="431">
        <v>65.3</v>
      </c>
      <c r="D71" s="394">
        <v>804</v>
      </c>
      <c r="E71" s="394">
        <v>1790</v>
      </c>
      <c r="F71" s="394">
        <v>4970</v>
      </c>
      <c r="G71" s="451">
        <v>4920</v>
      </c>
      <c r="H71" s="451">
        <v>24700</v>
      </c>
      <c r="I71" s="443">
        <v>8440</v>
      </c>
    </row>
    <row r="72" spans="1:9">
      <c r="A72" s="412">
        <v>1967</v>
      </c>
      <c r="B72" s="394">
        <v>4500</v>
      </c>
      <c r="C72" s="431">
        <v>38.1</v>
      </c>
      <c r="D72" s="394">
        <v>715</v>
      </c>
      <c r="E72" s="394">
        <v>1080</v>
      </c>
      <c r="F72" s="394">
        <v>4760</v>
      </c>
      <c r="G72" s="451">
        <v>4920</v>
      </c>
      <c r="H72" s="451">
        <v>24000</v>
      </c>
      <c r="I72" s="443">
        <v>9610</v>
      </c>
    </row>
    <row r="73" spans="1:9">
      <c r="A73" s="412">
        <v>1968</v>
      </c>
      <c r="B73" s="394">
        <v>5880</v>
      </c>
      <c r="C73" s="431">
        <v>28.1</v>
      </c>
      <c r="D73" s="394">
        <v>420</v>
      </c>
      <c r="E73" s="394">
        <v>886</v>
      </c>
      <c r="F73" s="394">
        <v>4990</v>
      </c>
      <c r="G73" s="451">
        <v>4530</v>
      </c>
      <c r="H73" s="451">
        <v>21300</v>
      </c>
      <c r="I73" s="443">
        <v>11400</v>
      </c>
    </row>
    <row r="74" spans="1:9">
      <c r="A74" s="412">
        <v>1969</v>
      </c>
      <c r="B74" s="394">
        <v>5060</v>
      </c>
      <c r="C74" s="394">
        <v>2040</v>
      </c>
      <c r="D74" s="394">
        <v>261</v>
      </c>
      <c r="E74" s="394">
        <v>1370</v>
      </c>
      <c r="F74" s="394">
        <v>5580</v>
      </c>
      <c r="G74" s="451">
        <v>5940</v>
      </c>
      <c r="H74" s="451">
        <v>26400</v>
      </c>
      <c r="I74" s="443">
        <v>10300</v>
      </c>
    </row>
    <row r="75" spans="1:9">
      <c r="A75" s="412">
        <v>1970</v>
      </c>
      <c r="B75" s="394">
        <v>4830</v>
      </c>
      <c r="C75" s="394">
        <v>1810</v>
      </c>
      <c r="D75" s="394">
        <v>883</v>
      </c>
      <c r="E75" s="394">
        <v>929</v>
      </c>
      <c r="F75" s="394">
        <v>5200</v>
      </c>
      <c r="G75" s="451">
        <v>4920</v>
      </c>
      <c r="H75" s="451">
        <v>20700</v>
      </c>
      <c r="I75" s="443">
        <v>14900</v>
      </c>
    </row>
    <row r="76" spans="1:9">
      <c r="A76" s="412">
        <v>1971</v>
      </c>
      <c r="B76" s="394">
        <v>4770</v>
      </c>
      <c r="C76" s="394">
        <v>2130</v>
      </c>
      <c r="D76" s="394">
        <v>236</v>
      </c>
      <c r="E76" s="394">
        <v>585</v>
      </c>
      <c r="F76" s="394">
        <v>4360</v>
      </c>
      <c r="G76" s="451">
        <v>11200</v>
      </c>
      <c r="H76" s="451">
        <v>45100</v>
      </c>
      <c r="I76" s="443">
        <v>15800</v>
      </c>
    </row>
    <row r="77" spans="1:9">
      <c r="A77" s="412">
        <v>1972</v>
      </c>
      <c r="B77" s="394">
        <v>4430</v>
      </c>
      <c r="C77" s="394">
        <v>1270</v>
      </c>
      <c r="D77" s="394">
        <v>160</v>
      </c>
      <c r="E77" s="394">
        <v>715</v>
      </c>
      <c r="F77" s="394">
        <v>4740</v>
      </c>
      <c r="G77" s="451">
        <v>7280</v>
      </c>
      <c r="H77" s="451">
        <v>28400</v>
      </c>
      <c r="I77" s="443">
        <v>15500</v>
      </c>
    </row>
    <row r="78" spans="1:9">
      <c r="A78" s="412">
        <v>1973</v>
      </c>
      <c r="B78" s="394">
        <v>4410</v>
      </c>
      <c r="C78" s="394">
        <v>2570</v>
      </c>
      <c r="D78" s="394">
        <v>852</v>
      </c>
      <c r="E78" s="394">
        <v>3730</v>
      </c>
      <c r="F78" s="394">
        <v>5800</v>
      </c>
      <c r="G78" s="451">
        <v>7280</v>
      </c>
      <c r="H78" s="451">
        <v>26700</v>
      </c>
      <c r="I78" s="443">
        <v>16000</v>
      </c>
    </row>
    <row r="79" spans="1:9">
      <c r="A79" s="412">
        <v>1974</v>
      </c>
      <c r="B79" s="394">
        <v>4870</v>
      </c>
      <c r="C79" s="394">
        <v>2870</v>
      </c>
      <c r="D79" s="394">
        <v>1010</v>
      </c>
      <c r="E79" s="394">
        <v>3540</v>
      </c>
      <c r="F79" s="394">
        <v>6530</v>
      </c>
      <c r="G79" s="451">
        <v>8190</v>
      </c>
      <c r="H79" s="451">
        <v>27100</v>
      </c>
      <c r="I79" s="443">
        <v>20400</v>
      </c>
    </row>
    <row r="80" spans="1:9">
      <c r="A80" s="412">
        <v>1975</v>
      </c>
      <c r="B80" s="394">
        <v>4410</v>
      </c>
      <c r="C80" s="394">
        <v>3840</v>
      </c>
      <c r="D80" s="394">
        <v>0</v>
      </c>
      <c r="E80" s="394">
        <v>4100</v>
      </c>
      <c r="F80" s="394">
        <v>4990</v>
      </c>
      <c r="G80" s="451">
        <v>8420</v>
      </c>
      <c r="H80" s="451">
        <v>25500</v>
      </c>
      <c r="I80" s="443">
        <v>21600</v>
      </c>
    </row>
    <row r="81" spans="1:9">
      <c r="A81" s="412">
        <v>1976</v>
      </c>
      <c r="B81" s="394">
        <v>5620</v>
      </c>
      <c r="C81" s="394">
        <v>3510</v>
      </c>
      <c r="D81" s="394">
        <v>0</v>
      </c>
      <c r="E81" s="394">
        <v>3720</v>
      </c>
      <c r="F81" s="394">
        <v>4280</v>
      </c>
      <c r="G81" s="451">
        <v>13300</v>
      </c>
      <c r="H81" s="451">
        <v>38100</v>
      </c>
      <c r="I81" s="443">
        <v>29200</v>
      </c>
    </row>
    <row r="82" spans="1:9">
      <c r="A82" s="412">
        <v>1977</v>
      </c>
      <c r="B82" s="394">
        <v>4730</v>
      </c>
      <c r="C82" s="394">
        <v>3260</v>
      </c>
      <c r="D82" s="394">
        <v>472</v>
      </c>
      <c r="E82" s="394">
        <v>3960</v>
      </c>
      <c r="F82" s="394">
        <v>4770</v>
      </c>
      <c r="G82" s="451">
        <v>13700</v>
      </c>
      <c r="H82" s="451">
        <v>36800</v>
      </c>
      <c r="I82" s="443">
        <v>29000</v>
      </c>
    </row>
    <row r="83" spans="1:9">
      <c r="A83" s="412">
        <v>1978</v>
      </c>
      <c r="B83" s="394">
        <v>5720</v>
      </c>
      <c r="C83" s="394">
        <v>3050</v>
      </c>
      <c r="D83" s="394">
        <v>1560</v>
      </c>
      <c r="E83" s="394">
        <v>2770</v>
      </c>
      <c r="F83" s="394">
        <v>6020</v>
      </c>
      <c r="G83" s="451">
        <v>13700</v>
      </c>
      <c r="H83" s="451">
        <v>34300</v>
      </c>
      <c r="I83" s="443">
        <v>29400</v>
      </c>
    </row>
    <row r="84" spans="1:9">
      <c r="A84" s="412">
        <v>1979</v>
      </c>
      <c r="B84" s="394">
        <v>6690</v>
      </c>
      <c r="C84" s="394">
        <v>3510</v>
      </c>
      <c r="D84" s="394">
        <v>1810</v>
      </c>
      <c r="E84" s="394">
        <v>3110</v>
      </c>
      <c r="F84" s="394">
        <v>6100</v>
      </c>
      <c r="G84" s="451">
        <v>14000</v>
      </c>
      <c r="H84" s="451">
        <v>31400</v>
      </c>
      <c r="I84" s="443">
        <v>37700</v>
      </c>
    </row>
    <row r="85" spans="1:9">
      <c r="A85" s="412">
        <v>1980</v>
      </c>
      <c r="B85" s="394">
        <v>6370</v>
      </c>
      <c r="C85" s="394">
        <v>2630</v>
      </c>
      <c r="D85" s="394">
        <v>1020</v>
      </c>
      <c r="E85" s="394">
        <v>3870</v>
      </c>
      <c r="F85" s="394">
        <v>5570</v>
      </c>
      <c r="G85" s="451">
        <v>12100</v>
      </c>
      <c r="H85" s="451">
        <v>23900</v>
      </c>
      <c r="I85" s="443">
        <v>35900</v>
      </c>
    </row>
    <row r="86" spans="1:9">
      <c r="A86" s="412">
        <v>1981</v>
      </c>
      <c r="B86" s="394">
        <v>7500</v>
      </c>
      <c r="C86" s="394">
        <v>3410</v>
      </c>
      <c r="D86" s="394">
        <v>259</v>
      </c>
      <c r="E86" s="394">
        <v>4280</v>
      </c>
      <c r="F86" s="394">
        <v>6230</v>
      </c>
      <c r="G86" s="451">
        <v>12400</v>
      </c>
      <c r="H86" s="451">
        <v>22200</v>
      </c>
      <c r="I86" s="443">
        <v>35300</v>
      </c>
    </row>
    <row r="87" spans="1:9">
      <c r="A87" s="412">
        <v>1982</v>
      </c>
      <c r="B87" s="394">
        <v>5790</v>
      </c>
      <c r="C87" s="394">
        <v>1720</v>
      </c>
      <c r="D87" s="394">
        <v>1550</v>
      </c>
      <c r="E87" s="394">
        <v>4390</v>
      </c>
      <c r="F87" s="394">
        <v>3170</v>
      </c>
      <c r="G87" s="451">
        <v>10800</v>
      </c>
      <c r="H87" s="451">
        <v>18200</v>
      </c>
      <c r="I87" s="443">
        <v>27200</v>
      </c>
    </row>
    <row r="88" spans="1:9">
      <c r="A88" s="412">
        <v>1983</v>
      </c>
      <c r="B88" s="394">
        <v>3020</v>
      </c>
      <c r="C88" s="394">
        <v>669</v>
      </c>
      <c r="D88" s="394">
        <v>1940</v>
      </c>
      <c r="E88" s="394">
        <v>4390</v>
      </c>
      <c r="F88" s="394">
        <v>2970</v>
      </c>
      <c r="G88" s="451">
        <v>13800</v>
      </c>
      <c r="H88" s="451">
        <v>22600</v>
      </c>
      <c r="I88" s="443">
        <v>27200</v>
      </c>
    </row>
    <row r="89" spans="1:9">
      <c r="A89" s="412">
        <v>1984</v>
      </c>
      <c r="B89" s="394">
        <v>3920</v>
      </c>
      <c r="C89" s="394">
        <v>1770</v>
      </c>
      <c r="D89" s="394">
        <v>2360</v>
      </c>
      <c r="E89" s="394">
        <v>3420</v>
      </c>
      <c r="F89" s="394">
        <v>4320</v>
      </c>
      <c r="G89" s="451">
        <v>13800</v>
      </c>
      <c r="H89" s="451">
        <v>21700</v>
      </c>
      <c r="I89" s="443">
        <v>31100</v>
      </c>
    </row>
    <row r="90" spans="1:9">
      <c r="A90" s="412">
        <v>1985</v>
      </c>
      <c r="B90" s="394">
        <v>2450</v>
      </c>
      <c r="C90" s="394">
        <v>990</v>
      </c>
      <c r="D90" s="394">
        <v>1240</v>
      </c>
      <c r="E90" s="394">
        <v>2910</v>
      </c>
      <c r="F90" s="394">
        <v>4430</v>
      </c>
      <c r="G90" s="451">
        <v>13800</v>
      </c>
      <c r="H90" s="451">
        <v>20900</v>
      </c>
      <c r="I90" s="443">
        <v>31000</v>
      </c>
    </row>
    <row r="91" spans="1:9">
      <c r="A91" s="412">
        <v>1986</v>
      </c>
      <c r="B91" s="394">
        <v>2110</v>
      </c>
      <c r="C91" s="394">
        <v>2740</v>
      </c>
      <c r="D91" s="394">
        <v>1390</v>
      </c>
      <c r="E91" s="394">
        <v>2480</v>
      </c>
      <c r="F91" s="394">
        <v>3920</v>
      </c>
      <c r="G91" s="451">
        <v>13800</v>
      </c>
      <c r="H91" s="451">
        <v>20500</v>
      </c>
      <c r="I91" s="443">
        <v>32000</v>
      </c>
    </row>
    <row r="92" spans="1:9">
      <c r="A92" s="412">
        <v>1987</v>
      </c>
      <c r="B92" s="394">
        <v>2280</v>
      </c>
      <c r="C92" s="394">
        <v>2570</v>
      </c>
      <c r="D92" s="394">
        <v>1310</v>
      </c>
      <c r="E92" s="394">
        <v>2060</v>
      </c>
      <c r="F92" s="394">
        <v>4220</v>
      </c>
      <c r="G92" s="451">
        <v>13800</v>
      </c>
      <c r="H92" s="451">
        <v>19800</v>
      </c>
      <c r="I92" s="443">
        <v>32000</v>
      </c>
    </row>
    <row r="93" spans="1:9">
      <c r="A93" s="412">
        <v>1988</v>
      </c>
      <c r="B93" s="394">
        <v>2950</v>
      </c>
      <c r="C93" s="394">
        <v>2350</v>
      </c>
      <c r="D93" s="394">
        <v>1580</v>
      </c>
      <c r="E93" s="394">
        <v>1270</v>
      </c>
      <c r="F93" s="394">
        <v>4830</v>
      </c>
      <c r="G93" s="451">
        <v>13400</v>
      </c>
      <c r="H93" s="451">
        <v>18500</v>
      </c>
      <c r="I93" s="443">
        <v>33000</v>
      </c>
    </row>
    <row r="94" spans="1:9">
      <c r="A94" s="412">
        <v>1989</v>
      </c>
      <c r="B94" s="394">
        <v>2390</v>
      </c>
      <c r="C94" s="394">
        <v>4160</v>
      </c>
      <c r="D94" s="394">
        <v>3040</v>
      </c>
      <c r="E94" s="394">
        <v>1740</v>
      </c>
      <c r="F94" s="394">
        <v>4650</v>
      </c>
      <c r="G94" s="451">
        <v>24300</v>
      </c>
      <c r="H94" s="451">
        <v>31900</v>
      </c>
      <c r="I94" s="443">
        <v>33000</v>
      </c>
    </row>
    <row r="95" spans="1:9">
      <c r="A95" s="412">
        <v>1990</v>
      </c>
      <c r="B95" s="394">
        <v>2310</v>
      </c>
      <c r="C95" s="394">
        <v>4690</v>
      </c>
      <c r="D95" s="394">
        <v>3920</v>
      </c>
      <c r="E95" s="394">
        <v>1080</v>
      </c>
      <c r="F95" s="435">
        <v>4080</v>
      </c>
      <c r="G95" s="451">
        <v>16600</v>
      </c>
      <c r="H95" s="451">
        <v>20700</v>
      </c>
      <c r="I95" s="443">
        <v>33200</v>
      </c>
    </row>
    <row r="96" spans="1:9">
      <c r="A96" s="412">
        <v>1991</v>
      </c>
      <c r="B96" s="394">
        <v>2250</v>
      </c>
      <c r="C96" s="394">
        <v>1620</v>
      </c>
      <c r="D96" s="394">
        <v>2860</v>
      </c>
      <c r="E96" s="394">
        <v>935</v>
      </c>
      <c r="F96" s="435">
        <v>3290</v>
      </c>
      <c r="G96" s="451">
        <v>11200</v>
      </c>
      <c r="H96" s="451">
        <v>13400</v>
      </c>
      <c r="I96" s="443">
        <v>26400</v>
      </c>
    </row>
    <row r="97" spans="1:9">
      <c r="A97" s="412">
        <v>1992</v>
      </c>
      <c r="B97" s="394">
        <v>1350</v>
      </c>
      <c r="C97" s="394">
        <v>1790</v>
      </c>
      <c r="D97" s="394">
        <v>3430</v>
      </c>
      <c r="E97" s="394">
        <v>1080</v>
      </c>
      <c r="F97" s="435">
        <v>3980</v>
      </c>
      <c r="G97" s="451">
        <v>8970</v>
      </c>
      <c r="H97" s="451">
        <v>10400</v>
      </c>
      <c r="I97" s="443">
        <v>26700</v>
      </c>
    </row>
    <row r="98" spans="1:9">
      <c r="A98" s="412">
        <v>1993</v>
      </c>
      <c r="B98" s="394">
        <v>2870</v>
      </c>
      <c r="C98" s="394">
        <v>3190</v>
      </c>
      <c r="D98" s="394">
        <v>3100</v>
      </c>
      <c r="E98" s="394">
        <v>900</v>
      </c>
      <c r="F98" s="435">
        <v>3930</v>
      </c>
      <c r="G98" s="451">
        <v>5710</v>
      </c>
      <c r="H98" s="451">
        <v>6440</v>
      </c>
      <c r="I98" s="443">
        <v>25000</v>
      </c>
    </row>
    <row r="99" spans="1:9">
      <c r="A99" s="412">
        <v>1994</v>
      </c>
      <c r="B99" s="394">
        <v>2830</v>
      </c>
      <c r="C99" s="394">
        <v>4150</v>
      </c>
      <c r="D99" s="394">
        <v>2790</v>
      </c>
      <c r="E99" s="394">
        <v>1110</v>
      </c>
      <c r="F99" s="435">
        <v>4460</v>
      </c>
      <c r="G99" s="451">
        <v>11600</v>
      </c>
      <c r="H99" s="451">
        <v>12800</v>
      </c>
      <c r="I99" s="443">
        <v>32000</v>
      </c>
    </row>
    <row r="100" spans="1:9">
      <c r="A100" s="412">
        <v>1995</v>
      </c>
      <c r="B100" s="394">
        <v>1990</v>
      </c>
      <c r="C100" s="394">
        <v>5100</v>
      </c>
      <c r="D100" s="394">
        <v>2240</v>
      </c>
      <c r="E100" s="394">
        <v>310</v>
      </c>
      <c r="F100" s="435">
        <v>4650</v>
      </c>
      <c r="G100" s="451">
        <v>11000</v>
      </c>
      <c r="H100" s="451">
        <v>11800</v>
      </c>
      <c r="I100" s="443">
        <v>36000</v>
      </c>
    </row>
    <row r="101" spans="1:9">
      <c r="A101" s="412">
        <v>1996</v>
      </c>
      <c r="B101" s="394">
        <v>3730</v>
      </c>
      <c r="C101" s="394">
        <v>4650</v>
      </c>
      <c r="D101" s="394">
        <v>3700</v>
      </c>
      <c r="E101" s="394">
        <v>305</v>
      </c>
      <c r="F101" s="435">
        <v>4630</v>
      </c>
      <c r="G101" s="451">
        <v>12600</v>
      </c>
      <c r="H101" s="451">
        <v>13100</v>
      </c>
      <c r="I101" s="443">
        <v>35100</v>
      </c>
    </row>
    <row r="102" spans="1:9">
      <c r="A102" s="412">
        <v>1997</v>
      </c>
      <c r="B102" s="416" t="s">
        <v>1325</v>
      </c>
      <c r="C102" s="394">
        <v>5640</v>
      </c>
      <c r="D102" s="394">
        <v>2420</v>
      </c>
      <c r="E102" s="394">
        <v>323</v>
      </c>
      <c r="F102" s="435">
        <v>4710</v>
      </c>
      <c r="G102" s="451">
        <v>15300</v>
      </c>
      <c r="H102" s="451">
        <v>15500</v>
      </c>
      <c r="I102" s="443">
        <v>37100</v>
      </c>
    </row>
    <row r="103" spans="1:9">
      <c r="A103" s="412">
        <v>1998</v>
      </c>
      <c r="B103" s="416" t="s">
        <v>1325</v>
      </c>
      <c r="C103" s="394">
        <v>5200</v>
      </c>
      <c r="D103" s="394">
        <v>2350</v>
      </c>
      <c r="E103" s="394">
        <v>336</v>
      </c>
      <c r="F103" s="435">
        <v>4380</v>
      </c>
      <c r="G103" s="451">
        <v>21500</v>
      </c>
      <c r="H103" s="451">
        <v>21500</v>
      </c>
      <c r="I103" s="443">
        <v>42700</v>
      </c>
    </row>
    <row r="104" spans="1:9">
      <c r="A104" s="412">
        <v>1999</v>
      </c>
      <c r="B104" s="416" t="s">
        <v>1325</v>
      </c>
      <c r="C104" s="394">
        <v>5000</v>
      </c>
      <c r="D104" s="394">
        <v>1540</v>
      </c>
      <c r="E104" s="394">
        <v>348</v>
      </c>
      <c r="F104" s="435">
        <v>3840</v>
      </c>
      <c r="G104" s="451">
        <v>7830</v>
      </c>
      <c r="H104" s="451">
        <v>7660</v>
      </c>
      <c r="I104" s="401">
        <v>36300</v>
      </c>
    </row>
    <row r="105" spans="1:9">
      <c r="A105" s="412">
        <v>2000</v>
      </c>
      <c r="B105" s="388">
        <v>0</v>
      </c>
      <c r="C105" s="388">
        <v>7830</v>
      </c>
      <c r="D105" s="388">
        <v>1710</v>
      </c>
      <c r="E105" s="388">
        <v>303</v>
      </c>
      <c r="F105" s="447">
        <v>6170</v>
      </c>
      <c r="G105" s="429">
        <v>7160</v>
      </c>
      <c r="H105" s="429">
        <v>6780</v>
      </c>
      <c r="I105" s="440">
        <v>41000</v>
      </c>
    </row>
    <row r="106" spans="1:9">
      <c r="A106" s="433">
        <v>2001</v>
      </c>
      <c r="B106" s="388">
        <v>0</v>
      </c>
      <c r="C106" s="388">
        <v>6140</v>
      </c>
      <c r="D106" s="388">
        <v>593</v>
      </c>
      <c r="E106" s="388">
        <v>251</v>
      </c>
      <c r="F106" s="447">
        <v>5600</v>
      </c>
      <c r="G106" s="429">
        <v>5390</v>
      </c>
      <c r="H106" s="429">
        <v>4960</v>
      </c>
      <c r="I106" s="440">
        <v>41800</v>
      </c>
    </row>
    <row r="107" spans="1:9">
      <c r="A107" s="433">
        <v>2002</v>
      </c>
      <c r="B107" s="388">
        <v>0</v>
      </c>
      <c r="C107" s="388">
        <v>5060</v>
      </c>
      <c r="D107" s="388">
        <v>1010</v>
      </c>
      <c r="E107" s="388">
        <v>233</v>
      </c>
      <c r="F107" s="447">
        <v>4060</v>
      </c>
      <c r="G107" s="429">
        <v>5270</v>
      </c>
      <c r="H107" s="429">
        <v>4780</v>
      </c>
      <c r="I107" s="440">
        <v>51000</v>
      </c>
    </row>
    <row r="108" spans="1:9">
      <c r="A108" s="427">
        <v>2003</v>
      </c>
      <c r="B108" s="399">
        <v>0</v>
      </c>
      <c r="C108" s="399">
        <v>5050</v>
      </c>
      <c r="D108" s="399">
        <v>866</v>
      </c>
      <c r="E108" s="399">
        <v>252</v>
      </c>
      <c r="F108" s="399">
        <v>4160</v>
      </c>
      <c r="G108" s="399">
        <v>8700</v>
      </c>
      <c r="H108" s="399">
        <v>7710</v>
      </c>
      <c r="I108" s="399">
        <v>47900</v>
      </c>
    </row>
    <row r="109" spans="1:9">
      <c r="A109" s="427">
        <v>2004</v>
      </c>
      <c r="B109" s="399">
        <v>0</v>
      </c>
      <c r="C109" s="399">
        <v>6610</v>
      </c>
      <c r="D109" s="399">
        <v>1110</v>
      </c>
      <c r="E109" s="399">
        <v>336</v>
      </c>
      <c r="F109" s="399">
        <v>5410</v>
      </c>
      <c r="G109" s="399">
        <v>23600</v>
      </c>
      <c r="H109" s="399">
        <v>20300</v>
      </c>
      <c r="I109" s="399">
        <v>51900</v>
      </c>
    </row>
    <row r="110" spans="1:9">
      <c r="A110" s="427">
        <v>2005</v>
      </c>
      <c r="B110" s="399">
        <v>0</v>
      </c>
      <c r="C110" s="399">
        <v>3450</v>
      </c>
      <c r="D110" s="399">
        <v>1570</v>
      </c>
      <c r="E110" s="399">
        <v>371</v>
      </c>
      <c r="F110" s="399">
        <v>1850</v>
      </c>
      <c r="G110" s="399">
        <v>64100</v>
      </c>
      <c r="H110" s="399">
        <v>53500</v>
      </c>
      <c r="I110" s="399">
        <v>56400</v>
      </c>
    </row>
    <row r="111" spans="1:9">
      <c r="A111" s="427">
        <v>2006</v>
      </c>
      <c r="B111" s="399">
        <v>0</v>
      </c>
      <c r="C111" s="399">
        <v>4950</v>
      </c>
      <c r="D111" s="399">
        <v>1690</v>
      </c>
      <c r="E111" s="399">
        <v>330</v>
      </c>
      <c r="F111" s="399">
        <v>3300</v>
      </c>
      <c r="G111" s="399">
        <v>30900</v>
      </c>
      <c r="H111" s="399">
        <v>25000</v>
      </c>
      <c r="I111" s="399">
        <v>57900</v>
      </c>
    </row>
    <row r="112" spans="1:9">
      <c r="A112" s="427">
        <v>2007</v>
      </c>
      <c r="B112" s="399">
        <v>0</v>
      </c>
      <c r="C112" s="399">
        <v>5950</v>
      </c>
      <c r="D112" s="399">
        <v>1160</v>
      </c>
      <c r="E112" s="399">
        <v>324</v>
      </c>
      <c r="F112" s="399">
        <v>4800</v>
      </c>
      <c r="G112" s="399">
        <v>29100</v>
      </c>
      <c r="H112" s="399">
        <v>22900</v>
      </c>
      <c r="I112" s="399">
        <v>58500</v>
      </c>
    </row>
    <row r="113" spans="1:9">
      <c r="A113" s="427">
        <v>2008</v>
      </c>
      <c r="B113" s="399">
        <v>520</v>
      </c>
      <c r="C113" s="399">
        <v>7890</v>
      </c>
      <c r="D113" s="399">
        <v>1740</v>
      </c>
      <c r="E113" s="399">
        <v>335</v>
      </c>
      <c r="F113" s="399">
        <v>6660</v>
      </c>
      <c r="G113" s="399">
        <v>50800</v>
      </c>
      <c r="H113" s="399">
        <v>38500</v>
      </c>
      <c r="I113" s="399">
        <v>61600</v>
      </c>
    </row>
    <row r="114" spans="1:9">
      <c r="A114" s="427">
        <v>2009</v>
      </c>
      <c r="B114" s="399">
        <v>230</v>
      </c>
      <c r="C114" s="399">
        <v>2320</v>
      </c>
      <c r="D114" s="399">
        <v>1590</v>
      </c>
      <c r="E114" s="399">
        <v>295</v>
      </c>
      <c r="F114" s="399">
        <v>1000</v>
      </c>
      <c r="G114" s="399">
        <v>21400</v>
      </c>
      <c r="H114" s="399">
        <v>16200</v>
      </c>
      <c r="I114" s="399">
        <v>58800</v>
      </c>
    </row>
    <row r="115" spans="1:9">
      <c r="A115" s="427">
        <v>2010</v>
      </c>
      <c r="B115" s="399">
        <v>1060</v>
      </c>
      <c r="C115" s="399">
        <v>6760</v>
      </c>
      <c r="D115" s="399">
        <v>1960</v>
      </c>
      <c r="E115" s="399">
        <v>248</v>
      </c>
      <c r="F115" s="399">
        <v>5920</v>
      </c>
      <c r="G115" s="399">
        <v>25400</v>
      </c>
      <c r="H115" s="399">
        <v>19000</v>
      </c>
      <c r="I115" s="399">
        <v>71700</v>
      </c>
    </row>
    <row r="116" spans="1:9">
      <c r="A116" s="427">
        <v>2011</v>
      </c>
      <c r="B116" s="399">
        <v>590</v>
      </c>
      <c r="C116" s="399">
        <v>7830</v>
      </c>
      <c r="D116" s="399">
        <v>904</v>
      </c>
      <c r="E116" s="399">
        <v>193</v>
      </c>
      <c r="F116" s="399">
        <v>7570</v>
      </c>
      <c r="G116" s="399">
        <v>26600</v>
      </c>
      <c r="H116" s="399">
        <v>19300</v>
      </c>
      <c r="I116" s="399">
        <v>71500</v>
      </c>
    </row>
    <row r="117" spans="1:9">
      <c r="A117" s="427">
        <v>2012</v>
      </c>
      <c r="B117" s="406">
        <v>106</v>
      </c>
      <c r="C117" s="399">
        <v>8490</v>
      </c>
      <c r="D117" s="386">
        <v>1090</v>
      </c>
      <c r="E117" s="399">
        <v>219</v>
      </c>
      <c r="F117" s="386">
        <v>7700</v>
      </c>
      <c r="G117" s="399">
        <v>25600</v>
      </c>
      <c r="H117" s="399">
        <v>18100</v>
      </c>
      <c r="I117" s="452">
        <v>74900</v>
      </c>
    </row>
    <row r="118" spans="1:9">
      <c r="A118" s="427">
        <v>2013</v>
      </c>
      <c r="B118" s="399">
        <v>591</v>
      </c>
      <c r="C118" s="399">
        <v>8760</v>
      </c>
      <c r="D118" s="399">
        <v>1520</v>
      </c>
      <c r="E118" s="399">
        <v>166</v>
      </c>
      <c r="F118" s="399">
        <v>8000</v>
      </c>
      <c r="G118" s="399">
        <v>23800</v>
      </c>
      <c r="H118" s="399">
        <v>16600</v>
      </c>
      <c r="I118" s="399">
        <v>81400</v>
      </c>
    </row>
    <row r="119" spans="1:9">
      <c r="A119" s="427">
        <v>2014</v>
      </c>
      <c r="B119" s="399">
        <v>0</v>
      </c>
      <c r="C119" s="399">
        <v>10900</v>
      </c>
      <c r="D119" s="399">
        <v>1370</v>
      </c>
      <c r="E119" s="399">
        <v>140</v>
      </c>
      <c r="F119" s="399">
        <v>9560</v>
      </c>
      <c r="G119" s="399">
        <v>22100</v>
      </c>
      <c r="H119" s="399">
        <v>15200</v>
      </c>
      <c r="I119" s="399">
        <v>91800</v>
      </c>
    </row>
    <row r="120" spans="1:9">
      <c r="A120" s="427">
        <v>2015</v>
      </c>
      <c r="B120" s="399">
        <v>0</v>
      </c>
      <c r="C120" s="399">
        <v>10200</v>
      </c>
      <c r="D120" s="399">
        <v>920</v>
      </c>
      <c r="E120" s="399">
        <v>210</v>
      </c>
      <c r="F120" s="399">
        <v>9250</v>
      </c>
      <c r="G120" s="399">
        <v>16400</v>
      </c>
      <c r="H120" s="399">
        <v>11300</v>
      </c>
      <c r="I120" s="399">
        <v>85700</v>
      </c>
    </row>
    <row r="121" spans="1:9">
      <c r="A121" s="444">
        <v>2016</v>
      </c>
      <c r="B121" s="406">
        <v>0</v>
      </c>
      <c r="C121" s="399">
        <v>8150</v>
      </c>
      <c r="D121" s="406">
        <v>1140</v>
      </c>
      <c r="E121" s="399">
        <v>207</v>
      </c>
      <c r="F121" s="386">
        <v>7030</v>
      </c>
      <c r="G121" s="399">
        <v>13300</v>
      </c>
      <c r="H121" s="452">
        <v>9030</v>
      </c>
      <c r="I121" s="399">
        <v>78200</v>
      </c>
    </row>
    <row r="122" spans="1:9">
      <c r="A122" s="438">
        <v>2017</v>
      </c>
      <c r="B122" s="413">
        <v>0</v>
      </c>
      <c r="C122" s="399">
        <v>9770</v>
      </c>
      <c r="D122" s="413">
        <v>1080</v>
      </c>
      <c r="E122" s="399">
        <v>227</v>
      </c>
      <c r="F122" s="399">
        <v>8670</v>
      </c>
      <c r="G122" s="413">
        <v>29900</v>
      </c>
      <c r="H122" s="399">
        <v>19900</v>
      </c>
      <c r="I122" s="399">
        <v>85900</v>
      </c>
    </row>
    <row r="123" spans="1:9">
      <c r="A123" s="438">
        <v>2018</v>
      </c>
      <c r="B123" s="413">
        <v>0</v>
      </c>
      <c r="C123" s="399">
        <v>11600</v>
      </c>
      <c r="D123" s="413">
        <v>1660</v>
      </c>
      <c r="E123" s="399">
        <v>250</v>
      </c>
      <c r="F123" s="399">
        <v>10200</v>
      </c>
      <c r="G123" s="413">
        <v>64500</v>
      </c>
      <c r="H123" s="399">
        <v>42000</v>
      </c>
      <c r="I123" s="399">
        <v>83500</v>
      </c>
    </row>
    <row r="124" spans="1:9">
      <c r="A124" s="444">
        <v>2019</v>
      </c>
      <c r="B124" s="452">
        <v>460</v>
      </c>
      <c r="C124" s="399">
        <v>8730</v>
      </c>
      <c r="D124" s="399">
        <v>1880</v>
      </c>
      <c r="E124" s="399">
        <v>257</v>
      </c>
      <c r="F124" s="399">
        <v>7310</v>
      </c>
      <c r="G124" s="399">
        <v>47900</v>
      </c>
      <c r="H124" s="399">
        <v>30500</v>
      </c>
      <c r="I124" s="399">
        <v>86800</v>
      </c>
    </row>
    <row r="125" spans="1:9">
      <c r="A125" s="497" t="s">
        <v>1336</v>
      </c>
      <c r="B125" s="497"/>
      <c r="C125" s="497"/>
      <c r="D125" s="497"/>
      <c r="E125" s="497"/>
      <c r="F125" s="497"/>
      <c r="G125" s="497"/>
      <c r="H125" s="497"/>
      <c r="I125" s="497"/>
    </row>
    <row r="126" spans="1:9" ht="16.5">
      <c r="A126" s="527" t="s">
        <v>1429</v>
      </c>
      <c r="B126" s="527"/>
      <c r="C126" s="527"/>
      <c r="D126" s="527"/>
      <c r="E126" s="527"/>
      <c r="F126" s="527"/>
      <c r="G126" s="527"/>
      <c r="H126" s="527"/>
      <c r="I126" s="527"/>
    </row>
    <row r="127" spans="1:9">
      <c r="A127" s="510" t="s">
        <v>1328</v>
      </c>
      <c r="B127" s="510"/>
      <c r="C127" s="510"/>
      <c r="D127" s="510"/>
      <c r="E127" s="510"/>
      <c r="F127" s="510"/>
      <c r="G127" s="510"/>
      <c r="H127" s="510"/>
      <c r="I127" s="510"/>
    </row>
  </sheetData>
  <mergeCells count="7">
    <mergeCell ref="A126:I126"/>
    <mergeCell ref="A127:I127"/>
    <mergeCell ref="A1:I1"/>
    <mergeCell ref="A2:I2"/>
    <mergeCell ref="A3:I3"/>
    <mergeCell ref="A4:I4"/>
    <mergeCell ref="A125:I1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"/>
  <sheetViews>
    <sheetView topLeftCell="A13" workbookViewId="0">
      <selection activeCell="B2" sqref="B2:B53"/>
    </sheetView>
  </sheetViews>
  <sheetFormatPr defaultRowHeight="15"/>
  <cols>
    <col min="5" max="5" width="10.85546875" bestFit="1" customWidth="1"/>
  </cols>
  <sheetData>
    <row r="1" spans="1:7" s="6" customFormat="1">
      <c r="A1" s="6" t="s">
        <v>953</v>
      </c>
      <c r="B1" s="6" t="s">
        <v>1466</v>
      </c>
      <c r="E1" s="6" t="s">
        <v>1467</v>
      </c>
    </row>
    <row r="2" spans="1:7">
      <c r="A2">
        <v>1970</v>
      </c>
      <c r="B2">
        <v>743189449372.19604</v>
      </c>
      <c r="D2">
        <v>2.1745000000000001</v>
      </c>
      <c r="E2">
        <f>D2*10^12</f>
        <v>2174500000000</v>
      </c>
      <c r="G2" t="s">
        <v>1468</v>
      </c>
    </row>
    <row r="3" spans="1:7">
      <c r="A3">
        <v>1971</v>
      </c>
      <c r="B3">
        <v>837802180881.98096</v>
      </c>
      <c r="D3">
        <v>2.2522000000000002</v>
      </c>
      <c r="E3" s="6">
        <f t="shared" ref="E3:E53" si="0">D3*10^12</f>
        <v>2252200000000</v>
      </c>
      <c r="G3" t="s">
        <v>1469</v>
      </c>
    </row>
    <row r="4" spans="1:7">
      <c r="A4">
        <v>1972</v>
      </c>
      <c r="B4">
        <v>1006817230484.54</v>
      </c>
      <c r="D4">
        <v>2.3321000000000001</v>
      </c>
      <c r="E4" s="6">
        <f t="shared" si="0"/>
        <v>2332100000000</v>
      </c>
    </row>
    <row r="5" spans="1:7">
      <c r="A5">
        <v>1973</v>
      </c>
      <c r="B5">
        <v>1259310413818.3799</v>
      </c>
      <c r="D5">
        <v>2.4137</v>
      </c>
      <c r="E5" s="6">
        <f t="shared" si="0"/>
        <v>2413700000000</v>
      </c>
    </row>
    <row r="6" spans="1:7">
      <c r="A6">
        <v>1974</v>
      </c>
      <c r="B6">
        <v>1417060673193.79</v>
      </c>
      <c r="D6">
        <v>2.4969000000000001</v>
      </c>
      <c r="E6" s="6">
        <f t="shared" si="0"/>
        <v>2496900000000</v>
      </c>
    </row>
    <row r="7" spans="1:7">
      <c r="A7">
        <v>1975</v>
      </c>
      <c r="B7">
        <v>1557212864940.3401</v>
      </c>
      <c r="D7">
        <v>2.5819000000000001</v>
      </c>
      <c r="E7" s="6">
        <f t="shared" si="0"/>
        <v>2581900000000</v>
      </c>
    </row>
    <row r="8" spans="1:7">
      <c r="A8">
        <v>1976</v>
      </c>
      <c r="B8">
        <v>1688428651189.97</v>
      </c>
      <c r="D8">
        <v>2.6688000000000001</v>
      </c>
      <c r="E8" s="6">
        <f t="shared" si="0"/>
        <v>2668800000000</v>
      </c>
    </row>
    <row r="9" spans="1:7">
      <c r="A9">
        <v>1977</v>
      </c>
      <c r="B9">
        <v>1936948093742.8601</v>
      </c>
      <c r="D9">
        <v>2.7576000000000001</v>
      </c>
      <c r="E9" s="6">
        <f t="shared" si="0"/>
        <v>2757600000000</v>
      </c>
    </row>
    <row r="10" spans="1:7">
      <c r="A10">
        <v>1978</v>
      </c>
      <c r="B10">
        <v>2339707846615.75</v>
      </c>
      <c r="D10">
        <v>2.8485999999999998</v>
      </c>
      <c r="E10" s="6">
        <f t="shared" si="0"/>
        <v>2848600000000</v>
      </c>
    </row>
    <row r="11" spans="1:7">
      <c r="A11">
        <v>1979</v>
      </c>
      <c r="B11">
        <v>2713984467983.2002</v>
      </c>
      <c r="D11">
        <v>2.9416000000000002</v>
      </c>
      <c r="E11" s="6">
        <f t="shared" si="0"/>
        <v>2941600000000</v>
      </c>
    </row>
    <row r="12" spans="1:7">
      <c r="A12">
        <v>1980</v>
      </c>
      <c r="B12">
        <v>3023804938497.23</v>
      </c>
      <c r="D12">
        <v>3.0369000000000002</v>
      </c>
      <c r="E12" s="6">
        <f t="shared" si="0"/>
        <v>3036900000000</v>
      </c>
    </row>
    <row r="13" spans="1:7">
      <c r="A13">
        <v>1981</v>
      </c>
      <c r="B13">
        <v>3066484540536.8799</v>
      </c>
      <c r="D13">
        <v>3.1343000000000001</v>
      </c>
      <c r="E13" s="6">
        <f t="shared" si="0"/>
        <v>3134300000000</v>
      </c>
    </row>
    <row r="14" spans="1:7">
      <c r="A14">
        <v>1982</v>
      </c>
      <c r="B14">
        <v>2929919698337.0698</v>
      </c>
      <c r="D14">
        <v>3.2341000000000002</v>
      </c>
      <c r="E14" s="6">
        <f t="shared" si="0"/>
        <v>3234100000000</v>
      </c>
    </row>
    <row r="15" spans="1:7">
      <c r="A15">
        <v>1983</v>
      </c>
      <c r="B15">
        <v>2905568573611.3101</v>
      </c>
      <c r="D15">
        <v>3.3361999999999998</v>
      </c>
      <c r="E15" s="6">
        <f t="shared" si="0"/>
        <v>3336200000000</v>
      </c>
    </row>
    <row r="16" spans="1:7">
      <c r="A16">
        <v>1984</v>
      </c>
      <c r="B16">
        <v>2989914085821.1802</v>
      </c>
      <c r="D16">
        <v>3.4405999999999999</v>
      </c>
      <c r="E16" s="6">
        <f t="shared" si="0"/>
        <v>3440600000000</v>
      </c>
    </row>
    <row r="17" spans="1:5">
      <c r="A17">
        <v>1985</v>
      </c>
      <c r="B17">
        <v>3118364271050.3501</v>
      </c>
      <c r="D17">
        <v>3.5474000000000001</v>
      </c>
      <c r="E17" s="6">
        <f t="shared" si="0"/>
        <v>3547400000000</v>
      </c>
    </row>
    <row r="18" spans="1:5">
      <c r="A18">
        <v>1986</v>
      </c>
      <c r="B18">
        <v>3723905462522.04</v>
      </c>
      <c r="D18">
        <v>3.6564999999999999</v>
      </c>
      <c r="E18" s="6">
        <f t="shared" si="0"/>
        <v>3656500000000</v>
      </c>
    </row>
    <row r="19" spans="1:5">
      <c r="A19">
        <v>1987</v>
      </c>
      <c r="B19">
        <v>4266918966668.8599</v>
      </c>
      <c r="D19">
        <v>3.7681</v>
      </c>
      <c r="E19" s="6">
        <f t="shared" si="0"/>
        <v>3768100000000</v>
      </c>
    </row>
    <row r="20" spans="1:5">
      <c r="A20">
        <v>1988</v>
      </c>
      <c r="B20">
        <v>4884375132914.0596</v>
      </c>
      <c r="D20">
        <v>3.8820000000000001</v>
      </c>
      <c r="E20" s="6">
        <f t="shared" si="0"/>
        <v>3882000000000</v>
      </c>
    </row>
    <row r="21" spans="1:5">
      <c r="A21">
        <v>1989</v>
      </c>
      <c r="B21">
        <v>5163930867406.8203</v>
      </c>
      <c r="D21">
        <v>3.9984000000000002</v>
      </c>
      <c r="E21" s="6">
        <f t="shared" si="0"/>
        <v>3998400000000</v>
      </c>
    </row>
    <row r="22" spans="1:5">
      <c r="A22">
        <v>1990</v>
      </c>
      <c r="B22">
        <v>5708604403560.0801</v>
      </c>
      <c r="D22">
        <v>4.1172000000000004</v>
      </c>
      <c r="E22" s="6">
        <f t="shared" si="0"/>
        <v>4117200000000.0005</v>
      </c>
    </row>
    <row r="23" spans="1:5">
      <c r="A23">
        <v>1991</v>
      </c>
      <c r="B23">
        <v>5820265773147.9004</v>
      </c>
      <c r="D23">
        <v>4.2382999999999997</v>
      </c>
      <c r="E23" s="6">
        <f t="shared" si="0"/>
        <v>4238299999999.9995</v>
      </c>
    </row>
    <row r="24" spans="1:5">
      <c r="A24">
        <v>1992</v>
      </c>
      <c r="B24">
        <v>6122661040792.8896</v>
      </c>
      <c r="D24">
        <v>4.3613</v>
      </c>
      <c r="E24" s="6">
        <f t="shared" si="0"/>
        <v>4361300000000</v>
      </c>
    </row>
    <row r="25" spans="1:5">
      <c r="A25">
        <v>1993</v>
      </c>
      <c r="B25">
        <v>6138313852163.8701</v>
      </c>
      <c r="D25">
        <v>4.4863</v>
      </c>
      <c r="E25" s="6">
        <f t="shared" si="0"/>
        <v>4486300000000</v>
      </c>
    </row>
    <row r="26" spans="1:5">
      <c r="A26">
        <v>1994</v>
      </c>
      <c r="B26">
        <v>6617560395263.3203</v>
      </c>
      <c r="D26">
        <v>4.6132999999999997</v>
      </c>
      <c r="E26" s="6">
        <f t="shared" si="0"/>
        <v>4613300000000</v>
      </c>
    </row>
    <row r="27" spans="1:5">
      <c r="A27">
        <v>1995</v>
      </c>
      <c r="B27">
        <v>7385586301324.6797</v>
      </c>
      <c r="D27">
        <v>4.7422000000000004</v>
      </c>
      <c r="E27" s="6">
        <f t="shared" si="0"/>
        <v>4742200000000</v>
      </c>
    </row>
    <row r="28" spans="1:5">
      <c r="A28">
        <v>1996</v>
      </c>
      <c r="B28">
        <v>7571538659128.0303</v>
      </c>
      <c r="D28">
        <v>4.8731999999999998</v>
      </c>
      <c r="E28" s="6">
        <f t="shared" si="0"/>
        <v>4873200000000</v>
      </c>
    </row>
    <row r="29" spans="1:5">
      <c r="A29">
        <v>1997</v>
      </c>
      <c r="B29">
        <v>7451520551537.3496</v>
      </c>
      <c r="D29">
        <v>5.0061</v>
      </c>
      <c r="E29" s="6">
        <f t="shared" si="0"/>
        <v>5006100000000</v>
      </c>
    </row>
    <row r="30" spans="1:5">
      <c r="A30">
        <v>1998</v>
      </c>
      <c r="B30">
        <v>7396657266257.04</v>
      </c>
      <c r="D30">
        <v>5.141</v>
      </c>
      <c r="E30" s="6">
        <f t="shared" si="0"/>
        <v>5141000000000</v>
      </c>
    </row>
    <row r="31" spans="1:5">
      <c r="A31">
        <v>1999</v>
      </c>
      <c r="B31">
        <v>7718468760217.4102</v>
      </c>
      <c r="D31">
        <v>5.2777000000000003</v>
      </c>
      <c r="E31" s="6">
        <f t="shared" si="0"/>
        <v>5277700000000</v>
      </c>
    </row>
    <row r="32" spans="1:5">
      <c r="A32">
        <v>2000</v>
      </c>
      <c r="B32">
        <v>8043643408193.8799</v>
      </c>
      <c r="D32">
        <v>5.4162999999999997</v>
      </c>
      <c r="E32" s="6">
        <f t="shared" si="0"/>
        <v>5416300000000</v>
      </c>
    </row>
    <row r="33" spans="1:5">
      <c r="A33">
        <v>2001</v>
      </c>
      <c r="B33">
        <v>7839478143546.1201</v>
      </c>
      <c r="D33">
        <v>5.5570000000000004</v>
      </c>
      <c r="E33" s="6">
        <f t="shared" si="0"/>
        <v>5557000000000</v>
      </c>
    </row>
    <row r="34" spans="1:5">
      <c r="A34">
        <v>2002</v>
      </c>
      <c r="B34">
        <v>7907709192794.8096</v>
      </c>
      <c r="D34">
        <v>5.6997</v>
      </c>
      <c r="E34" s="6">
        <f t="shared" si="0"/>
        <v>5699700000000</v>
      </c>
    </row>
    <row r="35" spans="1:5">
      <c r="A35">
        <v>2003</v>
      </c>
      <c r="B35">
        <v>8900748999220.1094</v>
      </c>
      <c r="D35">
        <v>5.8442999999999996</v>
      </c>
      <c r="E35" s="6">
        <f t="shared" si="0"/>
        <v>5844300000000</v>
      </c>
    </row>
    <row r="36" spans="1:5">
      <c r="A36">
        <v>2004</v>
      </c>
      <c r="B36">
        <v>10191028188306.5</v>
      </c>
      <c r="D36">
        <v>5.9908000000000001</v>
      </c>
      <c r="E36" s="6">
        <f t="shared" si="0"/>
        <v>5990800000000</v>
      </c>
    </row>
    <row r="37" spans="1:5">
      <c r="A37">
        <v>2005</v>
      </c>
      <c r="B37">
        <v>11278479499928.301</v>
      </c>
      <c r="D37">
        <v>6.1391999999999998</v>
      </c>
      <c r="E37" s="6">
        <f t="shared" si="0"/>
        <v>6139200000000</v>
      </c>
    </row>
    <row r="38" spans="1:5">
      <c r="A38">
        <v>2006</v>
      </c>
      <c r="B38">
        <v>12426085227268.5</v>
      </c>
      <c r="D38">
        <v>6.2892999999999999</v>
      </c>
      <c r="E38" s="6">
        <f t="shared" si="0"/>
        <v>6289300000000</v>
      </c>
    </row>
    <row r="39" spans="1:5">
      <c r="A39">
        <v>2007</v>
      </c>
      <c r="B39">
        <v>14139297656076.801</v>
      </c>
      <c r="D39">
        <v>6.4410999999999996</v>
      </c>
      <c r="E39" s="6">
        <f t="shared" si="0"/>
        <v>6441100000000</v>
      </c>
    </row>
    <row r="40" spans="1:5">
      <c r="A40">
        <v>2008</v>
      </c>
      <c r="B40">
        <v>15550625610086.9</v>
      </c>
      <c r="D40">
        <v>6.5945</v>
      </c>
      <c r="E40" s="6">
        <f t="shared" si="0"/>
        <v>6594500000000</v>
      </c>
    </row>
    <row r="41" spans="1:5">
      <c r="A41">
        <v>2009</v>
      </c>
      <c r="B41">
        <v>14303302108223.699</v>
      </c>
      <c r="D41">
        <v>6.7496</v>
      </c>
      <c r="E41" s="6">
        <f t="shared" si="0"/>
        <v>6749600000000</v>
      </c>
    </row>
    <row r="42" spans="1:5">
      <c r="A42">
        <v>2010</v>
      </c>
      <c r="B42">
        <v>15598140150113.4</v>
      </c>
      <c r="D42">
        <v>6.9061000000000003</v>
      </c>
      <c r="E42" s="6">
        <f t="shared" si="0"/>
        <v>6906100000000</v>
      </c>
    </row>
    <row r="43" spans="1:5">
      <c r="A43">
        <v>2011</v>
      </c>
      <c r="B43">
        <v>17664488481675.602</v>
      </c>
      <c r="D43">
        <v>7.0643000000000002</v>
      </c>
      <c r="E43" s="6">
        <f t="shared" si="0"/>
        <v>7064300000000</v>
      </c>
    </row>
    <row r="44" spans="1:5">
      <c r="A44">
        <v>2012</v>
      </c>
      <c r="B44">
        <v>18427190417535.801</v>
      </c>
      <c r="D44">
        <v>7.2241</v>
      </c>
      <c r="E44" s="6">
        <f t="shared" si="0"/>
        <v>7224100000000</v>
      </c>
    </row>
    <row r="45" spans="1:5">
      <c r="A45">
        <v>2013</v>
      </c>
      <c r="B45">
        <v>19077592554906</v>
      </c>
      <c r="D45">
        <v>7.3853999999999997</v>
      </c>
      <c r="E45" s="6">
        <f t="shared" si="0"/>
        <v>7385400000000</v>
      </c>
    </row>
    <row r="46" spans="1:5">
      <c r="A46">
        <v>2014</v>
      </c>
      <c r="B46">
        <v>19770235876197.602</v>
      </c>
      <c r="D46">
        <v>7.548</v>
      </c>
      <c r="E46" s="6">
        <f t="shared" si="0"/>
        <v>7548000000000</v>
      </c>
    </row>
    <row r="47" spans="1:5">
      <c r="A47">
        <v>2015</v>
      </c>
      <c r="B47">
        <v>18818705780374.699</v>
      </c>
      <c r="D47">
        <v>7.7111999999999998</v>
      </c>
      <c r="E47" s="6">
        <f t="shared" si="0"/>
        <v>7711200000000</v>
      </c>
    </row>
    <row r="48" spans="1:5">
      <c r="A48">
        <v>2016</v>
      </c>
      <c r="B48">
        <v>19018619585793.398</v>
      </c>
      <c r="D48">
        <v>7.8738000000000001</v>
      </c>
      <c r="E48" s="6">
        <f t="shared" si="0"/>
        <v>7873800000000</v>
      </c>
    </row>
    <row r="49" spans="1:5">
      <c r="A49">
        <v>2017</v>
      </c>
      <c r="B49">
        <v>20436381244982.398</v>
      </c>
      <c r="D49">
        <v>8.0350000000000001</v>
      </c>
      <c r="E49" s="6">
        <f t="shared" si="0"/>
        <v>8035000000000</v>
      </c>
    </row>
    <row r="50" spans="1:5">
      <c r="A50">
        <v>2018</v>
      </c>
      <c r="B50">
        <v>22076754956304.699</v>
      </c>
      <c r="D50">
        <v>8.1943000000000001</v>
      </c>
      <c r="E50" s="6">
        <f t="shared" si="0"/>
        <v>8194300000000</v>
      </c>
    </row>
    <row r="51" spans="1:5">
      <c r="A51">
        <v>2019</v>
      </c>
      <c r="B51">
        <v>22633030567532.301</v>
      </c>
      <c r="D51">
        <v>8.3511000000000006</v>
      </c>
      <c r="E51" s="6">
        <f t="shared" si="0"/>
        <v>8351100000000.001</v>
      </c>
    </row>
    <row r="52" spans="1:5">
      <c r="A52">
        <v>2020</v>
      </c>
      <c r="B52">
        <v>22066377047798.199</v>
      </c>
      <c r="D52">
        <v>8.5046999999999997</v>
      </c>
      <c r="E52" s="6">
        <f t="shared" si="0"/>
        <v>8504700000000</v>
      </c>
    </row>
    <row r="53" spans="1:5">
      <c r="A53">
        <v>2021</v>
      </c>
      <c r="B53">
        <v>25208983254873.699</v>
      </c>
      <c r="D53">
        <v>8.6547000000000001</v>
      </c>
      <c r="E53" s="6">
        <f t="shared" si="0"/>
        <v>8654700000000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42"/>
  <sheetViews>
    <sheetView workbookViewId="0">
      <selection activeCell="N44" sqref="N44"/>
    </sheetView>
  </sheetViews>
  <sheetFormatPr defaultRowHeight="15"/>
  <sheetData>
    <row r="1" spans="1:10" ht="16.5">
      <c r="A1" s="493" t="s">
        <v>1430</v>
      </c>
      <c r="B1" s="493"/>
      <c r="C1" s="493"/>
      <c r="D1" s="493"/>
      <c r="E1" s="493"/>
      <c r="F1" s="493"/>
      <c r="G1" s="493"/>
      <c r="H1" s="493"/>
      <c r="I1" s="493"/>
      <c r="J1" s="493"/>
    </row>
    <row r="2" spans="1:10">
      <c r="A2" s="494" t="s">
        <v>1293</v>
      </c>
      <c r="B2" s="511"/>
      <c r="C2" s="511"/>
      <c r="D2" s="511"/>
      <c r="E2" s="511"/>
      <c r="F2" s="511"/>
      <c r="G2" s="511"/>
      <c r="H2" s="511"/>
      <c r="I2" s="511"/>
      <c r="J2" s="511"/>
    </row>
    <row r="3" spans="1:10">
      <c r="A3" s="531" t="s">
        <v>1431</v>
      </c>
      <c r="B3" s="532"/>
      <c r="C3" s="532"/>
      <c r="D3" s="532"/>
      <c r="E3" s="532"/>
      <c r="F3" s="532"/>
      <c r="G3" s="532"/>
      <c r="H3" s="532"/>
      <c r="I3" s="532"/>
      <c r="J3" s="533"/>
    </row>
    <row r="4" spans="1:10">
      <c r="A4" s="496" t="s">
        <v>1432</v>
      </c>
      <c r="B4" s="496"/>
      <c r="C4" s="496"/>
      <c r="D4" s="496"/>
      <c r="E4" s="496"/>
      <c r="F4" s="496"/>
      <c r="G4" s="496"/>
      <c r="H4" s="496"/>
      <c r="I4" s="496"/>
      <c r="J4" s="496"/>
    </row>
    <row r="5" spans="1:10" ht="39">
      <c r="A5" s="430" t="s">
        <v>0</v>
      </c>
      <c r="B5" s="402" t="s">
        <v>1433</v>
      </c>
      <c r="C5" s="402" t="s">
        <v>1299</v>
      </c>
      <c r="D5" s="402" t="s">
        <v>1322</v>
      </c>
      <c r="E5" s="402" t="s">
        <v>1302</v>
      </c>
      <c r="F5" s="402" t="s">
        <v>1323</v>
      </c>
      <c r="G5" s="402" t="s">
        <v>1307</v>
      </c>
      <c r="H5" s="402" t="s">
        <v>1308</v>
      </c>
      <c r="I5" s="402" t="s">
        <v>1309</v>
      </c>
      <c r="J5" s="402" t="s">
        <v>1310</v>
      </c>
    </row>
    <row r="6" spans="1:10">
      <c r="A6" s="393">
        <v>1900</v>
      </c>
      <c r="B6" s="450">
        <v>112000</v>
      </c>
      <c r="C6" s="428" t="s">
        <v>1313</v>
      </c>
      <c r="D6" s="450">
        <v>0</v>
      </c>
      <c r="E6" s="450">
        <v>20300</v>
      </c>
      <c r="F6" s="428" t="s">
        <v>1313</v>
      </c>
      <c r="G6" s="450">
        <v>90200</v>
      </c>
      <c r="H6" s="448">
        <v>97</v>
      </c>
      <c r="I6" s="450">
        <v>1900</v>
      </c>
      <c r="J6" s="450">
        <v>479000</v>
      </c>
    </row>
    <row r="7" spans="1:10">
      <c r="A7" s="393">
        <v>1901</v>
      </c>
      <c r="B7" s="450">
        <v>128000</v>
      </c>
      <c r="C7" s="428" t="s">
        <v>1313</v>
      </c>
      <c r="D7" s="450">
        <v>0</v>
      </c>
      <c r="E7" s="450">
        <v>3080</v>
      </c>
      <c r="F7" s="428" t="s">
        <v>1313</v>
      </c>
      <c r="G7" s="450">
        <v>129000</v>
      </c>
      <c r="H7" s="448">
        <v>90</v>
      </c>
      <c r="I7" s="450">
        <v>1800</v>
      </c>
      <c r="J7" s="450">
        <v>510000</v>
      </c>
    </row>
    <row r="8" spans="1:10">
      <c r="A8" s="393">
        <v>1902</v>
      </c>
      <c r="B8" s="450">
        <v>142000</v>
      </c>
      <c r="C8" s="428" t="s">
        <v>1313</v>
      </c>
      <c r="D8" s="450">
        <v>406</v>
      </c>
      <c r="E8" s="450">
        <v>2940</v>
      </c>
      <c r="F8" s="428" t="s">
        <v>1313</v>
      </c>
      <c r="G8" s="450">
        <v>139000</v>
      </c>
      <c r="H8" s="450">
        <v>106</v>
      </c>
      <c r="I8" s="450">
        <v>2000</v>
      </c>
      <c r="J8" s="450">
        <v>547000</v>
      </c>
    </row>
    <row r="9" spans="1:10">
      <c r="A9" s="393">
        <v>1903</v>
      </c>
      <c r="B9" s="450">
        <v>144000</v>
      </c>
      <c r="C9" s="428" t="s">
        <v>1313</v>
      </c>
      <c r="D9" s="450">
        <v>183</v>
      </c>
      <c r="E9" s="450">
        <v>1380</v>
      </c>
      <c r="F9" s="428" t="s">
        <v>1313</v>
      </c>
      <c r="G9" s="450">
        <v>140000</v>
      </c>
      <c r="H9" s="450">
        <v>119</v>
      </c>
      <c r="I9" s="450">
        <v>2200</v>
      </c>
      <c r="J9" s="450">
        <v>574000</v>
      </c>
    </row>
    <row r="10" spans="1:10">
      <c r="A10" s="393">
        <v>1904</v>
      </c>
      <c r="B10" s="450">
        <v>169000</v>
      </c>
      <c r="C10" s="428" t="s">
        <v>1313</v>
      </c>
      <c r="D10" s="450">
        <v>309</v>
      </c>
      <c r="E10" s="450">
        <v>9210</v>
      </c>
      <c r="F10" s="428" t="s">
        <v>1313</v>
      </c>
      <c r="G10" s="450">
        <v>164000</v>
      </c>
      <c r="H10" s="450">
        <v>112</v>
      </c>
      <c r="I10" s="450">
        <v>2000</v>
      </c>
      <c r="J10" s="450">
        <v>629000</v>
      </c>
    </row>
    <row r="11" spans="1:10">
      <c r="A11" s="393">
        <v>1905</v>
      </c>
      <c r="B11" s="450">
        <v>185000</v>
      </c>
      <c r="C11" s="428" t="s">
        <v>1313</v>
      </c>
      <c r="D11" s="450">
        <v>388</v>
      </c>
      <c r="E11" s="450">
        <v>5000</v>
      </c>
      <c r="F11" s="428" t="s">
        <v>1313</v>
      </c>
      <c r="G11" s="450">
        <v>182000</v>
      </c>
      <c r="H11" s="450">
        <v>130</v>
      </c>
      <c r="I11" s="450">
        <v>2400</v>
      </c>
      <c r="J11" s="450">
        <v>660000</v>
      </c>
    </row>
    <row r="12" spans="1:10">
      <c r="A12" s="393">
        <v>1906</v>
      </c>
      <c r="B12" s="450">
        <v>204000</v>
      </c>
      <c r="C12" s="428" t="s">
        <v>1313</v>
      </c>
      <c r="D12" s="450">
        <v>926</v>
      </c>
      <c r="E12" s="450">
        <v>4240</v>
      </c>
      <c r="F12" s="428" t="s">
        <v>1313</v>
      </c>
      <c r="G12" s="450">
        <v>200000</v>
      </c>
      <c r="H12" s="450">
        <v>135</v>
      </c>
      <c r="I12" s="450">
        <v>2500</v>
      </c>
      <c r="J12" s="450">
        <v>704000</v>
      </c>
    </row>
    <row r="13" spans="1:10">
      <c r="A13" s="393">
        <v>1907</v>
      </c>
      <c r="B13" s="450">
        <v>227000</v>
      </c>
      <c r="C13" s="450">
        <v>6400</v>
      </c>
      <c r="D13" s="450">
        <v>1550</v>
      </c>
      <c r="E13" s="450">
        <v>511</v>
      </c>
      <c r="F13" s="428" t="s">
        <v>1313</v>
      </c>
      <c r="G13" s="450">
        <v>206000</v>
      </c>
      <c r="H13" s="450">
        <v>128</v>
      </c>
      <c r="I13" s="450">
        <v>2200</v>
      </c>
      <c r="J13" s="450">
        <v>738000</v>
      </c>
    </row>
    <row r="14" spans="1:10">
      <c r="A14" s="393">
        <v>1908</v>
      </c>
      <c r="B14" s="450">
        <v>191000</v>
      </c>
      <c r="C14" s="450">
        <v>6500</v>
      </c>
      <c r="D14" s="450">
        <v>704</v>
      </c>
      <c r="E14" s="450">
        <v>1120</v>
      </c>
      <c r="F14" s="428" t="s">
        <v>1313</v>
      </c>
      <c r="G14" s="450">
        <v>194000</v>
      </c>
      <c r="H14" s="450">
        <v>101</v>
      </c>
      <c r="I14" s="450">
        <v>1800</v>
      </c>
      <c r="J14" s="450">
        <v>723000</v>
      </c>
    </row>
    <row r="15" spans="1:10">
      <c r="A15" s="393">
        <v>1909</v>
      </c>
      <c r="B15" s="450">
        <v>232000</v>
      </c>
      <c r="C15" s="450">
        <v>8410</v>
      </c>
      <c r="D15" s="450">
        <v>8550</v>
      </c>
      <c r="E15" s="450">
        <v>303</v>
      </c>
      <c r="F15" s="428" t="s">
        <v>1313</v>
      </c>
      <c r="G15" s="450">
        <v>246000</v>
      </c>
      <c r="H15" s="450">
        <v>119</v>
      </c>
      <c r="I15" s="450">
        <v>2200</v>
      </c>
      <c r="J15" s="450">
        <v>775000</v>
      </c>
    </row>
    <row r="16" spans="1:10">
      <c r="A16" s="393">
        <v>1910</v>
      </c>
      <c r="B16" s="450">
        <v>244000</v>
      </c>
      <c r="C16" s="450">
        <v>11600</v>
      </c>
      <c r="D16" s="450">
        <v>897</v>
      </c>
      <c r="E16" s="450">
        <v>3390</v>
      </c>
      <c r="F16" s="428" t="s">
        <v>1313</v>
      </c>
      <c r="G16" s="450">
        <v>223000</v>
      </c>
      <c r="H16" s="450">
        <v>119</v>
      </c>
      <c r="I16" s="450">
        <v>2100</v>
      </c>
      <c r="J16" s="450">
        <v>810000</v>
      </c>
    </row>
    <row r="17" spans="1:10">
      <c r="A17" s="393">
        <v>1911</v>
      </c>
      <c r="B17" s="450">
        <v>260000</v>
      </c>
      <c r="C17" s="450">
        <v>12700</v>
      </c>
      <c r="D17" s="450">
        <v>293</v>
      </c>
      <c r="E17" s="450">
        <v>13000</v>
      </c>
      <c r="F17" s="428" t="s">
        <v>1313</v>
      </c>
      <c r="G17" s="450">
        <v>254000</v>
      </c>
      <c r="H17" s="450">
        <v>126</v>
      </c>
      <c r="I17" s="450">
        <v>2200</v>
      </c>
      <c r="J17" s="450">
        <v>895000</v>
      </c>
    </row>
    <row r="18" spans="1:10">
      <c r="A18" s="393">
        <v>1912</v>
      </c>
      <c r="B18" s="450">
        <v>307000</v>
      </c>
      <c r="C18" s="450">
        <v>23600</v>
      </c>
      <c r="D18" s="450">
        <v>9720</v>
      </c>
      <c r="E18" s="450">
        <v>6810</v>
      </c>
      <c r="F18" s="428" t="s">
        <v>1313</v>
      </c>
      <c r="G18" s="450">
        <v>309000</v>
      </c>
      <c r="H18" s="450">
        <v>152</v>
      </c>
      <c r="I18" s="450">
        <v>2600</v>
      </c>
      <c r="J18" s="450">
        <v>971000</v>
      </c>
    </row>
    <row r="19" spans="1:10">
      <c r="A19" s="393">
        <v>1913</v>
      </c>
      <c r="B19" s="450">
        <v>314000</v>
      </c>
      <c r="C19" s="450">
        <v>23600</v>
      </c>
      <c r="D19" s="450">
        <v>4690</v>
      </c>
      <c r="E19" s="450">
        <v>12200</v>
      </c>
      <c r="F19" s="428" t="s">
        <v>1313</v>
      </c>
      <c r="G19" s="450">
        <v>268000</v>
      </c>
      <c r="H19" s="450">
        <v>123</v>
      </c>
      <c r="I19" s="450">
        <v>2030</v>
      </c>
      <c r="J19" s="450">
        <v>939000</v>
      </c>
    </row>
    <row r="20" spans="1:10">
      <c r="A20" s="393">
        <v>1914</v>
      </c>
      <c r="B20" s="450">
        <v>320000</v>
      </c>
      <c r="C20" s="450">
        <v>18700</v>
      </c>
      <c r="D20" s="450">
        <v>177</v>
      </c>
      <c r="E20" s="450">
        <v>67600</v>
      </c>
      <c r="F20" s="428" t="s">
        <v>1313</v>
      </c>
      <c r="G20" s="450">
        <v>272000</v>
      </c>
      <c r="H20" s="450">
        <v>112</v>
      </c>
      <c r="I20" s="450">
        <v>1830</v>
      </c>
      <c r="J20" s="450">
        <v>795000</v>
      </c>
    </row>
    <row r="21" spans="1:10">
      <c r="A21" s="393">
        <v>1915</v>
      </c>
      <c r="B21" s="450">
        <v>444000</v>
      </c>
      <c r="C21" s="450">
        <v>27000</v>
      </c>
      <c r="D21" s="450">
        <v>57</v>
      </c>
      <c r="E21" s="450">
        <v>119000</v>
      </c>
      <c r="F21" s="450">
        <v>13000</v>
      </c>
      <c r="G21" s="450">
        <v>331000</v>
      </c>
      <c r="H21" s="450">
        <v>313</v>
      </c>
      <c r="I21" s="450">
        <v>5050</v>
      </c>
      <c r="J21" s="450">
        <v>760000</v>
      </c>
    </row>
    <row r="22" spans="1:10">
      <c r="A22" s="393">
        <v>1916</v>
      </c>
      <c r="B22" s="450">
        <v>606000</v>
      </c>
      <c r="C22" s="450">
        <v>26100</v>
      </c>
      <c r="D22" s="450">
        <v>19</v>
      </c>
      <c r="E22" s="450">
        <v>137000</v>
      </c>
      <c r="F22" s="450">
        <v>16000</v>
      </c>
      <c r="G22" s="450">
        <v>417000</v>
      </c>
      <c r="H22" s="450">
        <v>300</v>
      </c>
      <c r="I22" s="450">
        <v>4480</v>
      </c>
      <c r="J22" s="450">
        <v>882000</v>
      </c>
    </row>
    <row r="23" spans="1:10">
      <c r="A23" s="393">
        <v>1917</v>
      </c>
      <c r="B23" s="450">
        <v>607000</v>
      </c>
      <c r="C23" s="450">
        <v>15300</v>
      </c>
      <c r="D23" s="450">
        <v>16</v>
      </c>
      <c r="E23" s="450">
        <v>200000</v>
      </c>
      <c r="F23" s="450">
        <v>49000</v>
      </c>
      <c r="G23" s="450">
        <v>375000</v>
      </c>
      <c r="H23" s="450">
        <v>196</v>
      </c>
      <c r="I23" s="450">
        <v>2500</v>
      </c>
      <c r="J23" s="450">
        <v>901000</v>
      </c>
    </row>
    <row r="24" spans="1:10">
      <c r="A24" s="393">
        <v>1918</v>
      </c>
      <c r="B24" s="450">
        <v>470000</v>
      </c>
      <c r="C24" s="450">
        <v>9000</v>
      </c>
      <c r="D24" s="450">
        <v>10</v>
      </c>
      <c r="E24" s="450">
        <v>96800</v>
      </c>
      <c r="F24" s="450">
        <v>37000</v>
      </c>
      <c r="G24" s="450">
        <v>334000</v>
      </c>
      <c r="H24" s="450">
        <v>176</v>
      </c>
      <c r="I24" s="450">
        <v>1900</v>
      </c>
      <c r="J24" s="450">
        <v>849000</v>
      </c>
    </row>
    <row r="25" spans="1:10">
      <c r="A25" s="393">
        <v>1919</v>
      </c>
      <c r="B25" s="450">
        <v>423000</v>
      </c>
      <c r="C25" s="450">
        <v>17900</v>
      </c>
      <c r="D25" s="450">
        <v>29</v>
      </c>
      <c r="E25" s="450">
        <v>133000</v>
      </c>
      <c r="F25" s="450">
        <v>33000</v>
      </c>
      <c r="G25" s="450">
        <v>294000</v>
      </c>
      <c r="H25" s="450">
        <v>154</v>
      </c>
      <c r="I25" s="450">
        <v>1450</v>
      </c>
      <c r="J25" s="450">
        <v>719000</v>
      </c>
    </row>
    <row r="26" spans="1:10">
      <c r="A26" s="393">
        <v>1920</v>
      </c>
      <c r="B26" s="450">
        <v>420000</v>
      </c>
      <c r="C26" s="450">
        <v>19400</v>
      </c>
      <c r="D26" s="450">
        <v>0</v>
      </c>
      <c r="E26" s="450">
        <v>104000</v>
      </c>
      <c r="F26" s="450">
        <v>64000</v>
      </c>
      <c r="G26" s="450">
        <v>293000</v>
      </c>
      <c r="H26" s="450">
        <v>172</v>
      </c>
      <c r="I26" s="450">
        <v>1400</v>
      </c>
      <c r="J26" s="450">
        <v>682000</v>
      </c>
    </row>
    <row r="27" spans="1:10">
      <c r="A27" s="393">
        <v>1921</v>
      </c>
      <c r="B27" s="450">
        <v>182000</v>
      </c>
      <c r="C27" s="450">
        <v>15900</v>
      </c>
      <c r="D27" s="450">
        <v>5990</v>
      </c>
      <c r="E27" s="450">
        <v>4500</v>
      </c>
      <c r="F27" s="450">
        <v>64000</v>
      </c>
      <c r="G27" s="450">
        <v>185000</v>
      </c>
      <c r="H27" s="450">
        <v>104</v>
      </c>
      <c r="I27" s="450">
        <v>945</v>
      </c>
      <c r="J27" s="450">
        <v>464000</v>
      </c>
    </row>
    <row r="28" spans="1:10">
      <c r="A28" s="393">
        <v>1922</v>
      </c>
      <c r="B28" s="450">
        <v>321000</v>
      </c>
      <c r="C28" s="450">
        <v>29900</v>
      </c>
      <c r="D28" s="450">
        <v>36</v>
      </c>
      <c r="E28" s="450">
        <v>31600</v>
      </c>
      <c r="F28" s="450">
        <v>15000</v>
      </c>
      <c r="G28" s="450">
        <v>338000</v>
      </c>
      <c r="H28" s="450">
        <v>126</v>
      </c>
      <c r="I28" s="450">
        <v>1220</v>
      </c>
      <c r="J28" s="450">
        <v>730000</v>
      </c>
    </row>
    <row r="29" spans="1:10">
      <c r="A29" s="393">
        <v>1923</v>
      </c>
      <c r="B29" s="450">
        <v>463000</v>
      </c>
      <c r="C29" s="450">
        <v>35800</v>
      </c>
      <c r="D29" s="450">
        <v>1</v>
      </c>
      <c r="E29" s="450">
        <v>29900</v>
      </c>
      <c r="F29" s="450">
        <v>25000</v>
      </c>
      <c r="G29" s="450">
        <v>405000</v>
      </c>
      <c r="H29" s="450">
        <v>148</v>
      </c>
      <c r="I29" s="450">
        <v>1410</v>
      </c>
      <c r="J29" s="450">
        <v>889000</v>
      </c>
    </row>
    <row r="30" spans="1:10">
      <c r="A30" s="393">
        <v>1924</v>
      </c>
      <c r="B30" s="450">
        <v>469000</v>
      </c>
      <c r="C30" s="450">
        <v>32200</v>
      </c>
      <c r="D30" s="450">
        <v>10</v>
      </c>
      <c r="E30" s="450">
        <v>69200</v>
      </c>
      <c r="F30" s="450">
        <v>19000</v>
      </c>
      <c r="G30" s="450">
        <v>407000</v>
      </c>
      <c r="H30" s="450">
        <v>139</v>
      </c>
      <c r="I30" s="450">
        <v>1320</v>
      </c>
      <c r="J30" s="450">
        <v>986000</v>
      </c>
    </row>
    <row r="31" spans="1:10">
      <c r="A31" s="393">
        <v>1925</v>
      </c>
      <c r="B31" s="450">
        <v>520000</v>
      </c>
      <c r="C31" s="450">
        <v>35500</v>
      </c>
      <c r="D31" s="450">
        <v>0</v>
      </c>
      <c r="E31" s="450">
        <v>69300</v>
      </c>
      <c r="F31" s="450">
        <v>12000</v>
      </c>
      <c r="G31" s="450">
        <v>454000</v>
      </c>
      <c r="H31" s="450">
        <v>169</v>
      </c>
      <c r="I31" s="450">
        <v>1580</v>
      </c>
      <c r="J31" s="450">
        <v>1190000</v>
      </c>
    </row>
    <row r="32" spans="1:10">
      <c r="A32" s="393">
        <v>1926</v>
      </c>
      <c r="B32" s="450">
        <v>561000</v>
      </c>
      <c r="C32" s="450">
        <v>37000</v>
      </c>
      <c r="D32" s="450">
        <v>0</v>
      </c>
      <c r="E32" s="450">
        <v>38900</v>
      </c>
      <c r="F32" s="450">
        <v>24000</v>
      </c>
      <c r="G32" s="450">
        <v>505000</v>
      </c>
      <c r="H32" s="450">
        <v>163</v>
      </c>
      <c r="I32" s="450">
        <v>1500</v>
      </c>
      <c r="J32" s="450">
        <v>1410000</v>
      </c>
    </row>
    <row r="33" spans="1:10">
      <c r="A33" s="393">
        <v>1927</v>
      </c>
      <c r="B33" s="450">
        <v>538000</v>
      </c>
      <c r="C33" s="450">
        <v>38800</v>
      </c>
      <c r="D33" s="450">
        <v>35</v>
      </c>
      <c r="E33" s="450">
        <v>41500</v>
      </c>
      <c r="F33" s="450">
        <v>49000</v>
      </c>
      <c r="G33" s="450">
        <v>468000</v>
      </c>
      <c r="H33" s="450">
        <v>138</v>
      </c>
      <c r="I33" s="450">
        <v>1290</v>
      </c>
      <c r="J33" s="450">
        <v>1420000</v>
      </c>
    </row>
    <row r="34" spans="1:10">
      <c r="A34" s="393">
        <v>1928</v>
      </c>
      <c r="B34" s="450">
        <v>547000</v>
      </c>
      <c r="C34" s="450">
        <v>44100</v>
      </c>
      <c r="D34" s="450">
        <v>0</v>
      </c>
      <c r="E34" s="450">
        <v>22900</v>
      </c>
      <c r="F34" s="450">
        <v>43900</v>
      </c>
      <c r="G34" s="450">
        <v>568000</v>
      </c>
      <c r="H34" s="450">
        <v>133</v>
      </c>
      <c r="I34" s="450">
        <v>1270</v>
      </c>
      <c r="J34" s="450">
        <v>1360000</v>
      </c>
    </row>
    <row r="35" spans="1:10">
      <c r="A35" s="393">
        <v>1929</v>
      </c>
      <c r="B35" s="450">
        <v>567000</v>
      </c>
      <c r="C35" s="450">
        <v>43000</v>
      </c>
      <c r="D35" s="450">
        <v>205</v>
      </c>
      <c r="E35" s="450">
        <v>13100</v>
      </c>
      <c r="F35" s="450">
        <v>81200</v>
      </c>
      <c r="G35" s="450">
        <v>575000</v>
      </c>
      <c r="H35" s="450">
        <v>143</v>
      </c>
      <c r="I35" s="450">
        <v>1360</v>
      </c>
      <c r="J35" s="450">
        <v>1320000</v>
      </c>
    </row>
    <row r="36" spans="1:10">
      <c r="A36" s="393">
        <v>1930</v>
      </c>
      <c r="B36" s="450">
        <v>452000</v>
      </c>
      <c r="C36" s="450">
        <v>31600</v>
      </c>
      <c r="D36" s="450">
        <v>255</v>
      </c>
      <c r="E36" s="450">
        <v>4200</v>
      </c>
      <c r="F36" s="450">
        <v>154000</v>
      </c>
      <c r="G36" s="450">
        <v>409000</v>
      </c>
      <c r="H36" s="450">
        <v>101</v>
      </c>
      <c r="I36" s="450">
        <v>990</v>
      </c>
      <c r="J36" s="450">
        <v>1260000</v>
      </c>
    </row>
    <row r="37" spans="1:10">
      <c r="A37" s="393">
        <v>1931</v>
      </c>
      <c r="B37" s="450">
        <v>265000</v>
      </c>
      <c r="C37" s="450">
        <v>19600</v>
      </c>
      <c r="D37" s="450">
        <v>249</v>
      </c>
      <c r="E37" s="450">
        <v>583</v>
      </c>
      <c r="F37" s="450">
        <v>133000</v>
      </c>
      <c r="G37" s="450">
        <v>336000</v>
      </c>
      <c r="H37" s="448">
        <v>80</v>
      </c>
      <c r="I37" s="450">
        <v>857</v>
      </c>
      <c r="J37" s="450">
        <v>904000</v>
      </c>
    </row>
    <row r="38" spans="1:10">
      <c r="A38" s="393">
        <v>1932</v>
      </c>
      <c r="B38" s="450">
        <v>188000</v>
      </c>
      <c r="C38" s="450">
        <v>13400</v>
      </c>
      <c r="D38" s="450">
        <v>281</v>
      </c>
      <c r="E38" s="450">
        <v>5870</v>
      </c>
      <c r="F38" s="450">
        <v>119000</v>
      </c>
      <c r="G38" s="450">
        <v>235000</v>
      </c>
      <c r="H38" s="448">
        <v>64</v>
      </c>
      <c r="I38" s="450">
        <v>762</v>
      </c>
      <c r="J38" s="450">
        <v>709000</v>
      </c>
    </row>
    <row r="39" spans="1:10">
      <c r="A39" s="393">
        <v>1933</v>
      </c>
      <c r="B39" s="450">
        <v>279000</v>
      </c>
      <c r="C39" s="450">
        <v>27300</v>
      </c>
      <c r="D39" s="450">
        <v>1720</v>
      </c>
      <c r="E39" s="450">
        <v>1030</v>
      </c>
      <c r="F39" s="450">
        <v>103000</v>
      </c>
      <c r="G39" s="450">
        <v>318000</v>
      </c>
      <c r="H39" s="448">
        <v>89</v>
      </c>
      <c r="I39" s="450">
        <v>1120</v>
      </c>
      <c r="J39" s="450">
        <v>892000</v>
      </c>
    </row>
    <row r="40" spans="1:10">
      <c r="A40" s="393">
        <v>1934</v>
      </c>
      <c r="B40" s="450">
        <v>330000</v>
      </c>
      <c r="C40" s="450">
        <v>17900</v>
      </c>
      <c r="D40" s="450">
        <v>1570</v>
      </c>
      <c r="E40" s="450">
        <v>4630</v>
      </c>
      <c r="F40" s="450">
        <v>116000</v>
      </c>
      <c r="G40" s="450">
        <v>326000</v>
      </c>
      <c r="H40" s="448">
        <v>92</v>
      </c>
      <c r="I40" s="450">
        <v>1120</v>
      </c>
      <c r="J40" s="450">
        <v>1060000</v>
      </c>
    </row>
    <row r="41" spans="1:10">
      <c r="A41" s="393">
        <v>1935</v>
      </c>
      <c r="B41" s="450">
        <v>382000</v>
      </c>
      <c r="C41" s="450">
        <v>26000</v>
      </c>
      <c r="D41" s="450">
        <v>4030</v>
      </c>
      <c r="E41" s="450">
        <v>1470</v>
      </c>
      <c r="F41" s="450">
        <v>83200</v>
      </c>
      <c r="G41" s="450">
        <v>429000</v>
      </c>
      <c r="H41" s="448">
        <v>96</v>
      </c>
      <c r="I41" s="450">
        <v>1140</v>
      </c>
      <c r="J41" s="450">
        <v>1210000</v>
      </c>
    </row>
    <row r="42" spans="1:10">
      <c r="A42" s="393">
        <v>1936</v>
      </c>
      <c r="B42" s="450">
        <v>446000</v>
      </c>
      <c r="C42" s="450">
        <v>38300</v>
      </c>
      <c r="D42" s="450">
        <v>10600</v>
      </c>
      <c r="E42" s="450">
        <v>34</v>
      </c>
      <c r="F42" s="450">
        <v>50900</v>
      </c>
      <c r="G42" s="450">
        <v>528000</v>
      </c>
      <c r="H42" s="450">
        <v>108</v>
      </c>
      <c r="I42" s="450">
        <v>1270</v>
      </c>
      <c r="J42" s="450">
        <v>1330000</v>
      </c>
    </row>
    <row r="43" spans="1:10">
      <c r="A43" s="393">
        <v>1937</v>
      </c>
      <c r="B43" s="450">
        <v>505000</v>
      </c>
      <c r="C43" s="450">
        <v>46800</v>
      </c>
      <c r="D43" s="450">
        <v>33800</v>
      </c>
      <c r="E43" s="450">
        <v>226</v>
      </c>
      <c r="F43" s="450">
        <v>73600</v>
      </c>
      <c r="G43" s="450">
        <v>553000</v>
      </c>
      <c r="H43" s="450">
        <v>144</v>
      </c>
      <c r="I43" s="450">
        <v>1630</v>
      </c>
      <c r="J43" s="450">
        <v>1470000</v>
      </c>
    </row>
    <row r="44" spans="1:10">
      <c r="A44" s="393">
        <v>1938</v>
      </c>
      <c r="B44" s="450">
        <v>405000</v>
      </c>
      <c r="C44" s="450">
        <v>28700</v>
      </c>
      <c r="D44" s="450">
        <v>6560</v>
      </c>
      <c r="E44" s="450">
        <v>0</v>
      </c>
      <c r="F44" s="450">
        <v>145000</v>
      </c>
      <c r="G44" s="450">
        <v>382000</v>
      </c>
      <c r="H44" s="450">
        <v>102</v>
      </c>
      <c r="I44" s="450">
        <v>1180</v>
      </c>
      <c r="J44" s="450">
        <v>1420000</v>
      </c>
    </row>
    <row r="45" spans="1:10">
      <c r="A45" s="393">
        <v>1939</v>
      </c>
      <c r="B45" s="450">
        <v>460000</v>
      </c>
      <c r="C45" s="450">
        <v>45700</v>
      </c>
      <c r="D45" s="450">
        <v>28100</v>
      </c>
      <c r="E45" s="450">
        <v>4100</v>
      </c>
      <c r="F45" s="450">
        <v>78300</v>
      </c>
      <c r="G45" s="450">
        <v>568000</v>
      </c>
      <c r="H45" s="450">
        <v>113</v>
      </c>
      <c r="I45" s="450">
        <v>1320</v>
      </c>
      <c r="J45" s="450">
        <v>1500000</v>
      </c>
    </row>
    <row r="46" spans="1:10">
      <c r="A46" s="393">
        <v>1940</v>
      </c>
      <c r="B46" s="450">
        <v>613000</v>
      </c>
      <c r="C46" s="450">
        <v>44400</v>
      </c>
      <c r="D46" s="450">
        <v>71800</v>
      </c>
      <c r="E46" s="450">
        <v>71800</v>
      </c>
      <c r="F46" s="450">
        <v>18100</v>
      </c>
      <c r="G46" s="450">
        <v>655000</v>
      </c>
      <c r="H46" s="450">
        <v>140</v>
      </c>
      <c r="I46" s="450">
        <v>1630</v>
      </c>
      <c r="J46" s="450">
        <v>1470000</v>
      </c>
    </row>
    <row r="47" spans="1:10">
      <c r="A47" s="393">
        <v>1941</v>
      </c>
      <c r="B47" s="450">
        <v>746000</v>
      </c>
      <c r="C47" s="450">
        <v>54000</v>
      </c>
      <c r="D47" s="450">
        <v>36500</v>
      </c>
      <c r="E47" s="450">
        <v>81000</v>
      </c>
      <c r="F47" s="450">
        <v>83400</v>
      </c>
      <c r="G47" s="450">
        <v>751000</v>
      </c>
      <c r="H47" s="450">
        <v>165</v>
      </c>
      <c r="I47" s="450">
        <v>1830</v>
      </c>
      <c r="J47" s="450">
        <v>1590000</v>
      </c>
    </row>
    <row r="48" spans="1:10">
      <c r="A48" s="393">
        <v>1942</v>
      </c>
      <c r="B48" s="450">
        <v>809000</v>
      </c>
      <c r="C48" s="450">
        <v>48300</v>
      </c>
      <c r="D48" s="450">
        <v>33000</v>
      </c>
      <c r="E48" s="450">
        <v>122000</v>
      </c>
      <c r="F48" s="450">
        <v>145000</v>
      </c>
      <c r="G48" s="450">
        <v>661000</v>
      </c>
      <c r="H48" s="450">
        <v>182</v>
      </c>
      <c r="I48" s="450">
        <v>1820</v>
      </c>
      <c r="J48" s="450">
        <v>1630000</v>
      </c>
    </row>
    <row r="49" spans="1:10">
      <c r="A49" s="393">
        <v>1943</v>
      </c>
      <c r="B49" s="450">
        <v>855000</v>
      </c>
      <c r="C49" s="450">
        <v>43700</v>
      </c>
      <c r="D49" s="450">
        <v>50900</v>
      </c>
      <c r="E49" s="450">
        <v>88400</v>
      </c>
      <c r="F49" s="450">
        <v>237000</v>
      </c>
      <c r="G49" s="450">
        <v>741000</v>
      </c>
      <c r="H49" s="450">
        <v>182</v>
      </c>
      <c r="I49" s="450">
        <v>1720</v>
      </c>
      <c r="J49" s="450">
        <v>1830000</v>
      </c>
    </row>
    <row r="50" spans="1:10">
      <c r="A50" s="393">
        <v>1944</v>
      </c>
      <c r="B50" s="450">
        <v>789000</v>
      </c>
      <c r="C50" s="450">
        <v>44500</v>
      </c>
      <c r="D50" s="450">
        <v>57700</v>
      </c>
      <c r="E50" s="450">
        <v>19600</v>
      </c>
      <c r="F50" s="450">
        <v>271000</v>
      </c>
      <c r="G50" s="450">
        <v>806000</v>
      </c>
      <c r="H50" s="450">
        <v>182</v>
      </c>
      <c r="I50" s="450">
        <v>1690</v>
      </c>
      <c r="J50" s="450">
        <v>1870000</v>
      </c>
    </row>
    <row r="51" spans="1:10">
      <c r="A51" s="393">
        <v>1945</v>
      </c>
      <c r="B51" s="450">
        <v>694000</v>
      </c>
      <c r="C51" s="450">
        <v>44700</v>
      </c>
      <c r="D51" s="450">
        <v>87800</v>
      </c>
      <c r="E51" s="450">
        <v>7060</v>
      </c>
      <c r="F51" s="450">
        <v>298000</v>
      </c>
      <c r="G51" s="450">
        <v>773000</v>
      </c>
      <c r="H51" s="450">
        <v>182</v>
      </c>
      <c r="I51" s="450">
        <v>1650</v>
      </c>
      <c r="J51" s="450">
        <v>1470000</v>
      </c>
    </row>
    <row r="52" spans="1:10">
      <c r="A52" s="393">
        <v>1946</v>
      </c>
      <c r="B52" s="450">
        <v>661000</v>
      </c>
      <c r="C52" s="450">
        <v>40400</v>
      </c>
      <c r="D52" s="450">
        <v>94400</v>
      </c>
      <c r="E52" s="450">
        <v>42800</v>
      </c>
      <c r="F52" s="450">
        <v>244000</v>
      </c>
      <c r="G52" s="450">
        <v>735000</v>
      </c>
      <c r="H52" s="450">
        <v>192</v>
      </c>
      <c r="I52" s="450">
        <v>1600</v>
      </c>
      <c r="J52" s="450">
        <v>1440000</v>
      </c>
    </row>
    <row r="53" spans="1:10">
      <c r="A53" s="393">
        <v>1947</v>
      </c>
      <c r="B53" s="450">
        <v>728000</v>
      </c>
      <c r="C53" s="450">
        <v>54000</v>
      </c>
      <c r="D53" s="450">
        <v>65400</v>
      </c>
      <c r="E53" s="450">
        <v>96800</v>
      </c>
      <c r="F53" s="450">
        <v>136000</v>
      </c>
      <c r="G53" s="450">
        <v>713000</v>
      </c>
      <c r="H53" s="450">
        <v>232</v>
      </c>
      <c r="I53" s="450">
        <v>1690</v>
      </c>
      <c r="J53" s="450">
        <v>1600000</v>
      </c>
    </row>
    <row r="54" spans="1:10">
      <c r="A54" s="393">
        <v>1948</v>
      </c>
      <c r="B54" s="450">
        <v>715000</v>
      </c>
      <c r="C54" s="450">
        <v>56500</v>
      </c>
      <c r="D54" s="450">
        <v>83900</v>
      </c>
      <c r="E54" s="450">
        <v>59500</v>
      </c>
      <c r="F54" s="450">
        <v>106000</v>
      </c>
      <c r="G54" s="450">
        <v>742000</v>
      </c>
      <c r="H54" s="450">
        <v>299</v>
      </c>
      <c r="I54" s="450">
        <v>2020</v>
      </c>
      <c r="J54" s="450">
        <v>1690000</v>
      </c>
    </row>
    <row r="55" spans="1:10">
      <c r="A55" s="393">
        <v>1949</v>
      </c>
      <c r="B55" s="450">
        <v>739000</v>
      </c>
      <c r="C55" s="450">
        <v>49900</v>
      </c>
      <c r="D55" s="450">
        <v>114000</v>
      </c>
      <c r="E55" s="450">
        <v>53300</v>
      </c>
      <c r="F55" s="450">
        <v>160000</v>
      </c>
      <c r="G55" s="450">
        <v>646000</v>
      </c>
      <c r="H55" s="450">
        <v>268</v>
      </c>
      <c r="I55" s="450">
        <v>1840</v>
      </c>
      <c r="J55" s="450">
        <v>1730000</v>
      </c>
    </row>
    <row r="56" spans="1:10">
      <c r="A56" s="393">
        <v>1950</v>
      </c>
      <c r="B56" s="450">
        <v>765000</v>
      </c>
      <c r="C56" s="450">
        <v>60800</v>
      </c>
      <c r="D56" s="450">
        <v>141000</v>
      </c>
      <c r="E56" s="450">
        <v>11700</v>
      </c>
      <c r="F56" s="450">
        <v>66300</v>
      </c>
      <c r="G56" s="450">
        <v>877000</v>
      </c>
      <c r="H56" s="450">
        <v>306</v>
      </c>
      <c r="I56" s="450">
        <v>2070</v>
      </c>
      <c r="J56" s="450">
        <v>2150000</v>
      </c>
    </row>
    <row r="57" spans="1:10">
      <c r="A57" s="393">
        <v>1951</v>
      </c>
      <c r="B57" s="450">
        <v>800000</v>
      </c>
      <c r="C57" s="450">
        <v>44100</v>
      </c>
      <c r="D57" s="450">
        <v>79900</v>
      </c>
      <c r="E57" s="450">
        <v>33100</v>
      </c>
      <c r="F57" s="450">
        <v>65800</v>
      </c>
      <c r="G57" s="450">
        <v>847000</v>
      </c>
      <c r="H57" s="450">
        <v>397</v>
      </c>
      <c r="I57" s="450">
        <v>2480</v>
      </c>
      <c r="J57" s="450">
        <v>2360000</v>
      </c>
    </row>
    <row r="58" spans="1:10">
      <c r="A58" s="393">
        <v>1952</v>
      </c>
      <c r="B58" s="450">
        <v>821000</v>
      </c>
      <c r="C58" s="450">
        <v>50000</v>
      </c>
      <c r="D58" s="450">
        <v>103000</v>
      </c>
      <c r="E58" s="450">
        <v>52400</v>
      </c>
      <c r="F58" s="450">
        <v>161000</v>
      </c>
      <c r="G58" s="450">
        <v>774000</v>
      </c>
      <c r="H58" s="450">
        <v>357</v>
      </c>
      <c r="I58" s="450">
        <v>2190</v>
      </c>
      <c r="J58" s="450">
        <v>2590000</v>
      </c>
    </row>
    <row r="59" spans="1:10">
      <c r="A59" s="393">
        <v>1953</v>
      </c>
      <c r="B59" s="450">
        <v>831000</v>
      </c>
      <c r="C59" s="450">
        <v>48000</v>
      </c>
      <c r="D59" s="450">
        <v>207000</v>
      </c>
      <c r="E59" s="450">
        <v>16300</v>
      </c>
      <c r="F59" s="450">
        <v>241000</v>
      </c>
      <c r="G59" s="450">
        <v>894000</v>
      </c>
      <c r="H59" s="450">
        <v>239</v>
      </c>
      <c r="I59" s="450">
        <v>1460</v>
      </c>
      <c r="J59" s="450">
        <v>2670000</v>
      </c>
    </row>
    <row r="60" spans="1:10">
      <c r="A60" s="393">
        <v>1954</v>
      </c>
      <c r="B60" s="450">
        <v>728000</v>
      </c>
      <c r="C60" s="450">
        <v>61700</v>
      </c>
      <c r="D60" s="450">
        <v>145000</v>
      </c>
      <c r="E60" s="450">
        <v>22700</v>
      </c>
      <c r="F60" s="450">
        <v>206000</v>
      </c>
      <c r="G60" s="450">
        <v>802000</v>
      </c>
      <c r="H60" s="450">
        <v>236</v>
      </c>
      <c r="I60" s="450">
        <v>1430</v>
      </c>
      <c r="J60" s="450">
        <v>2660000</v>
      </c>
    </row>
    <row r="61" spans="1:10">
      <c r="A61" s="393">
        <v>1955</v>
      </c>
      <c r="B61" s="450">
        <v>874000</v>
      </c>
      <c r="C61" s="450">
        <v>59900</v>
      </c>
      <c r="D61" s="450">
        <v>177000</v>
      </c>
      <c r="E61" s="450">
        <v>16400</v>
      </c>
      <c r="F61" s="450">
        <v>148000</v>
      </c>
      <c r="G61" s="450">
        <v>1020000</v>
      </c>
      <c r="H61" s="450">
        <v>271</v>
      </c>
      <c r="I61" s="450">
        <v>1650</v>
      </c>
      <c r="J61" s="450">
        <v>2900000</v>
      </c>
    </row>
    <row r="62" spans="1:10">
      <c r="A62" s="393">
        <v>1956</v>
      </c>
      <c r="B62" s="450">
        <v>892000</v>
      </c>
      <c r="C62" s="450">
        <v>65400</v>
      </c>
      <c r="D62" s="450">
        <v>222000</v>
      </c>
      <c r="E62" s="450">
        <v>8000</v>
      </c>
      <c r="F62" s="450">
        <v>155000</v>
      </c>
      <c r="G62" s="450">
        <v>915000</v>
      </c>
      <c r="H62" s="450">
        <v>297</v>
      </c>
      <c r="I62" s="450">
        <v>1780</v>
      </c>
      <c r="J62" s="450">
        <v>3110000</v>
      </c>
    </row>
    <row r="63" spans="1:10">
      <c r="A63" s="393">
        <v>1957</v>
      </c>
      <c r="B63" s="450">
        <v>894000</v>
      </c>
      <c r="C63" s="450">
        <v>65800</v>
      </c>
      <c r="D63" s="450">
        <v>244000</v>
      </c>
      <c r="E63" s="450">
        <v>9780</v>
      </c>
      <c r="F63" s="450">
        <v>222000</v>
      </c>
      <c r="G63" s="450">
        <v>849000</v>
      </c>
      <c r="H63" s="450">
        <v>251</v>
      </c>
      <c r="I63" s="450">
        <v>1460</v>
      </c>
      <c r="J63" s="450">
        <v>3150000</v>
      </c>
    </row>
    <row r="64" spans="1:10">
      <c r="A64" s="393">
        <v>1958</v>
      </c>
      <c r="B64" s="450">
        <v>709000</v>
      </c>
      <c r="C64" s="450">
        <v>42300</v>
      </c>
      <c r="D64" s="450">
        <v>168000</v>
      </c>
      <c r="E64" s="450">
        <v>1880</v>
      </c>
      <c r="F64" s="450">
        <v>252000</v>
      </c>
      <c r="G64" s="450">
        <v>788000</v>
      </c>
      <c r="H64" s="450">
        <v>227</v>
      </c>
      <c r="I64" s="450">
        <v>1280</v>
      </c>
      <c r="J64" s="450">
        <v>2950000</v>
      </c>
    </row>
    <row r="65" spans="1:10">
      <c r="A65" s="393">
        <v>1959</v>
      </c>
      <c r="B65" s="450">
        <v>725000</v>
      </c>
      <c r="C65" s="450">
        <v>52500</v>
      </c>
      <c r="D65" s="450">
        <v>149000</v>
      </c>
      <c r="E65" s="450">
        <v>10600</v>
      </c>
      <c r="F65" s="450">
        <v>235000</v>
      </c>
      <c r="G65" s="450">
        <v>867000</v>
      </c>
      <c r="H65" s="450">
        <v>253</v>
      </c>
      <c r="I65" s="450">
        <v>1410</v>
      </c>
      <c r="J65" s="450">
        <v>3020000</v>
      </c>
    </row>
    <row r="66" spans="1:10">
      <c r="A66" s="393">
        <v>1960</v>
      </c>
      <c r="B66" s="450">
        <v>725000</v>
      </c>
      <c r="C66" s="450">
        <v>62400</v>
      </c>
      <c r="D66" s="450">
        <v>110000</v>
      </c>
      <c r="E66" s="450">
        <v>68200</v>
      </c>
      <c r="F66" s="450">
        <v>231000</v>
      </c>
      <c r="G66" s="450">
        <v>796000</v>
      </c>
      <c r="H66" s="450">
        <v>286</v>
      </c>
      <c r="I66" s="450">
        <v>1570</v>
      </c>
      <c r="J66" s="450">
        <v>3090000</v>
      </c>
    </row>
    <row r="67" spans="1:10">
      <c r="A67" s="393">
        <v>1961</v>
      </c>
      <c r="B67" s="450">
        <v>768000</v>
      </c>
      <c r="C67" s="450">
        <v>50100</v>
      </c>
      <c r="D67" s="450">
        <v>114000</v>
      </c>
      <c r="E67" s="450">
        <v>45400</v>
      </c>
      <c r="F67" s="450">
        <v>220000</v>
      </c>
      <c r="G67" s="450">
        <v>845000</v>
      </c>
      <c r="H67" s="450">
        <v>255</v>
      </c>
      <c r="I67" s="450">
        <v>1390</v>
      </c>
      <c r="J67" s="450">
        <v>3490000</v>
      </c>
    </row>
    <row r="68" spans="1:10">
      <c r="A68" s="393">
        <v>1962</v>
      </c>
      <c r="B68" s="450">
        <v>798000</v>
      </c>
      <c r="C68" s="450">
        <v>53400</v>
      </c>
      <c r="D68" s="450">
        <v>123000</v>
      </c>
      <c r="E68" s="450">
        <v>32300</v>
      </c>
      <c r="F68" s="450">
        <v>204000</v>
      </c>
      <c r="G68" s="450">
        <v>936000</v>
      </c>
      <c r="H68" s="450">
        <v>256</v>
      </c>
      <c r="I68" s="450">
        <v>1380</v>
      </c>
      <c r="J68" s="450">
        <v>3570000</v>
      </c>
    </row>
    <row r="69" spans="1:10">
      <c r="A69" s="393">
        <v>1963</v>
      </c>
      <c r="B69" s="450">
        <v>810000</v>
      </c>
      <c r="C69" s="450">
        <v>54700</v>
      </c>
      <c r="D69" s="450">
        <v>120000</v>
      </c>
      <c r="E69" s="450">
        <v>30700</v>
      </c>
      <c r="F69" s="450">
        <v>132000</v>
      </c>
      <c r="G69" s="450">
        <v>1000000</v>
      </c>
      <c r="H69" s="450">
        <v>265</v>
      </c>
      <c r="I69" s="450">
        <v>1410</v>
      </c>
      <c r="J69" s="450">
        <v>3660000</v>
      </c>
    </row>
    <row r="70" spans="1:10">
      <c r="A70" s="393">
        <v>1964</v>
      </c>
      <c r="B70" s="450">
        <v>866000</v>
      </c>
      <c r="C70" s="450">
        <v>65000</v>
      </c>
      <c r="D70" s="450">
        <v>122000</v>
      </c>
      <c r="E70" s="450">
        <v>24100</v>
      </c>
      <c r="F70" s="450">
        <v>127000</v>
      </c>
      <c r="G70" s="450">
        <v>1100000</v>
      </c>
      <c r="H70" s="450">
        <v>299</v>
      </c>
      <c r="I70" s="450">
        <v>1570</v>
      </c>
      <c r="J70" s="450">
        <v>4030000</v>
      </c>
    </row>
    <row r="71" spans="1:10">
      <c r="A71" s="393">
        <v>1965</v>
      </c>
      <c r="B71" s="450">
        <v>902000</v>
      </c>
      <c r="C71" s="450">
        <v>75900</v>
      </c>
      <c r="D71" s="450">
        <v>140000</v>
      </c>
      <c r="E71" s="450">
        <v>5390</v>
      </c>
      <c r="F71" s="450">
        <v>163000</v>
      </c>
      <c r="G71" s="450">
        <v>1230000</v>
      </c>
      <c r="H71" s="450">
        <v>320</v>
      </c>
      <c r="I71" s="450">
        <v>1660</v>
      </c>
      <c r="J71" s="450">
        <v>4310000</v>
      </c>
    </row>
    <row r="72" spans="1:10">
      <c r="A72" s="393">
        <v>1966</v>
      </c>
      <c r="B72" s="450">
        <v>930000</v>
      </c>
      <c r="C72" s="450">
        <v>75500</v>
      </c>
      <c r="D72" s="450">
        <v>254000</v>
      </c>
      <c r="E72" s="450">
        <v>1280</v>
      </c>
      <c r="F72" s="450">
        <v>176000</v>
      </c>
      <c r="G72" s="450">
        <v>1290000</v>
      </c>
      <c r="H72" s="450">
        <v>320</v>
      </c>
      <c r="I72" s="450">
        <v>1610</v>
      </c>
      <c r="J72" s="450">
        <v>4500000</v>
      </c>
    </row>
    <row r="73" spans="1:10">
      <c r="A73" s="393">
        <v>1967</v>
      </c>
      <c r="B73" s="450">
        <v>852000</v>
      </c>
      <c r="C73" s="450">
        <v>66700</v>
      </c>
      <c r="D73" s="450">
        <v>201000</v>
      </c>
      <c r="E73" s="450">
        <v>15300</v>
      </c>
      <c r="F73" s="450">
        <v>167000</v>
      </c>
      <c r="G73" s="450">
        <v>1130000</v>
      </c>
      <c r="H73" s="450">
        <v>305</v>
      </c>
      <c r="I73" s="450">
        <v>1490</v>
      </c>
      <c r="J73" s="450">
        <v>4840000</v>
      </c>
    </row>
    <row r="74" spans="1:10">
      <c r="A74" s="393">
        <v>1968</v>
      </c>
      <c r="B74" s="450">
        <v>926000</v>
      </c>
      <c r="C74" s="450">
        <v>72500</v>
      </c>
      <c r="D74" s="450">
        <v>276000</v>
      </c>
      <c r="E74" s="450">
        <v>29900</v>
      </c>
      <c r="F74" s="450">
        <v>1200000</v>
      </c>
      <c r="G74" s="450">
        <v>1230000</v>
      </c>
      <c r="H74" s="450">
        <v>298</v>
      </c>
      <c r="I74" s="450">
        <v>1400</v>
      </c>
      <c r="J74" s="450">
        <v>4970000</v>
      </c>
    </row>
    <row r="75" spans="1:10">
      <c r="A75" s="393">
        <v>1969</v>
      </c>
      <c r="B75" s="450">
        <v>944000</v>
      </c>
      <c r="C75" s="450">
        <v>64000</v>
      </c>
      <c r="D75" s="450">
        <v>295000</v>
      </c>
      <c r="E75" s="450">
        <v>8440</v>
      </c>
      <c r="F75" s="450">
        <v>1190000</v>
      </c>
      <c r="G75" s="450">
        <v>1260000</v>
      </c>
      <c r="H75" s="450">
        <v>323</v>
      </c>
      <c r="I75" s="450">
        <v>1430</v>
      </c>
      <c r="J75" s="450">
        <v>5340000</v>
      </c>
    </row>
    <row r="76" spans="1:10">
      <c r="A76" s="393">
        <v>1970</v>
      </c>
      <c r="B76" s="450">
        <v>796000</v>
      </c>
      <c r="C76" s="450">
        <v>70000</v>
      </c>
      <c r="D76" s="450">
        <v>236000</v>
      </c>
      <c r="E76" s="450">
        <v>261</v>
      </c>
      <c r="F76" s="450">
        <v>1230000</v>
      </c>
      <c r="G76" s="450">
        <v>1080000</v>
      </c>
      <c r="H76" s="450">
        <v>338</v>
      </c>
      <c r="I76" s="450">
        <v>1420</v>
      </c>
      <c r="J76" s="450">
        <v>5460000</v>
      </c>
    </row>
    <row r="77" spans="1:10">
      <c r="A77" s="393">
        <v>1971</v>
      </c>
      <c r="B77" s="450">
        <v>695000</v>
      </c>
      <c r="C77" s="450">
        <v>73400</v>
      </c>
      <c r="D77" s="450">
        <v>294000</v>
      </c>
      <c r="E77" s="450">
        <v>12100</v>
      </c>
      <c r="F77" s="450">
        <v>1160000</v>
      </c>
      <c r="G77" s="450">
        <v>1140000</v>
      </c>
      <c r="H77" s="450">
        <v>356</v>
      </c>
      <c r="I77" s="450">
        <v>1430</v>
      </c>
      <c r="J77" s="450">
        <v>5520000</v>
      </c>
    </row>
    <row r="78" spans="1:10">
      <c r="A78" s="393">
        <v>1972</v>
      </c>
      <c r="B78" s="450">
        <v>574000</v>
      </c>
      <c r="C78" s="450">
        <v>66900</v>
      </c>
      <c r="D78" s="450">
        <v>469000</v>
      </c>
      <c r="E78" s="450">
        <v>3920</v>
      </c>
      <c r="F78" s="450">
        <v>1000000</v>
      </c>
      <c r="G78" s="450">
        <v>1290000</v>
      </c>
      <c r="H78" s="450">
        <v>391</v>
      </c>
      <c r="I78" s="450">
        <v>1520</v>
      </c>
      <c r="J78" s="450">
        <v>5440000</v>
      </c>
    </row>
    <row r="79" spans="1:10">
      <c r="A79" s="393">
        <v>1973</v>
      </c>
      <c r="B79" s="450">
        <v>529000</v>
      </c>
      <c r="C79" s="450">
        <v>75500</v>
      </c>
      <c r="D79" s="450">
        <v>536000</v>
      </c>
      <c r="E79" s="450">
        <v>13200</v>
      </c>
      <c r="F79" s="450">
        <v>741000</v>
      </c>
      <c r="G79" s="450">
        <v>1360000</v>
      </c>
      <c r="H79" s="450">
        <v>456</v>
      </c>
      <c r="I79" s="450">
        <v>1670</v>
      </c>
      <c r="J79" s="450">
        <v>5710000</v>
      </c>
    </row>
    <row r="80" spans="1:10">
      <c r="A80" s="393">
        <v>1974</v>
      </c>
      <c r="B80" s="450">
        <v>504000</v>
      </c>
      <c r="C80" s="450">
        <v>71200</v>
      </c>
      <c r="D80" s="450">
        <v>493000</v>
      </c>
      <c r="E80" s="450">
        <v>17300</v>
      </c>
      <c r="F80" s="450">
        <v>583000</v>
      </c>
      <c r="G80" s="450">
        <v>1170000</v>
      </c>
      <c r="H80" s="450">
        <v>793</v>
      </c>
      <c r="I80" s="450">
        <v>2620</v>
      </c>
      <c r="J80" s="450">
        <v>5780000</v>
      </c>
    </row>
    <row r="81" spans="1:10">
      <c r="A81" s="393">
        <v>1975</v>
      </c>
      <c r="B81" s="450">
        <v>397000</v>
      </c>
      <c r="C81" s="450">
        <v>52500</v>
      </c>
      <c r="D81" s="450">
        <v>340000</v>
      </c>
      <c r="E81" s="450">
        <v>6260</v>
      </c>
      <c r="F81" s="450">
        <v>515000</v>
      </c>
      <c r="G81" s="450">
        <v>839000</v>
      </c>
      <c r="H81" s="450">
        <v>859</v>
      </c>
      <c r="I81" s="450">
        <v>2600</v>
      </c>
      <c r="J81" s="450">
        <v>5850000</v>
      </c>
    </row>
    <row r="82" spans="1:10">
      <c r="A82" s="393">
        <v>1976</v>
      </c>
      <c r="B82" s="450">
        <v>453000</v>
      </c>
      <c r="C82" s="450">
        <v>62200</v>
      </c>
      <c r="D82" s="450">
        <v>631000</v>
      </c>
      <c r="E82" s="450">
        <v>3190</v>
      </c>
      <c r="F82" s="450">
        <v>547000</v>
      </c>
      <c r="G82" s="450">
        <v>1030000</v>
      </c>
      <c r="H82" s="450">
        <v>816</v>
      </c>
      <c r="I82" s="450">
        <v>2340</v>
      </c>
      <c r="J82" s="450">
        <v>5690000</v>
      </c>
    </row>
    <row r="83" spans="1:10">
      <c r="A83" s="393">
        <v>1977</v>
      </c>
      <c r="B83" s="450">
        <v>408000</v>
      </c>
      <c r="C83" s="450">
        <v>45900</v>
      </c>
      <c r="D83" s="450">
        <v>504000</v>
      </c>
      <c r="E83" s="450">
        <v>215</v>
      </c>
      <c r="F83" s="450">
        <v>518000</v>
      </c>
      <c r="G83" s="450">
        <v>1000000</v>
      </c>
      <c r="H83" s="450">
        <v>758</v>
      </c>
      <c r="I83" s="450">
        <v>2040</v>
      </c>
      <c r="J83" s="450">
        <v>5920000</v>
      </c>
    </row>
    <row r="84" spans="1:10">
      <c r="A84" s="393">
        <v>1978</v>
      </c>
      <c r="B84" s="450">
        <v>407000</v>
      </c>
      <c r="C84" s="450">
        <v>34800</v>
      </c>
      <c r="D84" s="450">
        <v>622000</v>
      </c>
      <c r="E84" s="450">
        <v>723</v>
      </c>
      <c r="F84" s="450">
        <v>483000</v>
      </c>
      <c r="G84" s="450">
        <v>1050000</v>
      </c>
      <c r="H84" s="450">
        <v>683</v>
      </c>
      <c r="I84" s="450">
        <v>1710</v>
      </c>
      <c r="J84" s="450">
        <v>5850000</v>
      </c>
    </row>
    <row r="85" spans="1:10">
      <c r="A85" s="393">
        <v>1979</v>
      </c>
      <c r="B85" s="450">
        <v>472000</v>
      </c>
      <c r="C85" s="450">
        <v>53200</v>
      </c>
      <c r="D85" s="450">
        <v>524000</v>
      </c>
      <c r="E85" s="450">
        <v>279</v>
      </c>
      <c r="F85" s="450">
        <v>561000</v>
      </c>
      <c r="G85" s="450">
        <v>1000000</v>
      </c>
      <c r="H85" s="450">
        <v>822</v>
      </c>
      <c r="I85" s="450">
        <v>1850</v>
      </c>
      <c r="J85" s="450">
        <v>5990000</v>
      </c>
    </row>
    <row r="86" spans="1:10">
      <c r="A86" s="393">
        <v>1980</v>
      </c>
      <c r="B86" s="450">
        <v>340000</v>
      </c>
      <c r="C86" s="450">
        <v>29400</v>
      </c>
      <c r="D86" s="450">
        <v>410000</v>
      </c>
      <c r="E86" s="450">
        <v>302</v>
      </c>
      <c r="F86" s="450">
        <v>468000</v>
      </c>
      <c r="G86" s="450">
        <v>811000</v>
      </c>
      <c r="H86" s="450">
        <v>825</v>
      </c>
      <c r="I86" s="450">
        <v>1630</v>
      </c>
      <c r="J86" s="450">
        <v>5950000</v>
      </c>
    </row>
    <row r="87" spans="1:10">
      <c r="A87" s="393">
        <v>1981</v>
      </c>
      <c r="B87" s="450">
        <v>347000</v>
      </c>
      <c r="C87" s="450">
        <v>50200</v>
      </c>
      <c r="D87" s="450">
        <v>612000</v>
      </c>
      <c r="E87" s="450">
        <v>323</v>
      </c>
      <c r="F87" s="450">
        <v>536000</v>
      </c>
      <c r="G87" s="450">
        <v>841000</v>
      </c>
      <c r="H87" s="450">
        <v>983</v>
      </c>
      <c r="I87" s="450">
        <v>1760</v>
      </c>
      <c r="J87" s="450">
        <v>5950000</v>
      </c>
    </row>
    <row r="88" spans="1:10">
      <c r="A88" s="393">
        <v>1982</v>
      </c>
      <c r="B88" s="450">
        <v>228000</v>
      </c>
      <c r="C88" s="450">
        <v>74300</v>
      </c>
      <c r="D88" s="450">
        <v>456000</v>
      </c>
      <c r="E88" s="450">
        <v>341</v>
      </c>
      <c r="F88" s="450">
        <v>500000</v>
      </c>
      <c r="G88" s="450">
        <v>795000</v>
      </c>
      <c r="H88" s="450">
        <v>848</v>
      </c>
      <c r="I88" s="450">
        <v>1430</v>
      </c>
      <c r="J88" s="450">
        <v>6130000</v>
      </c>
    </row>
    <row r="89" spans="1:10">
      <c r="A89" s="393">
        <v>1983</v>
      </c>
      <c r="B89" s="450">
        <v>236000</v>
      </c>
      <c r="C89" s="450">
        <v>69400</v>
      </c>
      <c r="D89" s="450">
        <v>618000</v>
      </c>
      <c r="E89" s="450">
        <v>427</v>
      </c>
      <c r="F89" s="450">
        <v>489000</v>
      </c>
      <c r="G89" s="450">
        <v>933000</v>
      </c>
      <c r="H89" s="450">
        <v>913</v>
      </c>
      <c r="I89" s="450">
        <v>1490</v>
      </c>
      <c r="J89" s="450">
        <v>6280000</v>
      </c>
    </row>
    <row r="90" spans="1:10">
      <c r="A90" s="393">
        <v>1984</v>
      </c>
      <c r="B90" s="450">
        <v>253000</v>
      </c>
      <c r="C90" s="450">
        <v>78100</v>
      </c>
      <c r="D90" s="450">
        <v>639000</v>
      </c>
      <c r="E90" s="450">
        <v>760</v>
      </c>
      <c r="F90" s="450">
        <v>478000</v>
      </c>
      <c r="G90" s="450">
        <v>980000</v>
      </c>
      <c r="H90" s="450">
        <v>1070</v>
      </c>
      <c r="I90" s="450">
        <v>1680</v>
      </c>
      <c r="J90" s="450">
        <v>6520000</v>
      </c>
    </row>
    <row r="91" spans="1:10">
      <c r="A91" s="393">
        <v>1985</v>
      </c>
      <c r="B91" s="450">
        <v>261000</v>
      </c>
      <c r="C91" s="450">
        <v>72600</v>
      </c>
      <c r="D91" s="450">
        <v>611000</v>
      </c>
      <c r="E91" s="450">
        <v>1010</v>
      </c>
      <c r="F91" s="450">
        <v>460000</v>
      </c>
      <c r="G91" s="450">
        <v>961000</v>
      </c>
      <c r="H91" s="450">
        <v>890</v>
      </c>
      <c r="I91" s="450">
        <v>1350</v>
      </c>
      <c r="J91" s="450">
        <v>6760000</v>
      </c>
    </row>
    <row r="92" spans="1:10">
      <c r="A92" s="393">
        <v>1986</v>
      </c>
      <c r="B92" s="450">
        <v>253000</v>
      </c>
      <c r="C92" s="450">
        <v>62900</v>
      </c>
      <c r="D92" s="450">
        <v>665000</v>
      </c>
      <c r="E92" s="450">
        <v>1940</v>
      </c>
      <c r="F92" s="450">
        <v>441000</v>
      </c>
      <c r="G92" s="450">
        <v>999000</v>
      </c>
      <c r="H92" s="450">
        <v>838</v>
      </c>
      <c r="I92" s="450">
        <v>1250</v>
      </c>
      <c r="J92" s="450">
        <v>6840000</v>
      </c>
    </row>
    <row r="93" spans="1:10">
      <c r="A93" s="393">
        <v>1987</v>
      </c>
      <c r="B93" s="450">
        <v>261000</v>
      </c>
      <c r="C93" s="450">
        <v>83000</v>
      </c>
      <c r="D93" s="450">
        <v>706000</v>
      </c>
      <c r="E93" s="450">
        <v>1080</v>
      </c>
      <c r="F93" s="450">
        <v>437000</v>
      </c>
      <c r="G93" s="450">
        <v>1050000</v>
      </c>
      <c r="H93" s="450">
        <v>924</v>
      </c>
      <c r="I93" s="450">
        <v>1330</v>
      </c>
      <c r="J93" s="450">
        <v>7190000</v>
      </c>
    </row>
    <row r="94" spans="1:10">
      <c r="A94" s="393">
        <v>1988</v>
      </c>
      <c r="B94" s="450">
        <v>241000</v>
      </c>
      <c r="C94" s="450">
        <v>88000</v>
      </c>
      <c r="D94" s="450">
        <v>749000</v>
      </c>
      <c r="E94" s="450">
        <v>482</v>
      </c>
      <c r="F94" s="450">
        <v>426000</v>
      </c>
      <c r="G94" s="450">
        <v>1090000</v>
      </c>
      <c r="H94" s="450">
        <v>1330</v>
      </c>
      <c r="I94" s="450">
        <v>1830</v>
      </c>
      <c r="J94" s="450">
        <v>6770000</v>
      </c>
    </row>
    <row r="95" spans="1:10">
      <c r="A95" s="393">
        <v>1989</v>
      </c>
      <c r="B95" s="450">
        <v>260000</v>
      </c>
      <c r="C95" s="450">
        <v>98000</v>
      </c>
      <c r="D95" s="450">
        <v>712000</v>
      </c>
      <c r="E95" s="450">
        <v>5530</v>
      </c>
      <c r="F95" s="450">
        <v>431000</v>
      </c>
      <c r="G95" s="450">
        <v>1060000</v>
      </c>
      <c r="H95" s="450">
        <v>1810</v>
      </c>
      <c r="I95" s="450">
        <v>2380</v>
      </c>
      <c r="J95" s="450">
        <v>6820000</v>
      </c>
    </row>
    <row r="96" spans="1:10">
      <c r="A96" s="393">
        <v>1990</v>
      </c>
      <c r="B96" s="450">
        <v>263000</v>
      </c>
      <c r="C96" s="450">
        <v>96000</v>
      </c>
      <c r="D96" s="450">
        <v>632000</v>
      </c>
      <c r="E96" s="450">
        <v>1240</v>
      </c>
      <c r="F96" s="450">
        <v>428000</v>
      </c>
      <c r="G96" s="450">
        <v>991000</v>
      </c>
      <c r="H96" s="450">
        <v>1640</v>
      </c>
      <c r="I96" s="450">
        <v>2050</v>
      </c>
      <c r="J96" s="450">
        <v>7150000</v>
      </c>
    </row>
    <row r="97" spans="1:13">
      <c r="A97" s="393">
        <v>1991</v>
      </c>
      <c r="B97" s="450">
        <v>253000</v>
      </c>
      <c r="C97" s="450">
        <v>122000</v>
      </c>
      <c r="D97" s="450">
        <v>549000</v>
      </c>
      <c r="E97" s="450">
        <v>1250</v>
      </c>
      <c r="F97" s="450">
        <v>426000</v>
      </c>
      <c r="G97" s="450">
        <v>931000</v>
      </c>
      <c r="H97" s="450">
        <v>1160</v>
      </c>
      <c r="I97" s="450">
        <v>1390</v>
      </c>
      <c r="J97" s="450">
        <v>7270000</v>
      </c>
      <c r="K97" s="404"/>
      <c r="L97" s="404"/>
      <c r="M97" s="404"/>
    </row>
    <row r="98" spans="1:13">
      <c r="A98" s="393">
        <v>1992</v>
      </c>
      <c r="B98" s="450">
        <v>272000</v>
      </c>
      <c r="C98" s="450">
        <v>128000</v>
      </c>
      <c r="D98" s="450">
        <v>644000</v>
      </c>
      <c r="E98" s="450">
        <v>565</v>
      </c>
      <c r="F98" s="450">
        <v>423000</v>
      </c>
      <c r="G98" s="450">
        <v>1050000</v>
      </c>
      <c r="H98" s="450">
        <v>1290</v>
      </c>
      <c r="I98" s="450">
        <v>1500</v>
      </c>
      <c r="J98" s="450">
        <v>7250000</v>
      </c>
      <c r="K98" s="404"/>
      <c r="L98" s="404"/>
      <c r="M98" s="404"/>
    </row>
    <row r="99" spans="1:13">
      <c r="A99" s="393">
        <v>1993</v>
      </c>
      <c r="B99" s="450">
        <v>240000</v>
      </c>
      <c r="C99" s="450">
        <v>141000</v>
      </c>
      <c r="D99" s="450">
        <v>724000</v>
      </c>
      <c r="E99" s="450">
        <v>1410</v>
      </c>
      <c r="F99" s="450">
        <v>403000</v>
      </c>
      <c r="G99" s="450">
        <v>1110000</v>
      </c>
      <c r="H99" s="450">
        <v>1020</v>
      </c>
      <c r="I99" s="450">
        <v>1150</v>
      </c>
      <c r="J99" s="450">
        <v>6910000</v>
      </c>
      <c r="K99" s="404"/>
      <c r="L99" s="404"/>
      <c r="M99" s="404"/>
    </row>
    <row r="100" spans="1:13">
      <c r="A100" s="393">
        <v>1994</v>
      </c>
      <c r="B100" s="450">
        <v>217000</v>
      </c>
      <c r="C100" s="450">
        <v>139000</v>
      </c>
      <c r="D100" s="450">
        <v>793000</v>
      </c>
      <c r="E100" s="450">
        <v>6310</v>
      </c>
      <c r="F100" s="450">
        <v>366000</v>
      </c>
      <c r="G100" s="450">
        <v>1180000</v>
      </c>
      <c r="H100" s="450">
        <v>1090</v>
      </c>
      <c r="I100" s="450">
        <v>1200</v>
      </c>
      <c r="J100" s="450">
        <v>7050000</v>
      </c>
      <c r="K100" s="404"/>
      <c r="L100" s="404"/>
      <c r="M100" s="404"/>
    </row>
    <row r="101" spans="1:13">
      <c r="A101" s="393">
        <v>1995</v>
      </c>
      <c r="B101" s="450">
        <v>232000</v>
      </c>
      <c r="C101" s="450">
        <v>131000</v>
      </c>
      <c r="D101" s="450">
        <v>856000</v>
      </c>
      <c r="E101" s="450">
        <v>3080</v>
      </c>
      <c r="F101" s="450">
        <v>350000</v>
      </c>
      <c r="G101" s="450">
        <v>1230000</v>
      </c>
      <c r="H101" s="450">
        <v>1230</v>
      </c>
      <c r="I101" s="450">
        <v>1320</v>
      </c>
      <c r="J101" s="450">
        <v>7280000</v>
      </c>
      <c r="K101" s="404"/>
      <c r="L101" s="404"/>
      <c r="M101" s="404"/>
    </row>
    <row r="102" spans="1:13">
      <c r="A102" s="393">
        <v>1996</v>
      </c>
      <c r="B102" s="450">
        <v>226000</v>
      </c>
      <c r="C102" s="450">
        <v>140000</v>
      </c>
      <c r="D102" s="450">
        <v>827000</v>
      </c>
      <c r="E102" s="450">
        <v>1970</v>
      </c>
      <c r="F102" s="450">
        <v>333000</v>
      </c>
      <c r="G102" s="450">
        <v>1210000</v>
      </c>
      <c r="H102" s="450">
        <v>1130</v>
      </c>
      <c r="I102" s="450">
        <v>1170</v>
      </c>
      <c r="J102" s="450">
        <v>7480000</v>
      </c>
      <c r="K102" s="404"/>
      <c r="L102" s="404"/>
      <c r="M102" s="404"/>
    </row>
    <row r="103" spans="1:13">
      <c r="A103" s="393">
        <v>1997</v>
      </c>
      <c r="B103" s="450">
        <v>226000</v>
      </c>
      <c r="C103" s="450">
        <v>140000</v>
      </c>
      <c r="D103" s="450">
        <v>876000</v>
      </c>
      <c r="E103" s="450">
        <v>3630</v>
      </c>
      <c r="F103" s="450">
        <v>313000</v>
      </c>
      <c r="G103" s="450">
        <v>1260000</v>
      </c>
      <c r="H103" s="450">
        <v>1420</v>
      </c>
      <c r="I103" s="450">
        <v>1440</v>
      </c>
      <c r="J103" s="450">
        <v>7540000</v>
      </c>
      <c r="K103" s="404"/>
      <c r="L103" s="404"/>
      <c r="M103" s="404"/>
    </row>
    <row r="104" spans="1:13">
      <c r="A104" s="393">
        <v>1998</v>
      </c>
      <c r="B104" s="450">
        <v>234000</v>
      </c>
      <c r="C104" s="450">
        <v>134000</v>
      </c>
      <c r="D104" s="450">
        <v>879000</v>
      </c>
      <c r="E104" s="450">
        <v>2330</v>
      </c>
      <c r="F104" s="450">
        <v>267000</v>
      </c>
      <c r="G104" s="450">
        <v>1290000</v>
      </c>
      <c r="H104" s="450">
        <v>1130</v>
      </c>
      <c r="I104" s="450">
        <v>1130</v>
      </c>
      <c r="J104" s="450">
        <v>7570000</v>
      </c>
      <c r="K104" s="404"/>
      <c r="L104" s="404"/>
      <c r="M104" s="404"/>
    </row>
    <row r="105" spans="1:13">
      <c r="A105" s="393">
        <v>1999</v>
      </c>
      <c r="B105" s="450">
        <v>241000</v>
      </c>
      <c r="C105" s="450">
        <v>131000</v>
      </c>
      <c r="D105" s="450">
        <v>1060000</v>
      </c>
      <c r="E105" s="450">
        <v>1880</v>
      </c>
      <c r="F105" s="450">
        <v>261000</v>
      </c>
      <c r="G105" s="450">
        <v>1430000</v>
      </c>
      <c r="H105" s="450">
        <v>1180</v>
      </c>
      <c r="I105" s="450">
        <v>1150</v>
      </c>
      <c r="J105" s="450">
        <v>7960000</v>
      </c>
      <c r="K105" s="404"/>
      <c r="L105" s="404"/>
      <c r="M105" s="436"/>
    </row>
    <row r="106" spans="1:13">
      <c r="A106" s="419">
        <v>2000</v>
      </c>
      <c r="B106" s="409">
        <v>228000</v>
      </c>
      <c r="C106" s="409">
        <v>143000</v>
      </c>
      <c r="D106" s="409">
        <v>915000</v>
      </c>
      <c r="E106" s="409">
        <v>2770</v>
      </c>
      <c r="F106" s="409">
        <v>215000</v>
      </c>
      <c r="G106" s="409">
        <v>1330000</v>
      </c>
      <c r="H106" s="409">
        <v>1230</v>
      </c>
      <c r="I106" s="409">
        <v>1160</v>
      </c>
      <c r="J106" s="409">
        <v>8770000</v>
      </c>
      <c r="K106" s="404"/>
      <c r="L106" s="404"/>
      <c r="M106" s="436"/>
    </row>
    <row r="107" spans="1:13">
      <c r="A107" s="389">
        <v>2001</v>
      </c>
      <c r="B107" s="409">
        <v>203000</v>
      </c>
      <c r="C107" s="409">
        <v>108000</v>
      </c>
      <c r="D107" s="409">
        <v>813000</v>
      </c>
      <c r="E107" s="409">
        <v>1180</v>
      </c>
      <c r="F107" s="409">
        <v>195000</v>
      </c>
      <c r="G107" s="409">
        <v>1150000</v>
      </c>
      <c r="H107" s="409">
        <v>969</v>
      </c>
      <c r="I107" s="409">
        <v>892</v>
      </c>
      <c r="J107" s="409">
        <v>8910000</v>
      </c>
      <c r="K107" s="404"/>
      <c r="L107" s="404"/>
      <c r="M107" s="436"/>
    </row>
    <row r="108" spans="1:13">
      <c r="A108" s="389">
        <v>2002</v>
      </c>
      <c r="B108" s="409">
        <v>182000</v>
      </c>
      <c r="C108" s="409">
        <v>113000</v>
      </c>
      <c r="D108" s="409">
        <v>874000</v>
      </c>
      <c r="E108" s="409">
        <v>1160</v>
      </c>
      <c r="F108" s="409">
        <v>181000</v>
      </c>
      <c r="G108" s="409">
        <v>1170000</v>
      </c>
      <c r="H108" s="409">
        <v>852</v>
      </c>
      <c r="I108" s="409">
        <v>772</v>
      </c>
      <c r="J108" s="409">
        <v>8880000</v>
      </c>
      <c r="K108" s="404"/>
      <c r="L108" s="404"/>
      <c r="M108" s="436"/>
    </row>
    <row r="109" spans="1:13">
      <c r="A109" s="441">
        <v>2003</v>
      </c>
      <c r="B109" s="434">
        <v>187000</v>
      </c>
      <c r="C109" s="434">
        <v>150000</v>
      </c>
      <c r="D109" s="434">
        <v>758000</v>
      </c>
      <c r="E109" s="434">
        <v>1680</v>
      </c>
      <c r="F109" s="434">
        <v>168000</v>
      </c>
      <c r="G109" s="409">
        <v>1120000</v>
      </c>
      <c r="H109" s="409">
        <v>895.74</v>
      </c>
      <c r="I109" s="409">
        <v>793</v>
      </c>
      <c r="J109" s="409">
        <v>9520000</v>
      </c>
      <c r="K109" s="404"/>
      <c r="L109" s="436"/>
      <c r="M109" s="436"/>
    </row>
    <row r="110" spans="1:13">
      <c r="A110" s="441">
        <v>2004</v>
      </c>
      <c r="B110" s="409">
        <v>194000</v>
      </c>
      <c r="C110" s="409">
        <v>156000</v>
      </c>
      <c r="D110" s="409">
        <v>868000</v>
      </c>
      <c r="E110" s="409">
        <v>3300</v>
      </c>
      <c r="F110" s="409">
        <v>135000</v>
      </c>
      <c r="G110" s="409">
        <v>1190000</v>
      </c>
      <c r="H110" s="409">
        <v>1160</v>
      </c>
      <c r="I110" s="409">
        <v>999</v>
      </c>
      <c r="J110" s="409">
        <v>9600000</v>
      </c>
      <c r="K110" s="404"/>
      <c r="L110" s="436"/>
      <c r="M110" s="436"/>
    </row>
    <row r="111" spans="1:13">
      <c r="A111" s="441">
        <v>2005</v>
      </c>
      <c r="B111" s="409">
        <v>195000</v>
      </c>
      <c r="C111" s="409">
        <v>156000</v>
      </c>
      <c r="D111" s="409">
        <v>700000</v>
      </c>
      <c r="E111" s="409">
        <v>784</v>
      </c>
      <c r="F111" s="409">
        <v>116000</v>
      </c>
      <c r="G111" s="409">
        <v>1080000</v>
      </c>
      <c r="H111" s="409">
        <v>1480</v>
      </c>
      <c r="I111" s="409">
        <v>1240</v>
      </c>
      <c r="J111" s="409">
        <v>10000000</v>
      </c>
      <c r="K111" s="404"/>
      <c r="L111" s="436"/>
      <c r="M111" s="436"/>
    </row>
    <row r="112" spans="1:13">
      <c r="A112" s="441">
        <v>2006</v>
      </c>
      <c r="B112" s="409">
        <v>113000</v>
      </c>
      <c r="C112" s="409">
        <v>156000</v>
      </c>
      <c r="D112" s="409">
        <v>895000</v>
      </c>
      <c r="E112" s="409">
        <v>2530</v>
      </c>
      <c r="F112" s="409">
        <v>75300</v>
      </c>
      <c r="G112" s="409">
        <v>1190000</v>
      </c>
      <c r="H112" s="409">
        <v>3500</v>
      </c>
      <c r="I112" s="409">
        <v>2830</v>
      </c>
      <c r="J112" s="409">
        <v>10300000</v>
      </c>
      <c r="K112" s="404"/>
      <c r="L112" s="436"/>
      <c r="M112" s="436"/>
    </row>
    <row r="113" spans="1:18">
      <c r="A113" s="441">
        <v>2007</v>
      </c>
      <c r="B113" s="409">
        <v>121000</v>
      </c>
      <c r="C113" s="409">
        <v>157000</v>
      </c>
      <c r="D113" s="409">
        <v>758000</v>
      </c>
      <c r="E113" s="409">
        <v>8070</v>
      </c>
      <c r="F113" s="409">
        <v>62700</v>
      </c>
      <c r="G113" s="409">
        <v>1140000</v>
      </c>
      <c r="H113" s="409">
        <v>3400</v>
      </c>
      <c r="I113" s="409">
        <v>2670</v>
      </c>
      <c r="J113" s="409">
        <v>11100000</v>
      </c>
      <c r="K113" s="404"/>
      <c r="L113" s="436"/>
      <c r="M113" s="436"/>
      <c r="N113" s="404"/>
      <c r="O113" s="404"/>
      <c r="P113" s="404"/>
      <c r="Q113" s="404"/>
      <c r="R113" s="404"/>
    </row>
    <row r="114" spans="1:18">
      <c r="A114" s="441">
        <v>2008</v>
      </c>
      <c r="B114" s="409">
        <v>125000</v>
      </c>
      <c r="C114" s="409">
        <v>161000</v>
      </c>
      <c r="D114" s="409">
        <v>725000</v>
      </c>
      <c r="E114" s="409">
        <v>3250</v>
      </c>
      <c r="F114" s="409">
        <v>65600</v>
      </c>
      <c r="G114" s="409">
        <v>1010000</v>
      </c>
      <c r="H114" s="409">
        <v>1960</v>
      </c>
      <c r="I114" s="409">
        <v>1480</v>
      </c>
      <c r="J114" s="409">
        <v>11900000</v>
      </c>
      <c r="K114" s="404"/>
      <c r="L114" s="436"/>
      <c r="M114" s="436"/>
      <c r="N114" s="404"/>
      <c r="O114" s="404"/>
      <c r="P114" s="404"/>
      <c r="Q114" s="404"/>
      <c r="R114" s="404"/>
    </row>
    <row r="115" spans="1:18">
      <c r="A115" s="441">
        <v>2009</v>
      </c>
      <c r="B115" s="409">
        <v>94000</v>
      </c>
      <c r="C115" s="409">
        <v>109000</v>
      </c>
      <c r="D115" s="409">
        <v>686000</v>
      </c>
      <c r="E115" s="409">
        <v>2960</v>
      </c>
      <c r="F115" s="409">
        <v>92300</v>
      </c>
      <c r="G115" s="409">
        <v>886000</v>
      </c>
      <c r="H115" s="409">
        <v>1720</v>
      </c>
      <c r="I115" s="409">
        <v>1310</v>
      </c>
      <c r="J115" s="409">
        <v>11600000</v>
      </c>
      <c r="K115" s="404"/>
      <c r="L115" s="436"/>
      <c r="M115" s="436"/>
      <c r="N115" s="436"/>
      <c r="O115" s="404"/>
      <c r="P115" s="404"/>
      <c r="Q115" s="404"/>
      <c r="R115" s="404"/>
    </row>
    <row r="116" spans="1:18">
      <c r="A116" s="441">
        <v>2010</v>
      </c>
      <c r="B116" s="409">
        <v>120000</v>
      </c>
      <c r="C116" s="409">
        <v>129000</v>
      </c>
      <c r="D116" s="409">
        <v>671000</v>
      </c>
      <c r="E116" s="409">
        <v>4200</v>
      </c>
      <c r="F116" s="409">
        <v>57900</v>
      </c>
      <c r="G116" s="409">
        <v>916000</v>
      </c>
      <c r="H116" s="409">
        <v>2250</v>
      </c>
      <c r="I116" s="409">
        <v>1680</v>
      </c>
      <c r="J116" s="409">
        <v>12300000</v>
      </c>
      <c r="K116" s="404"/>
      <c r="L116" s="436"/>
      <c r="M116" s="436"/>
      <c r="N116" s="436"/>
      <c r="O116" s="404"/>
      <c r="P116" s="404"/>
      <c r="Q116" s="404"/>
      <c r="R116" s="404"/>
    </row>
    <row r="117" spans="1:18">
      <c r="A117" s="441">
        <v>2011</v>
      </c>
      <c r="B117" s="409">
        <v>110000</v>
      </c>
      <c r="C117" s="409">
        <v>138000</v>
      </c>
      <c r="D117" s="409">
        <v>716000</v>
      </c>
      <c r="E117" s="409">
        <v>18400</v>
      </c>
      <c r="F117" s="409">
        <v>79200</v>
      </c>
      <c r="G117" s="409">
        <v>946000</v>
      </c>
      <c r="H117" s="409">
        <v>2340</v>
      </c>
      <c r="I117" s="409">
        <v>1700</v>
      </c>
      <c r="J117" s="409">
        <v>12500000</v>
      </c>
      <c r="K117" s="404"/>
      <c r="L117" s="436"/>
      <c r="M117" s="436"/>
      <c r="N117" s="436"/>
      <c r="O117" s="404"/>
      <c r="P117" s="404"/>
      <c r="Q117" s="404"/>
      <c r="R117" s="404"/>
    </row>
    <row r="118" spans="1:18">
      <c r="A118" s="441">
        <v>2012</v>
      </c>
      <c r="B118" s="409">
        <v>114000</v>
      </c>
      <c r="C118" s="409">
        <v>147000</v>
      </c>
      <c r="D118" s="409">
        <v>655000</v>
      </c>
      <c r="E118" s="409">
        <v>14200</v>
      </c>
      <c r="F118" s="409">
        <v>81500</v>
      </c>
      <c r="G118" s="409">
        <v>902000</v>
      </c>
      <c r="H118" s="409">
        <v>2110</v>
      </c>
      <c r="I118" s="409">
        <v>1500</v>
      </c>
      <c r="J118" s="409">
        <v>13300000</v>
      </c>
      <c r="K118" s="404"/>
      <c r="L118" s="446"/>
      <c r="M118" s="387"/>
      <c r="N118" s="439"/>
      <c r="O118" s="411"/>
      <c r="P118" s="404"/>
      <c r="Q118" s="404"/>
      <c r="R118" s="404"/>
    </row>
    <row r="119" spans="1:18">
      <c r="A119" s="441">
        <v>2013</v>
      </c>
      <c r="B119" s="409">
        <v>106000</v>
      </c>
      <c r="C119" s="409">
        <v>127000</v>
      </c>
      <c r="D119" s="409">
        <v>713000</v>
      </c>
      <c r="E119" s="409">
        <v>11500</v>
      </c>
      <c r="F119" s="409">
        <v>80900</v>
      </c>
      <c r="G119" s="409">
        <v>935000</v>
      </c>
      <c r="H119" s="409">
        <v>2110</v>
      </c>
      <c r="I119" s="409">
        <v>1480</v>
      </c>
      <c r="J119" s="409">
        <v>13200000</v>
      </c>
      <c r="K119" s="404"/>
      <c r="L119" s="446"/>
      <c r="M119" s="387"/>
      <c r="N119" s="432"/>
      <c r="O119" s="411"/>
      <c r="P119" s="404"/>
      <c r="Q119" s="404"/>
      <c r="R119" s="404"/>
    </row>
    <row r="120" spans="1:18">
      <c r="A120" s="441">
        <v>2014</v>
      </c>
      <c r="B120" s="409">
        <v>110000</v>
      </c>
      <c r="C120" s="409">
        <v>70000</v>
      </c>
      <c r="D120" s="409">
        <v>805000</v>
      </c>
      <c r="E120" s="409">
        <v>19800</v>
      </c>
      <c r="F120" s="409">
        <v>95300</v>
      </c>
      <c r="G120" s="409">
        <v>965000</v>
      </c>
      <c r="H120" s="409">
        <v>2360</v>
      </c>
      <c r="I120" s="409">
        <v>1630</v>
      </c>
      <c r="J120" s="409">
        <v>13500000</v>
      </c>
      <c r="K120" s="404"/>
      <c r="L120" s="426"/>
      <c r="M120" s="387"/>
      <c r="N120" s="432"/>
      <c r="O120" s="411"/>
      <c r="P120" s="404"/>
      <c r="Q120" s="398"/>
      <c r="R120" s="398"/>
    </row>
    <row r="121" spans="1:18">
      <c r="A121" s="441">
        <v>2015</v>
      </c>
      <c r="B121" s="409">
        <v>124000</v>
      </c>
      <c r="C121" s="409">
        <v>48000</v>
      </c>
      <c r="D121" s="409">
        <v>771000</v>
      </c>
      <c r="E121" s="409">
        <v>12700</v>
      </c>
      <c r="F121" s="409">
        <v>94000</v>
      </c>
      <c r="G121" s="409">
        <v>931000</v>
      </c>
      <c r="H121" s="409">
        <v>2110</v>
      </c>
      <c r="I121" s="409">
        <v>1450</v>
      </c>
      <c r="J121" s="409">
        <v>13300000</v>
      </c>
      <c r="K121" s="404"/>
      <c r="L121" s="426"/>
      <c r="M121" s="387"/>
      <c r="N121" s="432"/>
      <c r="O121" s="411"/>
      <c r="P121" s="404"/>
      <c r="Q121" s="398"/>
      <c r="R121" s="398"/>
    </row>
    <row r="122" spans="1:18">
      <c r="A122" s="441">
        <v>2016</v>
      </c>
      <c r="B122" s="409">
        <v>111000</v>
      </c>
      <c r="C122" s="409">
        <v>15000</v>
      </c>
      <c r="D122" s="409">
        <v>713000</v>
      </c>
      <c r="E122" s="409">
        <v>46900</v>
      </c>
      <c r="F122" s="409">
        <v>86700</v>
      </c>
      <c r="G122" s="409">
        <v>792000</v>
      </c>
      <c r="H122" s="409">
        <v>2240</v>
      </c>
      <c r="I122" s="409">
        <v>1520</v>
      </c>
      <c r="J122" s="409">
        <v>12300000</v>
      </c>
      <c r="K122" s="404"/>
      <c r="L122" s="426"/>
      <c r="M122" s="387"/>
      <c r="N122" s="432"/>
      <c r="O122" s="411"/>
      <c r="P122" s="404"/>
      <c r="Q122" s="398"/>
      <c r="R122" s="398"/>
    </row>
    <row r="123" spans="1:18">
      <c r="A123" s="441">
        <v>2017</v>
      </c>
      <c r="B123" s="409">
        <v>117000</v>
      </c>
      <c r="C123" s="409">
        <v>15000</v>
      </c>
      <c r="D123" s="409">
        <v>729000</v>
      </c>
      <c r="E123" s="409">
        <v>32600</v>
      </c>
      <c r="F123" s="409">
        <v>121000</v>
      </c>
      <c r="G123" s="409">
        <v>829000</v>
      </c>
      <c r="H123" s="409">
        <v>3070</v>
      </c>
      <c r="I123" s="409">
        <v>2040</v>
      </c>
      <c r="J123" s="409">
        <v>12300000</v>
      </c>
      <c r="K123" s="404"/>
      <c r="L123" s="426"/>
      <c r="M123" s="387"/>
      <c r="N123" s="432"/>
      <c r="O123" s="411"/>
      <c r="P123" s="404"/>
      <c r="Q123" s="398"/>
      <c r="R123" s="398"/>
    </row>
    <row r="124" spans="1:18">
      <c r="A124" s="441">
        <v>2018</v>
      </c>
      <c r="B124" s="409">
        <v>101000</v>
      </c>
      <c r="C124" s="409">
        <v>15000</v>
      </c>
      <c r="D124" s="409">
        <v>775000</v>
      </c>
      <c r="E124" s="409">
        <v>23300</v>
      </c>
      <c r="F124" s="409">
        <v>126000</v>
      </c>
      <c r="G124" s="409">
        <v>868000</v>
      </c>
      <c r="H124" s="409">
        <v>3110</v>
      </c>
      <c r="I124" s="409">
        <v>2020</v>
      </c>
      <c r="J124" s="409">
        <v>12600000</v>
      </c>
      <c r="K124" s="404"/>
      <c r="L124" s="426"/>
      <c r="M124" s="387"/>
      <c r="N124" s="432"/>
      <c r="O124" s="411"/>
      <c r="P124" s="404"/>
      <c r="Q124" s="398"/>
      <c r="R124" s="398"/>
    </row>
    <row r="125" spans="1:18">
      <c r="A125" s="441">
        <v>2019</v>
      </c>
      <c r="B125" s="409">
        <v>99900</v>
      </c>
      <c r="C125" s="409">
        <v>15000</v>
      </c>
      <c r="D125" s="409">
        <v>830000</v>
      </c>
      <c r="E125" s="409">
        <v>5170</v>
      </c>
      <c r="F125" s="409">
        <v>124000</v>
      </c>
      <c r="G125" s="409">
        <v>939000</v>
      </c>
      <c r="H125" s="409">
        <v>2740</v>
      </c>
      <c r="I125" s="409">
        <v>1750</v>
      </c>
      <c r="J125" s="409">
        <v>12700000</v>
      </c>
      <c r="K125" s="404"/>
      <c r="L125" s="426"/>
      <c r="M125" s="387"/>
      <c r="N125" s="432"/>
      <c r="O125" s="411"/>
      <c r="P125" s="404"/>
      <c r="Q125" s="398"/>
      <c r="R125" s="398"/>
    </row>
    <row r="126" spans="1:18">
      <c r="A126" s="497" t="s">
        <v>1343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04"/>
      <c r="L126" s="421"/>
      <c r="M126" s="421"/>
      <c r="N126" s="404"/>
      <c r="O126" s="404"/>
      <c r="P126" s="404"/>
      <c r="Q126" s="404"/>
      <c r="R126" s="404"/>
    </row>
    <row r="127" spans="1:18" ht="16.5">
      <c r="A127" s="492" t="s">
        <v>1434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04"/>
      <c r="L127" s="421"/>
      <c r="M127" s="421"/>
      <c r="N127" s="404"/>
      <c r="O127" s="404"/>
      <c r="P127" s="404"/>
      <c r="Q127" s="404"/>
      <c r="R127" s="404"/>
    </row>
    <row r="128" spans="1:18">
      <c r="A128" s="491" t="s">
        <v>1328</v>
      </c>
      <c r="B128" s="491"/>
      <c r="C128" s="491"/>
      <c r="D128" s="491"/>
      <c r="E128" s="491"/>
      <c r="F128" s="491"/>
      <c r="G128" s="491"/>
      <c r="H128" s="491"/>
      <c r="I128" s="491"/>
      <c r="J128" s="491"/>
      <c r="K128" s="404"/>
      <c r="L128" s="421"/>
      <c r="M128" s="421"/>
      <c r="N128" s="404"/>
      <c r="O128" s="404"/>
      <c r="P128" s="404"/>
      <c r="Q128" s="404"/>
      <c r="R128" s="404"/>
    </row>
    <row r="129" spans="7:13">
      <c r="G129" s="404"/>
      <c r="H129" s="404"/>
      <c r="I129" s="404"/>
      <c r="J129" s="404"/>
      <c r="K129" s="404"/>
      <c r="L129" s="421"/>
      <c r="M129" s="421"/>
    </row>
    <row r="130" spans="7:13">
      <c r="G130" s="404"/>
      <c r="H130" s="404"/>
      <c r="I130" s="404"/>
      <c r="J130" s="404"/>
      <c r="K130" s="404"/>
      <c r="L130" s="421"/>
      <c r="M130" s="421"/>
    </row>
    <row r="131" spans="7:13">
      <c r="G131" s="404"/>
      <c r="H131" s="404"/>
      <c r="I131" s="400"/>
      <c r="J131" s="404"/>
      <c r="K131" s="404"/>
      <c r="L131" s="404"/>
      <c r="M131" s="404"/>
    </row>
    <row r="134" spans="7:13">
      <c r="G134" s="404"/>
      <c r="H134" s="404"/>
      <c r="I134" s="417"/>
      <c r="J134" s="404"/>
      <c r="K134" s="404"/>
      <c r="L134" s="404"/>
      <c r="M134" s="404"/>
    </row>
    <row r="135" spans="7:13">
      <c r="G135" s="404"/>
      <c r="H135" s="404"/>
      <c r="I135" s="417"/>
      <c r="J135" s="404"/>
      <c r="K135" s="404"/>
      <c r="L135" s="404"/>
      <c r="M135" s="404"/>
    </row>
    <row r="136" spans="7:13">
      <c r="G136" s="404"/>
      <c r="H136" s="404"/>
      <c r="I136" s="417"/>
      <c r="J136" s="404"/>
      <c r="K136" s="404"/>
      <c r="L136" s="404"/>
      <c r="M136" s="404"/>
    </row>
    <row r="137" spans="7:13">
      <c r="G137" s="404"/>
      <c r="H137" s="404"/>
      <c r="I137" s="400"/>
      <c r="J137" s="404"/>
      <c r="K137" s="404"/>
      <c r="L137" s="404"/>
      <c r="M137" s="404"/>
    </row>
    <row r="142" spans="7:13">
      <c r="G142" s="407"/>
      <c r="H142" s="404"/>
      <c r="I142" s="404"/>
      <c r="J142" s="404"/>
      <c r="K142" s="404"/>
      <c r="L142" s="404"/>
      <c r="M142" s="404"/>
    </row>
  </sheetData>
  <mergeCells count="7">
    <mergeCell ref="A127:J127"/>
    <mergeCell ref="A128:J128"/>
    <mergeCell ref="A1:J1"/>
    <mergeCell ref="A2:J2"/>
    <mergeCell ref="A3:J3"/>
    <mergeCell ref="A4:J4"/>
    <mergeCell ref="A126:J1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225"/>
  <sheetViews>
    <sheetView topLeftCell="AW1" workbookViewId="0">
      <selection activeCell="A5" sqref="A5:BN5"/>
    </sheetView>
  </sheetViews>
  <sheetFormatPr defaultColWidth="8.7109375" defaultRowHeight="15"/>
  <cols>
    <col min="1" max="30" width="8.7109375" style="6"/>
    <col min="31" max="32" width="11.85546875" style="6" bestFit="1" customWidth="1"/>
    <col min="33" max="16384" width="8.7109375" style="6"/>
  </cols>
  <sheetData>
    <row r="1" spans="1:66">
      <c r="A1" s="6" t="s">
        <v>448</v>
      </c>
      <c r="B1" s="6" t="s">
        <v>449</v>
      </c>
    </row>
    <row r="3" spans="1:66">
      <c r="A3" s="6" t="s">
        <v>450</v>
      </c>
      <c r="B3" s="5">
        <v>44986</v>
      </c>
    </row>
    <row r="5" spans="1:66">
      <c r="A5" s="6" t="s">
        <v>451</v>
      </c>
      <c r="B5" s="6" t="s">
        <v>452</v>
      </c>
      <c r="C5" s="6" t="s">
        <v>453</v>
      </c>
      <c r="D5" s="6" t="s">
        <v>454</v>
      </c>
      <c r="E5" s="6">
        <v>1960</v>
      </c>
      <c r="F5" s="6">
        <v>1961</v>
      </c>
      <c r="G5" s="6">
        <v>1962</v>
      </c>
      <c r="H5" s="6">
        <v>1963</v>
      </c>
      <c r="I5" s="6">
        <v>1964</v>
      </c>
      <c r="J5" s="6">
        <v>1965</v>
      </c>
      <c r="K5" s="6">
        <v>1966</v>
      </c>
      <c r="L5" s="6">
        <v>1967</v>
      </c>
      <c r="M5" s="6">
        <v>1968</v>
      </c>
      <c r="N5" s="6">
        <v>1969</v>
      </c>
      <c r="O5" s="6">
        <v>1970</v>
      </c>
      <c r="P5" s="6">
        <v>1971</v>
      </c>
      <c r="Q5" s="6">
        <v>1972</v>
      </c>
      <c r="R5" s="6">
        <v>1973</v>
      </c>
      <c r="S5" s="6">
        <v>1974</v>
      </c>
      <c r="T5" s="6">
        <v>1975</v>
      </c>
      <c r="U5" s="6">
        <v>1976</v>
      </c>
      <c r="V5" s="6">
        <v>1977</v>
      </c>
      <c r="W5" s="6">
        <v>1978</v>
      </c>
      <c r="X5" s="6">
        <v>1979</v>
      </c>
      <c r="Y5" s="6">
        <v>1980</v>
      </c>
      <c r="Z5" s="6">
        <v>1981</v>
      </c>
      <c r="AA5" s="6">
        <v>1982</v>
      </c>
      <c r="AB5" s="6">
        <v>1983</v>
      </c>
      <c r="AC5" s="6">
        <v>1984</v>
      </c>
      <c r="AD5" s="6">
        <v>1985</v>
      </c>
      <c r="AE5" s="6">
        <v>1986</v>
      </c>
      <c r="AF5" s="6">
        <v>1987</v>
      </c>
      <c r="AG5" s="6">
        <v>1988</v>
      </c>
      <c r="AH5" s="6">
        <v>1989</v>
      </c>
      <c r="AI5" s="6">
        <v>1990</v>
      </c>
      <c r="AJ5" s="6">
        <v>1991</v>
      </c>
      <c r="AK5" s="6">
        <v>1992</v>
      </c>
      <c r="AL5" s="6">
        <v>1993</v>
      </c>
      <c r="AM5" s="6">
        <v>1994</v>
      </c>
      <c r="AN5" s="6">
        <v>1995</v>
      </c>
      <c r="AO5" s="6">
        <v>1996</v>
      </c>
      <c r="AP5" s="6">
        <v>1997</v>
      </c>
      <c r="AQ5" s="6">
        <v>1998</v>
      </c>
      <c r="AR5" s="6">
        <v>1999</v>
      </c>
      <c r="AS5" s="6">
        <v>2000</v>
      </c>
      <c r="AT5" s="6">
        <v>2001</v>
      </c>
      <c r="AU5" s="6">
        <v>2002</v>
      </c>
      <c r="AV5" s="6">
        <v>2003</v>
      </c>
      <c r="AW5" s="6">
        <v>2004</v>
      </c>
      <c r="AX5" s="6">
        <v>2005</v>
      </c>
      <c r="AY5" s="6">
        <v>2006</v>
      </c>
      <c r="AZ5" s="6">
        <v>2007</v>
      </c>
      <c r="BA5" s="6">
        <v>2008</v>
      </c>
      <c r="BB5" s="6">
        <v>2009</v>
      </c>
      <c r="BC5" s="6">
        <v>2010</v>
      </c>
      <c r="BD5" s="6">
        <v>2011</v>
      </c>
      <c r="BE5" s="6">
        <v>2012</v>
      </c>
      <c r="BF5" s="6">
        <v>2013</v>
      </c>
      <c r="BG5" s="6">
        <v>2014</v>
      </c>
      <c r="BH5" s="6">
        <v>2015</v>
      </c>
      <c r="BI5" s="6">
        <v>2016</v>
      </c>
      <c r="BJ5" s="6">
        <v>2017</v>
      </c>
      <c r="BK5" s="6">
        <v>2018</v>
      </c>
      <c r="BL5" s="6">
        <v>2019</v>
      </c>
      <c r="BM5" s="6">
        <v>2020</v>
      </c>
      <c r="BN5" s="6">
        <v>2021</v>
      </c>
    </row>
    <row r="6" spans="1:66">
      <c r="A6" s="6" t="s">
        <v>455</v>
      </c>
      <c r="B6" s="6" t="s">
        <v>456</v>
      </c>
      <c r="C6" s="6" t="s">
        <v>457</v>
      </c>
      <c r="D6" s="6" t="s">
        <v>458</v>
      </c>
    </row>
    <row r="7" spans="1:66">
      <c r="A7" s="6" t="s">
        <v>459</v>
      </c>
      <c r="B7" s="6" t="s">
        <v>460</v>
      </c>
      <c r="C7" s="6" t="s">
        <v>457</v>
      </c>
      <c r="D7" s="6" t="s">
        <v>458</v>
      </c>
    </row>
    <row r="8" spans="1:66">
      <c r="A8" s="6" t="s">
        <v>461</v>
      </c>
      <c r="B8" s="6" t="s">
        <v>462</v>
      </c>
      <c r="C8" s="6" t="s">
        <v>457</v>
      </c>
      <c r="D8" s="6" t="s">
        <v>458</v>
      </c>
      <c r="AU8" s="6">
        <v>9658374602.5627499</v>
      </c>
      <c r="AV8" s="6">
        <v>11014669790.428699</v>
      </c>
      <c r="AW8" s="6">
        <v>12911674051.2756</v>
      </c>
      <c r="AX8" s="6">
        <v>14492849725.076</v>
      </c>
      <c r="AY8" s="6">
        <v>15092853703.694099</v>
      </c>
      <c r="AZ8" s="6">
        <v>16899468292.0263</v>
      </c>
      <c r="BA8" s="6">
        <v>21169963929.421398</v>
      </c>
      <c r="BB8" s="6">
        <v>22283814520.209702</v>
      </c>
      <c r="BC8" s="6">
        <v>20267846467.952099</v>
      </c>
      <c r="BD8" s="6">
        <v>22350088458.696899</v>
      </c>
      <c r="BE8" s="6">
        <v>23992498650.447601</v>
      </c>
      <c r="BF8" s="6">
        <v>24389366249.623699</v>
      </c>
      <c r="BG8" s="6">
        <v>25196205968.988499</v>
      </c>
      <c r="BH8" s="6">
        <v>24604219282.2533</v>
      </c>
      <c r="BI8" s="6">
        <v>19929031495.598999</v>
      </c>
      <c r="BJ8" s="6">
        <v>19929031495.598999</v>
      </c>
      <c r="BK8" s="6">
        <v>19929031495.598999</v>
      </c>
      <c r="BL8" s="6">
        <v>19929031495.598999</v>
      </c>
      <c r="BM8" s="6">
        <v>16839854092.770901</v>
      </c>
      <c r="BN8" s="6">
        <v>18380805536.9203</v>
      </c>
    </row>
    <row r="9" spans="1:66">
      <c r="A9" s="6" t="s">
        <v>463</v>
      </c>
      <c r="B9" s="6" t="s">
        <v>464</v>
      </c>
      <c r="C9" s="6" t="s">
        <v>457</v>
      </c>
      <c r="D9" s="6" t="s">
        <v>458</v>
      </c>
      <c r="AO9" s="6">
        <v>926558222.35791302</v>
      </c>
      <c r="AP9" s="6">
        <v>735514000.20695806</v>
      </c>
      <c r="AQ9" s="6">
        <v>829729772.71746898</v>
      </c>
      <c r="AR9" s="6">
        <v>1138969831.28391</v>
      </c>
      <c r="AS9" s="6">
        <v>1624459494.6684101</v>
      </c>
      <c r="AT9" s="6">
        <v>1993417168.70996</v>
      </c>
      <c r="AU9" s="6">
        <v>2096500000.82651</v>
      </c>
      <c r="AV9" s="6">
        <v>2261813219.7583199</v>
      </c>
      <c r="AW9" s="6">
        <v>2528662676.5448098</v>
      </c>
      <c r="AX9" s="6">
        <v>2707146137.7402501</v>
      </c>
      <c r="AY9" s="6">
        <v>2912069182.3563399</v>
      </c>
      <c r="AZ9" s="6">
        <v>3047087610.40484</v>
      </c>
      <c r="BA9" s="6">
        <v>3181667355.50068</v>
      </c>
      <c r="BB9" s="6">
        <v>3212731898.8449101</v>
      </c>
      <c r="BC9" s="6">
        <v>2940641964.54076</v>
      </c>
      <c r="BD9" s="6">
        <v>3115413304.2854199</v>
      </c>
      <c r="BE9" s="6">
        <v>2870596221.2092199</v>
      </c>
      <c r="BF9" s="6">
        <v>2813877137.8840499</v>
      </c>
      <c r="BG9" s="6">
        <v>2685911878.8575201</v>
      </c>
      <c r="BH9" s="6">
        <v>2779927549.40589</v>
      </c>
      <c r="BI9" s="6">
        <v>2847411712.9267998</v>
      </c>
      <c r="BJ9" s="6">
        <v>3019234086.6568799</v>
      </c>
      <c r="BK9" s="6">
        <v>3090075097.7316899</v>
      </c>
      <c r="BL9" s="6">
        <v>2976388767.46596</v>
      </c>
      <c r="BM9" s="6">
        <v>2945983027.91084</v>
      </c>
      <c r="BN9" s="6">
        <v>3532974633.1326299</v>
      </c>
    </row>
    <row r="10" spans="1:66">
      <c r="A10" s="6" t="s">
        <v>465</v>
      </c>
      <c r="B10" s="6" t="s">
        <v>466</v>
      </c>
      <c r="C10" s="6" t="s">
        <v>457</v>
      </c>
      <c r="D10" s="6" t="s">
        <v>458</v>
      </c>
    </row>
    <row r="11" spans="1:66">
      <c r="A11" s="6" t="s">
        <v>467</v>
      </c>
      <c r="B11" s="6" t="s">
        <v>468</v>
      </c>
      <c r="C11" s="6" t="s">
        <v>457</v>
      </c>
      <c r="D11" s="6" t="s">
        <v>458</v>
      </c>
      <c r="AT11" s="6">
        <v>34732940032.7826</v>
      </c>
      <c r="AU11" s="6">
        <v>36748912204.731796</v>
      </c>
      <c r="AV11" s="6">
        <v>39523927674.107399</v>
      </c>
      <c r="AW11" s="6">
        <v>40554795158.377098</v>
      </c>
      <c r="AX11" s="6">
        <v>46669807548.363503</v>
      </c>
      <c r="AY11" s="6">
        <v>53616808459.722</v>
      </c>
      <c r="AZ11" s="6">
        <v>76827498883.452499</v>
      </c>
      <c r="BA11" s="6">
        <v>77110677778.922607</v>
      </c>
      <c r="BB11" s="6">
        <v>84093119040.2491</v>
      </c>
      <c r="BC11" s="6">
        <v>76166459950.720001</v>
      </c>
      <c r="BD11" s="6">
        <v>75944071497.421799</v>
      </c>
      <c r="BE11" s="6">
        <v>76746598568.049103</v>
      </c>
      <c r="BF11" s="6">
        <v>72382101334.884003</v>
      </c>
      <c r="BG11" s="6">
        <v>80261143469.867004</v>
      </c>
      <c r="BH11" s="6">
        <v>83725068454.731094</v>
      </c>
      <c r="BI11" s="6">
        <v>91124597241.435394</v>
      </c>
      <c r="BJ11" s="6">
        <v>75387906025.599792</v>
      </c>
      <c r="BK11" s="6">
        <v>78104944286.882507</v>
      </c>
      <c r="BL11" s="6">
        <v>78122010037.873795</v>
      </c>
      <c r="BM11" s="6">
        <v>82687877675.589905</v>
      </c>
    </row>
    <row r="12" spans="1:66">
      <c r="A12" s="6" t="s">
        <v>469</v>
      </c>
      <c r="B12" s="6" t="s">
        <v>470</v>
      </c>
      <c r="C12" s="6" t="s">
        <v>457</v>
      </c>
      <c r="D12" s="6" t="s">
        <v>458</v>
      </c>
      <c r="E12" s="6">
        <v>24147333336.947201</v>
      </c>
      <c r="F12" s="6">
        <v>27568193217.4366</v>
      </c>
      <c r="G12" s="6">
        <v>25354592011.521599</v>
      </c>
      <c r="H12" s="6">
        <v>21933732074.532398</v>
      </c>
      <c r="I12" s="6">
        <v>24147333336.947201</v>
      </c>
      <c r="J12" s="6">
        <v>25354592011.521599</v>
      </c>
      <c r="K12" s="6">
        <v>25354592011.521599</v>
      </c>
      <c r="L12" s="6">
        <v>26562075937.209</v>
      </c>
      <c r="M12" s="6">
        <v>29982954766.171902</v>
      </c>
      <c r="N12" s="6">
        <v>36824609328.949501</v>
      </c>
      <c r="O12" s="6">
        <v>37452455337.110901</v>
      </c>
      <c r="P12" s="6">
        <v>40507091721.6707</v>
      </c>
      <c r="Q12" s="6">
        <v>40949709271.088097</v>
      </c>
      <c r="R12" s="6">
        <v>37971548956.777702</v>
      </c>
      <c r="S12" s="6">
        <v>39500974442.099998</v>
      </c>
      <c r="T12" s="6">
        <v>39581458738.6381</v>
      </c>
      <c r="U12" s="6">
        <v>43726705037.937897</v>
      </c>
      <c r="V12" s="6">
        <v>52842300875.920303</v>
      </c>
      <c r="W12" s="6">
        <v>46081027514.532501</v>
      </c>
      <c r="X12" s="6">
        <v>49200216423.896896</v>
      </c>
      <c r="Y12" s="6">
        <v>53297557753.609497</v>
      </c>
      <c r="Z12" s="6">
        <v>45315748531.012703</v>
      </c>
      <c r="AA12" s="6">
        <v>36278481288.306999</v>
      </c>
      <c r="AB12" s="6">
        <v>36423417088.571503</v>
      </c>
      <c r="AC12" s="6">
        <v>34917531481.450104</v>
      </c>
      <c r="AD12" s="6">
        <v>29992514289.488701</v>
      </c>
      <c r="AE12" s="6">
        <v>33303920798.332699</v>
      </c>
      <c r="AF12" s="6">
        <v>37612089349.813698</v>
      </c>
      <c r="AG12" s="6">
        <v>36288244984.350098</v>
      </c>
      <c r="AH12" s="6">
        <v>28449417959.412701</v>
      </c>
      <c r="AI12" s="6">
        <v>23655665665.805302</v>
      </c>
      <c r="AJ12" s="6">
        <v>30738569003.284401</v>
      </c>
      <c r="AK12" s="6">
        <v>40772703492.665298</v>
      </c>
      <c r="AL12" s="6">
        <v>46327225414.125801</v>
      </c>
      <c r="AM12" s="6">
        <v>52661207597.974998</v>
      </c>
      <c r="AN12" s="6">
        <v>45770986408.984299</v>
      </c>
      <c r="AO12" s="6">
        <v>49836963889.774696</v>
      </c>
      <c r="AP12" s="6">
        <v>58639598832.061096</v>
      </c>
      <c r="AQ12" s="6">
        <v>62476955246.504501</v>
      </c>
      <c r="AR12" s="6">
        <v>54598702029.705498</v>
      </c>
      <c r="AS12" s="6">
        <v>50883664312.615799</v>
      </c>
      <c r="AT12" s="6">
        <v>42914748082.916603</v>
      </c>
      <c r="AU12" s="6">
        <v>27273361805.660198</v>
      </c>
      <c r="AV12" s="6">
        <v>37682562546.6549</v>
      </c>
      <c r="AW12" s="6">
        <v>50654861461.280296</v>
      </c>
      <c r="AX12" s="6">
        <v>58672701569.697899</v>
      </c>
      <c r="AY12" s="6">
        <v>67164293724.503998</v>
      </c>
      <c r="AZ12" s="6">
        <v>80901540191.890106</v>
      </c>
      <c r="BA12" s="6">
        <v>87936280775.266006</v>
      </c>
      <c r="BB12" s="6">
        <v>68086553749.158203</v>
      </c>
      <c r="BC12" s="6">
        <v>85962395051.729202</v>
      </c>
      <c r="BD12" s="6">
        <v>100900907666.981</v>
      </c>
      <c r="BE12" s="6">
        <v>93761965457.941803</v>
      </c>
      <c r="BF12" s="6">
        <v>95955516955.604996</v>
      </c>
      <c r="BG12" s="6">
        <v>89473196447.266006</v>
      </c>
      <c r="BH12" s="6">
        <v>92571210122.056</v>
      </c>
      <c r="BI12" s="6">
        <v>87222011290.229507</v>
      </c>
      <c r="BJ12" s="6">
        <v>98892817130.208298</v>
      </c>
      <c r="BK12" s="6">
        <v>93210783977.913696</v>
      </c>
      <c r="BL12" s="6">
        <v>78342216931.037506</v>
      </c>
      <c r="BM12" s="6">
        <v>68190092355.629402</v>
      </c>
      <c r="BN12" s="6">
        <v>90982611276.245697</v>
      </c>
    </row>
    <row r="13" spans="1:66">
      <c r="A13" s="6" t="s">
        <v>471</v>
      </c>
      <c r="B13" s="6" t="s">
        <v>472</v>
      </c>
      <c r="C13" s="6" t="s">
        <v>457</v>
      </c>
      <c r="D13" s="6" t="s">
        <v>458</v>
      </c>
      <c r="AM13" s="6">
        <v>609626857.05430901</v>
      </c>
      <c r="AN13" s="6">
        <v>515494789.90867901</v>
      </c>
      <c r="AO13" s="6">
        <v>559801779.93873298</v>
      </c>
      <c r="AP13" s="6">
        <v>577176886.80589199</v>
      </c>
      <c r="AQ13" s="6">
        <v>646177939.02719998</v>
      </c>
      <c r="AR13" s="6">
        <v>646421384.14451301</v>
      </c>
      <c r="AS13" s="6">
        <v>753843051.48202002</v>
      </c>
      <c r="AT13" s="6">
        <v>797254288.83801997</v>
      </c>
      <c r="AU13" s="6">
        <v>1062153660.96497</v>
      </c>
      <c r="AV13" s="6">
        <v>1356200890.2502899</v>
      </c>
      <c r="AW13" s="6">
        <v>1614926746.7714901</v>
      </c>
      <c r="AX13" s="6">
        <v>2085724410.2233701</v>
      </c>
      <c r="AY13" s="6">
        <v>2789414670.21382</v>
      </c>
      <c r="AZ13" s="6">
        <v>3296198498.5357599</v>
      </c>
      <c r="BA13" s="6">
        <v>3688488270.2768998</v>
      </c>
      <c r="BB13" s="6">
        <v>2753397294.5501299</v>
      </c>
      <c r="BC13" s="6">
        <v>2673550455.27354</v>
      </c>
      <c r="BD13" s="6">
        <v>2374113103.96771</v>
      </c>
      <c r="BE13" s="6">
        <v>2333329824.0100999</v>
      </c>
      <c r="BF13" s="6">
        <v>2169996736.32939</v>
      </c>
      <c r="BG13" s="6">
        <v>2122256808.1301401</v>
      </c>
      <c r="BH13" s="6">
        <v>2175313228.22332</v>
      </c>
      <c r="BI13" s="6">
        <v>1927327520.3889401</v>
      </c>
      <c r="BJ13" s="6">
        <v>2114278289.8840499</v>
      </c>
      <c r="BK13" s="6">
        <v>2215763647.5871301</v>
      </c>
      <c r="BL13" s="6">
        <v>2313257248.2607999</v>
      </c>
      <c r="BM13" s="6">
        <v>2278558389.4572201</v>
      </c>
      <c r="BN13" s="6">
        <v>2422107567.9930301</v>
      </c>
    </row>
    <row r="14" spans="1:66">
      <c r="A14" s="6" t="s">
        <v>473</v>
      </c>
      <c r="B14" s="6" t="s">
        <v>474</v>
      </c>
      <c r="C14" s="6" t="s">
        <v>457</v>
      </c>
      <c r="D14" s="6" t="s">
        <v>458</v>
      </c>
    </row>
    <row r="15" spans="1:66">
      <c r="A15" s="6" t="s">
        <v>475</v>
      </c>
      <c r="B15" s="6" t="s">
        <v>476</v>
      </c>
      <c r="C15" s="6" t="s">
        <v>457</v>
      </c>
      <c r="D15" s="6" t="s">
        <v>458</v>
      </c>
      <c r="BH15" s="6">
        <v>319849629.62963003</v>
      </c>
    </row>
    <row r="16" spans="1:66">
      <c r="A16" s="6" t="s">
        <v>477</v>
      </c>
      <c r="B16" s="6" t="s">
        <v>478</v>
      </c>
      <c r="C16" s="6" t="s">
        <v>457</v>
      </c>
      <c r="D16" s="6" t="s">
        <v>458</v>
      </c>
      <c r="E16" s="6">
        <v>32959781332.972698</v>
      </c>
      <c r="F16" s="6">
        <v>34830360103.852203</v>
      </c>
      <c r="G16" s="6">
        <v>35448537483.607697</v>
      </c>
      <c r="H16" s="6">
        <v>37665265022.137703</v>
      </c>
      <c r="I16" s="6">
        <v>41193231601.0392</v>
      </c>
      <c r="J16" s="6">
        <v>44275713121.352898</v>
      </c>
      <c r="K16" s="6">
        <v>47877035730.484901</v>
      </c>
      <c r="L16" s="6">
        <v>50316887860.966202</v>
      </c>
      <c r="M16" s="6">
        <v>54027480390.129204</v>
      </c>
      <c r="N16" s="6">
        <v>57480562688.170197</v>
      </c>
      <c r="O16" s="6">
        <v>59365659840.032898</v>
      </c>
      <c r="P16" s="6">
        <v>61278265503.232002</v>
      </c>
      <c r="Q16" s="6">
        <v>62998311587.075897</v>
      </c>
      <c r="R16" s="6">
        <v>64925435631.258102</v>
      </c>
      <c r="S16" s="6">
        <v>67696154023.091904</v>
      </c>
      <c r="T16" s="6">
        <v>63356686359.764801</v>
      </c>
      <c r="U16" s="6">
        <v>65532915256.605003</v>
      </c>
      <c r="V16" s="6">
        <v>68082037307.117302</v>
      </c>
      <c r="W16" s="6">
        <v>70693053508.136597</v>
      </c>
      <c r="X16" s="6">
        <v>77603802856.1082</v>
      </c>
      <c r="Y16" s="6">
        <v>79833520524.991501</v>
      </c>
      <c r="Z16" s="6">
        <v>90042998857.393997</v>
      </c>
      <c r="AA16" s="6">
        <v>96571685547.914597</v>
      </c>
      <c r="AB16" s="6">
        <v>87426633779.170303</v>
      </c>
      <c r="AC16" s="6">
        <v>91868494234.694305</v>
      </c>
      <c r="AD16" s="6">
        <v>100696433997.754</v>
      </c>
      <c r="AE16" s="6">
        <v>106668837459.02699</v>
      </c>
      <c r="AF16" s="6">
        <v>107080701003.759</v>
      </c>
      <c r="AG16" s="6">
        <v>115100960308.967</v>
      </c>
      <c r="AH16" s="6">
        <v>127442348269.946</v>
      </c>
      <c r="AI16" s="6">
        <v>128597705746.077</v>
      </c>
      <c r="AJ16" s="6">
        <v>116406086346.82001</v>
      </c>
      <c r="AK16" s="6">
        <v>111753327304.383</v>
      </c>
      <c r="AL16" s="6">
        <v>119168399360.19</v>
      </c>
      <c r="AM16" s="6">
        <v>126071507455.01199</v>
      </c>
      <c r="AN16" s="6">
        <v>139971711058.39001</v>
      </c>
      <c r="AO16" s="6">
        <v>143803035387.30701</v>
      </c>
      <c r="AP16" s="6">
        <v>153348488821.06</v>
      </c>
      <c r="AQ16" s="6">
        <v>168289431103.33401</v>
      </c>
      <c r="AR16" s="6">
        <v>175760284307.129</v>
      </c>
      <c r="AS16" s="6">
        <v>189986005294.655</v>
      </c>
      <c r="AT16" s="6">
        <v>174895294450.66</v>
      </c>
      <c r="AU16" s="6">
        <v>190853287527.069</v>
      </c>
      <c r="AV16" s="6">
        <v>214836888785.89001</v>
      </c>
      <c r="AW16" s="6">
        <v>233603806519.87799</v>
      </c>
      <c r="AX16" s="6">
        <v>247839461136.49701</v>
      </c>
      <c r="AY16" s="6">
        <v>268344763961.88599</v>
      </c>
      <c r="AZ16" s="6">
        <v>280472196834.69202</v>
      </c>
      <c r="BA16" s="6">
        <v>305047231087.24799</v>
      </c>
      <c r="BB16" s="6">
        <v>309696933628.42499</v>
      </c>
      <c r="BC16" s="6">
        <v>315109997359.18903</v>
      </c>
      <c r="BD16" s="6">
        <v>326453437658.90601</v>
      </c>
      <c r="BE16" s="6">
        <v>364330365393.271</v>
      </c>
      <c r="BF16" s="6">
        <v>374864596984.50702</v>
      </c>
      <c r="BG16" s="6">
        <v>367783447691.31201</v>
      </c>
      <c r="BH16" s="6">
        <v>354204176720.19299</v>
      </c>
      <c r="BI16" s="6">
        <v>341301156652.76202</v>
      </c>
      <c r="BJ16" s="6">
        <v>341167434722.65399</v>
      </c>
      <c r="BK16" s="6">
        <v>357681711028.31097</v>
      </c>
      <c r="BL16" s="6">
        <v>353198587805.78198</v>
      </c>
      <c r="BM16" s="6">
        <v>343877787214.61102</v>
      </c>
      <c r="BN16" s="6">
        <v>356886256575.49799</v>
      </c>
    </row>
    <row r="17" spans="1:66">
      <c r="A17" s="6" t="s">
        <v>479</v>
      </c>
      <c r="B17" s="6" t="s">
        <v>480</v>
      </c>
      <c r="C17" s="6" t="s">
        <v>457</v>
      </c>
      <c r="D17" s="6" t="s">
        <v>458</v>
      </c>
      <c r="O17" s="6">
        <v>33993421260.3895</v>
      </c>
      <c r="P17" s="6">
        <v>38681271883.623497</v>
      </c>
      <c r="Q17" s="6">
        <v>43376221170.331703</v>
      </c>
      <c r="R17" s="6">
        <v>43527671898.927696</v>
      </c>
      <c r="S17" s="6">
        <v>45255147965.218399</v>
      </c>
      <c r="T17" s="6">
        <v>43014161595.324203</v>
      </c>
      <c r="U17" s="6">
        <v>44656447042.846901</v>
      </c>
      <c r="V17" s="6">
        <v>48645221331.520302</v>
      </c>
      <c r="W17" s="6">
        <v>45496632336.349998</v>
      </c>
      <c r="X17" s="6">
        <v>48147237551.308197</v>
      </c>
      <c r="Y17" s="6">
        <v>49747117416.151199</v>
      </c>
      <c r="Z17" s="6">
        <v>49719315242.137901</v>
      </c>
      <c r="AA17" s="6">
        <v>45580269637.071098</v>
      </c>
      <c r="AB17" s="6">
        <v>45384313017.893402</v>
      </c>
      <c r="AC17" s="6">
        <v>45273057722.298798</v>
      </c>
      <c r="AD17" s="6">
        <v>48071666409.302002</v>
      </c>
      <c r="AE17" s="6">
        <v>48978309305.927696</v>
      </c>
      <c r="AF17" s="6">
        <v>51118876992.630096</v>
      </c>
      <c r="AG17" s="6">
        <v>54728394256.491402</v>
      </c>
      <c r="AH17" s="6">
        <v>57169797487.383598</v>
      </c>
      <c r="AI17" s="6">
        <v>60309755581.777702</v>
      </c>
      <c r="AJ17" s="6">
        <v>65327326807.796097</v>
      </c>
      <c r="AK17" s="6">
        <v>65416790160.705803</v>
      </c>
      <c r="AL17" s="6">
        <v>64616133482.957001</v>
      </c>
      <c r="AM17" s="6">
        <v>67941158327.507401</v>
      </c>
      <c r="AN17" s="6">
        <v>68071556049.003899</v>
      </c>
      <c r="AO17" s="6">
        <v>71050187640.5625</v>
      </c>
      <c r="AP17" s="6">
        <v>71576019084.816406</v>
      </c>
      <c r="AQ17" s="6">
        <v>74031016067.644501</v>
      </c>
      <c r="AR17" s="6">
        <v>74938431185.242203</v>
      </c>
      <c r="AS17" s="6">
        <v>79306283867.152298</v>
      </c>
      <c r="AT17" s="6">
        <v>78425541439.445297</v>
      </c>
      <c r="AU17" s="6">
        <v>76178089937.9375</v>
      </c>
      <c r="AV17" s="6">
        <v>79105417653.433594</v>
      </c>
      <c r="AW17" s="6">
        <v>79849490283.273407</v>
      </c>
      <c r="AX17" s="6">
        <v>80051332868.335907</v>
      </c>
      <c r="AY17" s="6">
        <v>80972494850.648407</v>
      </c>
      <c r="AZ17" s="6">
        <v>84733111127.519501</v>
      </c>
      <c r="BA17" s="6">
        <v>86094683156.636703</v>
      </c>
      <c r="BB17" s="6">
        <v>79915117970.753906</v>
      </c>
      <c r="BC17" s="6">
        <v>77848084360.390594</v>
      </c>
      <c r="BD17" s="6">
        <v>83024849605.468704</v>
      </c>
      <c r="BE17" s="6">
        <v>83776977298.894501</v>
      </c>
      <c r="BF17" s="6">
        <v>85087323117.851501</v>
      </c>
      <c r="BG17" s="6">
        <v>84744461444.390594</v>
      </c>
      <c r="BH17" s="6">
        <v>86694874154.820297</v>
      </c>
      <c r="BI17" s="6">
        <v>90427808085.070297</v>
      </c>
      <c r="BJ17" s="6">
        <v>94258856240.238205</v>
      </c>
      <c r="BK17" s="6">
        <v>98364242552.742096</v>
      </c>
      <c r="BL17" s="6">
        <v>102813367053.89101</v>
      </c>
      <c r="BM17" s="6">
        <v>97321455767.359299</v>
      </c>
      <c r="BN17" s="6">
        <v>105826349164.543</v>
      </c>
    </row>
    <row r="18" spans="1:66">
      <c r="A18" s="6" t="s">
        <v>481</v>
      </c>
      <c r="B18" s="6" t="s">
        <v>482</v>
      </c>
      <c r="C18" s="6" t="s">
        <v>457</v>
      </c>
      <c r="D18" s="6" t="s">
        <v>458</v>
      </c>
      <c r="BH18" s="6">
        <v>14768104626.195601</v>
      </c>
    </row>
    <row r="19" spans="1:66">
      <c r="A19" s="6" t="s">
        <v>483</v>
      </c>
      <c r="B19" s="6" t="s">
        <v>484</v>
      </c>
      <c r="C19" s="6" t="s">
        <v>457</v>
      </c>
      <c r="D19" s="6" t="s">
        <v>458</v>
      </c>
      <c r="AP19" s="6">
        <v>130487795.44839901</v>
      </c>
      <c r="AQ19" s="6">
        <v>147169505.36073199</v>
      </c>
      <c r="AR19" s="6">
        <v>128983123.336137</v>
      </c>
      <c r="AS19" s="6">
        <v>276459156.65019399</v>
      </c>
      <c r="AT19" s="6">
        <v>281062758.28303701</v>
      </c>
      <c r="AU19" s="6">
        <v>287676885.48446703</v>
      </c>
      <c r="AV19" s="6">
        <v>294781094.80533499</v>
      </c>
      <c r="AW19" s="6">
        <v>351728171.656353</v>
      </c>
      <c r="AX19" s="6">
        <v>357128274.822469</v>
      </c>
      <c r="AY19" s="6">
        <v>355890788.97523499</v>
      </c>
      <c r="AZ19" s="6">
        <v>346894121.95270199</v>
      </c>
      <c r="BA19" s="6">
        <v>323589399.94497699</v>
      </c>
      <c r="BB19" s="6">
        <v>359094427.283687</v>
      </c>
      <c r="BC19" s="6">
        <v>416462143.27063799</v>
      </c>
      <c r="BD19" s="6">
        <v>405386058.307796</v>
      </c>
      <c r="BE19" s="6">
        <v>402619351.687837</v>
      </c>
      <c r="BF19" s="6">
        <v>402992115.05664599</v>
      </c>
      <c r="BG19" s="6">
        <v>402402550.35802799</v>
      </c>
      <c r="BH19" s="6">
        <v>382602042.38404</v>
      </c>
      <c r="BI19" s="6">
        <v>279658034.08070898</v>
      </c>
      <c r="BJ19" s="6">
        <v>272689181.09373897</v>
      </c>
      <c r="BK19" s="6">
        <v>340655225.77828097</v>
      </c>
      <c r="BL19" s="6">
        <v>452657956.45642799</v>
      </c>
      <c r="BM19" s="6">
        <v>377530176.796588</v>
      </c>
      <c r="BN19" s="6">
        <v>444868815.29671401</v>
      </c>
    </row>
    <row r="20" spans="1:66">
      <c r="A20" s="6" t="s">
        <v>485</v>
      </c>
      <c r="B20" s="6" t="s">
        <v>486</v>
      </c>
      <c r="C20" s="6" t="s">
        <v>457</v>
      </c>
      <c r="D20" s="6" t="s">
        <v>458</v>
      </c>
      <c r="O20" s="6">
        <v>41039909890.926498</v>
      </c>
      <c r="P20" s="6">
        <v>40259922328.817101</v>
      </c>
      <c r="Q20" s="6">
        <v>41626668016.543297</v>
      </c>
      <c r="R20" s="6">
        <v>44550263330.675301</v>
      </c>
      <c r="S20" s="6">
        <v>47641233102.409698</v>
      </c>
      <c r="T20" s="6">
        <v>46751632323.783897</v>
      </c>
      <c r="U20" s="6">
        <v>48618642950.225304</v>
      </c>
      <c r="V20" s="6">
        <v>48639034687.642097</v>
      </c>
      <c r="W20" s="6">
        <v>49983534641.911301</v>
      </c>
      <c r="X20" s="6">
        <v>48623326204.136703</v>
      </c>
      <c r="Y20" s="6">
        <v>54745078001.827698</v>
      </c>
      <c r="Z20" s="6">
        <v>46241063338.8535</v>
      </c>
      <c r="AA20" s="6">
        <v>44391421027.201897</v>
      </c>
      <c r="AB20" s="6">
        <v>42033242358.235497</v>
      </c>
      <c r="AC20" s="6">
        <v>43017755307.576897</v>
      </c>
      <c r="AD20" s="6">
        <v>44938715998.324997</v>
      </c>
      <c r="AE20" s="6">
        <v>46317033905.500298</v>
      </c>
      <c r="AF20" s="6">
        <v>48608544163.894897</v>
      </c>
      <c r="AG20" s="6">
        <v>56394717300.789398</v>
      </c>
      <c r="AH20" s="6">
        <v>63022732063.882401</v>
      </c>
      <c r="AI20" s="6">
        <v>68430572230.152298</v>
      </c>
      <c r="AJ20" s="6">
        <v>65594866979.6511</v>
      </c>
      <c r="AK20" s="6">
        <v>66306506328.672203</v>
      </c>
      <c r="AL20" s="6">
        <v>64636711618.539398</v>
      </c>
      <c r="AM20" s="6">
        <v>64884777620.138199</v>
      </c>
      <c r="AN20" s="6">
        <v>67086364077.773399</v>
      </c>
      <c r="AO20" s="6">
        <v>67457496139.6875</v>
      </c>
      <c r="AP20" s="6">
        <v>71976542143.203094</v>
      </c>
      <c r="AQ20" s="6">
        <v>73597429525.117203</v>
      </c>
      <c r="AR20" s="6">
        <v>76611421292.5</v>
      </c>
      <c r="AS20" s="6">
        <v>80418381922.8125</v>
      </c>
      <c r="AT20" s="6">
        <v>81726053815.703094</v>
      </c>
      <c r="AU20" s="6">
        <v>78350471797.265594</v>
      </c>
      <c r="AV20" s="6">
        <v>78247065195.859299</v>
      </c>
      <c r="AW20" s="6">
        <v>85312665185.9375</v>
      </c>
      <c r="AX20" s="6">
        <v>90207725108.085907</v>
      </c>
      <c r="AY20" s="6">
        <v>91926582478.242096</v>
      </c>
      <c r="AZ20" s="6">
        <v>98620606601.249893</v>
      </c>
      <c r="BA20" s="6">
        <v>100501230950.85899</v>
      </c>
      <c r="BB20" s="6">
        <v>93845374071.289001</v>
      </c>
      <c r="BC20" s="6">
        <v>93851920197.343704</v>
      </c>
      <c r="BD20" s="6">
        <v>98751196268.476501</v>
      </c>
      <c r="BE20" s="6">
        <v>99391829011.523407</v>
      </c>
      <c r="BF20" s="6">
        <v>97135967402.304596</v>
      </c>
      <c r="BG20" s="6">
        <v>102339028102.89101</v>
      </c>
      <c r="BH20" s="6">
        <v>106168068039.72701</v>
      </c>
      <c r="BI20" s="6">
        <v>110579713195.42999</v>
      </c>
      <c r="BJ20" s="6">
        <v>112130368411.367</v>
      </c>
      <c r="BK20" s="6">
        <v>115536240131.71899</v>
      </c>
      <c r="BL20" s="6">
        <v>121347646750.23399</v>
      </c>
      <c r="BM20" s="6">
        <v>115100090614.414</v>
      </c>
      <c r="BN20" s="6">
        <v>120700578832.422</v>
      </c>
    </row>
    <row r="21" spans="1:66">
      <c r="A21" s="6" t="s">
        <v>487</v>
      </c>
      <c r="B21" s="6" t="s">
        <v>488</v>
      </c>
      <c r="C21" s="6" t="s">
        <v>457</v>
      </c>
      <c r="D21" s="6" t="s">
        <v>458</v>
      </c>
      <c r="AA21" s="6">
        <v>1042520167.62047</v>
      </c>
      <c r="AB21" s="6">
        <v>595612050.643767</v>
      </c>
      <c r="AC21" s="6">
        <v>467583423.01632899</v>
      </c>
      <c r="AD21" s="6">
        <v>326831340.14321703</v>
      </c>
      <c r="AE21" s="6">
        <v>434979803.18645298</v>
      </c>
      <c r="AF21" s="6">
        <v>490644516.168787</v>
      </c>
      <c r="AG21" s="6">
        <v>403966631.87647098</v>
      </c>
      <c r="AH21" s="6">
        <v>392472109.84114999</v>
      </c>
      <c r="AI21" s="6">
        <v>470644973.21260601</v>
      </c>
      <c r="AJ21" s="6">
        <v>516981729.29080898</v>
      </c>
      <c r="AK21" s="6">
        <v>550690184.43133402</v>
      </c>
      <c r="AL21" s="6">
        <v>596407631.99238598</v>
      </c>
      <c r="AM21" s="6">
        <v>584367869.54470599</v>
      </c>
      <c r="AN21" s="6">
        <v>674477682.46246004</v>
      </c>
      <c r="AO21" s="6">
        <v>684944019.68331504</v>
      </c>
      <c r="AP21" s="6">
        <v>742063909.25118697</v>
      </c>
      <c r="AQ21" s="6">
        <v>773602409.86547697</v>
      </c>
      <c r="AR21" s="6">
        <v>831421806.05916703</v>
      </c>
      <c r="AS21" s="6">
        <v>827742119.56544006</v>
      </c>
      <c r="AT21" s="6">
        <v>963126294.42720902</v>
      </c>
      <c r="AU21" s="6">
        <v>916351419.71758604</v>
      </c>
      <c r="AV21" s="6">
        <v>990716809.05278397</v>
      </c>
      <c r="AW21" s="6">
        <v>971359805.39563298</v>
      </c>
      <c r="AX21" s="6">
        <v>889869856.42405796</v>
      </c>
      <c r="AY21" s="6">
        <v>875006738.98239601</v>
      </c>
      <c r="AZ21" s="6">
        <v>1092021957.4528799</v>
      </c>
      <c r="BA21" s="6">
        <v>1103070068.34495</v>
      </c>
      <c r="BB21" s="6">
        <v>1189111110.4514899</v>
      </c>
      <c r="BC21" s="6">
        <v>1307414829.64153</v>
      </c>
      <c r="BD21" s="6">
        <v>1360639637.62042</v>
      </c>
      <c r="BE21" s="6">
        <v>1354682018.35812</v>
      </c>
      <c r="BF21" s="6">
        <v>1982161320.0462899</v>
      </c>
      <c r="BG21" s="6">
        <v>2223638756.9562101</v>
      </c>
      <c r="BH21" s="6">
        <v>2334087780.5848398</v>
      </c>
      <c r="BI21" s="6">
        <v>2341658672.7293501</v>
      </c>
      <c r="BJ21" s="6">
        <v>2934962405.2111802</v>
      </c>
      <c r="BK21" s="6">
        <v>3411091847.9481001</v>
      </c>
      <c r="BL21" s="6">
        <v>3766156925.51052</v>
      </c>
      <c r="BM21" s="6">
        <v>3845608209.47578</v>
      </c>
      <c r="BN21" s="6">
        <v>4029529924.1019301</v>
      </c>
    </row>
    <row r="22" spans="1:66">
      <c r="A22" s="6" t="s">
        <v>489</v>
      </c>
      <c r="B22" s="6" t="s">
        <v>490</v>
      </c>
      <c r="C22" s="6" t="s">
        <v>457</v>
      </c>
      <c r="D22" s="6" t="s">
        <v>458</v>
      </c>
      <c r="AB22" s="6">
        <v>288169566.299178</v>
      </c>
      <c r="AC22" s="6">
        <v>293004102.57442498</v>
      </c>
      <c r="AD22" s="6">
        <v>416864634.12344497</v>
      </c>
      <c r="AE22" s="6">
        <v>416955154.28737301</v>
      </c>
      <c r="AF22" s="6">
        <v>436458299.032309</v>
      </c>
      <c r="AG22" s="6">
        <v>437013931.59167898</v>
      </c>
      <c r="AH22" s="6">
        <v>489567602.78932202</v>
      </c>
      <c r="AI22" s="6">
        <v>442507695.94038802</v>
      </c>
      <c r="AJ22" s="6">
        <v>506780409.11571902</v>
      </c>
      <c r="AK22" s="6">
        <v>485028464.93058199</v>
      </c>
      <c r="AL22" s="6">
        <v>468674190.64947498</v>
      </c>
      <c r="AM22" s="6">
        <v>575224843.14840198</v>
      </c>
      <c r="AN22" s="6">
        <v>525513229.355914</v>
      </c>
      <c r="AO22" s="6">
        <v>571837145.47597802</v>
      </c>
      <c r="AP22" s="6">
        <v>656629330.74565399</v>
      </c>
      <c r="AQ22" s="6">
        <v>663103427.58778298</v>
      </c>
      <c r="AR22" s="6">
        <v>635767791.97705305</v>
      </c>
      <c r="AS22" s="6">
        <v>625811965.32477295</v>
      </c>
      <c r="AT22" s="6">
        <v>606517241.79342198</v>
      </c>
      <c r="AU22" s="6">
        <v>626825970.96775997</v>
      </c>
      <c r="AV22" s="6">
        <v>701572433.19102097</v>
      </c>
      <c r="AW22" s="6">
        <v>796696856.47290099</v>
      </c>
      <c r="AX22" s="6">
        <v>882146300.89357197</v>
      </c>
      <c r="AY22" s="6">
        <v>956680828.37332201</v>
      </c>
      <c r="AZ22" s="6">
        <v>1089007775.7256801</v>
      </c>
      <c r="BA22" s="6">
        <v>1130167411.94398</v>
      </c>
      <c r="BB22" s="6">
        <v>1331909091.4472799</v>
      </c>
      <c r="BC22" s="6">
        <v>1566652125.96435</v>
      </c>
      <c r="BD22" s="6">
        <v>1813808455.75282</v>
      </c>
      <c r="BE22" s="6">
        <v>2070839224.4267199</v>
      </c>
      <c r="BF22" s="6">
        <v>2242114928.0367799</v>
      </c>
      <c r="BG22" s="6">
        <v>1952670977.9254999</v>
      </c>
      <c r="BH22" s="6">
        <v>2265528574.6205602</v>
      </c>
      <c r="BI22" s="6">
        <v>2567826380.9731798</v>
      </c>
      <c r="BJ22" s="6">
        <v>2798525134.9051499</v>
      </c>
      <c r="BK22" s="6">
        <v>3038527257.8333602</v>
      </c>
      <c r="BL22" s="6">
        <v>3761865863.6153498</v>
      </c>
    </row>
    <row r="23" spans="1:66">
      <c r="A23" s="6" t="s">
        <v>491</v>
      </c>
      <c r="B23" s="6" t="s">
        <v>492</v>
      </c>
      <c r="C23" s="6" t="s">
        <v>457</v>
      </c>
      <c r="D23" s="6" t="s">
        <v>458</v>
      </c>
      <c r="Y23" s="6">
        <v>3679995223.5561299</v>
      </c>
      <c r="Z23" s="6">
        <v>4521107298.7136097</v>
      </c>
      <c r="AA23" s="6">
        <v>4909474609.8717098</v>
      </c>
      <c r="AB23" s="6">
        <v>5130997888.1895304</v>
      </c>
      <c r="AC23" s="6">
        <v>5641841871.2680597</v>
      </c>
      <c r="AD23" s="6">
        <v>5976051979.7439899</v>
      </c>
      <c r="AE23" s="6">
        <v>6311534986.5305099</v>
      </c>
      <c r="AF23" s="6">
        <v>6960999512.2569504</v>
      </c>
      <c r="AG23" s="6">
        <v>7067639495.81145</v>
      </c>
      <c r="AH23" s="6">
        <v>7415764210.7170801</v>
      </c>
      <c r="AI23" s="6">
        <v>7824773980.0701399</v>
      </c>
      <c r="AJ23" s="6">
        <v>8017201024.5341396</v>
      </c>
      <c r="AK23" s="6">
        <v>8338489759.2309799</v>
      </c>
      <c r="AL23" s="6">
        <v>9269398972.9204006</v>
      </c>
      <c r="AM23" s="6">
        <v>10125663733.645399</v>
      </c>
      <c r="AN23" s="6">
        <v>11098553975.309</v>
      </c>
      <c r="AO23" s="6">
        <v>12425017165.924299</v>
      </c>
      <c r="AP23" s="6">
        <v>13227604366.0112</v>
      </c>
      <c r="AQ23" s="6">
        <v>14433057590.209299</v>
      </c>
      <c r="AR23" s="6">
        <v>15672366742.9214</v>
      </c>
      <c r="AS23" s="6">
        <v>16787877280.7278</v>
      </c>
      <c r="AT23" s="6">
        <v>18119948640.096901</v>
      </c>
      <c r="AU23" s="6">
        <v>19464469263.4011</v>
      </c>
      <c r="AV23" s="6">
        <v>20954932578.896599</v>
      </c>
      <c r="AW23" s="6">
        <v>22675034949.321499</v>
      </c>
      <c r="AX23" s="6">
        <v>24888943707.989498</v>
      </c>
      <c r="AY23" s="6">
        <v>27349950857.598701</v>
      </c>
      <c r="AZ23" s="6">
        <v>29304615600.0186</v>
      </c>
      <c r="BA23" s="6">
        <v>32180894662.124001</v>
      </c>
      <c r="BB23" s="6">
        <v>34558465709.140099</v>
      </c>
      <c r="BC23" s="6">
        <v>37518267627.872101</v>
      </c>
      <c r="BD23" s="6">
        <v>41105369359.192398</v>
      </c>
      <c r="BE23" s="6">
        <v>45449273624.306702</v>
      </c>
      <c r="BF23" s="6">
        <v>47887464350.671097</v>
      </c>
      <c r="BG23" s="6">
        <v>52606798542.125298</v>
      </c>
      <c r="BH23" s="6">
        <v>56351771702.437897</v>
      </c>
      <c r="BI23" s="6">
        <v>61372360756.910896</v>
      </c>
      <c r="BJ23" s="6">
        <v>66502828460.869202</v>
      </c>
      <c r="BK23" s="6">
        <v>74571550949.268097</v>
      </c>
      <c r="BL23" s="6">
        <v>79702282631.555099</v>
      </c>
      <c r="BM23" s="6">
        <v>82847232447.399902</v>
      </c>
      <c r="BN23" s="6">
        <v>89550219055.668701</v>
      </c>
    </row>
    <row r="24" spans="1:66">
      <c r="A24" s="6" t="s">
        <v>493</v>
      </c>
      <c r="B24" s="6" t="s">
        <v>494</v>
      </c>
      <c r="C24" s="6" t="s">
        <v>457</v>
      </c>
      <c r="D24" s="6" t="s">
        <v>458</v>
      </c>
      <c r="Y24" s="6">
        <v>5221185305.2029104</v>
      </c>
      <c r="Z24" s="6">
        <v>5357275871.1743402</v>
      </c>
      <c r="AA24" s="6">
        <v>5449985119.87078</v>
      </c>
      <c r="AB24" s="6">
        <v>5486075951.0315199</v>
      </c>
      <c r="AC24" s="6">
        <v>5432146258.1047401</v>
      </c>
      <c r="AD24" s="6">
        <v>5754534271.1403399</v>
      </c>
      <c r="AE24" s="6">
        <v>6125164130.0158701</v>
      </c>
      <c r="AF24" s="6">
        <v>6468079238.8347301</v>
      </c>
      <c r="AG24" s="6">
        <v>7381468783.7225199</v>
      </c>
      <c r="AH24" s="6">
        <v>7510682645.6585903</v>
      </c>
      <c r="AI24" s="6">
        <v>4990627591.3625002</v>
      </c>
      <c r="AJ24" s="6">
        <v>3997015529.3584199</v>
      </c>
      <c r="AK24" s="6">
        <v>3704155180.2312398</v>
      </c>
      <c r="AL24" s="6">
        <v>3057744445.7039199</v>
      </c>
      <c r="AM24" s="6">
        <v>3090278734.9807301</v>
      </c>
      <c r="AN24" s="6">
        <v>2988943550.2153702</v>
      </c>
      <c r="AO24" s="6">
        <v>965881886.19360697</v>
      </c>
      <c r="AP24" s="6">
        <v>2419277941.50986</v>
      </c>
      <c r="AQ24" s="6">
        <v>3208619927.4540901</v>
      </c>
      <c r="AR24" s="6">
        <v>3926895261.8453898</v>
      </c>
      <c r="AS24" s="6">
        <v>4574018363.18295</v>
      </c>
      <c r="AT24" s="6">
        <v>5481126161.8680601</v>
      </c>
      <c r="AU24" s="6">
        <v>5927051122.1945105</v>
      </c>
      <c r="AV24" s="6">
        <v>6688860802.5391102</v>
      </c>
      <c r="AW24" s="6">
        <v>7611013375.6517801</v>
      </c>
      <c r="AX24" s="6">
        <v>9645710156.4271107</v>
      </c>
      <c r="AY24" s="6">
        <v>10894878145.5452</v>
      </c>
      <c r="AZ24" s="6">
        <v>12317293130.809299</v>
      </c>
      <c r="BA24" s="6">
        <v>15022940943.0968</v>
      </c>
      <c r="BB24" s="6">
        <v>12367950011.3353</v>
      </c>
      <c r="BC24" s="6">
        <v>10186131262.752199</v>
      </c>
      <c r="BD24" s="6">
        <v>9737654160.0544109</v>
      </c>
      <c r="BE24" s="6">
        <v>9914948991.1584702</v>
      </c>
      <c r="BF24" s="6">
        <v>9968921446.3840408</v>
      </c>
      <c r="BG24" s="6">
        <v>10315672183.1784</v>
      </c>
      <c r="BH24" s="6">
        <v>10589658240.7617</v>
      </c>
      <c r="BI24" s="6">
        <v>9887968714.5771904</v>
      </c>
      <c r="BJ24" s="6">
        <v>10207421219.678101</v>
      </c>
      <c r="BK24" s="6">
        <v>10759023464.067101</v>
      </c>
      <c r="BL24" s="6">
        <v>11246323962.8202</v>
      </c>
      <c r="BM24" s="6">
        <v>11313193153.4799</v>
      </c>
      <c r="BN24" s="6">
        <v>10370863182.9517</v>
      </c>
    </row>
    <row r="25" spans="1:66">
      <c r="A25" s="6" t="s">
        <v>495</v>
      </c>
      <c r="B25" s="6" t="s">
        <v>496</v>
      </c>
      <c r="C25" s="6" t="s">
        <v>457</v>
      </c>
      <c r="D25" s="6" t="s">
        <v>458</v>
      </c>
      <c r="AS25" s="6">
        <v>2337775455.3586502</v>
      </c>
      <c r="AT25" s="6">
        <v>2116996460.64205</v>
      </c>
      <c r="AU25" s="6">
        <v>2879427195.3304501</v>
      </c>
      <c r="AV25" s="6">
        <v>3317848732.0900998</v>
      </c>
      <c r="AW25" s="6">
        <v>3207063768.9599199</v>
      </c>
      <c r="AX25" s="6">
        <v>4195264549.1410999</v>
      </c>
      <c r="AY25" s="6">
        <v>5214857129.55931</v>
      </c>
      <c r="AZ25" s="6">
        <v>7181031126.8557396</v>
      </c>
      <c r="BA25" s="6">
        <v>8516505401.7529697</v>
      </c>
      <c r="BB25" s="6">
        <v>6008925125.9983301</v>
      </c>
      <c r="BC25" s="6">
        <v>6867822235.5246096</v>
      </c>
      <c r="BD25" s="6">
        <v>6010097886.5632296</v>
      </c>
      <c r="BE25" s="6">
        <v>6601605587.2937603</v>
      </c>
      <c r="BF25" s="6">
        <v>7718564568.0996599</v>
      </c>
      <c r="BG25" s="6">
        <v>8171359240.1546297</v>
      </c>
      <c r="BH25" s="6">
        <v>7474521276.5957499</v>
      </c>
      <c r="BI25" s="6">
        <v>8280316878.6836996</v>
      </c>
      <c r="BJ25" s="6">
        <v>9155850824.1305695</v>
      </c>
      <c r="BK25" s="6">
        <v>10017175275.291201</v>
      </c>
      <c r="BL25" s="6">
        <v>9739885585.4475899</v>
      </c>
      <c r="BM25" s="6">
        <v>9369702349.4638405</v>
      </c>
    </row>
    <row r="26" spans="1:66">
      <c r="A26" s="6" t="s">
        <v>497</v>
      </c>
      <c r="B26" s="6" t="s">
        <v>498</v>
      </c>
      <c r="C26" s="6" t="s">
        <v>457</v>
      </c>
      <c r="D26" s="6" t="s">
        <v>458</v>
      </c>
      <c r="AH26" s="6">
        <v>1254996117.9719701</v>
      </c>
      <c r="AI26" s="6">
        <v>1168018199.66278</v>
      </c>
      <c r="AJ26" s="6">
        <v>1119749140.9093599</v>
      </c>
      <c r="AK26" s="6">
        <v>1120952958.56183</v>
      </c>
      <c r="AL26" s="6">
        <v>889961223.40153098</v>
      </c>
      <c r="AM26" s="6">
        <v>1060857438.25328</v>
      </c>
      <c r="AN26" s="6">
        <v>1174632573.9122601</v>
      </c>
      <c r="AO26" s="6">
        <v>1336152652.30656</v>
      </c>
      <c r="AP26" s="6">
        <v>2441212102.2658801</v>
      </c>
      <c r="AQ26" s="6">
        <v>1919119217.7895601</v>
      </c>
      <c r="AR26" s="6">
        <v>2176113287.9354</v>
      </c>
      <c r="AS26" s="6">
        <v>2529259095.9081602</v>
      </c>
      <c r="AT26" s="6">
        <v>2272496589.8818898</v>
      </c>
      <c r="AU26" s="6">
        <v>2370911340.6954298</v>
      </c>
      <c r="AV26" s="6">
        <v>2506029004.4594402</v>
      </c>
      <c r="AW26" s="6">
        <v>2293695232.4635401</v>
      </c>
      <c r="AX26" s="6">
        <v>2817051193.9556499</v>
      </c>
      <c r="AY26" s="6">
        <v>3391224954.0496602</v>
      </c>
      <c r="AZ26" s="6">
        <v>3278190086.7783499</v>
      </c>
      <c r="BA26" s="6">
        <v>3025385222.0682201</v>
      </c>
      <c r="BB26" s="6">
        <v>2606612037.4834299</v>
      </c>
      <c r="BC26" s="6">
        <v>2403172432.8070402</v>
      </c>
      <c r="BD26" s="6">
        <v>2729614687.5376601</v>
      </c>
      <c r="BE26" s="6">
        <v>3420128366.4276299</v>
      </c>
      <c r="BF26" s="6">
        <v>3062003929.8843002</v>
      </c>
      <c r="BG26" s="6">
        <v>3439853419.1575298</v>
      </c>
      <c r="BH26" s="6">
        <v>2794600000</v>
      </c>
      <c r="BI26" s="6">
        <v>2947327062.4924698</v>
      </c>
      <c r="BJ26" s="6">
        <v>3235087583.6145601</v>
      </c>
      <c r="BK26" s="6">
        <v>3081118495.3899002</v>
      </c>
      <c r="BL26" s="6">
        <v>3150429846.63131</v>
      </c>
      <c r="BM26" s="6">
        <v>2140673452.00072</v>
      </c>
      <c r="BN26" s="6">
        <v>2627200192.8407898</v>
      </c>
    </row>
    <row r="27" spans="1:66">
      <c r="A27" s="6" t="s">
        <v>499</v>
      </c>
      <c r="B27" s="6" t="s">
        <v>500</v>
      </c>
      <c r="C27" s="6" t="s">
        <v>457</v>
      </c>
      <c r="D27" s="6" t="s">
        <v>458</v>
      </c>
      <c r="AS27" s="6">
        <v>2084469180.60675</v>
      </c>
      <c r="AT27" s="6">
        <v>2073489254.3237901</v>
      </c>
      <c r="AU27" s="6">
        <v>2256716019.27984</v>
      </c>
      <c r="AV27" s="6">
        <v>2310904167.8480301</v>
      </c>
      <c r="AW27" s="6">
        <v>2413857952.9345002</v>
      </c>
      <c r="AX27" s="6">
        <v>2916714034.5903001</v>
      </c>
      <c r="AY27" s="6">
        <v>2633698894.2444</v>
      </c>
      <c r="AZ27" s="6">
        <v>3477438162.7445402</v>
      </c>
      <c r="BA27" s="6">
        <v>4062482846.6118498</v>
      </c>
      <c r="BB27" s="6">
        <v>3375719818.5426698</v>
      </c>
      <c r="BC27" s="6">
        <v>2987017805.5004201</v>
      </c>
      <c r="BD27" s="6">
        <v>3150473490.2183199</v>
      </c>
      <c r="BE27" s="6">
        <v>3176520158.7751598</v>
      </c>
      <c r="BF27" s="6">
        <v>3136153274.73774</v>
      </c>
      <c r="BG27" s="6">
        <v>3511555713.0706</v>
      </c>
      <c r="BH27" s="6">
        <v>3424385710.2353301</v>
      </c>
      <c r="BI27" s="6">
        <v>3610466969.0955501</v>
      </c>
      <c r="BJ27" s="6">
        <v>3894172667.98979</v>
      </c>
      <c r="BK27" s="6">
        <v>4208984802.9486799</v>
      </c>
      <c r="BL27" s="6">
        <v>4454920102.0697498</v>
      </c>
    </row>
    <row r="28" spans="1:66">
      <c r="A28" s="6" t="s">
        <v>501</v>
      </c>
      <c r="B28" s="6" t="s">
        <v>502</v>
      </c>
      <c r="C28" s="6" t="s">
        <v>457</v>
      </c>
      <c r="D28" s="6" t="s">
        <v>458</v>
      </c>
      <c r="AI28" s="6">
        <v>7197627485.7816896</v>
      </c>
      <c r="AJ28" s="6">
        <v>7514322390.3494501</v>
      </c>
      <c r="AK28" s="6">
        <v>6116658534.2448597</v>
      </c>
      <c r="AL28" s="6">
        <v>5651791972.7312403</v>
      </c>
      <c r="AM28" s="6">
        <v>4877496975.4429197</v>
      </c>
      <c r="AN28" s="6">
        <v>3433757828.3980899</v>
      </c>
      <c r="AO28" s="6">
        <v>3327310995.6354499</v>
      </c>
      <c r="AP28" s="6">
        <v>4049337387.2686801</v>
      </c>
      <c r="AQ28" s="6">
        <v>4458321378.9890203</v>
      </c>
      <c r="AR28" s="6">
        <v>4279989381.5401802</v>
      </c>
      <c r="AS28" s="6">
        <v>4378428269.5982599</v>
      </c>
      <c r="AT28" s="6">
        <v>4279024957.3062301</v>
      </c>
      <c r="AU28" s="6">
        <v>4565675526.7465296</v>
      </c>
      <c r="AV28" s="6">
        <v>5506277345.6485395</v>
      </c>
      <c r="AW28" s="6">
        <v>6601712318.3250504</v>
      </c>
      <c r="AX28" s="6">
        <v>7889262056.5120802</v>
      </c>
      <c r="AY28" s="6">
        <v>10382298200.934401</v>
      </c>
      <c r="AZ28" s="6">
        <v>12084970066.166599</v>
      </c>
      <c r="BA28" s="6">
        <v>14961184045.309799</v>
      </c>
      <c r="BB28" s="6">
        <v>15709250677.4944</v>
      </c>
      <c r="BC28" s="6">
        <v>18504394124.849602</v>
      </c>
      <c r="BD28" s="6">
        <v>21059700210.831501</v>
      </c>
      <c r="BE28" s="6">
        <v>18649618845.707401</v>
      </c>
      <c r="BF28" s="6">
        <v>20322647942.393002</v>
      </c>
      <c r="BG28" s="6">
        <v>19135490528.4394</v>
      </c>
      <c r="BH28" s="6">
        <v>16176717317.593901</v>
      </c>
      <c r="BI28" s="6">
        <v>13831085765.836</v>
      </c>
      <c r="BJ28" s="6">
        <v>14597307346.501101</v>
      </c>
      <c r="BK28" s="6">
        <v>14975898501.646099</v>
      </c>
      <c r="BL28" s="6">
        <v>15652879284.063999</v>
      </c>
      <c r="BM28" s="6">
        <v>14583658309.8365</v>
      </c>
      <c r="BN28" s="6">
        <v>13295457211.830099</v>
      </c>
    </row>
    <row r="29" spans="1:66">
      <c r="A29" s="6" t="s">
        <v>503</v>
      </c>
      <c r="B29" s="6" t="s">
        <v>504</v>
      </c>
      <c r="C29" s="6" t="s">
        <v>457</v>
      </c>
      <c r="D29" s="6" t="s">
        <v>458</v>
      </c>
      <c r="Y29" s="6">
        <v>99551811.637347698</v>
      </c>
      <c r="Z29" s="6">
        <v>101913545.602165</v>
      </c>
      <c r="AA29" s="6">
        <v>82463780.581867397</v>
      </c>
      <c r="AB29" s="6">
        <v>69992807.476319298</v>
      </c>
      <c r="AC29" s="6">
        <v>83173649.391068995</v>
      </c>
      <c r="AD29" s="6">
        <v>71044415.561569601</v>
      </c>
      <c r="AE29" s="6">
        <v>78245268.876860604</v>
      </c>
      <c r="AF29" s="6">
        <v>114743528.078484</v>
      </c>
      <c r="AG29" s="6">
        <v>152230451.691475</v>
      </c>
      <c r="AH29" s="6">
        <v>178558614.07307199</v>
      </c>
      <c r="AI29" s="6">
        <v>184828822.73342299</v>
      </c>
      <c r="AJ29" s="6">
        <v>228004059.53991899</v>
      </c>
      <c r="AK29" s="6">
        <v>239646820.027064</v>
      </c>
      <c r="AL29" s="6">
        <v>273119756.42760497</v>
      </c>
      <c r="AM29" s="6">
        <v>209084573.748308</v>
      </c>
      <c r="AN29" s="6">
        <v>228974289.58051401</v>
      </c>
      <c r="AO29" s="6">
        <v>220242219.21515599</v>
      </c>
      <c r="AP29" s="6">
        <v>219271989.17456001</v>
      </c>
      <c r="AQ29" s="6">
        <v>215391069.01217899</v>
      </c>
      <c r="AR29" s="6">
        <v>294949932.34100097</v>
      </c>
      <c r="AS29" s="6">
        <v>385666441.13667101</v>
      </c>
      <c r="AT29" s="6">
        <v>361895805.142084</v>
      </c>
      <c r="AU29" s="6">
        <v>342491204.330176</v>
      </c>
      <c r="AV29" s="6">
        <v>294464817.32070398</v>
      </c>
      <c r="AW29" s="6">
        <v>278456021.65087998</v>
      </c>
      <c r="AX29" s="6">
        <v>300771312.58457398</v>
      </c>
      <c r="AY29" s="6">
        <v>306107577.80784798</v>
      </c>
      <c r="AZ29" s="6">
        <v>334729364.005413</v>
      </c>
      <c r="BA29" s="6">
        <v>410407307.17185402</v>
      </c>
      <c r="BB29" s="6">
        <v>305137347.76725298</v>
      </c>
      <c r="BC29" s="6">
        <v>248864005.41271999</v>
      </c>
      <c r="BD29" s="6">
        <v>251774695.53450599</v>
      </c>
      <c r="BE29" s="6">
        <v>243042625.16914701</v>
      </c>
      <c r="BF29" s="6">
        <v>287673207.03653598</v>
      </c>
      <c r="BG29" s="6">
        <v>341520974.28957999</v>
      </c>
      <c r="BH29" s="6">
        <v>358500000</v>
      </c>
      <c r="BI29" s="6">
        <v>407981732.07036501</v>
      </c>
      <c r="BJ29" s="6">
        <v>350738159.675237</v>
      </c>
      <c r="BK29" s="6">
        <v>371598105.54803801</v>
      </c>
      <c r="BL29" s="6">
        <v>394883626.52232701</v>
      </c>
      <c r="BM29" s="6">
        <v>358500000</v>
      </c>
      <c r="BN29" s="6">
        <v>439999323.41001302</v>
      </c>
    </row>
    <row r="30" spans="1:66">
      <c r="A30" s="6" t="s">
        <v>505</v>
      </c>
      <c r="B30" s="6" t="s">
        <v>506</v>
      </c>
      <c r="C30" s="6" t="s">
        <v>457</v>
      </c>
      <c r="D30" s="6" t="s">
        <v>458</v>
      </c>
      <c r="BG30" s="6">
        <v>781814443.79680598</v>
      </c>
      <c r="BH30" s="6">
        <v>791397000</v>
      </c>
      <c r="BI30" s="6">
        <v>913671393.63537204</v>
      </c>
      <c r="BJ30" s="6">
        <v>981133007.79840803</v>
      </c>
      <c r="BK30" s="6">
        <v>964871392.58696902</v>
      </c>
      <c r="BL30" s="6">
        <v>1077823454.4294901</v>
      </c>
      <c r="BM30" s="6">
        <v>816163040.24509501</v>
      </c>
      <c r="BN30" s="6">
        <v>901502697.08610499</v>
      </c>
    </row>
    <row r="31" spans="1:66">
      <c r="A31" s="6" t="s">
        <v>507</v>
      </c>
      <c r="B31" s="6" t="s">
        <v>508</v>
      </c>
      <c r="C31" s="6" t="s">
        <v>457</v>
      </c>
      <c r="D31" s="6" t="s">
        <v>458</v>
      </c>
      <c r="E31" s="6">
        <v>546649067.31375504</v>
      </c>
      <c r="F31" s="6">
        <v>456776254.55064601</v>
      </c>
      <c r="G31" s="6">
        <v>724541645.15037203</v>
      </c>
      <c r="H31" s="6">
        <v>783384068.36902499</v>
      </c>
      <c r="I31" s="6">
        <v>771332005.79068005</v>
      </c>
      <c r="J31" s="6">
        <v>833010208.47973299</v>
      </c>
      <c r="K31" s="6">
        <v>742265266.60738802</v>
      </c>
      <c r="L31" s="6">
        <v>845062271.08914196</v>
      </c>
      <c r="M31" s="6">
        <v>1254832399.11011</v>
      </c>
      <c r="N31" s="6">
        <v>1105245034.01911</v>
      </c>
      <c r="O31" s="6">
        <v>1108789758.35711</v>
      </c>
      <c r="P31" s="6">
        <v>1221087692.53111</v>
      </c>
      <c r="Q31" s="6">
        <v>1373342798.7446499</v>
      </c>
      <c r="R31" s="6">
        <v>1343048472.28633</v>
      </c>
      <c r="S31" s="6">
        <v>1459263776.3031499</v>
      </c>
      <c r="T31" s="6">
        <v>1750803141.9639299</v>
      </c>
      <c r="U31" s="6">
        <v>1826451905.4387701</v>
      </c>
      <c r="V31" s="6">
        <v>1943276578.1133399</v>
      </c>
      <c r="W31" s="6">
        <v>2157513179.7455702</v>
      </c>
      <c r="X31" s="6">
        <v>2006825021.53128</v>
      </c>
      <c r="Y31" s="6">
        <v>1524640680.76529</v>
      </c>
      <c r="Z31" s="6">
        <v>1492798964.52051</v>
      </c>
      <c r="AA31" s="6">
        <v>1083870613.9696801</v>
      </c>
      <c r="AB31" s="6">
        <v>949672944.23212898</v>
      </c>
      <c r="AC31" s="6">
        <v>1019711631.69932</v>
      </c>
      <c r="AD31" s="6">
        <v>1164481784.16978</v>
      </c>
      <c r="AE31" s="6">
        <v>1211848491.7823501</v>
      </c>
      <c r="AF31" s="6">
        <v>1276825674.8262401</v>
      </c>
      <c r="AG31" s="6">
        <v>1353071681.2443399</v>
      </c>
      <c r="AH31" s="6">
        <v>1325538747.65734</v>
      </c>
      <c r="AI31" s="6">
        <v>1506159204.5927401</v>
      </c>
      <c r="AJ31" s="6">
        <v>1793348648.28686</v>
      </c>
      <c r="AK31" s="6">
        <v>2009742947.72051</v>
      </c>
      <c r="AL31" s="6">
        <v>2062570537.2512901</v>
      </c>
      <c r="AM31" s="6">
        <v>1897190541.4865501</v>
      </c>
      <c r="AN31" s="6">
        <v>2159016314.74472</v>
      </c>
      <c r="AO31" s="6">
        <v>2412232455.4489102</v>
      </c>
      <c r="AP31" s="6">
        <v>3057818991.8081799</v>
      </c>
      <c r="AQ31" s="6">
        <v>3951214428.5314498</v>
      </c>
      <c r="AR31" s="6">
        <v>3347619333.8524098</v>
      </c>
      <c r="AS31" s="6">
        <v>3049717334.02068</v>
      </c>
      <c r="AT31" s="6">
        <v>2395582205.9523201</v>
      </c>
      <c r="AU31" s="6">
        <v>2838952460.4962301</v>
      </c>
      <c r="AV31" s="6">
        <v>2531050323.8766599</v>
      </c>
      <c r="AW31" s="6">
        <v>2502760299.7318802</v>
      </c>
      <c r="AX31" s="6">
        <v>2669611721.5630298</v>
      </c>
      <c r="AY31" s="6">
        <v>2917754249.75102</v>
      </c>
      <c r="AZ31" s="6">
        <v>3286664691.6788101</v>
      </c>
      <c r="BA31" s="6">
        <v>3900374005.8443599</v>
      </c>
      <c r="BB31" s="6">
        <v>4013055949.1384802</v>
      </c>
      <c r="BC31" s="6">
        <v>4312581588.8483105</v>
      </c>
      <c r="BD31" s="6">
        <v>5335265728.7018099</v>
      </c>
      <c r="BE31" s="6">
        <v>5470015801.26752</v>
      </c>
      <c r="BF31" s="6">
        <v>6111485730.6215601</v>
      </c>
      <c r="BG31" s="6">
        <v>6717016581.1527796</v>
      </c>
      <c r="BH31" s="6">
        <v>7052492037.4027796</v>
      </c>
      <c r="BI31" s="6">
        <v>7293344960.0412397</v>
      </c>
      <c r="BJ31" s="6">
        <v>8151861164.3246698</v>
      </c>
      <c r="BK31" s="6">
        <v>8415124043.3057604</v>
      </c>
      <c r="BL31" s="6">
        <v>8123833001.3169203</v>
      </c>
      <c r="BM31" s="6">
        <v>6018292161.59198</v>
      </c>
      <c r="BN31" s="6">
        <v>6735246609.6191902</v>
      </c>
    </row>
    <row r="32" spans="1:66">
      <c r="A32" s="6" t="s">
        <v>509</v>
      </c>
      <c r="B32" s="6" t="s">
        <v>510</v>
      </c>
      <c r="C32" s="6" t="s">
        <v>457</v>
      </c>
      <c r="D32" s="6" t="s">
        <v>458</v>
      </c>
      <c r="O32" s="6">
        <v>84431568927.941299</v>
      </c>
      <c r="P32" s="6">
        <v>97390536403.391205</v>
      </c>
      <c r="Q32" s="6">
        <v>113668924810.345</v>
      </c>
      <c r="R32" s="6">
        <v>137530016625.79199</v>
      </c>
      <c r="S32" s="6">
        <v>155761609086.522</v>
      </c>
      <c r="T32" s="6">
        <v>170925142368.44601</v>
      </c>
      <c r="U32" s="6">
        <v>182936859368.634</v>
      </c>
      <c r="V32" s="6">
        <v>180794790921.112</v>
      </c>
      <c r="W32" s="6">
        <v>189378199216.64401</v>
      </c>
      <c r="X32" s="6">
        <v>196737044506.57401</v>
      </c>
      <c r="Y32" s="6">
        <v>223220950243.811</v>
      </c>
      <c r="Z32" s="6">
        <v>196097150865.59799</v>
      </c>
      <c r="AA32" s="6">
        <v>182753481242.987</v>
      </c>
      <c r="AB32" s="6">
        <v>152911776316.151</v>
      </c>
      <c r="AC32" s="6">
        <v>152633170438.995</v>
      </c>
      <c r="AD32" s="6">
        <v>166003954634.62399</v>
      </c>
      <c r="AE32" s="6">
        <v>203508846822.444</v>
      </c>
      <c r="AF32" s="6">
        <v>200734440666.81201</v>
      </c>
      <c r="AG32" s="6">
        <v>190833004320.82901</v>
      </c>
      <c r="AH32" s="6">
        <v>193118863129.13199</v>
      </c>
      <c r="AI32" s="6">
        <v>172059333372.31799</v>
      </c>
      <c r="AJ32" s="6">
        <v>163932654765.151</v>
      </c>
      <c r="AK32" s="6">
        <v>153079245060.448</v>
      </c>
      <c r="AL32" s="6">
        <v>162771040608.57101</v>
      </c>
      <c r="AM32" s="6">
        <v>185972131130.27899</v>
      </c>
      <c r="AN32" s="6">
        <v>199528795519.41501</v>
      </c>
      <c r="AO32" s="6">
        <v>201914204434.71201</v>
      </c>
      <c r="AP32" s="6">
        <v>218911573121.077</v>
      </c>
      <c r="AQ32" s="6">
        <v>218552906687.89999</v>
      </c>
      <c r="AR32" s="6">
        <v>199155675358.54099</v>
      </c>
      <c r="AS32" s="6">
        <v>208741419593.457</v>
      </c>
      <c r="AT32" s="6">
        <v>211464400277.539</v>
      </c>
      <c r="AU32" s="6">
        <v>208411330567.827</v>
      </c>
      <c r="AV32" s="6">
        <v>200107155293.366</v>
      </c>
      <c r="AW32" s="6">
        <v>217090176335.77899</v>
      </c>
      <c r="AX32" s="6">
        <v>221337115365.26801</v>
      </c>
      <c r="AY32" s="6">
        <v>236079912081.79599</v>
      </c>
      <c r="AZ32" s="6">
        <v>264297146146.70901</v>
      </c>
      <c r="BA32" s="6">
        <v>296771225309.30701</v>
      </c>
      <c r="BB32" s="6">
        <v>290438498864.57202</v>
      </c>
      <c r="BC32" s="6">
        <v>342293160257.29498</v>
      </c>
      <c r="BD32" s="6">
        <v>365685633701.802</v>
      </c>
      <c r="BE32" s="6">
        <v>368533509311.92401</v>
      </c>
      <c r="BF32" s="6">
        <v>390008697978.12402</v>
      </c>
      <c r="BG32" s="6">
        <v>373534462804.16101</v>
      </c>
      <c r="BH32" s="6">
        <v>321439478192.91199</v>
      </c>
      <c r="BI32" s="6">
        <v>282449427396.909</v>
      </c>
      <c r="BJ32" s="6">
        <v>275226191286.76703</v>
      </c>
      <c r="BK32" s="6">
        <v>289625360409.927</v>
      </c>
      <c r="BL32" s="6">
        <v>301285872863.284</v>
      </c>
      <c r="BM32" s="6">
        <v>299717122812.88397</v>
      </c>
      <c r="BN32" s="6">
        <v>351348215054.73999</v>
      </c>
    </row>
    <row r="33" spans="1:66">
      <c r="A33" s="6" t="s">
        <v>511</v>
      </c>
      <c r="B33" s="6" t="s">
        <v>512</v>
      </c>
      <c r="C33" s="6" t="s">
        <v>457</v>
      </c>
      <c r="D33" s="6" t="s">
        <v>458</v>
      </c>
      <c r="BH33" s="6">
        <v>788416250</v>
      </c>
    </row>
    <row r="34" spans="1:66">
      <c r="A34" s="6" t="s">
        <v>513</v>
      </c>
      <c r="B34" s="6" t="s">
        <v>514</v>
      </c>
      <c r="C34" s="6" t="s">
        <v>457</v>
      </c>
      <c r="D34" s="6" t="s">
        <v>458</v>
      </c>
      <c r="AH34" s="6">
        <v>1898177866.38346</v>
      </c>
      <c r="AI34" s="6">
        <v>2014126993.0001099</v>
      </c>
      <c r="AJ34" s="6">
        <v>2183490794.8376899</v>
      </c>
      <c r="AK34" s="6">
        <v>2578238835.67697</v>
      </c>
      <c r="AL34" s="6">
        <v>3138442355.04245</v>
      </c>
      <c r="AM34" s="6">
        <v>2823165046.3504701</v>
      </c>
      <c r="AN34" s="6">
        <v>3062880017.2295098</v>
      </c>
      <c r="AO34" s="6">
        <v>5703653233.2792101</v>
      </c>
      <c r="AP34" s="6">
        <v>3535796015.7789602</v>
      </c>
      <c r="AQ34" s="6">
        <v>3078513594.5669498</v>
      </c>
      <c r="AR34" s="6">
        <v>2466198174.4176602</v>
      </c>
      <c r="AS34" s="6">
        <v>1746529751.4291401</v>
      </c>
      <c r="AT34" s="6">
        <v>1904392092.63604</v>
      </c>
      <c r="AU34" s="6">
        <v>2727339143.4360199</v>
      </c>
      <c r="AV34" s="6">
        <v>2155090198.47154</v>
      </c>
      <c r="AW34" s="6">
        <v>2218428914.0402799</v>
      </c>
      <c r="AX34" s="6">
        <v>2235400990.37146</v>
      </c>
      <c r="AY34" s="6">
        <v>2272993096.1175098</v>
      </c>
      <c r="AZ34" s="6">
        <v>2872410814.9634099</v>
      </c>
      <c r="BA34" s="6">
        <v>3253479475.6324301</v>
      </c>
      <c r="BB34" s="6">
        <v>3238627577.16186</v>
      </c>
      <c r="BC34" s="6">
        <v>3123665598.8798199</v>
      </c>
      <c r="BD34" s="6">
        <v>4290070809.6521502</v>
      </c>
      <c r="BE34" s="6">
        <v>5530005893.7513905</v>
      </c>
      <c r="BF34" s="6">
        <v>6190865943.7008104</v>
      </c>
      <c r="BG34" s="6">
        <v>4251676073.2614999</v>
      </c>
      <c r="BH34" s="6">
        <v>4529056658.66609</v>
      </c>
      <c r="BI34" s="6">
        <v>4022777546.41574</v>
      </c>
      <c r="BJ34" s="6">
        <v>4348297504.5230198</v>
      </c>
      <c r="BK34" s="6">
        <v>5579266577.1891603</v>
      </c>
      <c r="BL34" s="6">
        <v>5333786458.33078</v>
      </c>
      <c r="BM34" s="6">
        <v>4835423851.0065699</v>
      </c>
      <c r="BN34" s="6">
        <v>4164604886.4264898</v>
      </c>
    </row>
    <row r="35" spans="1:66">
      <c r="A35" s="6" t="s">
        <v>515</v>
      </c>
      <c r="B35" s="6" t="s">
        <v>516</v>
      </c>
      <c r="C35" s="6" t="s">
        <v>457</v>
      </c>
      <c r="D35" s="6" t="s">
        <v>458</v>
      </c>
      <c r="AS35" s="6">
        <v>363150536.958781</v>
      </c>
      <c r="AT35" s="6">
        <v>447521353.50231099</v>
      </c>
      <c r="AU35" s="6">
        <v>523213610.12304002</v>
      </c>
      <c r="AV35" s="6">
        <v>525923113.35813099</v>
      </c>
      <c r="AW35" s="6">
        <v>597435174.35597396</v>
      </c>
      <c r="AX35" s="6">
        <v>516867214.4066</v>
      </c>
      <c r="AY35" s="6">
        <v>510627015.69081801</v>
      </c>
      <c r="AZ35" s="6">
        <v>430602208.80784702</v>
      </c>
      <c r="BA35" s="6">
        <v>586088908.82202303</v>
      </c>
      <c r="BB35" s="6">
        <v>707939586.96366096</v>
      </c>
      <c r="BC35" s="6">
        <v>1007503606.57455</v>
      </c>
      <c r="BD35" s="6">
        <v>1156615429.9284501</v>
      </c>
      <c r="BE35" s="6">
        <v>1189486270.0141799</v>
      </c>
      <c r="BF35" s="6">
        <v>757158520.865785</v>
      </c>
      <c r="BG35" s="6">
        <v>984973719.05671406</v>
      </c>
      <c r="BH35" s="6">
        <v>1115909442.49614</v>
      </c>
      <c r="BI35" s="6">
        <v>1234087797.4639201</v>
      </c>
      <c r="BJ35" s="6">
        <v>1219182305.3943701</v>
      </c>
      <c r="BK35" s="6">
        <v>1142799688.44276</v>
      </c>
      <c r="BL35" s="6">
        <v>953547859.94147205</v>
      </c>
      <c r="BM35" s="6">
        <v>795890489.73507798</v>
      </c>
      <c r="BN35" s="6">
        <v>898464417.01518905</v>
      </c>
    </row>
    <row r="36" spans="1:66">
      <c r="A36" s="6" t="s">
        <v>517</v>
      </c>
      <c r="B36" s="6" t="s">
        <v>518</v>
      </c>
      <c r="C36" s="6" t="s">
        <v>457</v>
      </c>
      <c r="D36" s="6" t="s">
        <v>458</v>
      </c>
      <c r="S36" s="6">
        <v>171080906.041742</v>
      </c>
      <c r="T36" s="6">
        <v>139308693.623409</v>
      </c>
      <c r="U36" s="6">
        <v>137101413.668075</v>
      </c>
      <c r="V36" s="6">
        <v>147270695.162435</v>
      </c>
      <c r="W36" s="6">
        <v>192887954.45259699</v>
      </c>
      <c r="X36" s="6">
        <v>251354776.52812999</v>
      </c>
      <c r="Y36" s="6">
        <v>296906344.39991498</v>
      </c>
      <c r="Z36" s="6">
        <v>302096092.46238899</v>
      </c>
      <c r="AA36" s="6">
        <v>276580911.27898598</v>
      </c>
      <c r="AB36" s="6">
        <v>252865710.649409</v>
      </c>
      <c r="AC36" s="6">
        <v>297497577.66484398</v>
      </c>
      <c r="AD36" s="6">
        <v>320687225.93207699</v>
      </c>
      <c r="AE36" s="6">
        <v>329398124.33995098</v>
      </c>
      <c r="AF36" s="6">
        <v>438369766.95199001</v>
      </c>
      <c r="AG36" s="6">
        <v>614571691.58176804</v>
      </c>
      <c r="AH36" s="6">
        <v>760370863.26600802</v>
      </c>
      <c r="AI36" s="6">
        <v>815736964.27356505</v>
      </c>
      <c r="AJ36" s="6">
        <v>797474299.70367801</v>
      </c>
      <c r="AK36" s="6">
        <v>763734341.90529096</v>
      </c>
      <c r="AL36" s="6">
        <v>749465680.52765405</v>
      </c>
      <c r="AM36" s="6">
        <v>740665726.47358</v>
      </c>
      <c r="AN36" s="6">
        <v>786835788.71090806</v>
      </c>
      <c r="AO36" s="6">
        <v>788023683.07953</v>
      </c>
      <c r="AP36" s="6">
        <v>930612631.64511704</v>
      </c>
      <c r="AQ36" s="6">
        <v>1027052557.68304</v>
      </c>
      <c r="AR36" s="6">
        <v>1155187087.55794</v>
      </c>
      <c r="AS36" s="6">
        <v>1177883156.2881801</v>
      </c>
      <c r="AT36" s="6">
        <v>1238392004.1421101</v>
      </c>
      <c r="AU36" s="6">
        <v>1289933856.1373601</v>
      </c>
      <c r="AV36" s="6">
        <v>1359893995.1213901</v>
      </c>
      <c r="AW36" s="6">
        <v>1494331409.26753</v>
      </c>
      <c r="AX36" s="6">
        <v>1522163580.7492599</v>
      </c>
      <c r="AY36" s="6">
        <v>1627992849.01548</v>
      </c>
      <c r="AZ36" s="6">
        <v>2167812158.2866802</v>
      </c>
      <c r="BA36" s="6">
        <v>2405494511.7414398</v>
      </c>
      <c r="BB36" s="6">
        <v>2476537666.0791402</v>
      </c>
      <c r="BC36" s="6">
        <v>2603451431.9474401</v>
      </c>
      <c r="BD36" s="6">
        <v>3368013786.5652599</v>
      </c>
      <c r="BE36" s="6">
        <v>3564542024.9890399</v>
      </c>
      <c r="BF36" s="6">
        <v>3461872666.1784501</v>
      </c>
      <c r="BG36" s="6">
        <v>3537828000.5887299</v>
      </c>
      <c r="BH36" s="6">
        <v>3667274617.4350901</v>
      </c>
      <c r="BI36" s="6">
        <v>3924205081.08253</v>
      </c>
      <c r="BJ36" s="6">
        <v>3743561149.3222098</v>
      </c>
      <c r="BK36" s="6">
        <v>4066303728.0411</v>
      </c>
      <c r="BL36" s="6">
        <v>4480043263.7975397</v>
      </c>
      <c r="BM36" s="6">
        <v>4067312194.6469798</v>
      </c>
      <c r="BN36" s="6">
        <v>4055961663.00247</v>
      </c>
    </row>
    <row r="37" spans="1:66">
      <c r="A37" s="6" t="s">
        <v>519</v>
      </c>
      <c r="B37" s="6" t="s">
        <v>520</v>
      </c>
      <c r="C37" s="6" t="s">
        <v>457</v>
      </c>
      <c r="D37" s="6" t="s">
        <v>458</v>
      </c>
      <c r="BB37" s="6">
        <v>343005272.89291501</v>
      </c>
      <c r="BC37" s="6">
        <v>393523519.92498797</v>
      </c>
      <c r="BD37" s="6">
        <v>341742894.02452302</v>
      </c>
      <c r="BE37" s="6">
        <v>292479328.42871797</v>
      </c>
      <c r="BF37" s="6">
        <v>100351422.605079</v>
      </c>
      <c r="BG37" s="6">
        <v>333098677.74888402</v>
      </c>
      <c r="BH37" s="6">
        <v>348878413.60378999</v>
      </c>
      <c r="BI37" s="6">
        <v>373614111.73537099</v>
      </c>
      <c r="BJ37" s="6">
        <v>450657709.867935</v>
      </c>
      <c r="BK37" s="6">
        <v>467436659.77843601</v>
      </c>
      <c r="BL37" s="6">
        <v>422885899.72817099</v>
      </c>
      <c r="BM37" s="6">
        <v>542613234.20309198</v>
      </c>
      <c r="BN37" s="6">
        <v>490377020.387483</v>
      </c>
    </row>
    <row r="38" spans="1:66">
      <c r="A38" s="6" t="s">
        <v>521</v>
      </c>
      <c r="B38" s="6" t="s">
        <v>522</v>
      </c>
      <c r="C38" s="6" t="s">
        <v>457</v>
      </c>
      <c r="D38" s="6" t="s">
        <v>458</v>
      </c>
      <c r="F38" s="6">
        <v>50701609319.977997</v>
      </c>
      <c r="G38" s="6">
        <v>53218848081.917702</v>
      </c>
      <c r="H38" s="6">
        <v>55191978612.139503</v>
      </c>
      <c r="I38" s="6">
        <v>62425665739.646797</v>
      </c>
      <c r="J38" s="6">
        <v>69198758986.542892</v>
      </c>
      <c r="K38" s="6">
        <v>76840738210.508301</v>
      </c>
      <c r="L38" s="6">
        <v>76909911618.658295</v>
      </c>
      <c r="M38" s="6">
        <v>77571277371.277603</v>
      </c>
      <c r="N38" s="6">
        <v>81293146505.075195</v>
      </c>
      <c r="O38" s="6">
        <v>81748679101.805099</v>
      </c>
      <c r="P38" s="6">
        <v>87684098156.593903</v>
      </c>
      <c r="Q38" s="6">
        <v>91303894794.121094</v>
      </c>
      <c r="R38" s="6">
        <v>98795717096.268402</v>
      </c>
      <c r="S38" s="6">
        <v>104111106002.349</v>
      </c>
      <c r="T38" s="6">
        <v>108533989189.519</v>
      </c>
      <c r="U38" s="6">
        <v>115486764387.431</v>
      </c>
      <c r="V38" s="6">
        <v>118297568875.162</v>
      </c>
      <c r="W38" s="6">
        <v>120514493793.466</v>
      </c>
      <c r="X38" s="6">
        <v>128103327620.799</v>
      </c>
      <c r="Y38" s="6">
        <v>135043449413.50999</v>
      </c>
      <c r="Z38" s="6">
        <v>147425286154.561</v>
      </c>
      <c r="AA38" s="6">
        <v>131431033994.18201</v>
      </c>
      <c r="AB38" s="6">
        <v>130601585727.543</v>
      </c>
      <c r="AC38" s="6">
        <v>133449085168.55701</v>
      </c>
      <c r="AD38" s="6">
        <v>144764427763.72699</v>
      </c>
      <c r="AE38" s="6">
        <v>150485578789.01801</v>
      </c>
      <c r="AF38" s="6">
        <v>164167792399.38901</v>
      </c>
      <c r="AG38" s="6">
        <v>179170206364.763</v>
      </c>
      <c r="AH38" s="6">
        <v>188385037559.056</v>
      </c>
      <c r="AI38" s="6">
        <v>181851520872.44101</v>
      </c>
      <c r="AJ38" s="6">
        <v>174155552639.36401</v>
      </c>
      <c r="AK38" s="6">
        <v>169037349939.457</v>
      </c>
      <c r="AL38" s="6">
        <v>167074131230.276</v>
      </c>
      <c r="AM38" s="6">
        <v>178266944352.14099</v>
      </c>
      <c r="AN38" s="6">
        <v>175834274222.31</v>
      </c>
      <c r="AO38" s="6">
        <v>185984423608.65799</v>
      </c>
      <c r="AP38" s="6">
        <v>207706785737.09201</v>
      </c>
      <c r="AQ38" s="6">
        <v>214424624868.95401</v>
      </c>
      <c r="AR38" s="6">
        <v>225426999589.69299</v>
      </c>
      <c r="AS38" s="6">
        <v>236846734928.24899</v>
      </c>
      <c r="AT38" s="6">
        <v>248261619573.246</v>
      </c>
      <c r="AU38" s="6">
        <v>250735836131.909</v>
      </c>
      <c r="AV38" s="6">
        <v>263817843079.25601</v>
      </c>
      <c r="AW38" s="6">
        <v>286071448818.29102</v>
      </c>
      <c r="AX38" s="6">
        <v>312172827536.14697</v>
      </c>
      <c r="AY38" s="6">
        <v>331776541533.78497</v>
      </c>
      <c r="AZ38" s="6">
        <v>342286055916.953</v>
      </c>
      <c r="BA38" s="6">
        <v>347853464276.39203</v>
      </c>
      <c r="BB38" s="6">
        <v>308497355446.53998</v>
      </c>
      <c r="BC38" s="6">
        <v>344010541209.13702</v>
      </c>
      <c r="BD38" s="6">
        <v>359963035802.96698</v>
      </c>
      <c r="BE38" s="6">
        <v>377551229932.86401</v>
      </c>
      <c r="BF38" s="6">
        <v>383021626767.117</v>
      </c>
      <c r="BG38" s="6">
        <v>391640469360.78302</v>
      </c>
      <c r="BH38" s="6">
        <v>371236410475.862</v>
      </c>
      <c r="BI38" s="6">
        <v>353960551589.23499</v>
      </c>
      <c r="BJ38" s="6">
        <v>365806294808.11902</v>
      </c>
      <c r="BK38" s="6">
        <v>372458334043.35901</v>
      </c>
      <c r="BL38" s="6">
        <v>373410312565.29498</v>
      </c>
      <c r="BM38" s="6">
        <v>364302193501.31201</v>
      </c>
      <c r="BN38" s="6">
        <v>390300234382.37799</v>
      </c>
    </row>
    <row r="39" spans="1:66">
      <c r="A39" s="6" t="s">
        <v>523</v>
      </c>
      <c r="B39" s="6" t="s">
        <v>524</v>
      </c>
      <c r="C39" s="6" t="s">
        <v>457</v>
      </c>
      <c r="D39" s="6" t="s">
        <v>458</v>
      </c>
      <c r="O39" s="6">
        <v>77887346542.181503</v>
      </c>
      <c r="P39" s="6">
        <v>85565281249.541702</v>
      </c>
      <c r="Q39" s="6">
        <v>89825598735.648895</v>
      </c>
      <c r="R39" s="6">
        <v>92431727852.057404</v>
      </c>
      <c r="S39" s="6">
        <v>88499126616.071106</v>
      </c>
      <c r="T39" s="6">
        <v>76482846100.757904</v>
      </c>
      <c r="U39" s="6">
        <v>68445982983.267097</v>
      </c>
      <c r="V39" s="6">
        <v>69553977256.401199</v>
      </c>
      <c r="W39" s="6">
        <v>73798689701.592697</v>
      </c>
      <c r="X39" s="6">
        <v>77559629252.971497</v>
      </c>
      <c r="Y39" s="6">
        <v>85253170040.336502</v>
      </c>
      <c r="Z39" s="6">
        <v>86399811156.377502</v>
      </c>
      <c r="AA39" s="6">
        <v>82828431600.284897</v>
      </c>
      <c r="AB39" s="6">
        <v>85733617848.856201</v>
      </c>
      <c r="AC39" s="6">
        <v>89395911471.394196</v>
      </c>
      <c r="AD39" s="6">
        <v>92586749562.951706</v>
      </c>
      <c r="AE39" s="6">
        <v>98975419855.162796</v>
      </c>
      <c r="AF39" s="6">
        <v>103025625201.606</v>
      </c>
      <c r="AG39" s="6">
        <v>111578940566.804</v>
      </c>
      <c r="AH39" s="6">
        <v>116801306019.823</v>
      </c>
      <c r="AI39" s="6">
        <v>123057355285.123</v>
      </c>
      <c r="AJ39" s="6">
        <v>120770809468.026</v>
      </c>
      <c r="AK39" s="6">
        <v>111043157104.474</v>
      </c>
      <c r="AL39" s="6">
        <v>107178446836.547</v>
      </c>
      <c r="AM39" s="6">
        <v>111408378238.522</v>
      </c>
      <c r="AN39" s="6">
        <v>116764253139.67799</v>
      </c>
      <c r="AO39" s="6">
        <v>115302471869.548</v>
      </c>
      <c r="AP39" s="6">
        <v>120116166675.54201</v>
      </c>
      <c r="AQ39" s="6">
        <v>129915711539.485</v>
      </c>
      <c r="AR39" s="6">
        <v>133693762811.05299</v>
      </c>
      <c r="AS39" s="6">
        <v>140080862000.46301</v>
      </c>
      <c r="AT39" s="6">
        <v>138089586874.65201</v>
      </c>
      <c r="AU39" s="6">
        <v>139541642270.29999</v>
      </c>
      <c r="AV39" s="6">
        <v>138870939315.85001</v>
      </c>
      <c r="AW39" s="6">
        <v>146540047999.936</v>
      </c>
      <c r="AX39" s="6">
        <v>151373612268.73401</v>
      </c>
      <c r="AY39" s="6">
        <v>158345087924.763</v>
      </c>
      <c r="AZ39" s="6">
        <v>166289968792.15799</v>
      </c>
      <c r="BA39" s="6">
        <v>167015886866.077</v>
      </c>
      <c r="BB39" s="6">
        <v>155261162755.35599</v>
      </c>
      <c r="BC39" s="6">
        <v>160858161411.98001</v>
      </c>
      <c r="BD39" s="6">
        <v>165409939249.44501</v>
      </c>
      <c r="BE39" s="6">
        <v>173285833948.81201</v>
      </c>
      <c r="BF39" s="6">
        <v>175223584553.20901</v>
      </c>
      <c r="BG39" s="6">
        <v>179528624436.50601</v>
      </c>
      <c r="BH39" s="6">
        <v>183324970950.81</v>
      </c>
      <c r="BI39" s="6">
        <v>188162178266.18201</v>
      </c>
      <c r="BJ39" s="6">
        <v>194818930442.87299</v>
      </c>
      <c r="BK39" s="6">
        <v>196354447557.55399</v>
      </c>
      <c r="BL39" s="6">
        <v>198118193331.29999</v>
      </c>
      <c r="BM39" s="6">
        <v>191877539210.90701</v>
      </c>
      <c r="BN39" s="6">
        <v>199901010547.38</v>
      </c>
    </row>
    <row r="40" spans="1:66">
      <c r="A40" s="6" t="s">
        <v>525</v>
      </c>
      <c r="B40" s="6" t="s">
        <v>526</v>
      </c>
      <c r="C40" s="6" t="s">
        <v>457</v>
      </c>
      <c r="D40" s="6" t="s">
        <v>458</v>
      </c>
    </row>
    <row r="41" spans="1:66">
      <c r="A41" s="6" t="s">
        <v>527</v>
      </c>
      <c r="B41" s="6" t="s">
        <v>528</v>
      </c>
      <c r="C41" s="6" t="s">
        <v>457</v>
      </c>
      <c r="D41" s="6" t="s">
        <v>458</v>
      </c>
      <c r="E41" s="6">
        <v>3792871595.8334599</v>
      </c>
      <c r="F41" s="6">
        <v>3841642544.0322599</v>
      </c>
      <c r="G41" s="6">
        <v>4312997110.21381</v>
      </c>
      <c r="H41" s="6">
        <v>4949663645.4113598</v>
      </c>
      <c r="I41" s="6">
        <v>4667614788.0666704</v>
      </c>
      <c r="J41" s="6">
        <v>4385565930.7219801</v>
      </c>
      <c r="K41" s="6">
        <v>4526688292.9639702</v>
      </c>
      <c r="L41" s="6">
        <v>4623446720.43225</v>
      </c>
      <c r="M41" s="6">
        <v>5060720382.9792204</v>
      </c>
      <c r="N41" s="6">
        <v>5316033359.0644703</v>
      </c>
      <c r="O41" s="6">
        <v>5659192802.1981897</v>
      </c>
      <c r="P41" s="6">
        <v>5527961736.6306801</v>
      </c>
      <c r="Q41" s="6">
        <v>4417296427.1965103</v>
      </c>
      <c r="R41" s="6">
        <v>4151112817.9960599</v>
      </c>
      <c r="S41" s="6">
        <v>4944571096.6266298</v>
      </c>
      <c r="T41" s="6">
        <v>3818628140.8382401</v>
      </c>
      <c r="U41" s="6">
        <v>3252865554.3484602</v>
      </c>
      <c r="V41" s="6">
        <v>3755363015.02845</v>
      </c>
      <c r="W41" s="6">
        <v>4407894798.5563297</v>
      </c>
      <c r="X41" s="6">
        <v>5150623456.2927303</v>
      </c>
      <c r="Y41" s="6">
        <v>6278818885.6715097</v>
      </c>
      <c r="Z41" s="6">
        <v>7331017817.3716803</v>
      </c>
      <c r="AA41" s="6">
        <v>4523162682.2238998</v>
      </c>
      <c r="AB41" s="6">
        <v>3843111548.5072899</v>
      </c>
      <c r="AC41" s="6">
        <v>4567330749.8583202</v>
      </c>
      <c r="AD41" s="6">
        <v>5022918001.46527</v>
      </c>
      <c r="AE41" s="6">
        <v>5144367718.1421499</v>
      </c>
      <c r="AF41" s="6">
        <v>6261336418.2331495</v>
      </c>
      <c r="AG41" s="6">
        <v>7147484817.9628601</v>
      </c>
      <c r="AH41" s="6">
        <v>9291592441.8652897</v>
      </c>
      <c r="AI41" s="6">
        <v>9525450082.2023201</v>
      </c>
      <c r="AJ41" s="6">
        <v>9508534028.4954891</v>
      </c>
      <c r="AK41" s="6">
        <v>11793000128.8291</v>
      </c>
      <c r="AL41" s="6">
        <v>13910552971.778999</v>
      </c>
      <c r="AM41" s="6">
        <v>14771068326.9575</v>
      </c>
      <c r="AN41" s="6">
        <v>18242230275.769501</v>
      </c>
      <c r="AO41" s="6">
        <v>19869208780.170898</v>
      </c>
      <c r="AP41" s="6">
        <v>22449170330.554298</v>
      </c>
      <c r="AQ41" s="6">
        <v>23243311774.313499</v>
      </c>
      <c r="AR41" s="6">
        <v>20101558017.151798</v>
      </c>
      <c r="AS41" s="6">
        <v>22078214162.714001</v>
      </c>
      <c r="AT41" s="6">
        <v>22573346510.381901</v>
      </c>
      <c r="AU41" s="6">
        <v>23573206165.5364</v>
      </c>
      <c r="AV41" s="6">
        <v>25588388672.060699</v>
      </c>
      <c r="AW41" s="6">
        <v>28982642147.692299</v>
      </c>
      <c r="AX41" s="6">
        <v>35672558951.343201</v>
      </c>
      <c r="AY41" s="6">
        <v>37974335722.828102</v>
      </c>
      <c r="AZ41" s="6">
        <v>41988902268.530701</v>
      </c>
      <c r="BA41" s="6">
        <v>49830411709.837997</v>
      </c>
      <c r="BB41" s="6">
        <v>44320367272.3936</v>
      </c>
      <c r="BC41" s="6">
        <v>49242901057.699898</v>
      </c>
      <c r="BD41" s="6">
        <v>56661809494.179604</v>
      </c>
      <c r="BE41" s="6">
        <v>63466893032.921799</v>
      </c>
      <c r="BF41" s="6">
        <v>64305670747.072304</v>
      </c>
      <c r="BG41" s="6">
        <v>61698801112.146103</v>
      </c>
      <c r="BH41" s="6">
        <v>61764796484.323502</v>
      </c>
      <c r="BI41" s="6">
        <v>60307157477.892403</v>
      </c>
      <c r="BJ41" s="6">
        <v>58301771855.312202</v>
      </c>
      <c r="BK41" s="6">
        <v>62087267840.731796</v>
      </c>
      <c r="BL41" s="6">
        <v>64977672548.296402</v>
      </c>
      <c r="BM41" s="6">
        <v>58905336566.4161</v>
      </c>
      <c r="BN41" s="6">
        <v>69263059226.206299</v>
      </c>
    </row>
    <row r="42" spans="1:66">
      <c r="A42" s="6" t="s">
        <v>529</v>
      </c>
      <c r="B42" s="6" t="s">
        <v>530</v>
      </c>
      <c r="C42" s="6" t="s">
        <v>457</v>
      </c>
      <c r="D42" s="6" t="s">
        <v>458</v>
      </c>
      <c r="BH42" s="6">
        <v>4656286465808.1104</v>
      </c>
    </row>
    <row r="43" spans="1:66">
      <c r="A43" s="6" t="s">
        <v>531</v>
      </c>
      <c r="B43" s="6" t="s">
        <v>532</v>
      </c>
      <c r="C43" s="6" t="s">
        <v>457</v>
      </c>
      <c r="D43" s="6" t="s">
        <v>458</v>
      </c>
      <c r="AO43" s="6">
        <v>3347575689.3850398</v>
      </c>
      <c r="AP43" s="6">
        <v>3531431934.4492002</v>
      </c>
      <c r="AQ43" s="6">
        <v>3837085160.69625</v>
      </c>
      <c r="AR43" s="6">
        <v>4055591942.2771902</v>
      </c>
      <c r="AS43" s="6">
        <v>3399198921.13096</v>
      </c>
      <c r="AT43" s="6">
        <v>3263980519.4991899</v>
      </c>
      <c r="AU43" s="6">
        <v>3441521907.8039198</v>
      </c>
      <c r="AV43" s="6">
        <v>2857008012.5274901</v>
      </c>
      <c r="AW43" s="6">
        <v>3162667255.4010701</v>
      </c>
      <c r="AX43" s="6">
        <v>3239488269.0921001</v>
      </c>
      <c r="AY43" s="6">
        <v>3655230065.8123002</v>
      </c>
      <c r="AZ43" s="6">
        <v>4421029457.4684496</v>
      </c>
      <c r="BA43" s="6">
        <v>4849372550.9830103</v>
      </c>
      <c r="BB43" s="6">
        <v>5070579721.4432697</v>
      </c>
      <c r="BC43" s="6">
        <v>7150137672.8505201</v>
      </c>
      <c r="BD43" s="6">
        <v>5731098856.8054399</v>
      </c>
      <c r="BE43" s="6">
        <v>5622421886.2718697</v>
      </c>
      <c r="BF43" s="6">
        <v>7894232773.8101301</v>
      </c>
      <c r="BG43" s="6">
        <v>9341951836.3726597</v>
      </c>
      <c r="BH43" s="6">
        <v>10839176558.921301</v>
      </c>
      <c r="BI43" s="6">
        <v>11185433238.212299</v>
      </c>
      <c r="BJ43" s="6">
        <v>11815615286.3687</v>
      </c>
      <c r="BK43" s="6">
        <v>13115252962.6866</v>
      </c>
      <c r="BL43" s="6">
        <v>14702799352.5839</v>
      </c>
      <c r="BM43" s="6">
        <v>16631733265.0893</v>
      </c>
      <c r="BN43" s="6">
        <v>20171612548.770599</v>
      </c>
    </row>
    <row r="44" spans="1:66">
      <c r="A44" s="6" t="s">
        <v>533</v>
      </c>
      <c r="B44" s="6" t="s">
        <v>534</v>
      </c>
      <c r="C44" s="6" t="s">
        <v>457</v>
      </c>
      <c r="D44" s="6" t="s">
        <v>458</v>
      </c>
      <c r="T44" s="6">
        <v>1086801783.4971099</v>
      </c>
      <c r="U44" s="6">
        <v>1208785166.5892</v>
      </c>
      <c r="V44" s="6">
        <v>1552076756.4379499</v>
      </c>
      <c r="W44" s="6">
        <v>2161241180.47645</v>
      </c>
      <c r="X44" s="6">
        <v>2229759973.9162402</v>
      </c>
      <c r="Y44" s="6">
        <v>2559484151.83354</v>
      </c>
      <c r="Z44" s="6">
        <v>3533791736.7069802</v>
      </c>
      <c r="AA44" s="6">
        <v>3533791736.7069802</v>
      </c>
      <c r="AB44" s="6">
        <v>3933110246.86061</v>
      </c>
      <c r="AC44" s="6">
        <v>4334287302.7902203</v>
      </c>
      <c r="AD44" s="6">
        <v>4871738985.17451</v>
      </c>
      <c r="AE44" s="6">
        <v>4735330417.0329704</v>
      </c>
      <c r="AF44" s="6">
        <v>4195502540.5816598</v>
      </c>
      <c r="AG44" s="6">
        <v>3037543752.5892</v>
      </c>
      <c r="AH44" s="6">
        <v>2536349150.8755398</v>
      </c>
      <c r="AI44" s="6">
        <v>2353732056.9628</v>
      </c>
      <c r="AJ44" s="6">
        <v>2266643994.4646902</v>
      </c>
      <c r="AK44" s="6">
        <v>1909980113.36572</v>
      </c>
      <c r="AL44" s="6">
        <v>1773421007.6124101</v>
      </c>
      <c r="AM44" s="6">
        <v>2005768456.0862401</v>
      </c>
      <c r="AN44" s="6">
        <v>1924672309.25739</v>
      </c>
      <c r="AO44" s="6">
        <v>2053046317.53915</v>
      </c>
      <c r="AP44" s="6">
        <v>2393892890.2242599</v>
      </c>
      <c r="AQ44" s="6">
        <v>2427394602.86134</v>
      </c>
      <c r="AR44" s="6">
        <v>2449993078.78824</v>
      </c>
      <c r="AS44" s="6">
        <v>2681880190.7684898</v>
      </c>
      <c r="AT44" s="6">
        <v>2910453524.6602998</v>
      </c>
      <c r="AU44" s="6">
        <v>3018795738.9932399</v>
      </c>
      <c r="AV44" s="6">
        <v>2842841228.7599702</v>
      </c>
      <c r="AW44" s="6">
        <v>3180855026.18611</v>
      </c>
      <c r="AX44" s="6">
        <v>3211158724.32305</v>
      </c>
      <c r="AY44" s="6">
        <v>3298242633.2425199</v>
      </c>
      <c r="AZ44" s="6">
        <v>3616308554.0514498</v>
      </c>
      <c r="BA44" s="6">
        <v>3921828795.7598</v>
      </c>
      <c r="BB44" s="6">
        <v>3923537720.92206</v>
      </c>
      <c r="BC44" s="6">
        <v>4266392119.8709602</v>
      </c>
      <c r="BD44" s="6">
        <v>4441254929.7764397</v>
      </c>
      <c r="BE44" s="6">
        <v>4637792485.7958698</v>
      </c>
      <c r="BF44" s="6">
        <v>5182629071.1303596</v>
      </c>
      <c r="BG44" s="6">
        <v>5887425667.0932398</v>
      </c>
      <c r="BH44" s="6">
        <v>5994898211.5881701</v>
      </c>
      <c r="BI44" s="6">
        <v>6459620784.6465902</v>
      </c>
      <c r="BJ44" s="6">
        <v>6604595937.6788902</v>
      </c>
      <c r="BK44" s="6">
        <v>7005495684.1245098</v>
      </c>
      <c r="BL44" s="6">
        <v>7233384583.2728004</v>
      </c>
      <c r="BM44" s="6">
        <v>6928464794.8610401</v>
      </c>
      <c r="BN44" s="6">
        <v>75089081379.691605</v>
      </c>
    </row>
    <row r="45" spans="1:66">
      <c r="A45" s="6" t="s">
        <v>535</v>
      </c>
      <c r="B45" s="6" t="s">
        <v>536</v>
      </c>
      <c r="C45" s="6" t="s">
        <v>457</v>
      </c>
      <c r="D45" s="6" t="s">
        <v>458</v>
      </c>
      <c r="AL45" s="6">
        <v>1197848542.92487</v>
      </c>
      <c r="AM45" s="6">
        <v>1209669352.5554299</v>
      </c>
      <c r="AN45" s="6">
        <v>1186027645.4365699</v>
      </c>
      <c r="AO45" s="6">
        <v>1063878664.40869</v>
      </c>
      <c r="AP45" s="6">
        <v>939593752.28247297</v>
      </c>
      <c r="AQ45" s="6">
        <v>932633745.256387</v>
      </c>
      <c r="AR45" s="6">
        <v>994279120.81805599</v>
      </c>
      <c r="AS45" s="6">
        <v>881434526.94204402</v>
      </c>
      <c r="AT45" s="6">
        <v>945482578.73767102</v>
      </c>
      <c r="AU45" s="6">
        <v>1396676103.46894</v>
      </c>
      <c r="AV45" s="6">
        <v>1442390698.05913</v>
      </c>
      <c r="AW45" s="6">
        <v>1350247218.33829</v>
      </c>
      <c r="AX45" s="6">
        <v>1576303507.6182899</v>
      </c>
      <c r="AY45" s="6">
        <v>1877603162.4315901</v>
      </c>
      <c r="AZ45" s="6">
        <v>2108548351.41067</v>
      </c>
      <c r="BA45" s="6">
        <v>2243495445.8152399</v>
      </c>
      <c r="BB45" s="6">
        <v>3729420790.6402502</v>
      </c>
      <c r="BC45" s="6">
        <v>4209949547.3215499</v>
      </c>
      <c r="BD45" s="6">
        <v>7090298120.5211</v>
      </c>
      <c r="BE45" s="6">
        <v>7274693791.7375298</v>
      </c>
      <c r="BF45" s="6">
        <v>7287487347.7916899</v>
      </c>
      <c r="BG45" s="6">
        <v>7677896459.92134</v>
      </c>
      <c r="BH45" s="6">
        <v>6954570798.8790302</v>
      </c>
      <c r="BI45" s="6">
        <v>7594231443.08951</v>
      </c>
      <c r="BJ45" s="6">
        <v>12447252664.030001</v>
      </c>
      <c r="BK45" s="6">
        <v>15877249017.1682</v>
      </c>
      <c r="BL45" s="6">
        <v>12901804403.235399</v>
      </c>
      <c r="BM45" s="6">
        <v>14839949250.4382</v>
      </c>
      <c r="BN45" s="6">
        <v>22268030705.789101</v>
      </c>
    </row>
    <row r="46" spans="1:66">
      <c r="A46" s="6" t="s">
        <v>537</v>
      </c>
      <c r="B46" s="6" t="s">
        <v>538</v>
      </c>
      <c r="C46" s="6" t="s">
        <v>457</v>
      </c>
      <c r="D46" s="6" t="s">
        <v>458</v>
      </c>
      <c r="AD46" s="6">
        <v>2859952567.2844701</v>
      </c>
      <c r="AE46" s="6">
        <v>1892819015.45503</v>
      </c>
      <c r="AF46" s="6">
        <v>1405304788.06674</v>
      </c>
      <c r="AG46" s="6">
        <v>1198061489.93045</v>
      </c>
      <c r="AH46" s="6">
        <v>957264981.70415199</v>
      </c>
      <c r="AI46" s="6">
        <v>1158290652.3436401</v>
      </c>
      <c r="AJ46" s="6">
        <v>1285481690.6064799</v>
      </c>
      <c r="AK46" s="6">
        <v>1281654258.7913101</v>
      </c>
      <c r="AL46" s="6">
        <v>1743184103.00034</v>
      </c>
      <c r="AM46" s="6">
        <v>3023815005.5040698</v>
      </c>
      <c r="AN46" s="6">
        <v>2002303717.1205001</v>
      </c>
      <c r="AO46" s="6">
        <v>1997061199.1804099</v>
      </c>
      <c r="AP46" s="6">
        <v>1269666151.6911099</v>
      </c>
      <c r="AQ46" s="6">
        <v>1187709264.0513301</v>
      </c>
      <c r="AR46" s="6">
        <v>1526156000.43871</v>
      </c>
      <c r="AS46" s="6">
        <v>1753690797.90078</v>
      </c>
      <c r="AT46" s="6">
        <v>1865686556.3315699</v>
      </c>
      <c r="AU46" s="6">
        <v>1824782621.0534899</v>
      </c>
      <c r="AV46" s="6">
        <v>2099963469.7941799</v>
      </c>
      <c r="AW46" s="6">
        <v>2102248155.2785699</v>
      </c>
      <c r="AX46" s="6">
        <v>2209662923.57025</v>
      </c>
      <c r="AY46" s="6">
        <v>2055917266.7667201</v>
      </c>
      <c r="AZ46" s="6">
        <v>4281498290.37147</v>
      </c>
      <c r="BA46" s="6">
        <v>3785362601.0953102</v>
      </c>
      <c r="BB46" s="6">
        <v>3869414383.7651701</v>
      </c>
      <c r="BC46" s="6">
        <v>4329609859.6492701</v>
      </c>
      <c r="BD46" s="6">
        <v>4154284993.1349401</v>
      </c>
      <c r="BE46" s="6">
        <v>5735931579.47896</v>
      </c>
      <c r="BF46" s="6">
        <v>6771355690.0161505</v>
      </c>
      <c r="BG46" s="6">
        <v>8002112565.1966</v>
      </c>
      <c r="BH46" s="6">
        <v>9592524361.0706596</v>
      </c>
      <c r="BI46" s="6">
        <v>8323189154.2158203</v>
      </c>
      <c r="BJ46" s="6">
        <v>4218190551.2728801</v>
      </c>
      <c r="BK46" s="6">
        <v>3153533667.97966</v>
      </c>
      <c r="BL46" s="6">
        <v>3079444679.4914298</v>
      </c>
      <c r="BM46" s="6">
        <v>1693340851.43857</v>
      </c>
      <c r="BN46" s="6">
        <v>1853912264.4579201</v>
      </c>
    </row>
    <row r="47" spans="1:66">
      <c r="A47" s="6" t="s">
        <v>539</v>
      </c>
      <c r="B47" s="6" t="s">
        <v>540</v>
      </c>
      <c r="C47" s="6" t="s">
        <v>457</v>
      </c>
      <c r="D47" s="6" t="s">
        <v>458</v>
      </c>
      <c r="J47" s="6">
        <v>5361380972.9430704</v>
      </c>
      <c r="K47" s="6">
        <v>6103567853.3240099</v>
      </c>
      <c r="L47" s="6">
        <v>6639775655.8718004</v>
      </c>
      <c r="M47" s="6">
        <v>7554831610.1113901</v>
      </c>
      <c r="N47" s="6">
        <v>8270007697.9298496</v>
      </c>
      <c r="O47" s="6">
        <v>9270975399.4241199</v>
      </c>
      <c r="P47" s="6">
        <v>9721445717.9421101</v>
      </c>
      <c r="Q47" s="6">
        <v>9529930484.1270504</v>
      </c>
      <c r="R47" s="6">
        <v>10358726164.662201</v>
      </c>
      <c r="S47" s="6">
        <v>11258098432.6742</v>
      </c>
      <c r="T47" s="6">
        <v>10826797064.152</v>
      </c>
      <c r="U47" s="6">
        <v>11856692453.317699</v>
      </c>
      <c r="V47" s="6">
        <v>11940164516.1535</v>
      </c>
      <c r="W47" s="6">
        <v>13056320179.388399</v>
      </c>
      <c r="X47" s="6">
        <v>13553318766.5497</v>
      </c>
      <c r="Y47" s="6">
        <v>15338819301.129801</v>
      </c>
      <c r="Z47" s="6">
        <v>16300403524.377399</v>
      </c>
      <c r="AA47" s="6">
        <v>16782764004.6604</v>
      </c>
      <c r="AB47" s="6">
        <v>16980901239.562201</v>
      </c>
      <c r="AC47" s="6">
        <v>17192108212.682899</v>
      </c>
      <c r="AD47" s="6">
        <v>16294478576.1903</v>
      </c>
      <c r="AE47" s="6">
        <v>17539588991.919601</v>
      </c>
      <c r="AF47" s="6">
        <v>17682659062.347099</v>
      </c>
      <c r="AG47" s="6">
        <v>19604956192.717899</v>
      </c>
      <c r="AH47" s="6">
        <v>18578371803.730801</v>
      </c>
      <c r="AI47" s="6">
        <v>17957123569.688</v>
      </c>
      <c r="AJ47" s="6">
        <v>16848635486.341999</v>
      </c>
      <c r="AK47" s="6">
        <v>18940664953.289501</v>
      </c>
      <c r="AL47" s="6">
        <v>25808376847.749401</v>
      </c>
      <c r="AM47" s="6">
        <v>31338270315.0597</v>
      </c>
      <c r="AN47" s="6">
        <v>31622029832.559601</v>
      </c>
      <c r="AO47" s="6">
        <v>31180553297.763699</v>
      </c>
      <c r="AP47" s="6">
        <v>30553650520.974201</v>
      </c>
      <c r="AQ47" s="6">
        <v>28628497040.559502</v>
      </c>
      <c r="AR47" s="6">
        <v>18735532689.458401</v>
      </c>
      <c r="AS47" s="6">
        <v>18357289617.632599</v>
      </c>
      <c r="AT47" s="6">
        <v>20141960930.4776</v>
      </c>
      <c r="AU47" s="6">
        <v>22381364429.010899</v>
      </c>
      <c r="AV47" s="6">
        <v>24952079509.668499</v>
      </c>
      <c r="AW47" s="6">
        <v>27729277729.3396</v>
      </c>
      <c r="AX47" s="6">
        <v>31342718575.6684</v>
      </c>
      <c r="AY47" s="6">
        <v>37226271091.001297</v>
      </c>
      <c r="AZ47" s="6">
        <v>44631042149.692398</v>
      </c>
      <c r="BA47" s="6">
        <v>43419100356.458397</v>
      </c>
      <c r="BB47" s="6">
        <v>45353538897.329002</v>
      </c>
      <c r="BC47" s="6">
        <v>48575779566.369904</v>
      </c>
      <c r="BD47" s="6">
        <v>54507838930.4841</v>
      </c>
      <c r="BE47" s="6">
        <v>56325204550.612</v>
      </c>
      <c r="BF47" s="6">
        <v>61101487946.396797</v>
      </c>
      <c r="BG47" s="6">
        <v>66726823552.428001</v>
      </c>
      <c r="BH47" s="6">
        <v>68600719710.609299</v>
      </c>
      <c r="BI47" s="6">
        <v>66618139034.106102</v>
      </c>
      <c r="BJ47" s="6">
        <v>67853422468.858902</v>
      </c>
      <c r="BK47" s="6">
        <v>68556954132.761497</v>
      </c>
      <c r="BL47" s="6">
        <v>70090208210.027802</v>
      </c>
      <c r="BM47" s="6">
        <v>53764553533.369698</v>
      </c>
      <c r="BN47" s="6">
        <v>59762726451.974297</v>
      </c>
    </row>
    <row r="48" spans="1:66">
      <c r="A48" s="6" t="s">
        <v>541</v>
      </c>
      <c r="B48" s="6" t="s">
        <v>542</v>
      </c>
      <c r="C48" s="6" t="s">
        <v>457</v>
      </c>
      <c r="D48" s="6" t="s">
        <v>458</v>
      </c>
      <c r="Y48" s="6">
        <v>43488353.133992501</v>
      </c>
      <c r="Z48" s="6">
        <v>45169144.7845257</v>
      </c>
      <c r="AA48" s="6">
        <v>48052571.840523802</v>
      </c>
      <c r="AB48" s="6">
        <v>50369200.494087599</v>
      </c>
      <c r="AC48" s="6">
        <v>52439506.234048098</v>
      </c>
      <c r="AD48" s="6">
        <v>53635323.012421504</v>
      </c>
      <c r="AE48" s="6">
        <v>54636808.910058796</v>
      </c>
      <c r="AF48" s="6">
        <v>55531753.754645899</v>
      </c>
      <c r="AG48" s="6">
        <v>57024180.823579401</v>
      </c>
      <c r="AH48" s="6">
        <v>55210425.937859498</v>
      </c>
      <c r="AI48" s="6">
        <v>58021405.077990599</v>
      </c>
      <c r="AJ48" s="6">
        <v>54890802.802863002</v>
      </c>
      <c r="AK48" s="6">
        <v>59573495.169344001</v>
      </c>
      <c r="AL48" s="6">
        <v>61364237.210627601</v>
      </c>
      <c r="AM48" s="6">
        <v>58126241.556219898</v>
      </c>
      <c r="AN48" s="6">
        <v>60224674.030708797</v>
      </c>
      <c r="AO48" s="6">
        <v>59446770.874514103</v>
      </c>
      <c r="AP48" s="6">
        <v>61842674.631996803</v>
      </c>
      <c r="AQ48" s="6">
        <v>62635911.0855655</v>
      </c>
      <c r="AR48" s="6">
        <v>63841103.635349102</v>
      </c>
      <c r="AS48" s="6">
        <v>70766638.521008</v>
      </c>
      <c r="AT48" s="6">
        <v>72417573.112024397</v>
      </c>
      <c r="AU48" s="6">
        <v>74101126.307133496</v>
      </c>
      <c r="AV48" s="6">
        <v>75660290.579384595</v>
      </c>
      <c r="AW48" s="6">
        <v>77112666.793662399</v>
      </c>
      <c r="AX48" s="6">
        <v>79300662.059997305</v>
      </c>
      <c r="AY48" s="6">
        <v>81399674.236748695</v>
      </c>
      <c r="AZ48" s="6">
        <v>78899893.354796797</v>
      </c>
      <c r="BA48" s="6">
        <v>90024778.317823201</v>
      </c>
      <c r="BB48" s="6">
        <v>86603836.738295302</v>
      </c>
      <c r="BC48" s="6">
        <v>90501009.419986099</v>
      </c>
      <c r="BD48" s="6">
        <v>99460609.297872603</v>
      </c>
      <c r="BE48" s="6">
        <v>120944100.995929</v>
      </c>
      <c r="BF48" s="6">
        <v>125902809.105534</v>
      </c>
      <c r="BG48" s="6">
        <v>126293885.050881</v>
      </c>
      <c r="BH48" s="6">
        <v>130378558.11612201</v>
      </c>
      <c r="BI48" s="6">
        <v>133761440.861872</v>
      </c>
      <c r="BJ48" s="6">
        <v>143000412.19984901</v>
      </c>
      <c r="BK48" s="6">
        <v>170395004.50953999</v>
      </c>
      <c r="BL48" s="6">
        <v>156037289.280808</v>
      </c>
      <c r="BM48" s="6">
        <v>133078380.44643401</v>
      </c>
      <c r="BN48" s="6">
        <v>146247187.583047</v>
      </c>
    </row>
    <row r="49" spans="1:66">
      <c r="A49" s="6" t="s">
        <v>543</v>
      </c>
      <c r="B49" s="6" t="s">
        <v>544</v>
      </c>
      <c r="C49" s="6" t="s">
        <v>457</v>
      </c>
      <c r="D49" s="6" t="s">
        <v>458</v>
      </c>
    </row>
    <row r="50" spans="1:66">
      <c r="A50" s="6" t="s">
        <v>545</v>
      </c>
      <c r="B50" s="6" t="s">
        <v>546</v>
      </c>
      <c r="C50" s="6" t="s">
        <v>457</v>
      </c>
      <c r="D50" s="6" t="s">
        <v>458</v>
      </c>
      <c r="E50" s="6">
        <v>548639245.50516403</v>
      </c>
      <c r="F50" s="6">
        <v>570267338.72747803</v>
      </c>
      <c r="G50" s="6">
        <v>620369114.30960798</v>
      </c>
      <c r="H50" s="6">
        <v>670570101.32402694</v>
      </c>
      <c r="I50" s="6">
        <v>688527371.38776302</v>
      </c>
      <c r="J50" s="6">
        <v>890025799.52609205</v>
      </c>
      <c r="K50" s="6">
        <v>730096963.41064095</v>
      </c>
      <c r="L50" s="6">
        <v>803910272.38420105</v>
      </c>
      <c r="M50" s="6">
        <v>815815644.80516601</v>
      </c>
      <c r="N50" s="6">
        <v>892208451.127496</v>
      </c>
      <c r="O50" s="6">
        <v>1069400077.26245</v>
      </c>
      <c r="P50" s="6">
        <v>1239547691.3589101</v>
      </c>
      <c r="Q50" s="6">
        <v>1302844588.0546</v>
      </c>
      <c r="R50" s="6">
        <v>1413167705.76758</v>
      </c>
      <c r="S50" s="6">
        <v>1550873180.04877</v>
      </c>
      <c r="T50" s="6">
        <v>1531725372.7429399</v>
      </c>
      <c r="U50" s="6">
        <v>1894640808.4992599</v>
      </c>
      <c r="V50" s="6">
        <v>2130168759.5697899</v>
      </c>
      <c r="W50" s="6">
        <v>2303391928.10361</v>
      </c>
      <c r="X50" s="6">
        <v>2655493317.3034101</v>
      </c>
      <c r="Y50" s="6">
        <v>2405381285.1947598</v>
      </c>
      <c r="Z50" s="6">
        <v>1806243418.3601</v>
      </c>
      <c r="AA50" s="6">
        <v>1303935913.8462</v>
      </c>
      <c r="AB50" s="6">
        <v>1411877957.09319</v>
      </c>
      <c r="AC50" s="6">
        <v>1780944501.9791999</v>
      </c>
      <c r="AD50" s="6">
        <v>1876683538.5083699</v>
      </c>
      <c r="AE50" s="6">
        <v>2102290345.8037</v>
      </c>
      <c r="AF50" s="6">
        <v>2317777586.4228401</v>
      </c>
      <c r="AG50" s="6">
        <v>2233249442.43432</v>
      </c>
      <c r="AH50" s="6">
        <v>2577215493.78581</v>
      </c>
      <c r="AI50" s="6">
        <v>2950845764.64815</v>
      </c>
      <c r="AJ50" s="6">
        <v>2572750979.0752001</v>
      </c>
      <c r="AK50" s="6">
        <v>3311920934.1631999</v>
      </c>
      <c r="AL50" s="6">
        <v>3802618897.86485</v>
      </c>
      <c r="AM50" s="6">
        <v>3942734305.3629498</v>
      </c>
      <c r="AN50" s="6">
        <v>4166456151.9127698</v>
      </c>
      <c r="AO50" s="6">
        <v>3931690366.64817</v>
      </c>
      <c r="AP50" s="6">
        <v>4653067999.1669798</v>
      </c>
      <c r="AQ50" s="6">
        <v>5875314812.6685896</v>
      </c>
      <c r="AR50" s="6">
        <v>5766775933.3582697</v>
      </c>
      <c r="AS50" s="6">
        <v>5502822175.9045401</v>
      </c>
      <c r="AT50" s="6">
        <v>5658281380.3193502</v>
      </c>
      <c r="AU50" s="6">
        <v>5942261499.5299301</v>
      </c>
      <c r="AV50" s="6">
        <v>6265122635.6233196</v>
      </c>
      <c r="AW50" s="6">
        <v>6330019208.5861397</v>
      </c>
      <c r="AX50" s="6">
        <v>6620428235.4602003</v>
      </c>
      <c r="AY50" s="6">
        <v>7128549347.2156296</v>
      </c>
      <c r="AZ50" s="6">
        <v>8481898753.6415701</v>
      </c>
      <c r="BA50" s="6">
        <v>9303668294.9742603</v>
      </c>
      <c r="BB50" s="6">
        <v>8129642422.1862497</v>
      </c>
      <c r="BC50" s="6">
        <v>8477267692.9614401</v>
      </c>
      <c r="BD50" s="6">
        <v>8752190388.1703091</v>
      </c>
      <c r="BE50" s="6">
        <v>9503607341.3755608</v>
      </c>
      <c r="BF50" s="6">
        <v>9963385153.5384903</v>
      </c>
      <c r="BG50" s="6">
        <v>10351214087.124599</v>
      </c>
      <c r="BH50" s="6">
        <v>10717714116.017099</v>
      </c>
      <c r="BI50" s="6">
        <v>11360655486.036301</v>
      </c>
      <c r="BJ50" s="6">
        <v>11369573792.754499</v>
      </c>
      <c r="BK50" s="6">
        <v>11552889098.737801</v>
      </c>
      <c r="BL50" s="6">
        <v>10609589552.5245</v>
      </c>
      <c r="BM50" s="6">
        <v>10426402921.2346</v>
      </c>
      <c r="BN50" s="6">
        <v>11239763052.871799</v>
      </c>
    </row>
    <row r="51" spans="1:66">
      <c r="A51" s="6" t="s">
        <v>547</v>
      </c>
      <c r="B51" s="6" t="s">
        <v>548</v>
      </c>
      <c r="C51" s="6" t="s">
        <v>457</v>
      </c>
      <c r="D51" s="6" t="s">
        <v>458</v>
      </c>
      <c r="O51" s="6">
        <v>3554233189.64639</v>
      </c>
      <c r="P51" s="6">
        <v>3860567750.4387698</v>
      </c>
      <c r="Q51" s="6">
        <v>4046330529.5226402</v>
      </c>
      <c r="R51" s="6">
        <v>4182590663.56182</v>
      </c>
      <c r="S51" s="6">
        <v>4220700203.6217299</v>
      </c>
      <c r="T51" s="6">
        <v>4631549886.0303802</v>
      </c>
      <c r="U51" s="6">
        <v>4886735043.8720303</v>
      </c>
      <c r="V51" s="6">
        <v>5299279537.7048302</v>
      </c>
      <c r="W51" s="6">
        <v>5630867775.5781603</v>
      </c>
      <c r="X51" s="6">
        <v>5685760734.3833504</v>
      </c>
      <c r="Y51" s="6">
        <v>5506462491.6759596</v>
      </c>
      <c r="Z51" s="6">
        <v>6544403108.4955502</v>
      </c>
      <c r="AA51" s="6">
        <v>6995756383.0776796</v>
      </c>
      <c r="AB51" s="6">
        <v>7324003770.3126497</v>
      </c>
      <c r="AC51" s="6">
        <v>7978795005.5256996</v>
      </c>
      <c r="AD51" s="6">
        <v>9023745587.0064106</v>
      </c>
      <c r="AE51" s="6">
        <v>7955905398.3771801</v>
      </c>
      <c r="AF51" s="6">
        <v>7152545750.6082001</v>
      </c>
      <c r="AG51" s="6">
        <v>7856725246.9626503</v>
      </c>
      <c r="AH51" s="6">
        <v>8651819890.6562309</v>
      </c>
      <c r="AI51" s="6">
        <v>8337583910.4409103</v>
      </c>
      <c r="AJ51" s="6">
        <v>6624576456.7651796</v>
      </c>
      <c r="AK51" s="6">
        <v>3890839384.5851402</v>
      </c>
      <c r="AL51" s="6">
        <v>2768119517.7874198</v>
      </c>
      <c r="AM51" s="6">
        <v>2002944290.3335099</v>
      </c>
      <c r="AN51" s="6">
        <v>2099149037.5813401</v>
      </c>
      <c r="AO51" s="6">
        <v>2877217733.1887202</v>
      </c>
      <c r="AP51" s="6">
        <v>3041601003.2537999</v>
      </c>
      <c r="AQ51" s="6">
        <v>3171269793.92625</v>
      </c>
      <c r="AR51" s="6">
        <v>3353010303.6876402</v>
      </c>
      <c r="AS51" s="6">
        <v>3673813035.9408898</v>
      </c>
      <c r="AT51" s="6">
        <v>3569567394.2516298</v>
      </c>
      <c r="AU51" s="6">
        <v>3250806792.2993498</v>
      </c>
      <c r="AV51" s="6">
        <v>3034862310.19523</v>
      </c>
      <c r="AW51" s="6">
        <v>3253971936.0086799</v>
      </c>
      <c r="AX51" s="6">
        <v>3923859286.8763599</v>
      </c>
      <c r="AY51" s="6">
        <v>5654682388.8286304</v>
      </c>
      <c r="AZ51" s="6">
        <v>5791191973.9696302</v>
      </c>
      <c r="BA51" s="6">
        <v>6232065862.25597</v>
      </c>
      <c r="BB51" s="6">
        <v>5838158622.5596504</v>
      </c>
      <c r="BC51" s="6">
        <v>5663565211.4967499</v>
      </c>
      <c r="BD51" s="6">
        <v>5940260032.5379601</v>
      </c>
      <c r="BE51" s="6">
        <v>6297614967.4620399</v>
      </c>
      <c r="BF51" s="6">
        <v>6692747424.0780897</v>
      </c>
      <c r="BG51" s="6">
        <v>6513048942.5162697</v>
      </c>
      <c r="BH51" s="6">
        <v>7531000000</v>
      </c>
      <c r="BI51" s="6">
        <v>8021086767.8958797</v>
      </c>
      <c r="BJ51" s="6">
        <v>8289613476.1388302</v>
      </c>
      <c r="BK51" s="6">
        <v>8808288638.8286304</v>
      </c>
      <c r="BL51" s="6">
        <v>8772553145.3362293</v>
      </c>
      <c r="BM51" s="6">
        <v>8433576464.2082396</v>
      </c>
      <c r="BN51" s="6">
        <v>8441744577.0065098</v>
      </c>
    </row>
    <row r="52" spans="1:66">
      <c r="A52" s="6" t="s">
        <v>549</v>
      </c>
      <c r="B52" s="6" t="s">
        <v>550</v>
      </c>
      <c r="C52" s="6" t="s">
        <v>457</v>
      </c>
      <c r="D52" s="6" t="s">
        <v>458</v>
      </c>
      <c r="BH52" s="6">
        <v>802681564.24581003</v>
      </c>
    </row>
    <row r="53" spans="1:66">
      <c r="A53" s="6" t="s">
        <v>551</v>
      </c>
      <c r="B53" s="6" t="s">
        <v>552</v>
      </c>
      <c r="C53" s="6" t="s">
        <v>457</v>
      </c>
      <c r="D53" s="6" t="s">
        <v>458</v>
      </c>
    </row>
    <row r="54" spans="1:66">
      <c r="A54" s="6" t="s">
        <v>553</v>
      </c>
      <c r="B54" s="6" t="s">
        <v>554</v>
      </c>
      <c r="C54" s="6" t="s">
        <v>457</v>
      </c>
      <c r="D54" s="6" t="s">
        <v>458</v>
      </c>
      <c r="T54" s="6">
        <v>740619454.60441303</v>
      </c>
      <c r="U54" s="6">
        <v>970380589.09201097</v>
      </c>
      <c r="V54" s="6">
        <v>1594554325.3678801</v>
      </c>
      <c r="W54" s="6">
        <v>1935126657.91625</v>
      </c>
      <c r="X54" s="6">
        <v>2251282895.1672602</v>
      </c>
      <c r="Y54" s="6">
        <v>2368980662.9351101</v>
      </c>
      <c r="Z54" s="6">
        <v>2216224081.97404</v>
      </c>
      <c r="AA54" s="6">
        <v>2299488882.4388199</v>
      </c>
      <c r="AB54" s="6">
        <v>2249404761.45227</v>
      </c>
      <c r="AC54" s="6">
        <v>2734595056.03056</v>
      </c>
      <c r="AD54" s="6">
        <v>2522989531.6134</v>
      </c>
      <c r="AE54" s="6">
        <v>2344564567.5301399</v>
      </c>
      <c r="AF54" s="6">
        <v>2461010285.8694401</v>
      </c>
      <c r="AG54" s="6">
        <v>2722074085.3829999</v>
      </c>
      <c r="AH54" s="6">
        <v>3267365253.5939798</v>
      </c>
      <c r="AI54" s="6">
        <v>3176587679.9805799</v>
      </c>
      <c r="AJ54" s="6">
        <v>3125877480.62713</v>
      </c>
      <c r="AK54" s="6">
        <v>3631727273.7307501</v>
      </c>
      <c r="AL54" s="6">
        <v>3185978421.6350198</v>
      </c>
      <c r="AM54" s="6">
        <v>3058889954.4029498</v>
      </c>
      <c r="AN54" s="6">
        <v>3174614076.14149</v>
      </c>
      <c r="AO54" s="6">
        <v>3041743933.96631</v>
      </c>
      <c r="AP54" s="6">
        <v>3169369357.8857999</v>
      </c>
      <c r="AQ54" s="6">
        <v>2689096095.8071198</v>
      </c>
      <c r="AR54" s="6">
        <v>3088845227.83533</v>
      </c>
      <c r="AS54" s="6">
        <v>3056703166.2740898</v>
      </c>
      <c r="AT54" s="6">
        <v>3057082017.25419</v>
      </c>
      <c r="AU54" s="6">
        <v>3405754072.6847601</v>
      </c>
      <c r="AV54" s="6">
        <v>3471139231.4681401</v>
      </c>
      <c r="AW54" s="6">
        <v>3672107837.3153801</v>
      </c>
      <c r="AX54" s="6">
        <v>3909908938.1649299</v>
      </c>
      <c r="AY54" s="6">
        <v>4725868923.0751801</v>
      </c>
      <c r="AZ54" s="6">
        <v>5081462542.8608398</v>
      </c>
      <c r="BA54" s="6">
        <v>5509466208.7795401</v>
      </c>
      <c r="BB54" s="6">
        <v>4758439344.5514097</v>
      </c>
      <c r="BC54" s="6">
        <v>4690393618.6578197</v>
      </c>
      <c r="BD54" s="6">
        <v>4140633490.1675301</v>
      </c>
      <c r="BE54" s="6">
        <v>3332710096.9287801</v>
      </c>
      <c r="BF54" s="6">
        <v>2807817445.4131899</v>
      </c>
      <c r="BG54" s="6">
        <v>2600618247.7370501</v>
      </c>
      <c r="BH54" s="6">
        <v>2554948407.85532</v>
      </c>
      <c r="BI54" s="6">
        <v>3818825413.32551</v>
      </c>
      <c r="BJ54" s="6">
        <v>4628592476.2486401</v>
      </c>
      <c r="BK54" s="6">
        <v>4403334356.4275799</v>
      </c>
      <c r="BL54" s="6">
        <v>4706719728.0812902</v>
      </c>
      <c r="BM54" s="6">
        <v>4916665595.3631201</v>
      </c>
      <c r="BN54" s="6">
        <v>4708227598.0333204</v>
      </c>
    </row>
    <row r="55" spans="1:66">
      <c r="A55" s="6" t="s">
        <v>555</v>
      </c>
      <c r="B55" s="6" t="s">
        <v>556</v>
      </c>
      <c r="C55" s="6" t="s">
        <v>457</v>
      </c>
      <c r="D55" s="6" t="s">
        <v>458</v>
      </c>
      <c r="AI55" s="6">
        <v>27100081914.7314</v>
      </c>
      <c r="AJ55" s="6">
        <v>19691544123.176998</v>
      </c>
      <c r="AK55" s="6">
        <v>22936211718.0751</v>
      </c>
      <c r="AL55" s="6">
        <v>22979588922.201302</v>
      </c>
      <c r="AM55" s="6">
        <v>25679667787.997398</v>
      </c>
      <c r="AN55" s="6">
        <v>31481721632.1968</v>
      </c>
      <c r="AO55" s="6">
        <v>34552731337.974503</v>
      </c>
      <c r="AP55" s="6">
        <v>32871101173.840099</v>
      </c>
      <c r="AQ55" s="6">
        <v>32443965648.660999</v>
      </c>
      <c r="AR55" s="6">
        <v>31676690888.764702</v>
      </c>
      <c r="AS55" s="6">
        <v>34063234920.473598</v>
      </c>
      <c r="AT55" s="6">
        <v>36031830885.715698</v>
      </c>
      <c r="AU55" s="6">
        <v>36705442349.712898</v>
      </c>
      <c r="AV55" s="6">
        <v>37577072005.691299</v>
      </c>
      <c r="AW55" s="6">
        <v>39081985873.2659</v>
      </c>
      <c r="AX55" s="6">
        <v>41443325372.224197</v>
      </c>
      <c r="AY55" s="6">
        <v>43714660297.779404</v>
      </c>
      <c r="AZ55" s="6">
        <v>49521825296.000801</v>
      </c>
      <c r="BA55" s="6">
        <v>50470857259.007103</v>
      </c>
      <c r="BB55" s="6">
        <v>45916601453.325897</v>
      </c>
      <c r="BC55" s="6">
        <v>46076934803.597702</v>
      </c>
      <c r="BD55" s="6">
        <v>46564154682.656601</v>
      </c>
      <c r="BE55" s="6">
        <v>45014319833.324898</v>
      </c>
      <c r="BF55" s="6">
        <v>44039473550.485298</v>
      </c>
      <c r="BG55" s="6">
        <v>45472513847.248299</v>
      </c>
      <c r="BH55" s="6">
        <v>49900299811.9823</v>
      </c>
      <c r="BI55" s="6">
        <v>48389613293.358398</v>
      </c>
      <c r="BJ55" s="6">
        <v>50749001473.6521</v>
      </c>
      <c r="BK55" s="6">
        <v>55838203160.729698</v>
      </c>
      <c r="BL55" s="6">
        <v>59157843386.350899</v>
      </c>
      <c r="BM55" s="6">
        <v>55594369632.603302</v>
      </c>
      <c r="BN55" s="6">
        <v>55981665735.047501</v>
      </c>
    </row>
    <row r="56" spans="1:66">
      <c r="A56" s="6" t="s">
        <v>557</v>
      </c>
      <c r="B56" s="6" t="s">
        <v>558</v>
      </c>
      <c r="C56" s="6" t="s">
        <v>457</v>
      </c>
      <c r="D56" s="6" t="s">
        <v>458</v>
      </c>
      <c r="O56" s="6">
        <v>362653147761.21301</v>
      </c>
      <c r="P56" s="6">
        <v>384321096832.88599</v>
      </c>
      <c r="Q56" s="6">
        <v>394639170619.59698</v>
      </c>
      <c r="R56" s="6">
        <v>396431260278.586</v>
      </c>
      <c r="S56" s="6">
        <v>362164386252.14697</v>
      </c>
      <c r="T56" s="6">
        <v>345872690624.26001</v>
      </c>
      <c r="U56" s="6">
        <v>357982855179.47302</v>
      </c>
      <c r="V56" s="6">
        <v>374057334811.685</v>
      </c>
      <c r="W56" s="6">
        <v>392141121208.07397</v>
      </c>
      <c r="X56" s="6">
        <v>416470038345.104</v>
      </c>
      <c r="Y56" s="6">
        <v>425864919740.91302</v>
      </c>
      <c r="Z56" s="6">
        <v>405989062547.25403</v>
      </c>
      <c r="AA56" s="6">
        <v>387470827516.82098</v>
      </c>
      <c r="AB56" s="6">
        <v>399092230562.96899</v>
      </c>
      <c r="AC56" s="6">
        <v>399689598960.35797</v>
      </c>
      <c r="AD56" s="6">
        <v>402404882119.763</v>
      </c>
      <c r="AE56" s="6">
        <v>415221023070.203</v>
      </c>
      <c r="AF56" s="6">
        <v>423855614086.24902</v>
      </c>
      <c r="AG56" s="6">
        <v>445252034287.22601</v>
      </c>
      <c r="AH56" s="6">
        <v>477455289783.97803</v>
      </c>
      <c r="AI56" s="6">
        <v>515632167121.90802</v>
      </c>
      <c r="AJ56" s="6">
        <v>543056520929.57001</v>
      </c>
      <c r="AK56" s="6">
        <v>567322322316.30396</v>
      </c>
      <c r="AL56" s="6">
        <v>541644943154.47198</v>
      </c>
      <c r="AM56" s="6">
        <v>561003812831.12903</v>
      </c>
      <c r="AN56" s="6">
        <v>559928317605.72998</v>
      </c>
      <c r="AO56" s="6">
        <v>557441233510.10498</v>
      </c>
      <c r="AP56" s="6">
        <v>560331625541.47205</v>
      </c>
      <c r="AQ56" s="6">
        <v>582849755508.28101</v>
      </c>
      <c r="AR56" s="6">
        <v>607922172766.5</v>
      </c>
      <c r="AS56" s="6">
        <v>620559213927.10901</v>
      </c>
      <c r="AT56" s="6">
        <v>604359604540.60498</v>
      </c>
      <c r="AU56" s="6">
        <v>567591201670.21899</v>
      </c>
      <c r="AV56" s="6">
        <v>558382300153.67603</v>
      </c>
      <c r="AW56" s="6">
        <v>555895216058.05103</v>
      </c>
      <c r="AX56" s="6">
        <v>560869373154.172</v>
      </c>
      <c r="AY56" s="6">
        <v>603149669638.25</v>
      </c>
      <c r="AZ56" s="6">
        <v>624928398024.48804</v>
      </c>
      <c r="BA56" s="6">
        <v>634809486830.68701</v>
      </c>
      <c r="BB56" s="6">
        <v>574783552412.922</v>
      </c>
      <c r="BC56" s="6">
        <v>605099006121.17603</v>
      </c>
      <c r="BD56" s="6">
        <v>649799161314.83606</v>
      </c>
      <c r="BE56" s="6">
        <v>648320358153.69495</v>
      </c>
      <c r="BF56" s="6">
        <v>639918072508.63599</v>
      </c>
      <c r="BG56" s="6">
        <v>660688519960.39001</v>
      </c>
      <c r="BH56" s="6">
        <v>672182851604.68701</v>
      </c>
      <c r="BI56" s="6">
        <v>697793016475.60498</v>
      </c>
      <c r="BJ56" s="6">
        <v>716076390926.86304</v>
      </c>
      <c r="BK56" s="6">
        <v>740073324054.81201</v>
      </c>
      <c r="BL56" s="6">
        <v>754256382667.47595</v>
      </c>
      <c r="BM56" s="6">
        <v>737250146314.35901</v>
      </c>
      <c r="BN56" s="6">
        <v>746257404958.16003</v>
      </c>
    </row>
    <row r="57" spans="1:66">
      <c r="A57" s="6" t="s">
        <v>559</v>
      </c>
      <c r="B57" s="6" t="s">
        <v>560</v>
      </c>
      <c r="C57" s="6" t="s">
        <v>457</v>
      </c>
      <c r="D57" s="6" t="s">
        <v>458</v>
      </c>
      <c r="BF57" s="6">
        <v>520738738.43826598</v>
      </c>
      <c r="BG57" s="6">
        <v>614085872.52333498</v>
      </c>
      <c r="BH57" s="6">
        <v>735453538.97400999</v>
      </c>
      <c r="BI57" s="6">
        <v>705225297.47635603</v>
      </c>
      <c r="BJ57" s="6">
        <v>700399378.17712903</v>
      </c>
      <c r="BK57" s="6">
        <v>804685946.95861804</v>
      </c>
      <c r="BL57" s="6">
        <v>863316332.65151894</v>
      </c>
      <c r="BM57" s="6">
        <v>871672163.52250504</v>
      </c>
    </row>
    <row r="58" spans="1:66">
      <c r="A58" s="6" t="s">
        <v>561</v>
      </c>
      <c r="B58" s="6" t="s">
        <v>562</v>
      </c>
      <c r="C58" s="6" t="s">
        <v>457</v>
      </c>
      <c r="D58" s="6" t="s">
        <v>458</v>
      </c>
    </row>
    <row r="59" spans="1:66">
      <c r="A59" s="6" t="s">
        <v>563</v>
      </c>
      <c r="B59" s="6" t="s">
        <v>564</v>
      </c>
      <c r="C59" s="6" t="s">
        <v>457</v>
      </c>
      <c r="D59" s="6" t="s">
        <v>458</v>
      </c>
      <c r="K59" s="6">
        <v>18053624231.980801</v>
      </c>
      <c r="L59" s="6">
        <v>19589761883.579102</v>
      </c>
      <c r="M59" s="6">
        <v>20548823871.4748</v>
      </c>
      <c r="N59" s="6">
        <v>23125886966.247101</v>
      </c>
      <c r="O59" s="6">
        <v>23810812637.120602</v>
      </c>
      <c r="P59" s="6">
        <v>23997898610.746899</v>
      </c>
      <c r="Q59" s="6">
        <v>26341859726.0588</v>
      </c>
      <c r="R59" s="6">
        <v>27746824485.087601</v>
      </c>
      <c r="S59" s="6">
        <v>25759429395.4585</v>
      </c>
      <c r="T59" s="6">
        <v>23287271796.213699</v>
      </c>
      <c r="U59" s="6">
        <v>27172081389.357899</v>
      </c>
      <c r="V59" s="6">
        <v>27010994735.3396</v>
      </c>
      <c r="W59" s="6">
        <v>27565591594.8923</v>
      </c>
      <c r="X59" s="6">
        <v>27729008394.139</v>
      </c>
      <c r="Y59" s="6">
        <v>25149840692.338799</v>
      </c>
      <c r="Z59" s="6">
        <v>20938508741.634499</v>
      </c>
      <c r="AA59" s="6">
        <v>22676108755.002602</v>
      </c>
      <c r="AB59" s="6">
        <v>23675435613.7999</v>
      </c>
      <c r="AC59" s="6">
        <v>26125533751.8004</v>
      </c>
      <c r="AD59" s="6">
        <v>29749824725.416901</v>
      </c>
      <c r="AE59" s="6">
        <v>35182412737.780602</v>
      </c>
      <c r="AF59" s="6">
        <v>36285151849.072701</v>
      </c>
      <c r="AG59" s="6">
        <v>34224239689.0676</v>
      </c>
      <c r="AH59" s="6">
        <v>34932984045.903702</v>
      </c>
      <c r="AI59" s="6">
        <v>34848294109.748596</v>
      </c>
      <c r="AJ59" s="6">
        <v>34037916954.3102</v>
      </c>
      <c r="AK59" s="6">
        <v>33863203625.265301</v>
      </c>
      <c r="AL59" s="6">
        <v>32968107995.821301</v>
      </c>
      <c r="AM59" s="6">
        <v>35229792852.873299</v>
      </c>
      <c r="AN59" s="6">
        <v>38952016514.400299</v>
      </c>
      <c r="AO59" s="6">
        <v>41023446804.6017</v>
      </c>
      <c r="AP59" s="6">
        <v>45210978336.540497</v>
      </c>
      <c r="AQ59" s="6">
        <v>48215664416.015404</v>
      </c>
      <c r="AR59" s="6">
        <v>48089733272.608597</v>
      </c>
      <c r="AS59" s="6">
        <v>52016882631.617897</v>
      </c>
      <c r="AT59" s="6">
        <v>51773985094.393097</v>
      </c>
      <c r="AU59" s="6">
        <v>50586647457.248497</v>
      </c>
      <c r="AV59" s="6">
        <v>51415411460.647499</v>
      </c>
      <c r="AW59" s="6">
        <v>53223704188.990097</v>
      </c>
      <c r="AX59" s="6">
        <v>56386596234.553703</v>
      </c>
      <c r="AY59" s="6">
        <v>64093896632.768204</v>
      </c>
      <c r="AZ59" s="6">
        <v>64536444378.249702</v>
      </c>
      <c r="BA59" s="6">
        <v>62925232113.898102</v>
      </c>
      <c r="BB59" s="6">
        <v>54765456811.328598</v>
      </c>
      <c r="BC59" s="6">
        <v>51618225505.820099</v>
      </c>
      <c r="BD59" s="6">
        <v>51818737794.980301</v>
      </c>
      <c r="BE59" s="6">
        <v>53753288217.030701</v>
      </c>
      <c r="BF59" s="6">
        <v>55222239742.046997</v>
      </c>
      <c r="BG59" s="6">
        <v>56940321054.682098</v>
      </c>
      <c r="BH59" s="6">
        <v>60082509484.174103</v>
      </c>
      <c r="BI59" s="6">
        <v>64832561142.3423</v>
      </c>
      <c r="BJ59" s="6">
        <v>67433237614.050903</v>
      </c>
      <c r="BK59" s="6">
        <v>70242805652.667496</v>
      </c>
      <c r="BL59" s="6">
        <v>69302994184.026596</v>
      </c>
      <c r="BM59" s="6">
        <v>72840420845.360703</v>
      </c>
      <c r="BN59" s="6">
        <v>77390479692.430405</v>
      </c>
    </row>
    <row r="60" spans="1:66">
      <c r="A60" s="6" t="s">
        <v>565</v>
      </c>
      <c r="B60" s="6" t="s">
        <v>566</v>
      </c>
      <c r="C60" s="6" t="s">
        <v>457</v>
      </c>
      <c r="D60" s="6" t="s">
        <v>458</v>
      </c>
      <c r="E60" s="6">
        <v>282030121.19619</v>
      </c>
      <c r="F60" s="6">
        <v>221010418.58545399</v>
      </c>
      <c r="G60" s="6">
        <v>382489402.15852201</v>
      </c>
      <c r="H60" s="6">
        <v>523132380.233163</v>
      </c>
      <c r="I60" s="6">
        <v>666751969.86761796</v>
      </c>
      <c r="J60" s="6">
        <v>350863341.46914202</v>
      </c>
      <c r="K60" s="6">
        <v>546267854.49751699</v>
      </c>
      <c r="L60" s="6">
        <v>571206363.71678805</v>
      </c>
      <c r="M60" s="6">
        <v>618409372.28603005</v>
      </c>
      <c r="N60" s="6">
        <v>680040624.77026296</v>
      </c>
      <c r="O60" s="6">
        <v>860808462.92363799</v>
      </c>
      <c r="P60" s="6">
        <v>1152817010.2586601</v>
      </c>
      <c r="Q60" s="6">
        <v>1369743398.0076799</v>
      </c>
      <c r="R60" s="6">
        <v>1624293807.2539101</v>
      </c>
      <c r="S60" s="6">
        <v>1747751430.27104</v>
      </c>
      <c r="T60" s="6">
        <v>2001135442.1122899</v>
      </c>
      <c r="U60" s="6">
        <v>1841778192.727</v>
      </c>
      <c r="V60" s="6">
        <v>2022541444.4612601</v>
      </c>
      <c r="W60" s="6">
        <v>2011467753.1155601</v>
      </c>
      <c r="X60" s="6">
        <v>2287400249.7084198</v>
      </c>
      <c r="Y60" s="6">
        <v>2434414011.2845502</v>
      </c>
      <c r="Z60" s="6">
        <v>2042990976.7999401</v>
      </c>
      <c r="AA60" s="6">
        <v>1708112875.9712601</v>
      </c>
      <c r="AB60" s="6">
        <v>1974715640.9139299</v>
      </c>
      <c r="AC60" s="6">
        <v>1804175512.0118001</v>
      </c>
      <c r="AD60" s="6">
        <v>1715353232.7674301</v>
      </c>
      <c r="AE60" s="6">
        <v>2181070937.2167001</v>
      </c>
      <c r="AF60" s="6">
        <v>2794254483.1771102</v>
      </c>
      <c r="AG60" s="6">
        <v>2637854599.9551301</v>
      </c>
      <c r="AH60" s="6">
        <v>3005182084.3526602</v>
      </c>
      <c r="AI60" s="6">
        <v>2745994711.6880598</v>
      </c>
      <c r="AJ60" s="6">
        <v>2512585156.1604199</v>
      </c>
      <c r="AK60" s="6">
        <v>3102861060.6405001</v>
      </c>
      <c r="AL60" s="6">
        <v>3609992469.3894501</v>
      </c>
      <c r="AM60" s="6">
        <v>4192624303.7796602</v>
      </c>
      <c r="AN60" s="6">
        <v>4427178742.2745104</v>
      </c>
      <c r="AO60" s="6">
        <v>5051947983.8700104</v>
      </c>
      <c r="AP60" s="6">
        <v>6110937890.9639702</v>
      </c>
      <c r="AQ60" s="6">
        <v>8291130626.82094</v>
      </c>
      <c r="AR60" s="6">
        <v>7748606138.1459799</v>
      </c>
      <c r="AS60" s="6">
        <v>8957853808.58354</v>
      </c>
      <c r="AT60" s="6">
        <v>8725577585.6672096</v>
      </c>
      <c r="AU60" s="6">
        <v>9300721756.6605701</v>
      </c>
      <c r="AV60" s="6">
        <v>7879704807.9802599</v>
      </c>
      <c r="AW60" s="6">
        <v>8000513292.5370998</v>
      </c>
      <c r="AX60" s="6">
        <v>9104852467.7228107</v>
      </c>
      <c r="AY60" s="6">
        <v>11128836822.225201</v>
      </c>
      <c r="AZ60" s="6">
        <v>12596794529.6926</v>
      </c>
      <c r="BA60" s="6">
        <v>13391930055.327801</v>
      </c>
      <c r="BB60" s="6">
        <v>11436761928.678699</v>
      </c>
      <c r="BC60" s="6">
        <v>13413111110.487</v>
      </c>
      <c r="BD60" s="6">
        <v>13113221164.2612</v>
      </c>
      <c r="BE60" s="6">
        <v>13053411159.518101</v>
      </c>
      <c r="BF60" s="6">
        <v>12731535808.970501</v>
      </c>
      <c r="BG60" s="6">
        <v>13921824765.9501</v>
      </c>
      <c r="BH60" s="6">
        <v>16549927158.095699</v>
      </c>
      <c r="BI60" s="6">
        <v>18588397821.572498</v>
      </c>
      <c r="BJ60" s="6">
        <v>18539660276.8834</v>
      </c>
      <c r="BK60" s="6">
        <v>21011586191.923</v>
      </c>
      <c r="BL60" s="6">
        <v>22719129758.693501</v>
      </c>
      <c r="BM60" s="6">
        <v>19978029786.088902</v>
      </c>
      <c r="BN60" s="6">
        <v>24387466670.7075</v>
      </c>
    </row>
    <row r="61" spans="1:66">
      <c r="A61" s="6" t="s">
        <v>567</v>
      </c>
      <c r="B61" s="6" t="s">
        <v>568</v>
      </c>
      <c r="C61" s="6" t="s">
        <v>457</v>
      </c>
      <c r="D61" s="6" t="s">
        <v>458</v>
      </c>
      <c r="N61" s="6">
        <v>18524471409.2048</v>
      </c>
      <c r="O61" s="6">
        <v>18524471409.2048</v>
      </c>
      <c r="P61" s="6">
        <v>18524471409.2048</v>
      </c>
      <c r="Q61" s="6">
        <v>18524471409.2048</v>
      </c>
      <c r="R61" s="6">
        <v>18524471409.2048</v>
      </c>
      <c r="S61" s="6">
        <v>18524471409.2048</v>
      </c>
      <c r="T61" s="6">
        <v>20101023591.353901</v>
      </c>
      <c r="U61" s="6">
        <v>19355804037.772499</v>
      </c>
      <c r="V61" s="6">
        <v>24511831636.251999</v>
      </c>
      <c r="W61" s="6">
        <v>28790474674.714901</v>
      </c>
      <c r="X61" s="6">
        <v>26724790416.157001</v>
      </c>
      <c r="Y61" s="6">
        <v>27327281878.4146</v>
      </c>
      <c r="Z61" s="6">
        <v>29507438756.552601</v>
      </c>
      <c r="AA61" s="6">
        <v>29990923889.886101</v>
      </c>
      <c r="AB61" s="6">
        <v>31281603075.77</v>
      </c>
      <c r="AC61" s="6">
        <v>32300795604.085098</v>
      </c>
      <c r="AD61" s="6">
        <v>33905238456.6301</v>
      </c>
      <c r="AE61" s="6">
        <v>29248885154.956902</v>
      </c>
      <c r="AF61" s="6">
        <v>23398895540.347698</v>
      </c>
      <c r="AG61" s="6">
        <v>25267754792.279202</v>
      </c>
      <c r="AH61" s="6">
        <v>26608359418.0984</v>
      </c>
      <c r="AI61" s="6">
        <v>25419448949.795399</v>
      </c>
      <c r="AJ61" s="6">
        <v>23077966427.230301</v>
      </c>
      <c r="AK61" s="6">
        <v>21163807106.296799</v>
      </c>
      <c r="AL61" s="6">
        <v>19879932009.387699</v>
      </c>
      <c r="AM61" s="6">
        <v>20755604099.5266</v>
      </c>
      <c r="AN61" s="6">
        <v>20929267001.895401</v>
      </c>
      <c r="AO61" s="6">
        <v>20174173582.937698</v>
      </c>
      <c r="AP61" s="6">
        <v>19392729304.304798</v>
      </c>
      <c r="AQ61" s="6">
        <v>23440936346.6982</v>
      </c>
      <c r="AR61" s="6">
        <v>22958255912.8148</v>
      </c>
      <c r="AS61" s="6">
        <v>24204944181.909</v>
      </c>
      <c r="AT61" s="6">
        <v>25729855664.874699</v>
      </c>
      <c r="AU61" s="6">
        <v>27891163540.526299</v>
      </c>
      <c r="AV61" s="6">
        <v>29090483573.668499</v>
      </c>
      <c r="AW61" s="6">
        <v>31475903225.908699</v>
      </c>
      <c r="AX61" s="6">
        <v>34025451387.8549</v>
      </c>
      <c r="AY61" s="6">
        <v>36135029373.4832</v>
      </c>
      <c r="AZ61" s="6">
        <v>39784667340.310799</v>
      </c>
      <c r="BA61" s="6">
        <v>44717966090.675003</v>
      </c>
      <c r="BB61" s="6">
        <v>48653147106.323097</v>
      </c>
      <c r="BC61" s="6">
        <v>52058867404.271896</v>
      </c>
      <c r="BD61" s="6">
        <v>53568574559.034897</v>
      </c>
      <c r="BE61" s="6">
        <v>57425511926.898903</v>
      </c>
      <c r="BF61" s="6">
        <v>62364100983.506798</v>
      </c>
      <c r="BG61" s="6">
        <v>66355408323.536102</v>
      </c>
      <c r="BH61" s="6">
        <v>70137668162.325699</v>
      </c>
      <c r="BI61" s="6">
        <v>72592486720.545502</v>
      </c>
      <c r="BJ61" s="6">
        <v>75060625241.703293</v>
      </c>
      <c r="BK61" s="6">
        <v>76937145627.903595</v>
      </c>
      <c r="BL61" s="6">
        <v>74167408385.096603</v>
      </c>
      <c r="BM61" s="6">
        <v>70310703149.218796</v>
      </c>
      <c r="BN61" s="6">
        <v>74318413228.779495</v>
      </c>
    </row>
    <row r="62" spans="1:66">
      <c r="A62" s="6" t="s">
        <v>569</v>
      </c>
      <c r="B62" s="6" t="s">
        <v>570</v>
      </c>
      <c r="C62" s="6" t="s">
        <v>457</v>
      </c>
      <c r="D62" s="6" t="s">
        <v>458</v>
      </c>
      <c r="E62" s="6">
        <v>3997666961.7680202</v>
      </c>
      <c r="F62" s="6">
        <v>4128920356.7853599</v>
      </c>
      <c r="G62" s="6">
        <v>3919359851.5557299</v>
      </c>
      <c r="H62" s="6">
        <v>4038600223.9004002</v>
      </c>
      <c r="I62" s="6">
        <v>4255724484.1237702</v>
      </c>
      <c r="J62" s="6">
        <v>4383418464.93752</v>
      </c>
      <c r="K62" s="6">
        <v>4430639473.7307396</v>
      </c>
      <c r="L62" s="6">
        <v>5215385217.98631</v>
      </c>
      <c r="M62" s="6">
        <v>5522781881.9284897</v>
      </c>
      <c r="N62" s="6">
        <v>5688303976.1410103</v>
      </c>
      <c r="O62" s="6">
        <v>5674195545.7195101</v>
      </c>
      <c r="P62" s="6">
        <v>7095863563.2940302</v>
      </c>
      <c r="Q62" s="6">
        <v>6778355127.22155</v>
      </c>
      <c r="R62" s="6">
        <v>6827699124.63447</v>
      </c>
      <c r="S62" s="6">
        <v>7176425315.0721903</v>
      </c>
      <c r="T62" s="6">
        <v>8803035019.1089993</v>
      </c>
      <c r="U62" s="6">
        <v>9211986090.2696095</v>
      </c>
      <c r="V62" s="6">
        <v>10112835891.1523</v>
      </c>
      <c r="W62" s="6">
        <v>10888879648.6029</v>
      </c>
      <c r="X62" s="6">
        <v>10749318456.507999</v>
      </c>
      <c r="Y62" s="6">
        <v>11161574137.0005</v>
      </c>
      <c r="Z62" s="6">
        <v>10794751923.9937</v>
      </c>
      <c r="AA62" s="6">
        <v>10577220386.1581</v>
      </c>
      <c r="AB62" s="6">
        <v>8671133207.3082104</v>
      </c>
      <c r="AC62" s="6">
        <v>8661742193.5918598</v>
      </c>
      <c r="AD62" s="6">
        <v>9337351212.5551891</v>
      </c>
      <c r="AE62" s="6">
        <v>9648951545.0667801</v>
      </c>
      <c r="AF62" s="6">
        <v>9636065533.00354</v>
      </c>
      <c r="AG62" s="6">
        <v>9126806649.3656006</v>
      </c>
      <c r="AH62" s="6">
        <v>8858825044.6014004</v>
      </c>
      <c r="AI62" s="6">
        <v>8459269520.2289305</v>
      </c>
      <c r="AJ62" s="6">
        <v>9064689966.6840706</v>
      </c>
      <c r="AK62" s="6">
        <v>9178340120.4510899</v>
      </c>
      <c r="AL62" s="6">
        <v>9198119423.6766891</v>
      </c>
      <c r="AM62" s="6">
        <v>9731589443.7228603</v>
      </c>
      <c r="AN62" s="6">
        <v>9625139318.9757099</v>
      </c>
      <c r="AO62" s="6">
        <v>9333859236.2561607</v>
      </c>
      <c r="AP62" s="6">
        <v>10067408467.7623</v>
      </c>
      <c r="AQ62" s="6">
        <v>10518715050.666</v>
      </c>
      <c r="AR62" s="6">
        <v>7866132187.2895298</v>
      </c>
      <c r="AS62" s="6">
        <v>8845221296.17206</v>
      </c>
      <c r="AT62" s="6">
        <v>10636934540.7932</v>
      </c>
      <c r="AU62" s="6">
        <v>12561398792.662901</v>
      </c>
      <c r="AV62" s="6">
        <v>12608751260.537901</v>
      </c>
      <c r="AW62" s="6">
        <v>13274543157.0371</v>
      </c>
      <c r="AX62" s="6">
        <v>14700739713.3256</v>
      </c>
      <c r="AY62" s="6">
        <v>15433323400.541401</v>
      </c>
      <c r="AZ62" s="6">
        <v>16007707415.5028</v>
      </c>
      <c r="BA62" s="6">
        <v>18564764857.136002</v>
      </c>
      <c r="BB62" s="6">
        <v>17895553513.486401</v>
      </c>
      <c r="BC62" s="6">
        <v>19719085899.9963</v>
      </c>
      <c r="BD62" s="6">
        <v>22545672234.896702</v>
      </c>
      <c r="BE62" s="6">
        <v>24926104578.489899</v>
      </c>
      <c r="BF62" s="6">
        <v>27521931872.083599</v>
      </c>
      <c r="BG62" s="6">
        <v>28144842420.512501</v>
      </c>
      <c r="BH62" s="6">
        <v>26390456000</v>
      </c>
      <c r="BI62" s="6">
        <v>24051125018.289101</v>
      </c>
      <c r="BJ62" s="6">
        <v>25328234887.6367</v>
      </c>
      <c r="BK62" s="6">
        <v>25827942589.0219</v>
      </c>
      <c r="BL62" s="6">
        <v>24975336760.132099</v>
      </c>
      <c r="BM62" s="6">
        <v>20221864002.004398</v>
      </c>
      <c r="BN62" s="6">
        <v>21097621739.5285</v>
      </c>
    </row>
    <row r="63" spans="1:66">
      <c r="A63" s="6" t="s">
        <v>571</v>
      </c>
      <c r="B63" s="6" t="s">
        <v>572</v>
      </c>
      <c r="C63" s="6" t="s">
        <v>457</v>
      </c>
      <c r="D63" s="6" t="s">
        <v>458</v>
      </c>
      <c r="AA63" s="6">
        <v>11567531797.222601</v>
      </c>
      <c r="AB63" s="6">
        <v>13256604544.5555</v>
      </c>
      <c r="AC63" s="6">
        <v>14506750480.6996</v>
      </c>
      <c r="AD63" s="6">
        <v>15466390462.750999</v>
      </c>
      <c r="AE63" s="6">
        <v>16326294023.923</v>
      </c>
      <c r="AF63" s="6">
        <v>16946376257.103001</v>
      </c>
      <c r="AG63" s="6">
        <v>17193733956.2654</v>
      </c>
      <c r="AH63" s="6">
        <v>15293203154.289101</v>
      </c>
      <c r="AI63" s="6">
        <v>15027095987.680201</v>
      </c>
      <c r="AJ63" s="6">
        <v>14463664055.277</v>
      </c>
      <c r="AK63" s="6">
        <v>14575060380.562201</v>
      </c>
      <c r="AL63" s="6">
        <v>12288690653.3186</v>
      </c>
      <c r="AM63" s="6">
        <v>14152371267.827999</v>
      </c>
      <c r="AN63" s="6">
        <v>16014856831.1875</v>
      </c>
      <c r="AO63" s="6">
        <v>20531398073.071999</v>
      </c>
      <c r="AP63" s="6">
        <v>25221198511.8918</v>
      </c>
      <c r="AQ63" s="6">
        <v>19705589054.937698</v>
      </c>
      <c r="AR63" s="6">
        <v>22282870111.5979</v>
      </c>
      <c r="AS63" s="6">
        <v>24293558146.4091</v>
      </c>
      <c r="AT63" s="6">
        <v>23801140599.501999</v>
      </c>
      <c r="AU63" s="6">
        <v>25617122069.695801</v>
      </c>
      <c r="AV63" s="6">
        <v>23422295225.205101</v>
      </c>
      <c r="AW63" s="6">
        <v>24878741703.382099</v>
      </c>
      <c r="AX63" s="6">
        <v>28227651243.876499</v>
      </c>
      <c r="AY63" s="6">
        <v>32304656369.841099</v>
      </c>
      <c r="AZ63" s="6">
        <v>40104493369.347397</v>
      </c>
      <c r="BA63" s="6">
        <v>46102645451.246498</v>
      </c>
      <c r="BB63" s="6">
        <v>41354474746.874001</v>
      </c>
      <c r="BC63" s="6">
        <v>44645659242.574799</v>
      </c>
      <c r="BD63" s="6">
        <v>43311517353.830803</v>
      </c>
      <c r="BE63" s="6">
        <v>43253332426.353798</v>
      </c>
      <c r="BF63" s="6">
        <v>39837909050.670502</v>
      </c>
      <c r="BG63" s="6">
        <v>40411013662.632202</v>
      </c>
      <c r="BH63" s="6">
        <v>44973045822.102402</v>
      </c>
      <c r="BI63" s="6">
        <v>50754054270.361099</v>
      </c>
      <c r="BJ63" s="6">
        <v>56893501412.799301</v>
      </c>
      <c r="BK63" s="6">
        <v>66517718062.446503</v>
      </c>
      <c r="BL63" s="6">
        <v>75876439080.379196</v>
      </c>
      <c r="BM63" s="6">
        <v>60024137403.431602</v>
      </c>
      <c r="BN63" s="6">
        <v>54896244149.319801</v>
      </c>
    </row>
    <row r="64" spans="1:66">
      <c r="A64" s="6" t="s">
        <v>573</v>
      </c>
      <c r="B64" s="6" t="s">
        <v>574</v>
      </c>
      <c r="C64" s="6" t="s">
        <v>457</v>
      </c>
      <c r="D64" s="6" t="s">
        <v>458</v>
      </c>
    </row>
    <row r="65" spans="1:66">
      <c r="A65" s="6" t="s">
        <v>575</v>
      </c>
      <c r="B65" s="6" t="s">
        <v>576</v>
      </c>
      <c r="C65" s="6" t="s">
        <v>457</v>
      </c>
      <c r="D65" s="6" t="s">
        <v>458</v>
      </c>
      <c r="O65" s="6">
        <v>82402376259.902695</v>
      </c>
      <c r="P65" s="6">
        <v>79929530543.203094</v>
      </c>
      <c r="Q65" s="6">
        <v>91280746119.738205</v>
      </c>
      <c r="R65" s="6">
        <v>103146533803.713</v>
      </c>
      <c r="S65" s="6">
        <v>109542380775.41701</v>
      </c>
      <c r="T65" s="6">
        <v>104612819440.422</v>
      </c>
      <c r="U65" s="6">
        <v>103775633160.26199</v>
      </c>
      <c r="V65" s="6">
        <v>102841661851.627</v>
      </c>
      <c r="W65" s="6">
        <v>100065558524.09801</v>
      </c>
      <c r="X65" s="6">
        <v>95661860809.229996</v>
      </c>
      <c r="Y65" s="6">
        <v>96331287630.814407</v>
      </c>
      <c r="Z65" s="6">
        <v>94741016147.604202</v>
      </c>
      <c r="AA65" s="6">
        <v>95696810465.284698</v>
      </c>
      <c r="AB65" s="6">
        <v>94515931486.508896</v>
      </c>
      <c r="AC65" s="6">
        <v>89996299660.187103</v>
      </c>
      <c r="AD65" s="6">
        <v>96024650443.719498</v>
      </c>
      <c r="AE65" s="6">
        <v>106073533103.394</v>
      </c>
      <c r="AF65" s="6">
        <v>119012632491.39799</v>
      </c>
      <c r="AG65" s="6">
        <v>135142059640.006</v>
      </c>
      <c r="AH65" s="6">
        <v>151374242105.953</v>
      </c>
      <c r="AI65" s="6">
        <v>161140953447.28299</v>
      </c>
      <c r="AJ65" s="6">
        <v>163819133386.112</v>
      </c>
      <c r="AK65" s="6">
        <v>157045394090.45099</v>
      </c>
      <c r="AL65" s="6">
        <v>143059163064.58401</v>
      </c>
      <c r="AM65" s="6">
        <v>145703091230.96701</v>
      </c>
      <c r="AN65" s="6">
        <v>156988307433.203</v>
      </c>
      <c r="AO65" s="6">
        <v>160816126905.85901</v>
      </c>
      <c r="AP65" s="6">
        <v>169725515417.578</v>
      </c>
      <c r="AQ65" s="6">
        <v>188042463728.90601</v>
      </c>
      <c r="AR65" s="6">
        <v>206668966136.71899</v>
      </c>
      <c r="AS65" s="6">
        <v>222221008324.60901</v>
      </c>
      <c r="AT65" s="6">
        <v>231512069270.703</v>
      </c>
      <c r="AU65" s="6">
        <v>240907424428.51501</v>
      </c>
      <c r="AV65" s="6">
        <v>256645864782.03101</v>
      </c>
      <c r="AW65" s="6">
        <v>268381182626.172</v>
      </c>
      <c r="AX65" s="6">
        <v>287080912884.76501</v>
      </c>
      <c r="AY65" s="6">
        <v>307803285142.96899</v>
      </c>
      <c r="AZ65" s="6">
        <v>319911399318.35901</v>
      </c>
      <c r="BA65" s="6">
        <v>306177848758.203</v>
      </c>
      <c r="BB65" s="6">
        <v>253252974362.5</v>
      </c>
      <c r="BC65" s="6">
        <v>239632594117.18701</v>
      </c>
      <c r="BD65" s="6">
        <v>221513139100.39001</v>
      </c>
      <c r="BE65" s="6">
        <v>205086800754.68701</v>
      </c>
      <c r="BF65" s="6">
        <v>197329086623.43701</v>
      </c>
      <c r="BG65" s="6">
        <v>205380821670.703</v>
      </c>
      <c r="BH65" s="6">
        <v>215380861353.90601</v>
      </c>
      <c r="BI65" s="6">
        <v>220454663802.73401</v>
      </c>
      <c r="BJ65" s="6">
        <v>235483015906.25</v>
      </c>
      <c r="BK65" s="6">
        <v>250383774027.34399</v>
      </c>
      <c r="BL65" s="6">
        <v>261655315483.203</v>
      </c>
      <c r="BM65" s="6">
        <v>236260784442.578</v>
      </c>
      <c r="BN65" s="6">
        <v>238433210682.422</v>
      </c>
    </row>
    <row r="66" spans="1:66">
      <c r="A66" s="6" t="s">
        <v>577</v>
      </c>
      <c r="B66" s="6" t="s">
        <v>578</v>
      </c>
      <c r="C66" s="6" t="s">
        <v>457</v>
      </c>
      <c r="D66" s="6" t="s">
        <v>458</v>
      </c>
      <c r="AL66" s="6">
        <v>1300828417.3812499</v>
      </c>
      <c r="AM66" s="6">
        <v>1420960925.6136701</v>
      </c>
      <c r="AN66" s="6">
        <v>1500314397.06406</v>
      </c>
      <c r="AO66" s="6">
        <v>1795839812.5593801</v>
      </c>
      <c r="AP66" s="6">
        <v>2217602276.2113299</v>
      </c>
      <c r="AQ66" s="6">
        <v>2725833517.4812498</v>
      </c>
      <c r="AR66" s="6">
        <v>2336776165.3062501</v>
      </c>
      <c r="AS66" s="6">
        <v>2668095576.1660199</v>
      </c>
      <c r="AT66" s="6">
        <v>3015423039.0117202</v>
      </c>
      <c r="AU66" s="6">
        <v>3726275743.3933601</v>
      </c>
      <c r="AV66" s="6">
        <v>4387149330.1039104</v>
      </c>
      <c r="AW66" s="6">
        <v>4628793471.0917997</v>
      </c>
      <c r="AX66" s="6">
        <v>5342843791.6242199</v>
      </c>
      <c r="AY66" s="6">
        <v>6558936490.5226603</v>
      </c>
      <c r="AZ66" s="6">
        <v>7234991542.1156197</v>
      </c>
      <c r="BA66" s="6">
        <v>6286770759.4265604</v>
      </c>
      <c r="BB66" s="6">
        <v>3948325886.73281</v>
      </c>
      <c r="BC66" s="6">
        <v>3861300133.6437502</v>
      </c>
      <c r="BD66" s="6">
        <v>5236053175.9015598</v>
      </c>
      <c r="BE66" s="6">
        <v>5861359107.8773403</v>
      </c>
      <c r="BF66" s="6">
        <v>5948904112.9992199</v>
      </c>
      <c r="BG66" s="6">
        <v>5790011881.4456997</v>
      </c>
      <c r="BH66" s="6">
        <v>5606905640.5671797</v>
      </c>
      <c r="BI66" s="6">
        <v>5893446220.6742201</v>
      </c>
      <c r="BJ66" s="6">
        <v>6709187835.68398</v>
      </c>
      <c r="BK66" s="6">
        <v>7415240787.3007803</v>
      </c>
      <c r="BL66" s="6">
        <v>7143949352.3625002</v>
      </c>
      <c r="BM66" s="6">
        <v>8905242262.0464802</v>
      </c>
      <c r="BN66" s="6">
        <v>9152926591.2109299</v>
      </c>
    </row>
    <row r="67" spans="1:66">
      <c r="A67" s="6" t="s">
        <v>579</v>
      </c>
      <c r="B67" s="6" t="s">
        <v>580</v>
      </c>
      <c r="C67" s="6" t="s">
        <v>457</v>
      </c>
      <c r="D67" s="6" t="s">
        <v>458</v>
      </c>
      <c r="BD67" s="6">
        <v>10430962091.920601</v>
      </c>
      <c r="BE67" s="6">
        <v>15282530649.075899</v>
      </c>
      <c r="BF67" s="6">
        <v>16725314101.997999</v>
      </c>
      <c r="BG67" s="6">
        <v>20804689652.685398</v>
      </c>
      <c r="BH67" s="6">
        <v>26269304748.303101</v>
      </c>
      <c r="BI67" s="6">
        <v>29048221221.405998</v>
      </c>
      <c r="BJ67" s="6">
        <v>32500750849.269699</v>
      </c>
      <c r="BK67" s="6">
        <v>31476058516.553398</v>
      </c>
      <c r="BL67" s="6">
        <v>35200088096.847198</v>
      </c>
      <c r="BM67" s="6">
        <v>34054564761.1978</v>
      </c>
      <c r="BN67" s="6">
        <v>33956683477.387001</v>
      </c>
    </row>
    <row r="68" spans="1:66">
      <c r="A68" s="6" t="s">
        <v>581</v>
      </c>
      <c r="B68" s="6" t="s">
        <v>582</v>
      </c>
      <c r="C68" s="6" t="s">
        <v>457</v>
      </c>
      <c r="D68" s="6" t="s">
        <v>458</v>
      </c>
      <c r="O68" s="6">
        <v>22699928091.988998</v>
      </c>
      <c r="P68" s="6">
        <v>23525800669.203098</v>
      </c>
      <c r="Q68" s="6">
        <v>25068269899.0336</v>
      </c>
      <c r="R68" s="6">
        <v>27200831340.717201</v>
      </c>
      <c r="S68" s="6">
        <v>28066043916.494099</v>
      </c>
      <c r="T68" s="6">
        <v>29743244625.171902</v>
      </c>
      <c r="U68" s="6">
        <v>27566987237.316799</v>
      </c>
      <c r="V68" s="6">
        <v>26628178452.478901</v>
      </c>
      <c r="W68" s="6">
        <v>24588532058.3078</v>
      </c>
      <c r="X68" s="6">
        <v>25584527356.554298</v>
      </c>
      <c r="Y68" s="6">
        <v>28346944842.578098</v>
      </c>
      <c r="Z68" s="6">
        <v>29095866043.75</v>
      </c>
      <c r="AA68" s="6">
        <v>30885510336.328098</v>
      </c>
      <c r="AB68" s="6">
        <v>32145916980.078098</v>
      </c>
      <c r="AC68" s="6">
        <v>31947314172.6562</v>
      </c>
      <c r="AD68" s="6">
        <v>33540574683.5937</v>
      </c>
      <c r="AE68" s="6">
        <v>34184092160.1562</v>
      </c>
      <c r="AF68" s="6">
        <v>36126849231.640602</v>
      </c>
      <c r="AG68" s="6">
        <v>40033444119.531197</v>
      </c>
      <c r="AH68" s="6">
        <v>44730012185.546799</v>
      </c>
      <c r="AI68" s="6">
        <v>43130094597.265602</v>
      </c>
      <c r="AJ68" s="6">
        <v>35835047341.406197</v>
      </c>
      <c r="AK68" s="6">
        <v>30907700594.140598</v>
      </c>
      <c r="AL68" s="6">
        <v>27038829144.5312</v>
      </c>
      <c r="AM68" s="6">
        <v>27267388800</v>
      </c>
      <c r="AN68" s="6">
        <v>30685798016.015598</v>
      </c>
      <c r="AO68" s="6">
        <v>33755820184.375</v>
      </c>
      <c r="AP68" s="6">
        <v>37429417365.234398</v>
      </c>
      <c r="AQ68" s="6">
        <v>41423663771.484398</v>
      </c>
      <c r="AR68" s="6">
        <v>43302069095.3125</v>
      </c>
      <c r="AS68" s="6">
        <v>45994856880.859299</v>
      </c>
      <c r="AT68" s="6">
        <v>46805910803.906197</v>
      </c>
      <c r="AU68" s="6">
        <v>45423457742.1875</v>
      </c>
      <c r="AV68" s="6">
        <v>46693850001.953102</v>
      </c>
      <c r="AW68" s="6">
        <v>48870714293.359398</v>
      </c>
      <c r="AX68" s="6">
        <v>50459536752.734398</v>
      </c>
      <c r="AY68" s="6">
        <v>51144106206.25</v>
      </c>
      <c r="AZ68" s="6">
        <v>56410963898.046799</v>
      </c>
      <c r="BA68" s="6">
        <v>56768227048.828102</v>
      </c>
      <c r="BB68" s="6">
        <v>49939175207.031197</v>
      </c>
      <c r="BC68" s="6">
        <v>51089740074.609398</v>
      </c>
      <c r="BD68" s="6">
        <v>53074658635.9375</v>
      </c>
      <c r="BE68" s="6">
        <v>52923764882.8125</v>
      </c>
      <c r="BF68" s="6">
        <v>50485055549.218697</v>
      </c>
      <c r="BG68" s="6">
        <v>49559721798.4375</v>
      </c>
      <c r="BH68" s="6">
        <v>49791609992.578102</v>
      </c>
      <c r="BI68" s="6">
        <v>54265165967.578102</v>
      </c>
      <c r="BJ68" s="6">
        <v>56848111976.953102</v>
      </c>
      <c r="BK68" s="6">
        <v>58916244005.078102</v>
      </c>
      <c r="BL68" s="6">
        <v>58046385898.828102</v>
      </c>
      <c r="BM68" s="6">
        <v>57526024353.125</v>
      </c>
      <c r="BN68" s="6">
        <v>58367035124.218697</v>
      </c>
    </row>
    <row r="69" spans="1:66">
      <c r="A69" s="6" t="s">
        <v>583</v>
      </c>
      <c r="B69" s="6" t="s">
        <v>584</v>
      </c>
      <c r="C69" s="6" t="s">
        <v>457</v>
      </c>
      <c r="D69" s="6" t="s">
        <v>458</v>
      </c>
      <c r="BH69" s="6">
        <v>870614035.08771896</v>
      </c>
    </row>
    <row r="70" spans="1:66">
      <c r="A70" s="6" t="s">
        <v>585</v>
      </c>
      <c r="B70" s="6" t="s">
        <v>586</v>
      </c>
      <c r="C70" s="6" t="s">
        <v>457</v>
      </c>
      <c r="D70" s="6" t="s">
        <v>458</v>
      </c>
      <c r="E70" s="6">
        <v>108682429620.71899</v>
      </c>
      <c r="F70" s="6">
        <v>121317965505.189</v>
      </c>
      <c r="G70" s="6">
        <v>129355441203.73599</v>
      </c>
      <c r="H70" s="6">
        <v>140331027640.70901</v>
      </c>
      <c r="I70" s="6">
        <v>154728323317.888</v>
      </c>
      <c r="J70" s="6">
        <v>163560361472.729</v>
      </c>
      <c r="K70" s="6">
        <v>176022155959.87399</v>
      </c>
      <c r="L70" s="6">
        <v>189342697780.23199</v>
      </c>
      <c r="M70" s="6">
        <v>200006213634.53299</v>
      </c>
      <c r="N70" s="6">
        <v>215558834211.49301</v>
      </c>
      <c r="O70" s="6">
        <v>226995886919.95801</v>
      </c>
      <c r="P70" s="6">
        <v>242612691375.27399</v>
      </c>
      <c r="Q70" s="6">
        <v>257140569951.651</v>
      </c>
      <c r="R70" s="6">
        <v>274973961478.88397</v>
      </c>
      <c r="S70" s="6">
        <v>281661345167.24103</v>
      </c>
      <c r="T70" s="6">
        <v>267822899039.38</v>
      </c>
      <c r="U70" s="6">
        <v>273775477859.073</v>
      </c>
      <c r="V70" s="6">
        <v>271951747111.46899</v>
      </c>
      <c r="W70" s="6">
        <v>279565382117.76801</v>
      </c>
      <c r="X70" s="6">
        <v>287904968079.86401</v>
      </c>
      <c r="Y70" s="6">
        <v>296735899606.54797</v>
      </c>
      <c r="Z70" s="6">
        <v>293886319897.34998</v>
      </c>
      <c r="AA70" s="6">
        <v>291268025916.79303</v>
      </c>
      <c r="AB70" s="6">
        <v>282448160671.67999</v>
      </c>
      <c r="AC70" s="6">
        <v>280084392276.77002</v>
      </c>
      <c r="AD70" s="6">
        <v>286547129561.62402</v>
      </c>
      <c r="AE70" s="6">
        <v>298536391606.65802</v>
      </c>
      <c r="AF70" s="6">
        <v>313931870430.55298</v>
      </c>
      <c r="AG70" s="6">
        <v>341204841189.90503</v>
      </c>
      <c r="AH70" s="6">
        <v>366335371404.79602</v>
      </c>
      <c r="AI70" s="6">
        <v>383219270647.56799</v>
      </c>
      <c r="AJ70" s="6">
        <v>381171999680.81201</v>
      </c>
      <c r="AK70" s="6">
        <v>375503825628.91199</v>
      </c>
      <c r="AL70" s="6">
        <v>355084232781.48297</v>
      </c>
      <c r="AM70" s="6">
        <v>360607437879.09399</v>
      </c>
      <c r="AN70" s="6">
        <v>365401372358.33899</v>
      </c>
      <c r="AO70" s="6">
        <v>368148035870.82898</v>
      </c>
      <c r="AP70" s="6">
        <v>371051840803.53101</v>
      </c>
      <c r="AQ70" s="6">
        <v>394835597672.23999</v>
      </c>
      <c r="AR70" s="6">
        <v>425794763021.81299</v>
      </c>
      <c r="AS70" s="6">
        <v>454098009699.19299</v>
      </c>
      <c r="AT70" s="6">
        <v>464427322851.48602</v>
      </c>
      <c r="AU70" s="6">
        <v>460166785584.896</v>
      </c>
      <c r="AV70" s="6">
        <v>468997717111.58002</v>
      </c>
      <c r="AW70" s="6">
        <v>485319447253.41602</v>
      </c>
      <c r="AX70" s="6">
        <v>499391392588.13501</v>
      </c>
      <c r="AY70" s="6">
        <v>517596612951.37799</v>
      </c>
      <c r="AZ70" s="6">
        <v>546242915466.97498</v>
      </c>
      <c r="BA70" s="6">
        <v>550902947273.50305</v>
      </c>
      <c r="BB70" s="6">
        <v>500937359002.59698</v>
      </c>
      <c r="BC70" s="6">
        <v>511362949026.461</v>
      </c>
      <c r="BD70" s="6">
        <v>521927974863.828</v>
      </c>
      <c r="BE70" s="6">
        <v>523135311286.99402</v>
      </c>
      <c r="BF70" s="6">
        <v>518921252624.90503</v>
      </c>
      <c r="BG70" s="6">
        <v>519091673804.90503</v>
      </c>
      <c r="BH70" s="6">
        <v>524407939215.23401</v>
      </c>
      <c r="BI70" s="6">
        <v>538357048158.80701</v>
      </c>
      <c r="BJ70" s="6">
        <v>563925804899.13403</v>
      </c>
      <c r="BK70" s="6">
        <v>582558184396.72803</v>
      </c>
      <c r="BL70" s="6">
        <v>606115082493.229</v>
      </c>
      <c r="BM70" s="6">
        <v>556149494222.32397</v>
      </c>
      <c r="BN70" s="6">
        <v>620097390281.51501</v>
      </c>
    </row>
    <row r="71" spans="1:66">
      <c r="A71" s="6" t="s">
        <v>587</v>
      </c>
      <c r="B71" s="6" t="s">
        <v>588</v>
      </c>
      <c r="C71" s="6" t="s">
        <v>457</v>
      </c>
      <c r="D71" s="6" t="s">
        <v>458</v>
      </c>
    </row>
    <row r="72" spans="1:66">
      <c r="A72" s="6" t="s">
        <v>589</v>
      </c>
      <c r="B72" s="6" t="s">
        <v>590</v>
      </c>
      <c r="C72" s="6" t="s">
        <v>457</v>
      </c>
      <c r="D72" s="6" t="s">
        <v>458</v>
      </c>
    </row>
    <row r="73" spans="1:66">
      <c r="A73" s="6" t="s">
        <v>591</v>
      </c>
      <c r="B73" s="6" t="s">
        <v>592</v>
      </c>
      <c r="C73" s="6" t="s">
        <v>457</v>
      </c>
      <c r="D73" s="6" t="s">
        <v>458</v>
      </c>
      <c r="Y73" s="6">
        <v>2000513887.8137701</v>
      </c>
      <c r="Z73" s="6">
        <v>2759750313.1929002</v>
      </c>
      <c r="AA73" s="6">
        <v>2601103895.9204202</v>
      </c>
      <c r="AB73" s="6">
        <v>2775876460.0945201</v>
      </c>
      <c r="AC73" s="6">
        <v>2682170471.84483</v>
      </c>
      <c r="AD73" s="6">
        <v>3014717769.3768001</v>
      </c>
      <c r="AE73" s="6">
        <v>2578875963.7807002</v>
      </c>
      <c r="AF73" s="6">
        <v>1277888182.7360799</v>
      </c>
      <c r="AG73" s="6">
        <v>2398437457.7324901</v>
      </c>
      <c r="AH73" s="6">
        <v>1514986116.39833</v>
      </c>
      <c r="AI73" s="6">
        <v>1514986116.39833</v>
      </c>
      <c r="AJ73" s="6">
        <v>1787300076.4881899</v>
      </c>
      <c r="AK73" s="6">
        <v>1559249959.9275501</v>
      </c>
      <c r="AL73" s="6">
        <v>1636752009.2103901</v>
      </c>
      <c r="AM73" s="6">
        <v>1524662056.87556</v>
      </c>
      <c r="AN73" s="6">
        <v>1614937857.8922601</v>
      </c>
      <c r="AO73" s="6">
        <v>1790875634.07635</v>
      </c>
      <c r="AP73" s="6">
        <v>2464394579.18436</v>
      </c>
      <c r="AQ73" s="6">
        <v>2779314475.5946102</v>
      </c>
      <c r="AR73" s="6">
        <v>1782903664.72681</v>
      </c>
      <c r="AS73" s="6">
        <v>1635451437.6261799</v>
      </c>
      <c r="AT73" s="6">
        <v>1810938977.5411</v>
      </c>
      <c r="AU73" s="6">
        <v>2172117428.0201201</v>
      </c>
      <c r="AV73" s="6">
        <v>1815483627.1151099</v>
      </c>
      <c r="AW73" s="6">
        <v>1846902304.50348</v>
      </c>
      <c r="AX73" s="6">
        <v>1870933822.81056</v>
      </c>
      <c r="AY73" s="6">
        <v>2000504431.04724</v>
      </c>
      <c r="AZ73" s="6">
        <v>2196891122.0121198</v>
      </c>
      <c r="BA73" s="6">
        <v>2424080656.3714199</v>
      </c>
      <c r="BB73" s="6">
        <v>2393647198.8481898</v>
      </c>
      <c r="BC73" s="6">
        <v>3177286212.5228801</v>
      </c>
      <c r="BD73" s="6">
        <v>3840999653.0897198</v>
      </c>
      <c r="BE73" s="6">
        <v>4318220061.9647703</v>
      </c>
      <c r="BF73" s="6">
        <v>4622332462.4804697</v>
      </c>
      <c r="BG73" s="6">
        <v>4980708479.0378103</v>
      </c>
      <c r="BH73" s="6">
        <v>4204319929.3924699</v>
      </c>
      <c r="BI73" s="6">
        <v>4149306187.7753401</v>
      </c>
      <c r="BJ73" s="6">
        <v>3672394018.2427702</v>
      </c>
      <c r="BK73" s="6">
        <v>6670963866.86901</v>
      </c>
      <c r="BL73" s="6">
        <v>8106239462.6060696</v>
      </c>
      <c r="BM73" s="6">
        <v>6755039464.7985001</v>
      </c>
      <c r="BN73" s="6">
        <v>7375225198.9802303</v>
      </c>
    </row>
    <row r="74" spans="1:66">
      <c r="A74" s="6" t="s">
        <v>593</v>
      </c>
      <c r="B74" s="6" t="s">
        <v>594</v>
      </c>
      <c r="C74" s="6" t="s">
        <v>457</v>
      </c>
      <c r="D74" s="6" t="s">
        <v>458</v>
      </c>
      <c r="O74" s="6">
        <v>195927129783.80399</v>
      </c>
      <c r="P74" s="6">
        <v>199835134777.095</v>
      </c>
      <c r="Q74" s="6">
        <v>199756503113.358</v>
      </c>
      <c r="R74" s="6">
        <v>212825127487.57999</v>
      </c>
      <c r="S74" s="6">
        <v>208673362503.371</v>
      </c>
      <c r="T74" s="6">
        <v>204726040150.43399</v>
      </c>
      <c r="U74" s="6">
        <v>208261855574.258</v>
      </c>
      <c r="V74" s="6">
        <v>205072020693.099</v>
      </c>
      <c r="W74" s="6">
        <v>210225031612.228</v>
      </c>
      <c r="X74" s="6">
        <v>215731886545.952</v>
      </c>
      <c r="Y74" s="6">
        <v>205486149288.78101</v>
      </c>
      <c r="Z74" s="6">
        <v>187543972040.57501</v>
      </c>
      <c r="AA74" s="6">
        <v>198818122176.09698</v>
      </c>
      <c r="AB74" s="6">
        <v>208850306663.44501</v>
      </c>
      <c r="AC74" s="6">
        <v>227843932622.479</v>
      </c>
      <c r="AD74" s="6">
        <v>237343157963.017</v>
      </c>
      <c r="AE74" s="6">
        <v>242552177213.392</v>
      </c>
      <c r="AF74" s="6">
        <v>265541795940.216</v>
      </c>
      <c r="AG74" s="6">
        <v>304961528916.026</v>
      </c>
      <c r="AH74" s="6">
        <v>323557243639.88397</v>
      </c>
      <c r="AI74" s="6">
        <v>316404489323.03601</v>
      </c>
      <c r="AJ74" s="6">
        <v>296380253541.28802</v>
      </c>
      <c r="AK74" s="6">
        <v>299045116497.56097</v>
      </c>
      <c r="AL74" s="6">
        <v>303708088129.39099</v>
      </c>
      <c r="AM74" s="6">
        <v>323134617544.51801</v>
      </c>
      <c r="AN74" s="6">
        <v>338450567807.23499</v>
      </c>
      <c r="AO74" s="6">
        <v>354248232496.45001</v>
      </c>
      <c r="AP74" s="6">
        <v>348692461175.65997</v>
      </c>
      <c r="AQ74" s="6">
        <v>371715952262.33301</v>
      </c>
      <c r="AR74" s="6">
        <v>379916667373.47101</v>
      </c>
      <c r="AS74" s="6">
        <v>397092196594.685</v>
      </c>
      <c r="AT74" s="6">
        <v>401639842397.47803</v>
      </c>
      <c r="AU74" s="6">
        <v>412992335446.74799</v>
      </c>
      <c r="AV74" s="6">
        <v>424322674191.28802</v>
      </c>
      <c r="AW74" s="6">
        <v>434304228124.96698</v>
      </c>
      <c r="AX74" s="6">
        <v>452793921186.10901</v>
      </c>
      <c r="AY74" s="6">
        <v>465056221145.927</v>
      </c>
      <c r="AZ74" s="6">
        <v>486640916869.53802</v>
      </c>
      <c r="BA74" s="6">
        <v>469522164451.76501</v>
      </c>
      <c r="BB74" s="6">
        <v>409847481397.24701</v>
      </c>
      <c r="BC74" s="6">
        <v>424991526110.81299</v>
      </c>
      <c r="BD74" s="6">
        <v>427421830881.38</v>
      </c>
      <c r="BE74" s="6">
        <v>433930335083.34198</v>
      </c>
      <c r="BF74" s="6">
        <v>448170112608.375</v>
      </c>
      <c r="BG74" s="6">
        <v>478742084524.93103</v>
      </c>
      <c r="BH74" s="6">
        <v>509095258810.74902</v>
      </c>
      <c r="BI74" s="6">
        <v>533135183470.66498</v>
      </c>
      <c r="BJ74" s="6">
        <v>550713685454.64294</v>
      </c>
      <c r="BK74" s="6">
        <v>550364719634.31104</v>
      </c>
      <c r="BL74" s="6">
        <v>553373864244.42297</v>
      </c>
      <c r="BM74" s="6">
        <v>500764372454.461</v>
      </c>
      <c r="BN74" s="6">
        <v>530235436912.03198</v>
      </c>
    </row>
    <row r="75" spans="1:66">
      <c r="A75" s="6" t="s">
        <v>595</v>
      </c>
      <c r="B75" s="6" t="s">
        <v>596</v>
      </c>
      <c r="C75" s="6" t="s">
        <v>457</v>
      </c>
      <c r="D75" s="6" t="s">
        <v>458</v>
      </c>
      <c r="BC75" s="6">
        <v>2263825849.3808699</v>
      </c>
      <c r="BD75" s="6">
        <v>2600978275.2390599</v>
      </c>
      <c r="BE75" s="6">
        <v>2758119243.8196802</v>
      </c>
      <c r="BF75" s="6">
        <v>2470982241.2197599</v>
      </c>
      <c r="BG75" s="6">
        <v>3137266998.6339402</v>
      </c>
      <c r="BH75" s="6">
        <v>3641607544.17662</v>
      </c>
      <c r="BI75" s="6">
        <v>3906270656.1494699</v>
      </c>
      <c r="BJ75" s="6">
        <v>4037544617.2828598</v>
      </c>
      <c r="BK75" s="6">
        <v>4115145639.6245499</v>
      </c>
      <c r="BL75" s="6">
        <v>4112033490.5036802</v>
      </c>
      <c r="BM75" s="6">
        <v>3432024148.4158101</v>
      </c>
      <c r="BN75" s="6">
        <v>3179923324.3731599</v>
      </c>
    </row>
    <row r="76" spans="1:66">
      <c r="A76" s="6" t="s">
        <v>597</v>
      </c>
      <c r="B76" s="6" t="s">
        <v>598</v>
      </c>
      <c r="C76" s="6" t="s">
        <v>457</v>
      </c>
      <c r="D76" s="6" t="s">
        <v>458</v>
      </c>
      <c r="AY76" s="6">
        <v>14136448098.2941</v>
      </c>
      <c r="AZ76" s="6">
        <v>16310783079.082701</v>
      </c>
      <c r="BA76" s="6">
        <v>17675820135.9114</v>
      </c>
      <c r="BB76" s="6">
        <v>13228977397.759899</v>
      </c>
      <c r="BC76" s="6">
        <v>9887618544.3584709</v>
      </c>
      <c r="BD76" s="6">
        <v>12415283146.555201</v>
      </c>
      <c r="BE76" s="6">
        <v>17673275132.596199</v>
      </c>
      <c r="BF76" s="6">
        <v>13053126619.945801</v>
      </c>
      <c r="BG76" s="6">
        <v>13719806252.0467</v>
      </c>
      <c r="BH76" s="6">
        <v>13346011387.497999</v>
      </c>
      <c r="BI76" s="6">
        <v>14978636336.0861</v>
      </c>
      <c r="BJ76" s="6">
        <v>15132717699.4231</v>
      </c>
      <c r="BK76" s="6">
        <v>17123219136.694099</v>
      </c>
      <c r="BL76" s="6">
        <v>15406977729.471701</v>
      </c>
      <c r="BM76" s="6">
        <v>15679770615.8416</v>
      </c>
      <c r="BN76" s="6">
        <v>16592018290.477501</v>
      </c>
    </row>
    <row r="77" spans="1:66">
      <c r="A77" s="6" t="s">
        <v>599</v>
      </c>
      <c r="B77" s="6" t="s">
        <v>600</v>
      </c>
      <c r="C77" s="6" t="s">
        <v>457</v>
      </c>
      <c r="D77" s="6" t="s">
        <v>458</v>
      </c>
    </row>
    <row r="78" spans="1:66">
      <c r="A78" s="6" t="s">
        <v>601</v>
      </c>
      <c r="B78" s="6" t="s">
        <v>602</v>
      </c>
      <c r="C78" s="6" t="s">
        <v>457</v>
      </c>
      <c r="D78" s="6" t="s">
        <v>458</v>
      </c>
      <c r="AY78" s="6">
        <v>1004257316.57546</v>
      </c>
      <c r="AZ78" s="6">
        <v>1300919043.1463499</v>
      </c>
      <c r="BA78" s="6">
        <v>1325312280.29689</v>
      </c>
      <c r="BB78" s="6">
        <v>1217273922.6270001</v>
      </c>
      <c r="BC78" s="6">
        <v>1280787802.5367999</v>
      </c>
      <c r="BD78" s="6">
        <v>1668580342.50738</v>
      </c>
      <c r="BE78" s="6">
        <v>1853304096.4602399</v>
      </c>
      <c r="BF78" s="6">
        <v>1864533201.7507601</v>
      </c>
      <c r="BG78" s="6">
        <v>1928849414.3816099</v>
      </c>
      <c r="BH78" s="6">
        <v>2107897544.4273601</v>
      </c>
      <c r="BI78" s="6">
        <v>4968899120.7498102</v>
      </c>
      <c r="BJ78" s="6">
        <v>2809470359.2920799</v>
      </c>
      <c r="BK78" s="6">
        <v>2356002591.8617902</v>
      </c>
      <c r="BL78" s="6">
        <v>2239535212.60498</v>
      </c>
      <c r="BM78" s="6">
        <v>2148377524.6984501</v>
      </c>
      <c r="BN78" s="6">
        <v>2100961274.21736</v>
      </c>
    </row>
    <row r="79" spans="1:66">
      <c r="A79" s="6" t="s">
        <v>603</v>
      </c>
      <c r="B79" s="6" t="s">
        <v>604</v>
      </c>
      <c r="C79" s="6" t="s">
        <v>457</v>
      </c>
      <c r="D79" s="6" t="s">
        <v>458</v>
      </c>
      <c r="AW79" s="6">
        <v>145652662.211101</v>
      </c>
      <c r="AX79" s="6">
        <v>138469402.26189899</v>
      </c>
      <c r="AY79" s="6">
        <v>163965716.23179501</v>
      </c>
      <c r="AZ79" s="6">
        <v>138696540.916419</v>
      </c>
      <c r="BA79" s="6">
        <v>118367631.336858</v>
      </c>
      <c r="BB79" s="6">
        <v>155391232.02365601</v>
      </c>
      <c r="BC79" s="6">
        <v>173051262.412604</v>
      </c>
      <c r="BD79" s="6">
        <v>163937323.89998001</v>
      </c>
      <c r="BE79" s="6">
        <v>276456134.88294202</v>
      </c>
      <c r="BF79" s="6">
        <v>206606836.30212501</v>
      </c>
      <c r="BG79" s="6">
        <v>210716365.12289801</v>
      </c>
      <c r="BH79" s="6">
        <v>280456429.88552302</v>
      </c>
      <c r="BI79" s="6">
        <v>374368837.27547699</v>
      </c>
      <c r="BJ79" s="6">
        <v>369691703.15322399</v>
      </c>
      <c r="BK79" s="6">
        <v>377036044.15774602</v>
      </c>
      <c r="BL79" s="6">
        <v>426016595.55803698</v>
      </c>
      <c r="BM79" s="6">
        <v>685693291.06250703</v>
      </c>
      <c r="BN79" s="6">
        <v>871735198.00915897</v>
      </c>
    </row>
    <row r="80" spans="1:66">
      <c r="A80" s="6" t="s">
        <v>605</v>
      </c>
      <c r="B80" s="6" t="s">
        <v>606</v>
      </c>
      <c r="C80" s="6" t="s">
        <v>457</v>
      </c>
      <c r="D80" s="6" t="s">
        <v>458</v>
      </c>
      <c r="AS80" s="6">
        <v>60642322.444309302</v>
      </c>
      <c r="AT80" s="6">
        <v>54200866.335449703</v>
      </c>
      <c r="AU80" s="6">
        <v>36402658.1270428</v>
      </c>
      <c r="AV80" s="6">
        <v>44153462.409380198</v>
      </c>
      <c r="AW80" s="6">
        <v>43129058.3430283</v>
      </c>
      <c r="AX80" s="6">
        <v>58736037.434885301</v>
      </c>
      <c r="AY80" s="6">
        <v>59377298.158401802</v>
      </c>
      <c r="AZ80" s="6">
        <v>75938674.166008696</v>
      </c>
      <c r="BA80" s="6">
        <v>89809828.286188498</v>
      </c>
      <c r="BB80" s="6">
        <v>77929949.504729897</v>
      </c>
      <c r="BC80" s="6">
        <v>80803796.918159798</v>
      </c>
      <c r="BD80" s="6">
        <v>88747606.827705801</v>
      </c>
      <c r="BE80" s="6">
        <v>51103022.873937801</v>
      </c>
      <c r="BF80" s="6">
        <v>54629871.707427204</v>
      </c>
      <c r="BG80" s="6">
        <v>81894000.132812202</v>
      </c>
      <c r="BH80" s="6">
        <v>99006195.242753103</v>
      </c>
      <c r="BI80" s="6">
        <v>95806265.019048497</v>
      </c>
      <c r="BJ80" s="6">
        <v>96817137.389907598</v>
      </c>
      <c r="BK80" s="6">
        <v>116369694.99757899</v>
      </c>
      <c r="BL80" s="6">
        <v>155742198.79353201</v>
      </c>
      <c r="BM80" s="6">
        <v>170739401.37530199</v>
      </c>
    </row>
    <row r="81" spans="1:66">
      <c r="A81" s="6" t="s">
        <v>607</v>
      </c>
      <c r="B81" s="6" t="s">
        <v>608</v>
      </c>
      <c r="C81" s="6" t="s">
        <v>457</v>
      </c>
      <c r="D81" s="6" t="s">
        <v>458</v>
      </c>
      <c r="AX81" s="6">
        <v>2848879979.2194099</v>
      </c>
      <c r="AY81" s="6">
        <v>3632879209.9777398</v>
      </c>
      <c r="AZ81" s="6">
        <v>4577827838.9583101</v>
      </c>
      <c r="BA81" s="6">
        <v>6054929811.6003599</v>
      </c>
      <c r="BB81" s="6">
        <v>7874177677.2700005</v>
      </c>
      <c r="BC81" s="6">
        <v>6681183364.2639503</v>
      </c>
      <c r="BD81" s="6">
        <v>7332542488.2372198</v>
      </c>
      <c r="BE81" s="6">
        <v>9638460787.7987499</v>
      </c>
      <c r="BF81" s="6">
        <v>5889715762.3134499</v>
      </c>
      <c r="BG81" s="6">
        <v>5323477519.4719296</v>
      </c>
      <c r="BH81" s="6">
        <v>3234530033.8271399</v>
      </c>
      <c r="BI81" s="6">
        <v>1821532036.1284699</v>
      </c>
      <c r="BJ81" s="6">
        <v>1617380494.4201</v>
      </c>
      <c r="BK81" s="6">
        <v>1454021699.13919</v>
      </c>
      <c r="BL81" s="6">
        <v>1185542841.3759201</v>
      </c>
      <c r="BM81" s="6">
        <v>420997995.23345703</v>
      </c>
      <c r="BN81" s="6">
        <v>500332311.20284802</v>
      </c>
    </row>
    <row r="82" spans="1:66">
      <c r="A82" s="6" t="s">
        <v>609</v>
      </c>
      <c r="B82" s="6" t="s">
        <v>610</v>
      </c>
      <c r="C82" s="6" t="s">
        <v>457</v>
      </c>
      <c r="D82" s="6" t="s">
        <v>458</v>
      </c>
      <c r="E82" s="6">
        <v>11362279750.031799</v>
      </c>
      <c r="F82" s="6">
        <v>12860734381.5886</v>
      </c>
      <c r="G82" s="6">
        <v>13488382606.227699</v>
      </c>
      <c r="H82" s="6">
        <v>12599629606.401699</v>
      </c>
      <c r="I82" s="6">
        <v>14958942086.591</v>
      </c>
      <c r="J82" s="6">
        <v>17250309106.871399</v>
      </c>
      <c r="K82" s="6">
        <v>18100777032.990898</v>
      </c>
      <c r="L82" s="6">
        <v>17838012870.324799</v>
      </c>
      <c r="M82" s="6">
        <v>22008873979.432899</v>
      </c>
      <c r="N82" s="6">
        <v>25474286044.790501</v>
      </c>
      <c r="O82" s="6">
        <v>23130013011.833599</v>
      </c>
      <c r="P82" s="6">
        <v>25910761869.8363</v>
      </c>
      <c r="Q82" s="6">
        <v>32207138791.8699</v>
      </c>
      <c r="R82" s="6">
        <v>34083252971.578899</v>
      </c>
      <c r="S82" s="6">
        <v>22661318152.908199</v>
      </c>
      <c r="T82" s="6">
        <v>25306466783.470299</v>
      </c>
      <c r="U82" s="6">
        <v>27031496373.837101</v>
      </c>
      <c r="V82" s="6">
        <v>30372593622.121101</v>
      </c>
      <c r="W82" s="6">
        <v>34099850174.909801</v>
      </c>
      <c r="X82" s="6">
        <v>35560947729.341797</v>
      </c>
      <c r="Y82" s="6">
        <v>29915711746.9422</v>
      </c>
      <c r="Z82" s="6">
        <v>26999694405.8531</v>
      </c>
      <c r="AA82" s="6">
        <v>26128957565.3937</v>
      </c>
      <c r="AB82" s="6">
        <v>27790167974.291801</v>
      </c>
      <c r="AC82" s="6">
        <v>23277450632.304298</v>
      </c>
      <c r="AD82" s="6">
        <v>25453732429.443001</v>
      </c>
      <c r="AE82" s="6">
        <v>25480770149.0746</v>
      </c>
      <c r="AF82" s="6">
        <v>24045500945.2234</v>
      </c>
      <c r="AG82" s="6">
        <v>24664236341.860901</v>
      </c>
      <c r="AH82" s="6">
        <v>26170985913.690601</v>
      </c>
      <c r="AI82" s="6">
        <v>27337979338.640202</v>
      </c>
      <c r="AJ82" s="6">
        <v>28499668182.459801</v>
      </c>
      <c r="AK82" s="6">
        <v>27505989547.128899</v>
      </c>
      <c r="AL82" s="6">
        <v>26407406467.989498</v>
      </c>
      <c r="AM82" s="6">
        <v>25593149381.227299</v>
      </c>
      <c r="AN82" s="6">
        <v>26650323220.262901</v>
      </c>
      <c r="AO82" s="6">
        <v>29062728222.245701</v>
      </c>
      <c r="AP82" s="6">
        <v>30080714065.984402</v>
      </c>
      <c r="AQ82" s="6">
        <v>36875810375.276604</v>
      </c>
      <c r="AR82" s="6">
        <v>39604010483.753502</v>
      </c>
      <c r="AS82" s="6">
        <v>40738349834.819099</v>
      </c>
      <c r="AT82" s="6">
        <v>42924984496.740196</v>
      </c>
      <c r="AU82" s="6">
        <v>42781795201.127701</v>
      </c>
      <c r="AV82" s="6">
        <v>49243304255.2117</v>
      </c>
      <c r="AW82" s="6">
        <v>50702001933.261299</v>
      </c>
      <c r="AX82" s="6">
        <v>44678488625.931999</v>
      </c>
      <c r="AY82" s="6">
        <v>53341415491.691803</v>
      </c>
      <c r="AZ82" s="6">
        <v>61815833898.308601</v>
      </c>
      <c r="BA82" s="6">
        <v>57369150325.519501</v>
      </c>
      <c r="BB82" s="6">
        <v>49376855212.3433</v>
      </c>
      <c r="BC82" s="6">
        <v>39824377496.037903</v>
      </c>
      <c r="BD82" s="6">
        <v>29720465216.0144</v>
      </c>
      <c r="BE82" s="6">
        <v>23275624374.0863</v>
      </c>
      <c r="BF82" s="6">
        <v>21734499873.879299</v>
      </c>
      <c r="BG82" s="6">
        <v>21040374185.8367</v>
      </c>
      <c r="BH82" s="6">
        <v>21075194028.883202</v>
      </c>
      <c r="BI82" s="6">
        <v>21566059174.389099</v>
      </c>
      <c r="BJ82" s="6">
        <v>23390042890.931999</v>
      </c>
      <c r="BK82" s="6">
        <v>22374308248.8484</v>
      </c>
      <c r="BL82" s="6">
        <v>21883607311.250401</v>
      </c>
      <c r="BM82" s="6">
        <v>22122636330.355099</v>
      </c>
      <c r="BN82" s="6">
        <v>26543322906.603901</v>
      </c>
    </row>
    <row r="83" spans="1:66">
      <c r="A83" s="6" t="s">
        <v>611</v>
      </c>
      <c r="B83" s="6" t="s">
        <v>612</v>
      </c>
      <c r="C83" s="6" t="s">
        <v>457</v>
      </c>
      <c r="D83" s="6" t="s">
        <v>458</v>
      </c>
    </row>
    <row r="84" spans="1:66">
      <c r="A84" s="6" t="s">
        <v>613</v>
      </c>
      <c r="B84" s="6" t="s">
        <v>614</v>
      </c>
      <c r="C84" s="6" t="s">
        <v>457</v>
      </c>
      <c r="D84" s="6" t="s">
        <v>458</v>
      </c>
      <c r="AV84" s="6">
        <v>338998059.22262901</v>
      </c>
      <c r="AW84" s="6">
        <v>318991091.61033899</v>
      </c>
      <c r="AX84" s="6">
        <v>463841537.12331301</v>
      </c>
      <c r="AY84" s="6">
        <v>473284825.83631402</v>
      </c>
      <c r="AZ84" s="6">
        <v>615574379.49491501</v>
      </c>
      <c r="BA84" s="6">
        <v>828608570.63057101</v>
      </c>
      <c r="BB84" s="6">
        <v>708566764.95683503</v>
      </c>
      <c r="BC84" s="6">
        <v>1179610810.4205699</v>
      </c>
      <c r="BD84" s="6">
        <v>1442582392.7165</v>
      </c>
      <c r="BE84" s="6">
        <v>880466630.68162405</v>
      </c>
      <c r="BF84" s="6">
        <v>698003086.05754697</v>
      </c>
      <c r="BG84" s="6">
        <v>544989797.75875902</v>
      </c>
      <c r="BH84" s="6">
        <v>600529139.85047305</v>
      </c>
      <c r="BI84" s="6">
        <v>665991937.87788403</v>
      </c>
      <c r="BJ84" s="6">
        <v>638462350.44337404</v>
      </c>
      <c r="BK84" s="6">
        <v>594447021.69633698</v>
      </c>
      <c r="BL84" s="6">
        <v>911197332.93410099</v>
      </c>
      <c r="BM84" s="6">
        <v>964655950.39413702</v>
      </c>
    </row>
    <row r="85" spans="1:66">
      <c r="A85" s="6" t="s">
        <v>615</v>
      </c>
      <c r="B85" s="6" t="s">
        <v>616</v>
      </c>
      <c r="C85" s="6" t="s">
        <v>457</v>
      </c>
      <c r="D85" s="6" t="s">
        <v>458</v>
      </c>
      <c r="E85" s="6">
        <v>1311935299.4946499</v>
      </c>
      <c r="F85" s="6">
        <v>1381304849.34128</v>
      </c>
      <c r="G85" s="6">
        <v>1322888463.9460299</v>
      </c>
      <c r="H85" s="6">
        <v>1567507115.3489799</v>
      </c>
      <c r="I85" s="6">
        <v>1920439700.95542</v>
      </c>
      <c r="J85" s="6">
        <v>2029971946.44874</v>
      </c>
      <c r="K85" s="6">
        <v>2019018864.01142</v>
      </c>
      <c r="L85" s="6">
        <v>2241731623.5469799</v>
      </c>
      <c r="M85" s="6">
        <v>2548418042.84092</v>
      </c>
      <c r="N85" s="6">
        <v>2588579345.4374199</v>
      </c>
      <c r="O85" s="6">
        <v>2550852043.0406499</v>
      </c>
      <c r="P85" s="6">
        <v>2768696775.0438499</v>
      </c>
      <c r="Q85" s="6">
        <v>2752875637.6615701</v>
      </c>
      <c r="R85" s="6">
        <v>3065647084.5877299</v>
      </c>
      <c r="S85" s="6">
        <v>3008447644.6489401</v>
      </c>
      <c r="T85" s="6">
        <v>3293227899.0682502</v>
      </c>
      <c r="U85" s="6">
        <v>4519973521.9782495</v>
      </c>
      <c r="V85" s="6">
        <v>4938624821.2297602</v>
      </c>
      <c r="W85" s="6">
        <v>5302510680.6023598</v>
      </c>
      <c r="X85" s="6">
        <v>5026249508.5605001</v>
      </c>
      <c r="Y85" s="6">
        <v>4539445686.9328699</v>
      </c>
      <c r="Z85" s="6">
        <v>4892378463.7282896</v>
      </c>
      <c r="AA85" s="6">
        <v>4356894257.1267099</v>
      </c>
      <c r="AB85" s="6">
        <v>3139884689.4212799</v>
      </c>
      <c r="AC85" s="6">
        <v>2859972489.8070698</v>
      </c>
      <c r="AD85" s="6">
        <v>2677421060.14077</v>
      </c>
      <c r="AE85" s="6">
        <v>2782083857.6809001</v>
      </c>
      <c r="AF85" s="6">
        <v>3239679459.2891998</v>
      </c>
      <c r="AG85" s="6">
        <v>3648594676.0633998</v>
      </c>
      <c r="AH85" s="6">
        <v>3881043518.0762701</v>
      </c>
      <c r="AI85" s="6">
        <v>3483081383.7393899</v>
      </c>
      <c r="AJ85" s="6">
        <v>3663198785.9331999</v>
      </c>
      <c r="AK85" s="6">
        <v>4575955958.7402496</v>
      </c>
      <c r="AL85" s="6">
        <v>5012019016.64429</v>
      </c>
      <c r="AM85" s="6">
        <v>4880662312.78234</v>
      </c>
      <c r="AN85" s="6">
        <v>5304956968.6451502</v>
      </c>
      <c r="AO85" s="6">
        <v>5199786777.5083599</v>
      </c>
      <c r="AP85" s="6">
        <v>6369963087.6116104</v>
      </c>
      <c r="AQ85" s="6">
        <v>7480021610.1539497</v>
      </c>
      <c r="AR85" s="6">
        <v>7914374484.7237101</v>
      </c>
      <c r="AS85" s="6">
        <v>7217206286.2557697</v>
      </c>
      <c r="AT85" s="6">
        <v>7349497130.8059902</v>
      </c>
      <c r="AU85" s="6">
        <v>8031651931.3489799</v>
      </c>
      <c r="AV85" s="6">
        <v>7780673792.7697897</v>
      </c>
      <c r="AW85" s="6">
        <v>7690212985.3024197</v>
      </c>
      <c r="AX85" s="6">
        <v>8019004311.7450895</v>
      </c>
      <c r="AY85" s="6">
        <v>9280533751.7850895</v>
      </c>
      <c r="AZ85" s="6">
        <v>9740162816.5946693</v>
      </c>
      <c r="BA85" s="6">
        <v>9171785795.2388</v>
      </c>
      <c r="BB85" s="6">
        <v>7967657035.4558601</v>
      </c>
      <c r="BC85" s="6">
        <v>7803052819.6020899</v>
      </c>
      <c r="BD85" s="6">
        <v>8357495129.3039703</v>
      </c>
      <c r="BE85" s="6">
        <v>8659107102.9804707</v>
      </c>
      <c r="BF85" s="6">
        <v>8788062601.9165192</v>
      </c>
      <c r="BG85" s="6">
        <v>9168763498.8532009</v>
      </c>
      <c r="BH85" s="6">
        <v>9027308002.8217602</v>
      </c>
      <c r="BI85" s="6">
        <v>8871633067.6111794</v>
      </c>
      <c r="BJ85" s="6">
        <v>9233996969.2709007</v>
      </c>
      <c r="BK85" s="6">
        <v>9646793279.2759495</v>
      </c>
      <c r="BL85" s="6">
        <v>10507081678.296</v>
      </c>
      <c r="BM85" s="6">
        <v>9856739549.3120403</v>
      </c>
      <c r="BN85" s="6">
        <v>11902625852.5264</v>
      </c>
    </row>
    <row r="86" spans="1:66">
      <c r="A86" s="6" t="s">
        <v>617</v>
      </c>
      <c r="B86" s="6" t="s">
        <v>618</v>
      </c>
      <c r="C86" s="6" t="s">
        <v>457</v>
      </c>
      <c r="D86" s="6" t="s">
        <v>458</v>
      </c>
    </row>
    <row r="87" spans="1:66">
      <c r="A87" s="6" t="s">
        <v>619</v>
      </c>
      <c r="B87" s="6" t="s">
        <v>620</v>
      </c>
      <c r="C87" s="6" t="s">
        <v>457</v>
      </c>
      <c r="D87" s="6" t="s">
        <v>458</v>
      </c>
    </row>
    <row r="88" spans="1:66">
      <c r="A88" s="6" t="s">
        <v>621</v>
      </c>
      <c r="B88" s="6" t="s">
        <v>622</v>
      </c>
      <c r="C88" s="6" t="s">
        <v>457</v>
      </c>
      <c r="D88" s="6" t="s">
        <v>458</v>
      </c>
      <c r="F88" s="6">
        <v>3305266154.5485101</v>
      </c>
      <c r="G88" s="6">
        <v>4455054799.7296305</v>
      </c>
      <c r="H88" s="6">
        <v>6007287528.3408098</v>
      </c>
      <c r="I88" s="6">
        <v>6697208869.0939198</v>
      </c>
      <c r="J88" s="6">
        <v>7473445617.5106201</v>
      </c>
      <c r="K88" s="6">
        <v>6496047019.4344501</v>
      </c>
      <c r="L88" s="6">
        <v>5375030176.8078604</v>
      </c>
      <c r="M88" s="6">
        <v>4886391069.8253202</v>
      </c>
      <c r="N88" s="6">
        <v>5087552919.4848003</v>
      </c>
      <c r="O88" s="6">
        <v>5806366446.9035501</v>
      </c>
      <c r="P88" s="6">
        <v>7186088744.2986698</v>
      </c>
      <c r="Q88" s="6">
        <v>7847238282.4972601</v>
      </c>
      <c r="R88" s="6">
        <v>8766972891.3532696</v>
      </c>
      <c r="S88" s="6">
        <v>8623113878.5806408</v>
      </c>
      <c r="T88" s="6">
        <v>8795503925.6855793</v>
      </c>
      <c r="U88" s="6">
        <v>10002836175.9758</v>
      </c>
      <c r="V88" s="6">
        <v>12589890723.6611</v>
      </c>
      <c r="W88" s="6">
        <v>13883417997.5037</v>
      </c>
      <c r="X88" s="6">
        <v>15952941251.5408</v>
      </c>
      <c r="Y88" s="6">
        <v>19177429667.536701</v>
      </c>
      <c r="Z88" s="6">
        <v>20951891465.250999</v>
      </c>
      <c r="AA88" s="6">
        <v>21351566714.125599</v>
      </c>
      <c r="AB88" s="6">
        <v>19610330931.076801</v>
      </c>
      <c r="AC88" s="6">
        <v>20141224861.0578</v>
      </c>
      <c r="AD88" s="6">
        <v>20161569775.834801</v>
      </c>
      <c r="AE88" s="6">
        <v>21400081510.901699</v>
      </c>
      <c r="AF88" s="6">
        <v>24432557269.682201</v>
      </c>
      <c r="AG88" s="6">
        <v>26420941632.833302</v>
      </c>
      <c r="AH88" s="6">
        <v>27461782657.462799</v>
      </c>
      <c r="AI88" s="6">
        <v>29708270554.8269</v>
      </c>
      <c r="AJ88" s="6">
        <v>32508645747.393501</v>
      </c>
      <c r="AK88" s="6">
        <v>35423024693.1782</v>
      </c>
      <c r="AL88" s="6">
        <v>36465551095.363098</v>
      </c>
      <c r="AM88" s="6">
        <v>41924970534.056801</v>
      </c>
      <c r="AN88" s="6">
        <v>44982365803.836403</v>
      </c>
      <c r="AO88" s="6">
        <v>49782561850.109299</v>
      </c>
      <c r="AP88" s="6">
        <v>56594737545.310204</v>
      </c>
      <c r="AQ88" s="6">
        <v>52410185843.237602</v>
      </c>
      <c r="AR88" s="6">
        <v>43847986324.876999</v>
      </c>
      <c r="AS88" s="6">
        <v>47301686088.420197</v>
      </c>
      <c r="AT88" s="6">
        <v>48604001402.373596</v>
      </c>
      <c r="AU88" s="6">
        <v>46712887400.996803</v>
      </c>
      <c r="AV88" s="6">
        <v>47420384821.971497</v>
      </c>
      <c r="AW88" s="6">
        <v>49011983154.914597</v>
      </c>
      <c r="AX88" s="6">
        <v>50984115663.066299</v>
      </c>
      <c r="AY88" s="6">
        <v>54587693644.9375</v>
      </c>
      <c r="AZ88" s="6">
        <v>56313159109.431396</v>
      </c>
      <c r="BA88" s="6">
        <v>57095776215.736702</v>
      </c>
      <c r="BB88" s="6">
        <v>55116059508.585297</v>
      </c>
      <c r="BC88" s="6">
        <v>59355145212.989304</v>
      </c>
      <c r="BD88" s="6">
        <v>65427199393.105598</v>
      </c>
      <c r="BE88" s="6">
        <v>69868048867.724594</v>
      </c>
      <c r="BF88" s="6">
        <v>71659364440.993896</v>
      </c>
      <c r="BG88" s="6">
        <v>71577984781.885696</v>
      </c>
      <c r="BH88" s="6">
        <v>69300678552.078201</v>
      </c>
      <c r="BI88" s="6">
        <v>69221947343.414398</v>
      </c>
      <c r="BJ88" s="6">
        <v>71385129435.892593</v>
      </c>
      <c r="BK88" s="6">
        <v>72591017076.849503</v>
      </c>
      <c r="BL88" s="6">
        <v>61748622110.0149</v>
      </c>
      <c r="BM88" s="6">
        <v>54638375355.713501</v>
      </c>
      <c r="BN88" s="6">
        <v>59995829452.299698</v>
      </c>
    </row>
    <row r="89" spans="1:66">
      <c r="A89" s="6" t="s">
        <v>623</v>
      </c>
      <c r="B89" s="6" t="s">
        <v>624</v>
      </c>
      <c r="C89" s="6" t="s">
        <v>457</v>
      </c>
      <c r="D89" s="6" t="s">
        <v>458</v>
      </c>
      <c r="E89" s="6">
        <v>395933523.91696501</v>
      </c>
      <c r="F89" s="6">
        <v>351753713.29562402</v>
      </c>
      <c r="G89" s="6">
        <v>482795562.46894199</v>
      </c>
      <c r="H89" s="6">
        <v>563479857.02459204</v>
      </c>
      <c r="I89" s="6">
        <v>558799790.13964605</v>
      </c>
      <c r="J89" s="6">
        <v>588939824.99917805</v>
      </c>
      <c r="K89" s="6">
        <v>676737914.69641304</v>
      </c>
      <c r="L89" s="6">
        <v>884158546.547997</v>
      </c>
      <c r="M89" s="6">
        <v>921599093.43014801</v>
      </c>
      <c r="N89" s="6">
        <v>926653573.69164705</v>
      </c>
      <c r="O89" s="6">
        <v>907933294.34928</v>
      </c>
      <c r="P89" s="6">
        <v>833052200.58497703</v>
      </c>
      <c r="Q89" s="6">
        <v>780635437.31048095</v>
      </c>
      <c r="R89" s="6">
        <v>965966152.04881096</v>
      </c>
      <c r="S89" s="6">
        <v>1095136040.5626199</v>
      </c>
      <c r="T89" s="6">
        <v>1192481464.81673</v>
      </c>
      <c r="U89" s="6">
        <v>1220561877.9289899</v>
      </c>
      <c r="V89" s="6">
        <v>1432100974.30457</v>
      </c>
      <c r="W89" s="6">
        <v>1454135998.07111</v>
      </c>
      <c r="X89" s="6">
        <v>1547970997.0753901</v>
      </c>
      <c r="Y89" s="6">
        <v>1366844032.2159901</v>
      </c>
      <c r="Z89" s="6">
        <v>1097938744.52105</v>
      </c>
      <c r="AA89" s="6">
        <v>723967759.63813806</v>
      </c>
      <c r="AB89" s="6">
        <v>776367754.67448294</v>
      </c>
      <c r="AC89" s="6">
        <v>990241086.85075903</v>
      </c>
      <c r="AD89" s="6">
        <v>1047694170.37608</v>
      </c>
      <c r="AE89" s="6">
        <v>897449355.92032695</v>
      </c>
      <c r="AF89" s="6">
        <v>1176694422.74402</v>
      </c>
      <c r="AG89" s="6">
        <v>1464110830.0151</v>
      </c>
      <c r="AH89" s="6">
        <v>1388020089.99281</v>
      </c>
      <c r="AI89" s="6">
        <v>1471561684.8887899</v>
      </c>
      <c r="AJ89" s="6">
        <v>1624757659.2395</v>
      </c>
      <c r="AK89" s="6">
        <v>1835079531.5079401</v>
      </c>
      <c r="AL89" s="6">
        <v>2377104615.6819801</v>
      </c>
      <c r="AM89" s="6">
        <v>2590375717.6743798</v>
      </c>
      <c r="AN89" s="6">
        <v>2721419608.6947498</v>
      </c>
      <c r="AO89" s="6">
        <v>2523484973.3702898</v>
      </c>
      <c r="AP89" s="6">
        <v>2712072764.6346002</v>
      </c>
      <c r="AQ89" s="6">
        <v>2783306435.0077901</v>
      </c>
      <c r="AR89" s="6">
        <v>3043937199.8395</v>
      </c>
      <c r="AS89" s="6">
        <v>3244223511.85569</v>
      </c>
      <c r="AT89" s="6">
        <v>3146580733.2968502</v>
      </c>
      <c r="AU89" s="6">
        <v>2917398154.5399899</v>
      </c>
      <c r="AV89" s="6">
        <v>3097918678.9032698</v>
      </c>
      <c r="AW89" s="6">
        <v>3821983610.4912801</v>
      </c>
      <c r="AX89" s="6">
        <v>3767184212.3468699</v>
      </c>
      <c r="AY89" s="6">
        <v>4270269361.1526799</v>
      </c>
      <c r="AZ89" s="6">
        <v>5310915007.0261698</v>
      </c>
      <c r="BA89" s="6">
        <v>5643287578.8858805</v>
      </c>
      <c r="BB89" s="6">
        <v>3646337553.3762498</v>
      </c>
      <c r="BC89" s="6">
        <v>3697265703.9239802</v>
      </c>
      <c r="BD89" s="6">
        <v>4321433563.3831396</v>
      </c>
      <c r="BE89" s="6">
        <v>4482432613.5851402</v>
      </c>
      <c r="BF89" s="6">
        <v>4396627826.9149103</v>
      </c>
      <c r="BG89" s="6">
        <v>4424741582.3273602</v>
      </c>
      <c r="BH89" s="6">
        <v>4968640067.07617</v>
      </c>
      <c r="BI89" s="6">
        <v>4602807169.1903095</v>
      </c>
      <c r="BJ89" s="6">
        <v>5116998549.6682901</v>
      </c>
      <c r="BK89" s="6">
        <v>5489452697.25457</v>
      </c>
      <c r="BL89" s="6">
        <v>5202767928.5861101</v>
      </c>
      <c r="BM89" s="6">
        <v>3965054535.3903799</v>
      </c>
      <c r="BN89" s="6">
        <v>5285386017.5395498</v>
      </c>
    </row>
    <row r="90" spans="1:66">
      <c r="A90" s="6" t="s">
        <v>625</v>
      </c>
      <c r="B90" s="6" t="s">
        <v>626</v>
      </c>
      <c r="C90" s="6" t="s">
        <v>457</v>
      </c>
      <c r="D90" s="6" t="s">
        <v>458</v>
      </c>
      <c r="AN90" s="6">
        <v>4223823119.1424899</v>
      </c>
      <c r="AO90" s="6">
        <v>5627505033.2902699</v>
      </c>
      <c r="AP90" s="6">
        <v>7177037666.4691496</v>
      </c>
      <c r="AQ90" s="6">
        <v>7349590075.8120003</v>
      </c>
      <c r="AR90" s="6">
        <v>7345058261.0251999</v>
      </c>
      <c r="AS90" s="6">
        <v>7217097736.1988497</v>
      </c>
      <c r="AT90" s="6">
        <v>7527719426.8880301</v>
      </c>
      <c r="AU90" s="6">
        <v>8365353092.8426704</v>
      </c>
      <c r="AV90" s="6">
        <v>10120891727.024599</v>
      </c>
      <c r="AW90" s="6">
        <v>10407100923.634399</v>
      </c>
      <c r="AX90" s="6">
        <v>10778648890.120199</v>
      </c>
      <c r="AY90" s="6">
        <v>11684110947.6124</v>
      </c>
      <c r="AZ90" s="6">
        <v>12222603039.6551</v>
      </c>
      <c r="BA90" s="6">
        <v>13453395786.1084</v>
      </c>
      <c r="BB90" s="6">
        <v>11461555872.615999</v>
      </c>
      <c r="BC90" s="6">
        <v>9866116176.3888493</v>
      </c>
      <c r="BD90" s="6">
        <v>9494753515.3949299</v>
      </c>
      <c r="BE90" s="6">
        <v>9063734191.42486</v>
      </c>
      <c r="BF90" s="6">
        <v>9153621068.4632492</v>
      </c>
      <c r="BG90" s="6">
        <v>8945645558.0111198</v>
      </c>
      <c r="BH90" s="6">
        <v>9681853700.3782501</v>
      </c>
      <c r="BI90" s="6">
        <v>10163981857.8139</v>
      </c>
      <c r="BJ90" s="6">
        <v>10326784550.677</v>
      </c>
      <c r="BK90" s="6">
        <v>10733896598.343901</v>
      </c>
      <c r="BL90" s="6">
        <v>11700457271.921499</v>
      </c>
      <c r="BM90" s="6">
        <v>11111956879.6826</v>
      </c>
      <c r="BN90" s="6">
        <v>11639325621.4291</v>
      </c>
    </row>
    <row r="91" spans="1:66">
      <c r="A91" s="6" t="s">
        <v>627</v>
      </c>
      <c r="B91" s="6" t="s">
        <v>628</v>
      </c>
      <c r="C91" s="6" t="s">
        <v>457</v>
      </c>
      <c r="D91" s="6" t="s">
        <v>458</v>
      </c>
      <c r="AS91" s="6">
        <v>1889101894.3703699</v>
      </c>
      <c r="AT91" s="6">
        <v>1649577131.9500599</v>
      </c>
      <c r="AU91" s="6">
        <v>1321761229.58443</v>
      </c>
      <c r="AV91" s="6">
        <v>1479142711.93626</v>
      </c>
      <c r="AW91" s="6">
        <v>1584028237.6157899</v>
      </c>
      <c r="AX91" s="6">
        <v>1963667652.0866799</v>
      </c>
      <c r="AY91" s="6">
        <v>1971282424.45314</v>
      </c>
      <c r="AZ91" s="6">
        <v>2289681561.4237499</v>
      </c>
      <c r="BA91" s="6">
        <v>2443349963.7843399</v>
      </c>
      <c r="BB91" s="6">
        <v>2132208374.0511701</v>
      </c>
      <c r="BC91" s="6">
        <v>3110126767.37256</v>
      </c>
      <c r="BD91" s="6">
        <v>2661093041.30193</v>
      </c>
      <c r="BE91" s="6">
        <v>2383800452.3702998</v>
      </c>
      <c r="BF91" s="6">
        <v>2217704774.0497499</v>
      </c>
      <c r="BG91" s="6">
        <v>2671801884.17241</v>
      </c>
      <c r="BH91" s="6">
        <v>2084400649.95644</v>
      </c>
      <c r="BI91" s="6">
        <v>2442034289.45789</v>
      </c>
      <c r="BJ91" s="6">
        <v>2634973001.6570601</v>
      </c>
      <c r="BK91" s="6">
        <v>2497927951.4252501</v>
      </c>
      <c r="BL91" s="6">
        <v>2689420844.7466002</v>
      </c>
      <c r="BM91" s="6">
        <v>2135647600.1540899</v>
      </c>
      <c r="BN91" s="6">
        <v>1671103238.0436001</v>
      </c>
    </row>
    <row r="92" spans="1:66">
      <c r="A92" s="6" t="s">
        <v>629</v>
      </c>
      <c r="B92" s="6" t="s">
        <v>630</v>
      </c>
      <c r="C92" s="6" t="s">
        <v>457</v>
      </c>
      <c r="D92" s="6" t="s">
        <v>458</v>
      </c>
      <c r="AJ92" s="6">
        <v>13193516350.5858</v>
      </c>
      <c r="AK92" s="6">
        <v>12845276851.0646</v>
      </c>
      <c r="AL92" s="6">
        <v>13106172647.2931</v>
      </c>
      <c r="AM92" s="6">
        <v>14740549456.2931</v>
      </c>
      <c r="AN92" s="6">
        <v>14105175731.4312</v>
      </c>
      <c r="AO92" s="6">
        <v>14752436612.281099</v>
      </c>
      <c r="AP92" s="6">
        <v>16036576481.433399</v>
      </c>
      <c r="AQ92" s="6">
        <v>17863828949.370399</v>
      </c>
      <c r="AR92" s="6">
        <v>19291686431.045399</v>
      </c>
      <c r="AS92" s="6">
        <v>20447291310.534901</v>
      </c>
      <c r="AT92" s="6">
        <v>20999446895.724602</v>
      </c>
      <c r="AU92" s="6">
        <v>22612868176.8144</v>
      </c>
      <c r="AV92" s="6">
        <v>22874047953.603699</v>
      </c>
      <c r="AW92" s="6">
        <v>24689142867.3713</v>
      </c>
      <c r="AX92" s="6">
        <v>25581788728.486698</v>
      </c>
      <c r="AY92" s="6">
        <v>25770728432.960701</v>
      </c>
      <c r="AZ92" s="6">
        <v>26957382331.092899</v>
      </c>
      <c r="BA92" s="6">
        <v>27276707866.073601</v>
      </c>
      <c r="BB92" s="6">
        <v>24788619297.790298</v>
      </c>
      <c r="BC92" s="6">
        <v>22442121844.038898</v>
      </c>
      <c r="BD92" s="6">
        <v>22150089946.569099</v>
      </c>
      <c r="BE92" s="6">
        <v>21487857660.673199</v>
      </c>
      <c r="BF92" s="6">
        <v>23593470147.584</v>
      </c>
      <c r="BG92" s="6">
        <v>26466565831.043701</v>
      </c>
      <c r="BH92" s="6">
        <v>27753877547.367401</v>
      </c>
      <c r="BI92" s="6">
        <v>24814591928.973499</v>
      </c>
      <c r="BJ92" s="6">
        <v>29697321292.724602</v>
      </c>
      <c r="BK92" s="6">
        <v>34527611359.222397</v>
      </c>
      <c r="BL92" s="6">
        <v>38940971780.942101</v>
      </c>
      <c r="BM92" s="6">
        <v>36164341779.062599</v>
      </c>
      <c r="BN92" s="6">
        <v>38029606293.574898</v>
      </c>
    </row>
    <row r="93" spans="1:66">
      <c r="A93" s="6" t="s">
        <v>631</v>
      </c>
      <c r="B93" s="6" t="s">
        <v>632</v>
      </c>
      <c r="C93" s="6" t="s">
        <v>457</v>
      </c>
      <c r="D93" s="6" t="s">
        <v>458</v>
      </c>
      <c r="E93" s="6">
        <v>4060988496.7065902</v>
      </c>
      <c r="F93" s="6">
        <v>5833537221.6948404</v>
      </c>
      <c r="G93" s="6">
        <v>5304418199.2856703</v>
      </c>
      <c r="H93" s="6">
        <v>4047760521.1245298</v>
      </c>
      <c r="I93" s="6">
        <v>4603335494.6978197</v>
      </c>
      <c r="J93" s="6">
        <v>4788527152.45856</v>
      </c>
      <c r="K93" s="6">
        <v>5383786052.6809998</v>
      </c>
      <c r="L93" s="6">
        <v>4391687885.6759396</v>
      </c>
      <c r="M93" s="6">
        <v>5370558077.0989399</v>
      </c>
      <c r="N93" s="6">
        <v>6905003241.99821</v>
      </c>
      <c r="O93" s="6">
        <v>9180215038.2315197</v>
      </c>
      <c r="P93" s="6">
        <v>11111499469.525299</v>
      </c>
      <c r="Q93" s="6">
        <v>13227975559.744101</v>
      </c>
      <c r="R93" s="6">
        <v>15476731404.813299</v>
      </c>
      <c r="S93" s="6">
        <v>18449083793.0462</v>
      </c>
      <c r="T93" s="6">
        <v>21142137552.442799</v>
      </c>
      <c r="U93" s="6">
        <v>22410512063.699799</v>
      </c>
      <c r="V93" s="6">
        <v>25976053743.900101</v>
      </c>
      <c r="W93" s="6">
        <v>29888796932.1604</v>
      </c>
      <c r="X93" s="6">
        <v>31209700084.2066</v>
      </c>
      <c r="Y93" s="6">
        <v>37103157406.338501</v>
      </c>
      <c r="Z93" s="6">
        <v>41234983464.883797</v>
      </c>
      <c r="AA93" s="6">
        <v>46592904882.629097</v>
      </c>
      <c r="AB93" s="6">
        <v>50237880118.211098</v>
      </c>
      <c r="AC93" s="6">
        <v>47215024403.9319</v>
      </c>
      <c r="AD93" s="6">
        <v>50619543393.292099</v>
      </c>
      <c r="AE93" s="6">
        <v>55279757782.309303</v>
      </c>
      <c r="AF93" s="6">
        <v>58312161530.778702</v>
      </c>
      <c r="AG93" s="6">
        <v>65032170551.332199</v>
      </c>
      <c r="AH93" s="6">
        <v>73721396915.176697</v>
      </c>
      <c r="AI93" s="6">
        <v>84465256812.883102</v>
      </c>
      <c r="AJ93" s="6">
        <v>89976536435.306</v>
      </c>
      <c r="AK93" s="6">
        <v>94420500774.139404</v>
      </c>
      <c r="AL93" s="6">
        <v>99792946832.468994</v>
      </c>
      <c r="AM93" s="6">
        <v>113520172374.888</v>
      </c>
      <c r="AN93" s="6">
        <v>129407170177.13</v>
      </c>
      <c r="AO93" s="6">
        <v>148189831080.61499</v>
      </c>
      <c r="AP93" s="6">
        <v>160886740358.11899</v>
      </c>
      <c r="AQ93" s="6">
        <v>107781006796.901</v>
      </c>
      <c r="AR93" s="6">
        <v>88169763434.507599</v>
      </c>
      <c r="AS93" s="6">
        <v>102926959807.235</v>
      </c>
      <c r="AT93" s="6">
        <v>109609460247.95799</v>
      </c>
      <c r="AU93" s="6">
        <v>114755002376.119</v>
      </c>
      <c r="AV93" s="6">
        <v>115443883985.06599</v>
      </c>
      <c r="AW93" s="6">
        <v>132394856039.291</v>
      </c>
      <c r="AX93" s="6">
        <v>146808880589.28299</v>
      </c>
      <c r="AY93" s="6">
        <v>150621331542.04599</v>
      </c>
      <c r="AZ93" s="6">
        <v>164665083650.298</v>
      </c>
      <c r="BA93" s="6">
        <v>184237385917.65399</v>
      </c>
      <c r="BB93" s="6">
        <v>190305080648.289</v>
      </c>
      <c r="BC93" s="6">
        <v>206445370243.88599</v>
      </c>
      <c r="BD93" s="6">
        <v>224735628427.686</v>
      </c>
      <c r="BE93" s="6">
        <v>245242940621.474</v>
      </c>
      <c r="BF93" s="6">
        <v>257530294374.664</v>
      </c>
      <c r="BG93" s="6">
        <v>268988067974.96799</v>
      </c>
      <c r="BH93" s="6">
        <v>282462859590.96802</v>
      </c>
      <c r="BI93" s="6">
        <v>295097786221.15802</v>
      </c>
      <c r="BJ93" s="6">
        <v>313258027307.62903</v>
      </c>
      <c r="BK93" s="6">
        <v>334170650615.18701</v>
      </c>
      <c r="BL93" s="6">
        <v>349049206873.39697</v>
      </c>
      <c r="BM93" s="6">
        <v>331732642745.19702</v>
      </c>
      <c r="BN93" s="6">
        <v>344348989962.65302</v>
      </c>
    </row>
    <row r="94" spans="1:66">
      <c r="A94" s="6" t="s">
        <v>633</v>
      </c>
      <c r="B94" s="6" t="s">
        <v>634</v>
      </c>
      <c r="C94" s="6" t="s">
        <v>457</v>
      </c>
      <c r="D94" s="6" t="s">
        <v>458</v>
      </c>
    </row>
    <row r="95" spans="1:66">
      <c r="A95" s="6" t="s">
        <v>635</v>
      </c>
      <c r="B95" s="6" t="s">
        <v>636</v>
      </c>
      <c r="C95" s="6" t="s">
        <v>457</v>
      </c>
      <c r="D95" s="6" t="s">
        <v>458</v>
      </c>
      <c r="E95" s="6">
        <v>20546429284.185699</v>
      </c>
      <c r="F95" s="6">
        <v>23265569930.372501</v>
      </c>
      <c r="G95" s="6">
        <v>24794099323.862598</v>
      </c>
      <c r="H95" s="6">
        <v>27682474860.676998</v>
      </c>
      <c r="I95" s="6">
        <v>29815761951.302898</v>
      </c>
      <c r="J95" s="6">
        <v>30774012163.071301</v>
      </c>
      <c r="K95" s="6">
        <v>31211590417.040699</v>
      </c>
      <c r="L95" s="6">
        <v>33228575233.236198</v>
      </c>
      <c r="M95" s="6">
        <v>35004073462.5877</v>
      </c>
      <c r="N95" s="6">
        <v>35027927713.637703</v>
      </c>
      <c r="O95" s="6">
        <v>33085047669.102501</v>
      </c>
      <c r="P95" s="6">
        <v>36524921811.3116</v>
      </c>
      <c r="Q95" s="6">
        <v>38094703585.388702</v>
      </c>
      <c r="R95" s="6">
        <v>37090208298.963898</v>
      </c>
      <c r="S95" s="6">
        <v>38516916961.5075</v>
      </c>
      <c r="T95" s="6">
        <v>37825807828.687302</v>
      </c>
      <c r="U95" s="6">
        <v>41960892435.970703</v>
      </c>
      <c r="V95" s="6">
        <v>47635904719.900398</v>
      </c>
      <c r="W95" s="6">
        <v>50099648164.252098</v>
      </c>
      <c r="X95" s="6">
        <v>50067097077.703499</v>
      </c>
      <c r="Y95" s="6">
        <v>51259904649.374901</v>
      </c>
      <c r="Z95" s="6">
        <v>51195229428.202499</v>
      </c>
      <c r="AA95" s="6">
        <v>54085858620.191299</v>
      </c>
      <c r="AB95" s="6">
        <v>58051084814.545601</v>
      </c>
      <c r="AC95" s="6">
        <v>59018570552.431297</v>
      </c>
      <c r="AD95" s="6">
        <v>61736909054.331802</v>
      </c>
      <c r="AE95" s="6">
        <v>67620316391.176598</v>
      </c>
      <c r="AF95" s="6">
        <v>75089830380.0858</v>
      </c>
      <c r="AG95" s="6">
        <v>77689703954.365204</v>
      </c>
      <c r="AH95" s="6">
        <v>84470999574.707306</v>
      </c>
      <c r="AI95" s="6">
        <v>98391546300.747498</v>
      </c>
      <c r="AJ95" s="6">
        <v>90811823270.814194</v>
      </c>
      <c r="AK95" s="6">
        <v>100437880861.089</v>
      </c>
      <c r="AL95" s="6">
        <v>99608102051.412796</v>
      </c>
      <c r="AM95" s="6">
        <v>105344529424.041</v>
      </c>
      <c r="AN95" s="6">
        <v>118112415408.995</v>
      </c>
      <c r="AO95" s="6">
        <v>123667307596.414</v>
      </c>
      <c r="AP95" s="6">
        <v>134919083585.70599</v>
      </c>
      <c r="AQ95" s="6">
        <v>149246002004.13699</v>
      </c>
      <c r="AR95" s="6">
        <v>174231566991.729</v>
      </c>
      <c r="AS95" s="6">
        <v>171105884311.31201</v>
      </c>
      <c r="AT95" s="6">
        <v>209074665959.01901</v>
      </c>
      <c r="AU95" s="6">
        <v>207574859782.70599</v>
      </c>
      <c r="AV95" s="6">
        <v>218194398255.49399</v>
      </c>
      <c r="AW95" s="6">
        <v>243186323171.94699</v>
      </c>
      <c r="AX95" s="6">
        <v>283169150509.59302</v>
      </c>
      <c r="AY95" s="6">
        <v>322456353435.46802</v>
      </c>
      <c r="AZ95" s="6">
        <v>375109924501.43903</v>
      </c>
      <c r="BA95" s="6">
        <v>387110966627.31201</v>
      </c>
      <c r="BB95" s="6">
        <v>416829010022.82202</v>
      </c>
      <c r="BC95" s="6">
        <v>462872550542.05701</v>
      </c>
      <c r="BD95" s="6">
        <v>518847497470.10699</v>
      </c>
      <c r="BE95" s="6">
        <v>544473773375.58301</v>
      </c>
      <c r="BF95" s="6">
        <v>552977385036.42505</v>
      </c>
      <c r="BG95" s="6">
        <v>567372754661.21997</v>
      </c>
      <c r="BH95" s="6">
        <v>604426918417.25403</v>
      </c>
      <c r="BI95" s="6">
        <v>655552067838.93604</v>
      </c>
      <c r="BJ95" s="6">
        <v>706699182669.24902</v>
      </c>
      <c r="BK95" s="6">
        <v>785871176756.20398</v>
      </c>
      <c r="BL95" s="6">
        <v>798075431661.24597</v>
      </c>
      <c r="BM95" s="6">
        <v>715041633195.745</v>
      </c>
      <c r="BN95" s="6">
        <v>828023933517.90906</v>
      </c>
    </row>
    <row r="96" spans="1:66">
      <c r="A96" s="6" t="s">
        <v>637</v>
      </c>
      <c r="B96" s="6" t="s">
        <v>638</v>
      </c>
      <c r="C96" s="6" t="s">
        <v>457</v>
      </c>
      <c r="D96" s="6" t="s">
        <v>458</v>
      </c>
      <c r="O96" s="6">
        <v>8478298373.1953096</v>
      </c>
      <c r="P96" s="6">
        <v>9234641106.0925808</v>
      </c>
      <c r="Q96" s="6">
        <v>9956605582.0738201</v>
      </c>
      <c r="R96" s="6">
        <v>11565935168.2062</v>
      </c>
      <c r="S96" s="6">
        <v>10222471498.9769</v>
      </c>
      <c r="T96" s="6">
        <v>9853467482.7870998</v>
      </c>
      <c r="U96" s="6">
        <v>11189291046.2516</v>
      </c>
      <c r="V96" s="6">
        <v>11643097351.697701</v>
      </c>
      <c r="W96" s="6">
        <v>13841075673.4125</v>
      </c>
      <c r="X96" s="6">
        <v>15725057409.0289</v>
      </c>
      <c r="Y96" s="6">
        <v>14983230433.279699</v>
      </c>
      <c r="Z96" s="6">
        <v>16411113609.818001</v>
      </c>
      <c r="AA96" s="6">
        <v>15851114716.0973</v>
      </c>
      <c r="AB96" s="6">
        <v>14379301486.167601</v>
      </c>
      <c r="AC96" s="6">
        <v>14017555903.308201</v>
      </c>
      <c r="AD96" s="6">
        <v>12936138098.0996</v>
      </c>
      <c r="AE96" s="6">
        <v>12574774187.674601</v>
      </c>
      <c r="AF96" s="6">
        <v>12431689186.2738</v>
      </c>
      <c r="AG96" s="6">
        <v>13082505038.630899</v>
      </c>
      <c r="AH96" s="6">
        <v>14408405118.8016</v>
      </c>
      <c r="AI96" s="6">
        <v>16339422434.3902</v>
      </c>
      <c r="AJ96" s="6">
        <v>15198287316.869499</v>
      </c>
      <c r="AK96" s="6">
        <v>15194244251.896099</v>
      </c>
      <c r="AL96" s="6">
        <v>14421880152.8582</v>
      </c>
      <c r="AM96" s="6">
        <v>16129135346.717199</v>
      </c>
      <c r="AN96" s="6">
        <v>18676003325.4277</v>
      </c>
      <c r="AO96" s="6">
        <v>21743885243.421101</v>
      </c>
      <c r="AP96" s="6">
        <v>25180581450.900002</v>
      </c>
      <c r="AQ96" s="6">
        <v>28564984096.818001</v>
      </c>
      <c r="AR96" s="6">
        <v>32585483797.085899</v>
      </c>
      <c r="AS96" s="6">
        <v>34231873332.791</v>
      </c>
      <c r="AT96" s="6">
        <v>36224852505.269501</v>
      </c>
      <c r="AU96" s="6">
        <v>38237369090.238998</v>
      </c>
      <c r="AV96" s="6">
        <v>41286833094.248001</v>
      </c>
      <c r="AW96" s="6">
        <v>45315550956.496803</v>
      </c>
      <c r="AX96" s="6">
        <v>52945560154.035896</v>
      </c>
      <c r="AY96" s="6">
        <v>56763683593.541</v>
      </c>
      <c r="AZ96" s="6">
        <v>56781272701.396103</v>
      </c>
      <c r="BA96" s="6">
        <v>50204840302.101097</v>
      </c>
      <c r="BB96" s="6">
        <v>41706293318.651901</v>
      </c>
      <c r="BC96" s="6">
        <v>35437694161.348</v>
      </c>
      <c r="BD96" s="6">
        <v>35420982678.1894</v>
      </c>
      <c r="BE96" s="6">
        <v>41122404393.3703</v>
      </c>
      <c r="BF96" s="6">
        <v>39414232741.863701</v>
      </c>
      <c r="BG96" s="6">
        <v>46723335307.0215</v>
      </c>
      <c r="BH96" s="6">
        <v>70322088667.808899</v>
      </c>
      <c r="BI96" s="6">
        <v>105680097613.35201</v>
      </c>
      <c r="BJ96" s="6">
        <v>104971623704.608</v>
      </c>
      <c r="BK96" s="6">
        <v>96405818049.729202</v>
      </c>
      <c r="BL96" s="6">
        <v>193715878010.189</v>
      </c>
      <c r="BM96" s="6">
        <v>161680818010.578</v>
      </c>
      <c r="BN96" s="6">
        <v>98671103861.440994</v>
      </c>
    </row>
    <row r="97" spans="1:66">
      <c r="A97" s="6" t="s">
        <v>639</v>
      </c>
      <c r="B97" s="6" t="s">
        <v>640</v>
      </c>
      <c r="C97" s="6" t="s">
        <v>457</v>
      </c>
      <c r="D97" s="6" t="s">
        <v>458</v>
      </c>
      <c r="E97" s="6">
        <v>9870023624.9274197</v>
      </c>
      <c r="F97" s="6">
        <v>10916704523.7188</v>
      </c>
      <c r="G97" s="6">
        <v>10052658679.888201</v>
      </c>
      <c r="H97" s="6">
        <v>11844922137.684299</v>
      </c>
      <c r="I97" s="6">
        <v>12748021590.471399</v>
      </c>
      <c r="J97" s="6">
        <v>17505184231.741699</v>
      </c>
      <c r="K97" s="6">
        <v>17569506047.133301</v>
      </c>
      <c r="L97" s="6">
        <v>21282636788.635899</v>
      </c>
      <c r="M97" s="6">
        <v>24173707476.702099</v>
      </c>
      <c r="N97" s="6">
        <v>26090502934.0098</v>
      </c>
      <c r="O97" s="6">
        <v>30061164879.374298</v>
      </c>
      <c r="P97" s="6">
        <v>35321734338.391602</v>
      </c>
      <c r="Q97" s="6">
        <v>41404318534.573303</v>
      </c>
      <c r="R97" s="6">
        <v>47316555215.032303</v>
      </c>
      <c r="S97" s="6">
        <v>56852057865.900299</v>
      </c>
      <c r="T97" s="6">
        <v>77555765754.518906</v>
      </c>
      <c r="U97" s="6">
        <v>109589979248.39</v>
      </c>
      <c r="V97" s="6">
        <v>93490998229.7285</v>
      </c>
      <c r="W97" s="6">
        <v>86955911453.348206</v>
      </c>
      <c r="X97" s="6">
        <v>61270369490.040497</v>
      </c>
      <c r="Y97" s="6">
        <v>62789752223.7062</v>
      </c>
      <c r="Z97" s="6">
        <v>55437537110.858597</v>
      </c>
      <c r="AA97" s="6">
        <v>60371075124.887001</v>
      </c>
      <c r="AB97" s="6">
        <v>82894745588.417496</v>
      </c>
      <c r="AC97" s="6">
        <v>73974501396.775696</v>
      </c>
      <c r="AD97" s="6">
        <v>62073698232.635902</v>
      </c>
      <c r="AE97" s="6">
        <v>58407025082.282799</v>
      </c>
      <c r="AF97" s="6">
        <v>56096083793.385002</v>
      </c>
      <c r="AG97" s="6">
        <v>42342877775.882698</v>
      </c>
      <c r="AH97" s="6">
        <v>45432161699.422302</v>
      </c>
      <c r="AI97" s="6">
        <v>47548526149.8592</v>
      </c>
      <c r="AJ97" s="6">
        <v>72495307434.547302</v>
      </c>
      <c r="AK97" s="6">
        <v>69071252118.270905</v>
      </c>
      <c r="AL97" s="6">
        <v>59468512589.528297</v>
      </c>
      <c r="AM97" s="6">
        <v>52384197109.361603</v>
      </c>
      <c r="AN97" s="6">
        <v>48895178121.207497</v>
      </c>
      <c r="AO97" s="6">
        <v>61396696767.185402</v>
      </c>
      <c r="AP97" s="6">
        <v>65912454583.539703</v>
      </c>
      <c r="AQ97" s="6">
        <v>66939764111.1427</v>
      </c>
      <c r="AR97" s="6">
        <v>70360404651.731796</v>
      </c>
      <c r="AS97" s="6">
        <v>76302120400.652496</v>
      </c>
      <c r="AT97" s="6">
        <v>95073644566.557602</v>
      </c>
      <c r="AU97" s="6">
        <v>101419857589.67599</v>
      </c>
      <c r="AV97" s="6">
        <v>107881834307.407</v>
      </c>
      <c r="AW97" s="6">
        <v>116402373310.099</v>
      </c>
      <c r="AX97" s="6">
        <v>121063016350.58701</v>
      </c>
      <c r="AY97" s="6">
        <v>119060662966.188</v>
      </c>
      <c r="AZ97" s="6">
        <v>136521790884.368</v>
      </c>
      <c r="BA97" s="6">
        <v>152719708285.87399</v>
      </c>
      <c r="BB97" s="6">
        <v>154739684119.37701</v>
      </c>
      <c r="BC97" s="6">
        <v>159839560883.50699</v>
      </c>
      <c r="BD97" s="6">
        <v>167228135229.284</v>
      </c>
      <c r="BE97" s="6">
        <v>127204130128.481</v>
      </c>
      <c r="BF97" s="6">
        <v>112491279080.69901</v>
      </c>
      <c r="BG97" s="6">
        <v>120569562702.633</v>
      </c>
      <c r="BH97" s="6">
        <v>103543263424.48801</v>
      </c>
      <c r="BI97" s="6">
        <v>101802866321.31799</v>
      </c>
      <c r="BJ97" s="6">
        <v>101246678408.34399</v>
      </c>
      <c r="BK97" s="6">
        <v>85682219794.3423</v>
      </c>
      <c r="BL97" s="6">
        <v>79646130767.021194</v>
      </c>
      <c r="BM97" s="6">
        <v>82212784040.1633</v>
      </c>
      <c r="BN97" s="6">
        <v>82223756117.756302</v>
      </c>
    </row>
    <row r="98" spans="1:66">
      <c r="A98" s="6" t="s">
        <v>641</v>
      </c>
      <c r="B98" s="6" t="s">
        <v>642</v>
      </c>
      <c r="C98" s="6" t="s">
        <v>457</v>
      </c>
      <c r="D98" s="6" t="s">
        <v>458</v>
      </c>
      <c r="AZ98" s="6">
        <v>6839680447.2891502</v>
      </c>
      <c r="BA98" s="6">
        <v>16215664882.8374</v>
      </c>
      <c r="BB98" s="6">
        <v>11679243621.7775</v>
      </c>
      <c r="BC98" s="6">
        <v>19522397799.089298</v>
      </c>
      <c r="BD98" s="6">
        <v>22218562346.089001</v>
      </c>
      <c r="BE98" s="6">
        <v>22154649291.767799</v>
      </c>
      <c r="BF98" s="6">
        <v>31973356460.4422</v>
      </c>
      <c r="BG98" s="6">
        <v>33387808311.0494</v>
      </c>
      <c r="BH98" s="6">
        <v>43389983563.391899</v>
      </c>
      <c r="BI98" s="6">
        <v>27660128730.241798</v>
      </c>
      <c r="BJ98" s="6">
        <v>27174260030.310799</v>
      </c>
      <c r="BK98" s="6">
        <v>6689223787.8028002</v>
      </c>
      <c r="BL98" s="6">
        <v>39877036360.115097</v>
      </c>
      <c r="BM98" s="6">
        <v>13145915257.569401</v>
      </c>
      <c r="BN98" s="6">
        <v>15498684407.329599</v>
      </c>
    </row>
    <row r="99" spans="1:66">
      <c r="A99" s="6" t="s">
        <v>643</v>
      </c>
      <c r="B99" s="6" t="s">
        <v>644</v>
      </c>
      <c r="C99" s="6" t="s">
        <v>457</v>
      </c>
      <c r="D99" s="6" t="s">
        <v>458</v>
      </c>
      <c r="O99" s="6">
        <v>916720595.87255394</v>
      </c>
      <c r="P99" s="6">
        <v>1304959236.2365999</v>
      </c>
      <c r="Q99" s="6">
        <v>1316386205.2990201</v>
      </c>
      <c r="R99" s="6">
        <v>1611702271.25526</v>
      </c>
      <c r="S99" s="6">
        <v>1739427172.44893</v>
      </c>
      <c r="T99" s="6">
        <v>1585949608.5708399</v>
      </c>
      <c r="U99" s="6">
        <v>1542844380.6042099</v>
      </c>
      <c r="V99" s="6">
        <v>1720130349.1987</v>
      </c>
      <c r="W99" s="6">
        <v>1624817219.2453699</v>
      </c>
      <c r="X99" s="6">
        <v>1596055362.4540601</v>
      </c>
      <c r="Y99" s="6">
        <v>1818633845.4389901</v>
      </c>
      <c r="Z99" s="6">
        <v>1840175414.7416999</v>
      </c>
      <c r="AA99" s="6">
        <v>1841333135.2941201</v>
      </c>
      <c r="AB99" s="6">
        <v>1606969750.69451</v>
      </c>
      <c r="AC99" s="6">
        <v>1757526508.2322299</v>
      </c>
      <c r="AD99" s="6">
        <v>1775608166.46223</v>
      </c>
      <c r="AE99" s="6">
        <v>1748052635.91449</v>
      </c>
      <c r="AF99" s="6">
        <v>2076023501.56687</v>
      </c>
      <c r="AG99" s="6">
        <v>2071781472.4668701</v>
      </c>
      <c r="AH99" s="6">
        <v>1908852125.6322501</v>
      </c>
      <c r="AI99" s="6">
        <v>1966305136.5820899</v>
      </c>
      <c r="AJ99" s="6">
        <v>2017210061.8944099</v>
      </c>
      <c r="AK99" s="6">
        <v>1808348443.0413101</v>
      </c>
      <c r="AL99" s="6">
        <v>1631077279.0186901</v>
      </c>
      <c r="AM99" s="6">
        <v>1627645984.05392</v>
      </c>
      <c r="AN99" s="6">
        <v>1599773265.7433701</v>
      </c>
      <c r="AO99" s="6">
        <v>1956763495.2564099</v>
      </c>
      <c r="AP99" s="6">
        <v>2176371239.6352701</v>
      </c>
      <c r="AQ99" s="6">
        <v>2841648455.0017099</v>
      </c>
      <c r="AR99" s="6">
        <v>2746903750.8682799</v>
      </c>
      <c r="AS99" s="6">
        <v>3074442517.0809498</v>
      </c>
      <c r="AT99" s="6">
        <v>2955678899.80264</v>
      </c>
      <c r="AU99" s="6">
        <v>2589658791.0998802</v>
      </c>
      <c r="AV99" s="6">
        <v>2829262190.6163998</v>
      </c>
      <c r="AW99" s="6">
        <v>3574621390.7567501</v>
      </c>
      <c r="AX99" s="6">
        <v>4655693186.3779697</v>
      </c>
      <c r="AY99" s="6">
        <v>5764490905.36131</v>
      </c>
      <c r="AZ99" s="6">
        <v>5129767551.8991098</v>
      </c>
      <c r="BA99" s="6">
        <v>4182924458.2607098</v>
      </c>
      <c r="BB99" s="6">
        <v>2197817765.5574899</v>
      </c>
      <c r="BC99" s="6">
        <v>2012955911.69333</v>
      </c>
      <c r="BD99" s="6">
        <v>2232964963.8217201</v>
      </c>
      <c r="BE99" s="6">
        <v>2347768892.5447698</v>
      </c>
      <c r="BF99" s="6">
        <v>2400189736.27669</v>
      </c>
      <c r="BG99" s="6">
        <v>2787697305.2017598</v>
      </c>
      <c r="BH99" s="6">
        <v>3386606655.8119202</v>
      </c>
      <c r="BI99" s="6">
        <v>3995819723.12885</v>
      </c>
      <c r="BJ99" s="6">
        <v>4418002017.5298595</v>
      </c>
      <c r="BK99" s="6">
        <v>4554898991.5431204</v>
      </c>
      <c r="BL99" s="6">
        <v>4446643375.8703604</v>
      </c>
      <c r="BM99" s="6">
        <v>4010085622.3510098</v>
      </c>
      <c r="BN99" s="6">
        <v>4503202609.1187496</v>
      </c>
    </row>
    <row r="100" spans="1:66">
      <c r="A100" s="6" t="s">
        <v>645</v>
      </c>
      <c r="B100" s="6" t="s">
        <v>646</v>
      </c>
      <c r="C100" s="6" t="s">
        <v>457</v>
      </c>
      <c r="D100" s="6" t="s">
        <v>458</v>
      </c>
      <c r="O100" s="6">
        <v>10850400926.203899</v>
      </c>
      <c r="P100" s="6">
        <v>13107479953.6898</v>
      </c>
      <c r="Q100" s="6">
        <v>14686943098.4949</v>
      </c>
      <c r="R100" s="6">
        <v>16131526521.1612</v>
      </c>
      <c r="S100" s="6">
        <v>15765024312.851101</v>
      </c>
      <c r="T100" s="6">
        <v>15876399039.4923</v>
      </c>
      <c r="U100" s="6">
        <v>14218057544.7022</v>
      </c>
      <c r="V100" s="6">
        <v>12455707731.229401</v>
      </c>
      <c r="W100" s="6">
        <v>13045491445.4783</v>
      </c>
      <c r="X100" s="6">
        <v>14324230864.8857</v>
      </c>
      <c r="Y100" s="6">
        <v>14105051927.447399</v>
      </c>
      <c r="Z100" s="6">
        <v>14732864799.9657</v>
      </c>
      <c r="AA100" s="6">
        <v>15238896273.744699</v>
      </c>
      <c r="AB100" s="6">
        <v>17468584880.5798</v>
      </c>
      <c r="AC100" s="6">
        <v>15459294970.1985</v>
      </c>
      <c r="AD100" s="6">
        <v>14255635435.873301</v>
      </c>
      <c r="AE100" s="6">
        <v>14568300758.972601</v>
      </c>
      <c r="AF100" s="6">
        <v>16131214184.640499</v>
      </c>
      <c r="AG100" s="6">
        <v>15939477380.9013</v>
      </c>
      <c r="AH100" s="6">
        <v>15566437459.8002</v>
      </c>
      <c r="AI100" s="6">
        <v>19643528665.1516</v>
      </c>
      <c r="AJ100" s="6">
        <v>27237366750.997002</v>
      </c>
      <c r="AK100" s="6">
        <v>28833730028.7295</v>
      </c>
      <c r="AL100" s="6">
        <v>28901014364.735699</v>
      </c>
      <c r="AM100" s="6">
        <v>31856215170.876099</v>
      </c>
      <c r="AN100" s="6">
        <v>39314399639.809601</v>
      </c>
      <c r="AO100" s="6">
        <v>43302236181.981903</v>
      </c>
      <c r="AP100" s="6">
        <v>43576499549.7621</v>
      </c>
      <c r="AQ100" s="6">
        <v>42536629389.820396</v>
      </c>
      <c r="AR100" s="6">
        <v>42798527164.358299</v>
      </c>
      <c r="AS100" s="6">
        <v>44115904463.788002</v>
      </c>
      <c r="AT100" s="6">
        <v>43468988894.129799</v>
      </c>
      <c r="AU100" s="6">
        <v>41836945671.283401</v>
      </c>
      <c r="AV100" s="6">
        <v>39867739290.767998</v>
      </c>
      <c r="AW100" s="6">
        <v>39480994125.466301</v>
      </c>
      <c r="AX100" s="6">
        <v>41061611937.738503</v>
      </c>
      <c r="AY100" s="6">
        <v>44125362548.775803</v>
      </c>
      <c r="AZ100" s="6">
        <v>48132015951.288597</v>
      </c>
      <c r="BA100" s="6">
        <v>50301585952.574997</v>
      </c>
      <c r="BB100" s="6">
        <v>48218597229.964401</v>
      </c>
      <c r="BC100" s="6">
        <v>52547474893.872498</v>
      </c>
      <c r="BD100" s="6">
        <v>58716049140.259903</v>
      </c>
      <c r="BE100" s="6">
        <v>61909873504.566704</v>
      </c>
      <c r="BF100" s="6">
        <v>63808463530.723396</v>
      </c>
      <c r="BG100" s="6">
        <v>64100393465.117302</v>
      </c>
      <c r="BH100" s="6">
        <v>63855292911.967796</v>
      </c>
      <c r="BI100" s="6">
        <v>71001655160.5849</v>
      </c>
      <c r="BJ100" s="6">
        <v>73235480811.285995</v>
      </c>
      <c r="BK100" s="6">
        <v>78929495476.180298</v>
      </c>
      <c r="BL100" s="6">
        <v>81555566656.661499</v>
      </c>
      <c r="BM100" s="6">
        <v>78400858711.033096</v>
      </c>
      <c r="BN100" s="6">
        <v>87571736374.941101</v>
      </c>
    </row>
    <row r="101" spans="1:66">
      <c r="A101" s="6" t="s">
        <v>647</v>
      </c>
      <c r="B101" s="6" t="s">
        <v>648</v>
      </c>
      <c r="C101" s="6" t="s">
        <v>457</v>
      </c>
      <c r="D101" s="6" t="s">
        <v>458</v>
      </c>
      <c r="O101" s="6">
        <v>202467954236.70999</v>
      </c>
      <c r="P101" s="6">
        <v>205952032192.18399</v>
      </c>
      <c r="Q101" s="6">
        <v>213540372523.60199</v>
      </c>
      <c r="R101" s="6">
        <v>228704142894.444</v>
      </c>
      <c r="S101" s="6">
        <v>235322990862.035</v>
      </c>
      <c r="T101" s="6">
        <v>220590336148.513</v>
      </c>
      <c r="U101" s="6">
        <v>221759810444.28601</v>
      </c>
      <c r="V101" s="6">
        <v>228440599188.021</v>
      </c>
      <c r="W101" s="6">
        <v>231234945126.49899</v>
      </c>
      <c r="X101" s="6">
        <v>246664333992.86899</v>
      </c>
      <c r="Y101" s="6">
        <v>263657127487.80399</v>
      </c>
      <c r="Z101" s="6">
        <v>259540370887.19699</v>
      </c>
      <c r="AA101" s="6">
        <v>250790602447.48801</v>
      </c>
      <c r="AB101" s="6">
        <v>247180438337.61099</v>
      </c>
      <c r="AC101" s="6">
        <v>257028476973.82401</v>
      </c>
      <c r="AD101" s="6">
        <v>259685323198.79199</v>
      </c>
      <c r="AE101" s="6">
        <v>266916065306.53699</v>
      </c>
      <c r="AF101" s="6">
        <v>279780718598.60699</v>
      </c>
      <c r="AG101" s="6">
        <v>299892485970.63501</v>
      </c>
      <c r="AH101" s="6">
        <v>313042026668.604</v>
      </c>
      <c r="AI101" s="6">
        <v>326586365338.44501</v>
      </c>
      <c r="AJ101" s="6">
        <v>330822515511.69897</v>
      </c>
      <c r="AK101" s="6">
        <v>326066369931.99597</v>
      </c>
      <c r="AL101" s="6">
        <v>289487154542.64099</v>
      </c>
      <c r="AM101" s="6">
        <v>291565013670.27802</v>
      </c>
      <c r="AN101" s="6">
        <v>312077794505.39099</v>
      </c>
      <c r="AO101" s="6">
        <v>319824857312.89099</v>
      </c>
      <c r="AP101" s="6">
        <v>326128110995.82001</v>
      </c>
      <c r="AQ101" s="6">
        <v>339332312955.85901</v>
      </c>
      <c r="AR101" s="6">
        <v>354127001644.60901</v>
      </c>
      <c r="AS101" s="6">
        <v>378240378150.42902</v>
      </c>
      <c r="AT101" s="6">
        <v>388348928194.336</v>
      </c>
      <c r="AU101" s="6">
        <v>403320695140.42902</v>
      </c>
      <c r="AV101" s="6">
        <v>400800991365.82001</v>
      </c>
      <c r="AW101" s="6">
        <v>407280990452.22601</v>
      </c>
      <c r="AX101" s="6">
        <v>413595561166.64001</v>
      </c>
      <c r="AY101" s="6">
        <v>424103313948.59399</v>
      </c>
      <c r="AZ101" s="6">
        <v>430558681848.828</v>
      </c>
      <c r="BA101" s="6">
        <v>416972474600.547</v>
      </c>
      <c r="BB101" s="6">
        <v>376329686001.48401</v>
      </c>
      <c r="BC101" s="6">
        <v>375576326748.75</v>
      </c>
      <c r="BD101" s="6">
        <v>370195300180.508</v>
      </c>
      <c r="BE101" s="6">
        <v>334139126920</v>
      </c>
      <c r="BF101" s="6">
        <v>312601817443.633</v>
      </c>
      <c r="BG101" s="6">
        <v>305663700484.68701</v>
      </c>
      <c r="BH101" s="6">
        <v>311043173734.883</v>
      </c>
      <c r="BI101" s="6">
        <v>323463948642.85101</v>
      </c>
      <c r="BJ101" s="6">
        <v>333870735751.758</v>
      </c>
      <c r="BK101" s="6">
        <v>344136836626.133</v>
      </c>
      <c r="BL101" s="6">
        <v>348383608166.289</v>
      </c>
      <c r="BM101" s="6">
        <v>320339671294.14001</v>
      </c>
      <c r="BN101" s="6">
        <v>373348535815.664</v>
      </c>
    </row>
    <row r="102" spans="1:66">
      <c r="A102" s="6" t="s">
        <v>649</v>
      </c>
      <c r="B102" s="6" t="s">
        <v>650</v>
      </c>
      <c r="C102" s="6" t="s">
        <v>457</v>
      </c>
      <c r="D102" s="6" t="s">
        <v>458</v>
      </c>
      <c r="AZ102" s="6">
        <v>3838788918.0334601</v>
      </c>
      <c r="BA102" s="6">
        <v>3535723142.4032102</v>
      </c>
      <c r="BB102" s="6">
        <v>2901737012.7934999</v>
      </c>
      <c r="BC102" s="6">
        <v>2826999147.7171798</v>
      </c>
      <c r="BD102" s="6">
        <v>3057351035.9712901</v>
      </c>
      <c r="BE102" s="6">
        <v>2905901098.0619102</v>
      </c>
      <c r="BF102" s="6">
        <v>3069677391.9650102</v>
      </c>
      <c r="BG102" s="6">
        <v>3162465156.5314598</v>
      </c>
      <c r="BH102" s="6">
        <v>3010135949.6211801</v>
      </c>
      <c r="BI102" s="6">
        <v>3012342417.1139998</v>
      </c>
      <c r="BJ102" s="6">
        <v>3152113008.2944798</v>
      </c>
      <c r="BK102" s="6">
        <v>3332860852.9130201</v>
      </c>
      <c r="BL102" s="6">
        <v>3394957152.3537898</v>
      </c>
      <c r="BM102" s="6">
        <v>2856325132.96944</v>
      </c>
      <c r="BN102" s="6">
        <v>2724047287.3270602</v>
      </c>
    </row>
    <row r="103" spans="1:66">
      <c r="A103" s="6" t="s">
        <v>651</v>
      </c>
      <c r="B103" s="6" t="s">
        <v>652</v>
      </c>
      <c r="C103" s="6" t="s">
        <v>457</v>
      </c>
      <c r="D103" s="6" t="s">
        <v>458</v>
      </c>
      <c r="U103" s="6">
        <v>2367850477.76829</v>
      </c>
      <c r="V103" s="6">
        <v>4055500768.3854599</v>
      </c>
      <c r="W103" s="6">
        <v>3698653569.1758099</v>
      </c>
      <c r="X103" s="6">
        <v>3973112432.1395202</v>
      </c>
      <c r="Y103" s="6">
        <v>4525245198.22721</v>
      </c>
      <c r="Z103" s="6">
        <v>7370497635.2173204</v>
      </c>
      <c r="AA103" s="6">
        <v>6067486896.9461603</v>
      </c>
      <c r="AB103" s="6">
        <v>4440108107.62362</v>
      </c>
      <c r="AC103" s="6">
        <v>4936236213.7776699</v>
      </c>
      <c r="AD103" s="6">
        <v>3883240954.4268298</v>
      </c>
      <c r="AE103" s="6">
        <v>4157431826.85115</v>
      </c>
      <c r="AF103" s="6">
        <v>6546710987.8048296</v>
      </c>
      <c r="AG103" s="6">
        <v>4461050737.9509802</v>
      </c>
      <c r="AH103" s="6">
        <v>2521995839.2579498</v>
      </c>
      <c r="AI103" s="6">
        <v>2300629970.29671</v>
      </c>
      <c r="AJ103" s="6">
        <v>2101358026.30883</v>
      </c>
      <c r="AK103" s="6">
        <v>3241709253.66398</v>
      </c>
      <c r="AL103" s="6">
        <v>3728160388.6352701</v>
      </c>
      <c r="AM103" s="6">
        <v>3731454261.9798498</v>
      </c>
      <c r="AN103" s="6">
        <v>3643905146.3025899</v>
      </c>
      <c r="AO103" s="6">
        <v>3409237545.1117501</v>
      </c>
      <c r="AP103" s="6">
        <v>3093074880.34587</v>
      </c>
      <c r="AQ103" s="6">
        <v>2719348467.97822</v>
      </c>
      <c r="AR103" s="6">
        <v>3067178057.0982399</v>
      </c>
      <c r="AS103" s="6">
        <v>2865665665.20784</v>
      </c>
      <c r="AT103" s="6">
        <v>2784080556.73276</v>
      </c>
      <c r="AU103" s="6">
        <v>2920296849.5741501</v>
      </c>
      <c r="AV103" s="6">
        <v>3423818311.7795</v>
      </c>
      <c r="AW103" s="6">
        <v>4578330493.1019897</v>
      </c>
      <c r="AX103" s="6">
        <v>6192284367.3018303</v>
      </c>
      <c r="AY103" s="6">
        <v>5886992823.0852299</v>
      </c>
      <c r="AZ103" s="6">
        <v>6525275508.0755501</v>
      </c>
      <c r="BA103" s="6">
        <v>8425705481.1467304</v>
      </c>
      <c r="BB103" s="6">
        <v>9094138104.2060394</v>
      </c>
      <c r="BC103" s="6">
        <v>9474508702.9715805</v>
      </c>
      <c r="BD103" s="6">
        <v>9055810616.2332993</v>
      </c>
      <c r="BE103" s="6">
        <v>7318228616.5204096</v>
      </c>
      <c r="BF103" s="6">
        <v>7286688305.56038</v>
      </c>
      <c r="BG103" s="6">
        <v>7694662279.9706802</v>
      </c>
      <c r="BH103" s="6">
        <v>7881126760.5633802</v>
      </c>
      <c r="BI103" s="6">
        <v>7329701326.3000202</v>
      </c>
      <c r="BJ103" s="6">
        <v>8142199904.6268997</v>
      </c>
      <c r="BK103" s="6">
        <v>6679147074.71696</v>
      </c>
      <c r="BL103" s="6">
        <v>6251137418.6672897</v>
      </c>
      <c r="BM103" s="6">
        <v>5942589916.7484598</v>
      </c>
      <c r="BN103" s="6">
        <v>6510129550.2197399</v>
      </c>
    </row>
    <row r="104" spans="1:66">
      <c r="A104" s="6" t="s">
        <v>653</v>
      </c>
      <c r="B104" s="6" t="s">
        <v>654</v>
      </c>
      <c r="C104" s="6" t="s">
        <v>457</v>
      </c>
      <c r="D104" s="6" t="s">
        <v>458</v>
      </c>
      <c r="O104" s="6">
        <v>520982955586.961</v>
      </c>
      <c r="P104" s="6">
        <v>545514568247.89203</v>
      </c>
      <c r="Q104" s="6">
        <v>600517614836.745</v>
      </c>
      <c r="R104" s="6">
        <v>669966739900.91895</v>
      </c>
      <c r="S104" s="6">
        <v>612970732819.90796</v>
      </c>
      <c r="T104" s="6">
        <v>608804602032.78101</v>
      </c>
      <c r="U104" s="6">
        <v>626460722910.47803</v>
      </c>
      <c r="V104" s="6">
        <v>644312145042.13196</v>
      </c>
      <c r="W104" s="6">
        <v>695373657273.51501</v>
      </c>
      <c r="X104" s="6">
        <v>736373604118.93396</v>
      </c>
      <c r="Y104" s="6">
        <v>733536409568.77502</v>
      </c>
      <c r="Z104" s="6">
        <v>750755764164.93799</v>
      </c>
      <c r="AA104" s="6">
        <v>750689672509.81604</v>
      </c>
      <c r="AB104" s="6">
        <v>759598001474.47705</v>
      </c>
      <c r="AC104" s="6">
        <v>788146291904.11694</v>
      </c>
      <c r="AD104" s="6">
        <v>829598151850.5</v>
      </c>
      <c r="AE104" s="6">
        <v>883080345320.33606</v>
      </c>
      <c r="AF104" s="6">
        <v>964645709196.89502</v>
      </c>
      <c r="AG104" s="6">
        <v>1082480521112.64</v>
      </c>
      <c r="AH104" s="6">
        <v>1161411306386.9299</v>
      </c>
      <c r="AI104" s="6">
        <v>1232364002742.3899</v>
      </c>
      <c r="AJ104" s="6">
        <v>1271482001117.3</v>
      </c>
      <c r="AK104" s="6">
        <v>1243208817202.1001</v>
      </c>
      <c r="AL104" s="6">
        <v>1186898727038.76</v>
      </c>
      <c r="AM104" s="6">
        <v>1165668435122.4299</v>
      </c>
      <c r="AN104" s="6">
        <v>1203030873908.1799</v>
      </c>
      <c r="AO104" s="6">
        <v>1284914303875.01</v>
      </c>
      <c r="AP104" s="6">
        <v>1260258811932.02</v>
      </c>
      <c r="AQ104" s="6">
        <v>1206440377166.75</v>
      </c>
      <c r="AR104" s="6">
        <v>1193303008420.02</v>
      </c>
      <c r="AS104" s="6">
        <v>1200813498878.8601</v>
      </c>
      <c r="AT104" s="6">
        <v>1184611955771.5701</v>
      </c>
      <c r="AU104" s="6">
        <v>1127325361403.8101</v>
      </c>
      <c r="AV104" s="6">
        <v>1120218856186.8999</v>
      </c>
      <c r="AW104" s="6">
        <v>1123497002280.9099</v>
      </c>
      <c r="AX104" s="6">
        <v>1156839416143.9099</v>
      </c>
      <c r="AY104" s="6">
        <v>1161456744399.8201</v>
      </c>
      <c r="AZ104" s="6">
        <v>1136456749704.51</v>
      </c>
      <c r="BA104" s="6">
        <v>1093019661667.42</v>
      </c>
      <c r="BB104" s="6">
        <v>983458698827.17004</v>
      </c>
      <c r="BC104" s="6">
        <v>970639396170.70703</v>
      </c>
      <c r="BD104" s="6">
        <v>992186928031.625</v>
      </c>
      <c r="BE104" s="6">
        <v>1019691796456.04</v>
      </c>
      <c r="BF104" s="6">
        <v>1061626125484.8101</v>
      </c>
      <c r="BG104" s="6">
        <v>1085210932614.84</v>
      </c>
      <c r="BH104" s="6">
        <v>1109963909749.1399</v>
      </c>
      <c r="BI104" s="6">
        <v>1122834433438.3201</v>
      </c>
      <c r="BJ104" s="6">
        <v>1140915457988.1299</v>
      </c>
      <c r="BK104" s="6">
        <v>1144942918222.0801</v>
      </c>
      <c r="BL104" s="6">
        <v>1156339598002.0601</v>
      </c>
      <c r="BM104" s="6">
        <v>1103470404633.47</v>
      </c>
      <c r="BN104" s="6">
        <v>1087793464038.7</v>
      </c>
    </row>
    <row r="105" spans="1:66">
      <c r="A105" s="6" t="s">
        <v>655</v>
      </c>
      <c r="B105" s="6" t="s">
        <v>656</v>
      </c>
      <c r="C105" s="6" t="s">
        <v>457</v>
      </c>
      <c r="D105" s="6" t="s">
        <v>458</v>
      </c>
      <c r="AI105" s="6">
        <v>42240201254.557899</v>
      </c>
      <c r="AJ105" s="6">
        <v>31342229332.3326</v>
      </c>
      <c r="AK105" s="6">
        <v>26139419262.8783</v>
      </c>
      <c r="AL105" s="6">
        <v>18689684773.507099</v>
      </c>
      <c r="AM105" s="6">
        <v>16559060707.992201</v>
      </c>
      <c r="AN105" s="6">
        <v>10283176699.669001</v>
      </c>
      <c r="AO105" s="6">
        <v>7825497468.5858097</v>
      </c>
      <c r="AP105" s="6">
        <v>8083738885.3506298</v>
      </c>
      <c r="AQ105" s="6">
        <v>7501709685.0813904</v>
      </c>
      <c r="AR105" s="6">
        <v>7539218233.9306202</v>
      </c>
      <c r="AS105" s="6">
        <v>8753032369.4248791</v>
      </c>
      <c r="AT105" s="6">
        <v>10967549559.0165</v>
      </c>
      <c r="AU105" s="6">
        <v>12064304514.821899</v>
      </c>
      <c r="AV105" s="6">
        <v>13029448875.622299</v>
      </c>
      <c r="AW105" s="6">
        <v>15961074873.0949</v>
      </c>
      <c r="AX105" s="6">
        <v>20446136911.839199</v>
      </c>
      <c r="AY105" s="6">
        <v>26518639574.655499</v>
      </c>
      <c r="AZ105" s="6">
        <v>31106364220.7136</v>
      </c>
      <c r="BA105" s="6">
        <v>31417427863.710499</v>
      </c>
      <c r="BB105" s="6">
        <v>31166088439.907001</v>
      </c>
      <c r="BC105" s="6">
        <v>32350399801.024101</v>
      </c>
      <c r="BD105" s="6">
        <v>33450313393.887199</v>
      </c>
      <c r="BE105" s="6">
        <v>36761894419.910896</v>
      </c>
      <c r="BF105" s="6">
        <v>38783798613.569504</v>
      </c>
      <c r="BG105" s="6">
        <v>40490285752.859299</v>
      </c>
      <c r="BH105" s="6">
        <v>42190877754.440903</v>
      </c>
      <c r="BI105" s="6">
        <v>43456604086.997101</v>
      </c>
      <c r="BJ105" s="6">
        <v>45412151271.075699</v>
      </c>
      <c r="BK105" s="6">
        <v>47864407439.162804</v>
      </c>
      <c r="BL105" s="6">
        <v>54469695665.853996</v>
      </c>
      <c r="BM105" s="6">
        <v>54360756274.522301</v>
      </c>
      <c r="BN105" s="6">
        <v>55774135937.659798</v>
      </c>
    </row>
    <row r="106" spans="1:66">
      <c r="A106" s="6" t="s">
        <v>657</v>
      </c>
      <c r="B106" s="6" t="s">
        <v>658</v>
      </c>
      <c r="C106" s="6" t="s">
        <v>457</v>
      </c>
      <c r="D106" s="6" t="s">
        <v>458</v>
      </c>
      <c r="X106" s="6">
        <v>2973043575.7572899</v>
      </c>
      <c r="Y106" s="6">
        <v>2928689381.6929698</v>
      </c>
      <c r="Z106" s="6">
        <v>3071120658.96629</v>
      </c>
      <c r="AA106" s="6">
        <v>2451564971.8906002</v>
      </c>
      <c r="AB106" s="6">
        <v>2208431568.1684299</v>
      </c>
      <c r="AC106" s="6">
        <v>2167426567.9118199</v>
      </c>
      <c r="AD106" s="6">
        <v>2104651803.90663</v>
      </c>
      <c r="AE106" s="6">
        <v>2398475715.8973198</v>
      </c>
      <c r="AF106" s="6">
        <v>2626945079.5030198</v>
      </c>
      <c r="AG106" s="6">
        <v>2596892848.4997802</v>
      </c>
      <c r="AH106" s="6">
        <v>2715925023.8288898</v>
      </c>
      <c r="AI106" s="6">
        <v>2738735754.92348</v>
      </c>
      <c r="AJ106" s="6">
        <v>2823280281.1588602</v>
      </c>
      <c r="AK106" s="6">
        <v>2535656905.1725202</v>
      </c>
      <c r="AL106" s="6">
        <v>2772091919.6596498</v>
      </c>
      <c r="AM106" s="6">
        <v>3055234614.4439101</v>
      </c>
      <c r="AN106" s="6">
        <v>3313167834.45786</v>
      </c>
      <c r="AO106" s="6">
        <v>3520093731.8545899</v>
      </c>
      <c r="AP106" s="6">
        <v>3629920780.0676398</v>
      </c>
      <c r="AQ106" s="6">
        <v>3923637138.59407</v>
      </c>
      <c r="AR106" s="6">
        <v>3893935485.2937102</v>
      </c>
      <c r="AS106" s="6">
        <v>4215613866.7723899</v>
      </c>
      <c r="AT106" s="6">
        <v>4737580147.4489403</v>
      </c>
      <c r="AU106" s="6">
        <v>4447598880.8563099</v>
      </c>
      <c r="AV106" s="6">
        <v>4093916390.24575</v>
      </c>
      <c r="AW106" s="6">
        <v>4394207533.9370403</v>
      </c>
      <c r="AX106" s="6">
        <v>5615736034.69876</v>
      </c>
      <c r="AY106" s="6">
        <v>7398573069.0360298</v>
      </c>
      <c r="AZ106" s="6">
        <v>7561181599.6522198</v>
      </c>
      <c r="BA106" s="6">
        <v>8533061075.69555</v>
      </c>
      <c r="BB106" s="6">
        <v>9383714591.1803093</v>
      </c>
      <c r="BC106" s="6">
        <v>10962851027.2365</v>
      </c>
      <c r="BD106" s="6">
        <v>11185549755.3983</v>
      </c>
      <c r="BE106" s="6">
        <v>12602723480.064199</v>
      </c>
      <c r="BF106" s="6">
        <v>12906403563.921101</v>
      </c>
      <c r="BG106" s="6">
        <v>15467438937.781601</v>
      </c>
      <c r="BH106" s="6">
        <v>15490326293.4349</v>
      </c>
      <c r="BI106" s="6">
        <v>14906855625.6511</v>
      </c>
      <c r="BJ106" s="6">
        <v>16100661513.703699</v>
      </c>
      <c r="BK106" s="6">
        <v>16037702558.7185</v>
      </c>
      <c r="BL106" s="6">
        <v>16759607817.2624</v>
      </c>
      <c r="BM106" s="6">
        <v>17176205266.6999</v>
      </c>
      <c r="BN106" s="6">
        <v>19042709104.775299</v>
      </c>
    </row>
    <row r="107" spans="1:66">
      <c r="A107" s="6" t="s">
        <v>659</v>
      </c>
      <c r="B107" s="6" t="s">
        <v>660</v>
      </c>
      <c r="C107" s="6" t="s">
        <v>457</v>
      </c>
      <c r="D107" s="6" t="s">
        <v>458</v>
      </c>
      <c r="AJ107" s="6">
        <v>1146007432.20767</v>
      </c>
      <c r="AK107" s="6">
        <v>810780767.26777697</v>
      </c>
      <c r="AL107" s="6">
        <v>633757746.58259106</v>
      </c>
      <c r="AM107" s="6">
        <v>450349085.89095402</v>
      </c>
      <c r="AN107" s="6">
        <v>723718770.58526504</v>
      </c>
      <c r="AO107" s="6">
        <v>629679325.50814605</v>
      </c>
      <c r="AP107" s="6">
        <v>443579572.74012703</v>
      </c>
      <c r="AQ107" s="6">
        <v>436416033.08076102</v>
      </c>
      <c r="AR107" s="6">
        <v>559163924.27364194</v>
      </c>
      <c r="AS107" s="6">
        <v>709741455.55671203</v>
      </c>
      <c r="AT107" s="6">
        <v>696109032.44040704</v>
      </c>
      <c r="AU107" s="6">
        <v>644753139.81407106</v>
      </c>
      <c r="AV107" s="6">
        <v>603425374.00903499</v>
      </c>
      <c r="AW107" s="6">
        <v>648174377.38053596</v>
      </c>
      <c r="AX107" s="6">
        <v>715227549.905334</v>
      </c>
      <c r="AY107" s="6">
        <v>1068421530.3200999</v>
      </c>
      <c r="AZ107" s="6">
        <v>1183535801.19203</v>
      </c>
      <c r="BA107" s="6">
        <v>1339967669.0439799</v>
      </c>
      <c r="BB107" s="6">
        <v>1454441268.60077</v>
      </c>
      <c r="BC107" s="6">
        <v>1351386928.2335999</v>
      </c>
      <c r="BD107" s="6">
        <v>1291635142.14013</v>
      </c>
      <c r="BE107" s="6">
        <v>1766571426.5048399</v>
      </c>
      <c r="BF107" s="6">
        <v>1785204826.52262</v>
      </c>
      <c r="BG107" s="6">
        <v>2097534164.4093201</v>
      </c>
      <c r="BH107" s="6">
        <v>2176284979.85638</v>
      </c>
      <c r="BI107" s="6">
        <v>2347773343.6482801</v>
      </c>
      <c r="BJ107" s="6">
        <v>2563200579.6940699</v>
      </c>
      <c r="BK107" s="6">
        <v>2742744903.5578299</v>
      </c>
      <c r="BL107" s="6">
        <v>2934860066.2878599</v>
      </c>
      <c r="BM107" s="6">
        <v>2464501133.61409</v>
      </c>
      <c r="BN107" s="6">
        <v>2374889385.7803202</v>
      </c>
    </row>
    <row r="108" spans="1:66">
      <c r="A108" s="6" t="s">
        <v>661</v>
      </c>
      <c r="B108" s="6" t="s">
        <v>662</v>
      </c>
      <c r="C108" s="6" t="s">
        <v>457</v>
      </c>
      <c r="D108" s="6" t="s">
        <v>458</v>
      </c>
      <c r="AL108" s="6">
        <v>354065440.46892703</v>
      </c>
      <c r="AM108" s="6">
        <v>355672521.11199403</v>
      </c>
      <c r="AN108" s="6">
        <v>523769813.29667199</v>
      </c>
      <c r="AO108" s="6">
        <v>475322611.73246503</v>
      </c>
      <c r="AP108" s="6">
        <v>554013616.44321299</v>
      </c>
      <c r="AQ108" s="6">
        <v>521715902.17719197</v>
      </c>
      <c r="AR108" s="6">
        <v>714108919.04451895</v>
      </c>
      <c r="AS108" s="6">
        <v>881923093.62933195</v>
      </c>
      <c r="AT108" s="6">
        <v>844651220.40710604</v>
      </c>
      <c r="AU108" s="6">
        <v>1076686836.9951701</v>
      </c>
      <c r="AV108" s="6">
        <v>1155212312.6198101</v>
      </c>
      <c r="AW108" s="6">
        <v>1282340901.53105</v>
      </c>
      <c r="AX108" s="6">
        <v>1532447142.7353001</v>
      </c>
      <c r="AY108" s="6">
        <v>1788136314.8433001</v>
      </c>
      <c r="AZ108" s="6">
        <v>1969055433.77669</v>
      </c>
      <c r="BA108" s="6">
        <v>2282610591.7337799</v>
      </c>
      <c r="BB108" s="6">
        <v>2374363669.6900802</v>
      </c>
      <c r="BC108" s="6">
        <v>2140716296.3768401</v>
      </c>
      <c r="BD108" s="6">
        <v>2371200566.9344101</v>
      </c>
      <c r="BE108" s="6">
        <v>2783278871.0226402</v>
      </c>
      <c r="BF108" s="6">
        <v>3208200150.6132698</v>
      </c>
      <c r="BG108" s="6">
        <v>3498553349.08042</v>
      </c>
      <c r="BH108" s="6">
        <v>3869000933.3169398</v>
      </c>
      <c r="BI108" s="6">
        <v>4259747965.6971502</v>
      </c>
      <c r="BJ108" s="6">
        <v>4519334434.7020197</v>
      </c>
      <c r="BK108" s="6">
        <v>5226533627.8355904</v>
      </c>
      <c r="BL108" s="6">
        <v>5972674497.4230299</v>
      </c>
      <c r="BM108" s="6">
        <v>5809309480.6705198</v>
      </c>
      <c r="BN108" s="6">
        <v>6203233043.9165897</v>
      </c>
    </row>
    <row r="109" spans="1:66">
      <c r="A109" s="6" t="s">
        <v>663</v>
      </c>
      <c r="B109" s="6" t="s">
        <v>664</v>
      </c>
      <c r="C109" s="6" t="s">
        <v>457</v>
      </c>
      <c r="D109" s="6" t="s">
        <v>458</v>
      </c>
      <c r="AY109" s="6">
        <v>18733205.939799499</v>
      </c>
      <c r="AZ109" s="6">
        <v>19167148.128718998</v>
      </c>
      <c r="BA109" s="6">
        <v>15912488.431042699</v>
      </c>
      <c r="BB109" s="6">
        <v>20154991.5897374</v>
      </c>
      <c r="BC109" s="6">
        <v>17872504.182026502</v>
      </c>
      <c r="BD109" s="6">
        <v>23595186.758987501</v>
      </c>
      <c r="BE109" s="6">
        <v>34640377.366377898</v>
      </c>
      <c r="BF109" s="6">
        <v>44690635.173464</v>
      </c>
      <c r="BG109" s="6">
        <v>44194847.827353299</v>
      </c>
      <c r="BH109" s="6">
        <v>72808353.992938206</v>
      </c>
      <c r="BI109" s="6">
        <v>61266163.389296003</v>
      </c>
      <c r="BJ109" s="6">
        <v>53201480.266934797</v>
      </c>
      <c r="BK109" s="6">
        <v>40302427.436288603</v>
      </c>
      <c r="BL109" s="6">
        <v>35387742.976356998</v>
      </c>
      <c r="BM109" s="6">
        <v>34078640.508752503</v>
      </c>
    </row>
    <row r="110" spans="1:66">
      <c r="A110" s="6" t="s">
        <v>665</v>
      </c>
      <c r="B110" s="6" t="s">
        <v>666</v>
      </c>
      <c r="C110" s="6" t="s">
        <v>457</v>
      </c>
      <c r="D110" s="6" t="s">
        <v>458</v>
      </c>
    </row>
    <row r="111" spans="1:66">
      <c r="A111" s="6" t="s">
        <v>667</v>
      </c>
      <c r="B111" s="6" t="s">
        <v>668</v>
      </c>
      <c r="C111" s="6" t="s">
        <v>457</v>
      </c>
      <c r="D111" s="6" t="s">
        <v>458</v>
      </c>
      <c r="E111" s="6">
        <v>1498288257.8243999</v>
      </c>
      <c r="F111" s="6">
        <v>1599069979.2027199</v>
      </c>
      <c r="G111" s="6">
        <v>2071683209.4558001</v>
      </c>
      <c r="H111" s="6">
        <v>2598577121.2231698</v>
      </c>
      <c r="I111" s="6">
        <v>2437237961.9991002</v>
      </c>
      <c r="J111" s="6">
        <v>3140588291.1972899</v>
      </c>
      <c r="K111" s="6">
        <v>4952095530.4632597</v>
      </c>
      <c r="L111" s="6">
        <v>6248731940.5122604</v>
      </c>
      <c r="M111" s="6">
        <v>8749798326.0509701</v>
      </c>
      <c r="N111" s="6">
        <v>11005982809.6441</v>
      </c>
      <c r="O111" s="6">
        <v>11957662836.519199</v>
      </c>
      <c r="P111" s="6">
        <v>12705922915.2439</v>
      </c>
      <c r="Q111" s="6">
        <v>13033551914.742201</v>
      </c>
      <c r="R111" s="6">
        <v>16434758201.223101</v>
      </c>
      <c r="S111" s="6">
        <v>18809140194.888901</v>
      </c>
      <c r="T111" s="6">
        <v>20745033295.540199</v>
      </c>
      <c r="U111" s="6">
        <v>26457411987.2785</v>
      </c>
      <c r="V111" s="6">
        <v>35049053734.780502</v>
      </c>
      <c r="W111" s="6">
        <v>47383940786.318398</v>
      </c>
      <c r="X111" s="6">
        <v>51880927280.241699</v>
      </c>
      <c r="Y111" s="6">
        <v>46128589520.027</v>
      </c>
      <c r="Z111" s="6">
        <v>45138188094.938103</v>
      </c>
      <c r="AA111" s="6">
        <v>50404740277.105499</v>
      </c>
      <c r="AB111" s="6">
        <v>58527393400.123299</v>
      </c>
      <c r="AC111" s="6">
        <v>65328656707.841301</v>
      </c>
      <c r="AD111" s="6">
        <v>69468575331.0215</v>
      </c>
      <c r="AE111" s="6">
        <v>79427312288.5186</v>
      </c>
      <c r="AF111" s="6">
        <v>94070719594.751404</v>
      </c>
      <c r="AG111" s="6">
        <v>107284617747.75</v>
      </c>
      <c r="AH111" s="6">
        <v>124576108985.707</v>
      </c>
      <c r="AI111" s="6">
        <v>155240539005.39899</v>
      </c>
      <c r="AJ111" s="6">
        <v>177479793927.901</v>
      </c>
      <c r="AK111" s="6">
        <v>181686104720.16501</v>
      </c>
      <c r="AL111" s="6">
        <v>196449742851.90201</v>
      </c>
      <c r="AM111" s="6">
        <v>224067824330.38699</v>
      </c>
      <c r="AN111" s="6">
        <v>253136366951.552</v>
      </c>
      <c r="AO111" s="6">
        <v>274821499216.51001</v>
      </c>
      <c r="AP111" s="6">
        <v>273396145099.15701</v>
      </c>
      <c r="AQ111" s="6">
        <v>217246139463.33701</v>
      </c>
      <c r="AR111" s="6">
        <v>237349175512.694</v>
      </c>
      <c r="AS111" s="6">
        <v>270545967294.56299</v>
      </c>
      <c r="AT111" s="6">
        <v>276535937745.18597</v>
      </c>
      <c r="AU111" s="6">
        <v>297117863781.12701</v>
      </c>
      <c r="AV111" s="6">
        <v>312916636277.44098</v>
      </c>
      <c r="AW111" s="6">
        <v>321640531932.99799</v>
      </c>
      <c r="AX111" s="6">
        <v>326416966691.19897</v>
      </c>
      <c r="AY111" s="6">
        <v>339382977171.61401</v>
      </c>
      <c r="AZ111" s="6">
        <v>356545397082.19202</v>
      </c>
      <c r="BA111" s="6">
        <v>354351449731.80103</v>
      </c>
      <c r="BB111" s="6">
        <v>355817293347.74298</v>
      </c>
      <c r="BC111" s="6">
        <v>376282789973.987</v>
      </c>
      <c r="BD111" s="6">
        <v>381256102708.95099</v>
      </c>
      <c r="BE111" s="6">
        <v>380748127471.19702</v>
      </c>
      <c r="BF111" s="6">
        <v>391462373718.95599</v>
      </c>
      <c r="BG111" s="6">
        <v>403620539138.00702</v>
      </c>
      <c r="BH111" s="6">
        <v>425229643086.83801</v>
      </c>
      <c r="BI111" s="6">
        <v>453194714263.92902</v>
      </c>
      <c r="BJ111" s="6">
        <v>497523112387.09003</v>
      </c>
      <c r="BK111" s="6">
        <v>486569818968.62299</v>
      </c>
      <c r="BL111" s="6">
        <v>476196727688.23102</v>
      </c>
      <c r="BM111" s="6">
        <v>493058216914.974</v>
      </c>
      <c r="BN111" s="6">
        <v>506687707061.13</v>
      </c>
    </row>
    <row r="112" spans="1:66">
      <c r="A112" s="6" t="s">
        <v>669</v>
      </c>
      <c r="B112" s="6" t="s">
        <v>670</v>
      </c>
      <c r="C112" s="6" t="s">
        <v>457</v>
      </c>
      <c r="D112" s="6" t="s">
        <v>458</v>
      </c>
    </row>
    <row r="113" spans="1:66">
      <c r="A113" s="6" t="s">
        <v>671</v>
      </c>
      <c r="B113" s="6" t="s">
        <v>672</v>
      </c>
      <c r="C113" s="6" t="s">
        <v>457</v>
      </c>
      <c r="D113" s="6" t="s">
        <v>458</v>
      </c>
      <c r="AS113" s="6">
        <v>803211817.62386096</v>
      </c>
      <c r="AT113" s="6">
        <v>861555691.96815598</v>
      </c>
      <c r="AU113" s="6">
        <v>1135483253.4616001</v>
      </c>
      <c r="AV113" s="6">
        <v>1150733352.7862899</v>
      </c>
      <c r="AW113" s="6">
        <v>1424461005.8318601</v>
      </c>
      <c r="AX113" s="6">
        <v>1593460753.3222301</v>
      </c>
      <c r="AY113" s="6">
        <v>2029758966.26759</v>
      </c>
      <c r="AZ113" s="6">
        <v>2751185452.94415</v>
      </c>
      <c r="BA113" s="6">
        <v>2796107109.9560499</v>
      </c>
      <c r="BB113" s="6">
        <v>2833178717.7248302</v>
      </c>
      <c r="BC113" s="6">
        <v>2469462587.0387902</v>
      </c>
      <c r="BD113" s="6">
        <v>2901869989.1996999</v>
      </c>
      <c r="BE113" s="6">
        <v>3742426548.3218098</v>
      </c>
      <c r="BF113" s="6">
        <v>3750467517.5900898</v>
      </c>
      <c r="BG113" s="6">
        <v>4161929548.5948</v>
      </c>
      <c r="BH113" s="6">
        <v>4552482850.2597904</v>
      </c>
      <c r="BI113" s="6">
        <v>4871156649.7723398</v>
      </c>
    </row>
    <row r="114" spans="1:66">
      <c r="A114" s="6" t="s">
        <v>673</v>
      </c>
      <c r="B114" s="6" t="s">
        <v>674</v>
      </c>
      <c r="C114" s="6" t="s">
        <v>457</v>
      </c>
      <c r="D114" s="6" t="s">
        <v>458</v>
      </c>
      <c r="AI114" s="6">
        <v>1526205712.8613601</v>
      </c>
      <c r="AJ114" s="6">
        <v>2406348158.3719101</v>
      </c>
      <c r="AK114" s="6">
        <v>3330125003.4022799</v>
      </c>
      <c r="AL114" s="6">
        <v>4292215266.1609502</v>
      </c>
      <c r="AM114" s="6">
        <v>5955026790.3592901</v>
      </c>
      <c r="AN114" s="6">
        <v>6370423866.9979601</v>
      </c>
      <c r="AO114" s="6">
        <v>6852830366.9546499</v>
      </c>
      <c r="AP114" s="6">
        <v>5974007655.45753</v>
      </c>
      <c r="AQ114" s="6">
        <v>6078811487.9937401</v>
      </c>
      <c r="AR114" s="6">
        <v>4900835369.9078598</v>
      </c>
      <c r="AS114" s="6">
        <v>4659787575.6559696</v>
      </c>
      <c r="AT114" s="6">
        <v>4880619058.5996704</v>
      </c>
      <c r="AU114" s="6">
        <v>4936291196.2381001</v>
      </c>
      <c r="AV114" s="6">
        <v>5144012734.2251902</v>
      </c>
      <c r="AW114" s="6">
        <v>5511100275.4402599</v>
      </c>
      <c r="AX114" s="6">
        <v>5548903478.0621004</v>
      </c>
      <c r="AY114" s="6">
        <v>5550158134.9914303</v>
      </c>
      <c r="AZ114" s="6">
        <v>6673267663.5604601</v>
      </c>
      <c r="BA114" s="6">
        <v>8103118659.2003002</v>
      </c>
      <c r="BB114" s="6">
        <v>10427862305.446301</v>
      </c>
      <c r="BC114" s="6">
        <v>10434518971.1299</v>
      </c>
      <c r="BD114" s="6">
        <v>10329915292.497999</v>
      </c>
      <c r="BE114" s="6">
        <v>10777954801.502701</v>
      </c>
      <c r="BF114" s="6">
        <v>11848124830.77</v>
      </c>
      <c r="BG114" s="6">
        <v>11231940880.0257</v>
      </c>
      <c r="BH114" s="6">
        <v>10844253756.351601</v>
      </c>
      <c r="BI114" s="6">
        <v>12238850610.851101</v>
      </c>
      <c r="BJ114" s="6">
        <v>12079641292.951799</v>
      </c>
      <c r="BK114" s="6">
        <v>12680523727.033899</v>
      </c>
      <c r="BL114" s="6">
        <v>7851653815.1643496</v>
      </c>
      <c r="BM114" s="6">
        <v>3493413980.06321</v>
      </c>
      <c r="BN114" s="6">
        <v>1115250094.33708</v>
      </c>
    </row>
    <row r="115" spans="1:66">
      <c r="A115" s="6" t="s">
        <v>675</v>
      </c>
      <c r="B115" s="6" t="s">
        <v>676</v>
      </c>
      <c r="C115" s="6" t="s">
        <v>457</v>
      </c>
      <c r="D115" s="6" t="s">
        <v>458</v>
      </c>
    </row>
    <row r="116" spans="1:66">
      <c r="A116" s="6" t="s">
        <v>677</v>
      </c>
      <c r="B116" s="6" t="s">
        <v>678</v>
      </c>
      <c r="C116" s="6" t="s">
        <v>457</v>
      </c>
      <c r="D116" s="6" t="s">
        <v>458</v>
      </c>
      <c r="BH116" s="6">
        <v>8328048074.1384296</v>
      </c>
    </row>
    <row r="117" spans="1:66">
      <c r="A117" s="6" t="s">
        <v>679</v>
      </c>
      <c r="B117" s="6" t="s">
        <v>680</v>
      </c>
      <c r="C117" s="6" t="s">
        <v>457</v>
      </c>
      <c r="D117" s="6" t="s">
        <v>458</v>
      </c>
    </row>
    <row r="118" spans="1:66">
      <c r="A118" s="6" t="s">
        <v>681</v>
      </c>
      <c r="B118" s="6" t="s">
        <v>682</v>
      </c>
      <c r="C118" s="6" t="s">
        <v>457</v>
      </c>
      <c r="D118" s="6" t="s">
        <v>458</v>
      </c>
    </row>
    <row r="119" spans="1:66">
      <c r="A119" s="6" t="s">
        <v>683</v>
      </c>
      <c r="B119" s="6" t="s">
        <v>684</v>
      </c>
      <c r="C119" s="6" t="s">
        <v>457</v>
      </c>
      <c r="D119" s="6" t="s">
        <v>458</v>
      </c>
      <c r="E119" s="6">
        <v>631435019.27677703</v>
      </c>
      <c r="F119" s="6">
        <v>634482033.76249802</v>
      </c>
      <c r="G119" s="6">
        <v>668780778.78249097</v>
      </c>
      <c r="H119" s="6">
        <v>697654190.43394697</v>
      </c>
      <c r="I119" s="6">
        <v>708463159.05568504</v>
      </c>
      <c r="J119" s="6">
        <v>672388175.43967104</v>
      </c>
      <c r="K119" s="6">
        <v>736981373.84239602</v>
      </c>
      <c r="L119" s="6">
        <v>797133721.52213502</v>
      </c>
      <c r="M119" s="6">
        <v>852899629.44441998</v>
      </c>
      <c r="N119" s="6">
        <v>1146582601.94258</v>
      </c>
      <c r="O119" s="6">
        <v>1190760752.4151499</v>
      </c>
      <c r="P119" s="6">
        <v>1076988170.6566501</v>
      </c>
      <c r="Q119" s="6">
        <v>1093850232.89517</v>
      </c>
      <c r="R119" s="6">
        <v>1021440669.39089</v>
      </c>
      <c r="S119" s="6">
        <v>1289939497.59287</v>
      </c>
      <c r="T119" s="6">
        <v>1325167297.2374301</v>
      </c>
      <c r="U119" s="6">
        <v>1809241637.77126</v>
      </c>
      <c r="V119" s="6">
        <v>1781037430.21106</v>
      </c>
      <c r="W119" s="6">
        <v>2758941439.2832699</v>
      </c>
      <c r="X119" s="6">
        <v>3583214286.2597299</v>
      </c>
      <c r="Y119" s="6">
        <v>4157270391.8585501</v>
      </c>
      <c r="Z119" s="6">
        <v>3902586357.1145601</v>
      </c>
      <c r="AA119" s="6">
        <v>4137552770.5691199</v>
      </c>
      <c r="AB119" s="6">
        <v>4741166238.91677</v>
      </c>
      <c r="AC119" s="6">
        <v>4797944343.5794601</v>
      </c>
      <c r="AD119" s="6">
        <v>4701855582.2293196</v>
      </c>
      <c r="AE119" s="6">
        <v>5149599410.9055099</v>
      </c>
      <c r="AF119" s="6">
        <v>5123830475.8716898</v>
      </c>
      <c r="AG119" s="6">
        <v>4728852578.1282701</v>
      </c>
      <c r="AH119" s="6">
        <v>4428783689.6826</v>
      </c>
      <c r="AI119" s="6">
        <v>4721082487.7847795</v>
      </c>
      <c r="AJ119" s="6">
        <v>5032674298.3094902</v>
      </c>
      <c r="AK119" s="6">
        <v>5364832947.6470604</v>
      </c>
      <c r="AL119" s="6">
        <v>6062259577.8222103</v>
      </c>
      <c r="AM119" s="6">
        <v>6607864338.5996799</v>
      </c>
      <c r="AN119" s="6">
        <v>6670729352.5418301</v>
      </c>
      <c r="AO119" s="6">
        <v>6834694532.5423603</v>
      </c>
      <c r="AP119" s="6">
        <v>7184457928.0473204</v>
      </c>
      <c r="AQ119" s="6">
        <v>8281156855.0419998</v>
      </c>
      <c r="AR119" s="6">
        <v>8812040142.0925503</v>
      </c>
      <c r="AS119" s="6">
        <v>9689259442.1145706</v>
      </c>
      <c r="AT119" s="6">
        <v>7996460338.4008398</v>
      </c>
      <c r="AU119" s="6">
        <v>8349948597.8755398</v>
      </c>
      <c r="AV119" s="6">
        <v>9503664629.6314392</v>
      </c>
      <c r="AW119" s="6">
        <v>11199507190.5322</v>
      </c>
      <c r="AX119" s="6">
        <v>12298380013.309299</v>
      </c>
      <c r="AY119" s="6">
        <v>13881281665.219999</v>
      </c>
      <c r="AZ119" s="6">
        <v>15150506600.300699</v>
      </c>
      <c r="BA119" s="6">
        <v>15953017600.3314</v>
      </c>
      <c r="BB119" s="6">
        <v>16167432429.728901</v>
      </c>
      <c r="BC119" s="6">
        <v>17129741244.8314</v>
      </c>
      <c r="BD119" s="6">
        <v>19965527846.770901</v>
      </c>
      <c r="BE119" s="6">
        <v>23172753745.9776</v>
      </c>
      <c r="BF119" s="6">
        <v>24455251449.361</v>
      </c>
      <c r="BG119" s="6">
        <v>24045558046.208199</v>
      </c>
      <c r="BH119" s="6">
        <v>24059664321.061401</v>
      </c>
      <c r="BI119" s="6">
        <v>27272488568.294399</v>
      </c>
      <c r="BJ119" s="6">
        <v>30563025161.378502</v>
      </c>
      <c r="BK119" s="6">
        <v>30757460042.864498</v>
      </c>
      <c r="BL119" s="6">
        <v>27512237911.3507</v>
      </c>
      <c r="BM119" s="6">
        <v>24808716981.241901</v>
      </c>
      <c r="BN119" s="6">
        <v>27310333447.2076</v>
      </c>
    </row>
    <row r="120" spans="1:66">
      <c r="A120" s="6" t="s">
        <v>685</v>
      </c>
      <c r="B120" s="6" t="s">
        <v>686</v>
      </c>
      <c r="C120" s="6" t="s">
        <v>457</v>
      </c>
      <c r="D120" s="6" t="s">
        <v>458</v>
      </c>
      <c r="L120" s="6">
        <v>559884.29605344695</v>
      </c>
      <c r="M120" s="6">
        <v>623508.99831073498</v>
      </c>
      <c r="N120" s="6">
        <v>623508.99831073498</v>
      </c>
      <c r="O120" s="6">
        <v>636228.33141475497</v>
      </c>
      <c r="P120" s="6">
        <v>763477.73592933198</v>
      </c>
      <c r="Q120" s="6">
        <v>1017967.19937942</v>
      </c>
      <c r="R120" s="6">
        <v>1272466.00840857</v>
      </c>
      <c r="S120" s="6">
        <v>1654204.87637324</v>
      </c>
      <c r="T120" s="6">
        <v>2672172.0757526602</v>
      </c>
      <c r="U120" s="6">
        <v>5853332.4239845602</v>
      </c>
      <c r="V120" s="6">
        <v>5217104.0925698103</v>
      </c>
      <c r="W120" s="6">
        <v>6616810.1599139003</v>
      </c>
      <c r="X120" s="6">
        <v>9416231.6401811391</v>
      </c>
      <c r="Y120" s="6">
        <v>15231107.0063236</v>
      </c>
      <c r="Z120" s="6">
        <v>17478849.608954299</v>
      </c>
      <c r="AA120" s="6">
        <v>19869411.350817598</v>
      </c>
      <c r="AB120" s="6">
        <v>16170403.121155201</v>
      </c>
      <c r="AC120" s="6">
        <v>21218707.364698701</v>
      </c>
      <c r="AD120" s="6">
        <v>28607798.796018802</v>
      </c>
      <c r="AE120" s="6">
        <v>29345678.990896001</v>
      </c>
      <c r="AF120" s="6">
        <v>37037464.382470399</v>
      </c>
      <c r="AG120" s="6">
        <v>58524427.248578198</v>
      </c>
      <c r="AH120" s="6">
        <v>80258636.754362702</v>
      </c>
      <c r="AI120" s="6">
        <v>101523763.610265</v>
      </c>
      <c r="AJ120" s="6">
        <v>154643838.74417701</v>
      </c>
      <c r="AK120" s="6">
        <v>184043909.00521699</v>
      </c>
      <c r="AL120" s="6">
        <v>190881368.286796</v>
      </c>
      <c r="AM120" s="6">
        <v>227662745.11179599</v>
      </c>
      <c r="AN120" s="6">
        <v>278084321.67373699</v>
      </c>
      <c r="AO120" s="6">
        <v>333984201.91746497</v>
      </c>
      <c r="AP120" s="6">
        <v>312402914.12187999</v>
      </c>
      <c r="AQ120" s="6">
        <v>275906362.50996602</v>
      </c>
      <c r="AR120" s="6">
        <v>337330068.75109398</v>
      </c>
      <c r="AS120" s="6">
        <v>279652248.16420603</v>
      </c>
      <c r="AT120" s="6">
        <v>284647684.46699297</v>
      </c>
      <c r="AU120" s="6">
        <v>293857397.50105202</v>
      </c>
      <c r="AV120" s="6">
        <v>309590595.74250698</v>
      </c>
      <c r="AW120" s="6">
        <v>268283771.78577</v>
      </c>
      <c r="AX120" s="6">
        <v>233823790.07199201</v>
      </c>
      <c r="AY120" s="6">
        <v>265110919.657325</v>
      </c>
      <c r="AZ120" s="6">
        <v>324150335.04014099</v>
      </c>
      <c r="BA120" s="6">
        <v>411156330.34834099</v>
      </c>
      <c r="BB120" s="6">
        <v>431986710.21183598</v>
      </c>
      <c r="BC120" s="6">
        <v>488421092.15888298</v>
      </c>
      <c r="BD120" s="6">
        <v>516056118.975869</v>
      </c>
      <c r="BE120" s="6">
        <v>683552586.81823397</v>
      </c>
      <c r="BF120" s="6">
        <v>618473170.41524005</v>
      </c>
      <c r="BG120" s="6">
        <v>632489856.80471301</v>
      </c>
      <c r="BH120" s="6">
        <v>668727750.82491398</v>
      </c>
      <c r="BI120" s="6">
        <v>628629413.04232502</v>
      </c>
      <c r="BJ120" s="6">
        <v>621552604.135378</v>
      </c>
      <c r="BK120" s="6">
        <v>664291011.92964005</v>
      </c>
      <c r="BL120" s="6">
        <v>646565261.46743405</v>
      </c>
      <c r="BM120" s="6">
        <v>591707628.23749006</v>
      </c>
    </row>
    <row r="121" spans="1:66">
      <c r="A121" s="6" t="s">
        <v>687</v>
      </c>
      <c r="B121" s="6" t="s">
        <v>688</v>
      </c>
      <c r="C121" s="6" t="s">
        <v>457</v>
      </c>
      <c r="D121" s="6" t="s">
        <v>458</v>
      </c>
      <c r="AN121" s="6">
        <v>2211634206.3726602</v>
      </c>
      <c r="AO121" s="6">
        <v>2677227976.7687502</v>
      </c>
      <c r="AP121" s="6">
        <v>3363506080.1359401</v>
      </c>
      <c r="AQ121" s="6">
        <v>4075778961.01758</v>
      </c>
      <c r="AR121" s="6">
        <v>3835539463.3492198</v>
      </c>
      <c r="AS121" s="6">
        <v>3572374100.8218799</v>
      </c>
      <c r="AT121" s="6">
        <v>4027223348.38516</v>
      </c>
      <c r="AU121" s="6">
        <v>4473691335.5726604</v>
      </c>
      <c r="AV121" s="6">
        <v>5102658660.0874996</v>
      </c>
      <c r="AW121" s="6">
        <v>5909038205.32617</v>
      </c>
      <c r="AX121" s="6">
        <v>6586920624.6499996</v>
      </c>
      <c r="AY121" s="6">
        <v>7877525990.2570295</v>
      </c>
      <c r="AZ121" s="6">
        <v>9636923851.92383</v>
      </c>
      <c r="BA121" s="6">
        <v>9251801941.9718704</v>
      </c>
      <c r="BB121" s="6">
        <v>5652613133.6093702</v>
      </c>
      <c r="BC121" s="6">
        <v>5736007451.0074196</v>
      </c>
      <c r="BD121" s="6">
        <v>6891626149.8023396</v>
      </c>
      <c r="BE121" s="6">
        <v>6769072684.4425802</v>
      </c>
      <c r="BF121" s="6">
        <v>7330870098.55898</v>
      </c>
      <c r="BG121" s="6">
        <v>7749665724.7413998</v>
      </c>
      <c r="BH121" s="6">
        <v>8125991416.49648</v>
      </c>
      <c r="BI121" s="6">
        <v>8400182008.61796</v>
      </c>
      <c r="BJ121" s="6">
        <v>9148156795.2941399</v>
      </c>
      <c r="BK121" s="6">
        <v>10065211360.8855</v>
      </c>
      <c r="BL121" s="6">
        <v>10733227991.585899</v>
      </c>
      <c r="BM121" s="6">
        <v>10711453801.107401</v>
      </c>
      <c r="BN121" s="6">
        <v>11550859107.048401</v>
      </c>
    </row>
    <row r="122" spans="1:66">
      <c r="A122" s="6" t="s">
        <v>689</v>
      </c>
      <c r="B122" s="6" t="s">
        <v>690</v>
      </c>
      <c r="C122" s="6" t="s">
        <v>457</v>
      </c>
      <c r="D122" s="6" t="s">
        <v>458</v>
      </c>
      <c r="O122" s="6">
        <v>2336106019.5203099</v>
      </c>
      <c r="P122" s="6">
        <v>2584968651.3746099</v>
      </c>
      <c r="Q122" s="6">
        <v>2766382885.0949202</v>
      </c>
      <c r="R122" s="6">
        <v>3093589331.6691399</v>
      </c>
      <c r="S122" s="6">
        <v>2877839002.5226498</v>
      </c>
      <c r="T122" s="6">
        <v>2663985940.4191399</v>
      </c>
      <c r="U122" s="6">
        <v>2551489099.9000001</v>
      </c>
      <c r="V122" s="6">
        <v>2549469786.4390602</v>
      </c>
      <c r="W122" s="6">
        <v>2576523039.2511702</v>
      </c>
      <c r="X122" s="6">
        <v>2673656454.7738299</v>
      </c>
      <c r="Y122" s="6">
        <v>3013226203.4882798</v>
      </c>
      <c r="Z122" s="6">
        <v>2789824673.44804</v>
      </c>
      <c r="AA122" s="6">
        <v>2776665850.5652299</v>
      </c>
      <c r="AB122" s="6">
        <v>2450009722.3847599</v>
      </c>
      <c r="AC122" s="6">
        <v>2453008735.7281199</v>
      </c>
      <c r="AD122" s="6">
        <v>2219794673.6831999</v>
      </c>
      <c r="AE122" s="6">
        <v>3044197146.3171902</v>
      </c>
      <c r="AF122" s="6">
        <v>3584427848.8656201</v>
      </c>
      <c r="AG122" s="6">
        <v>3995485732.1488299</v>
      </c>
      <c r="AH122" s="6">
        <v>4271183042.7757802</v>
      </c>
      <c r="AI122" s="6">
        <v>4415332067.0386696</v>
      </c>
      <c r="AJ122" s="6">
        <v>5111099834.1593704</v>
      </c>
      <c r="AK122" s="6">
        <v>4340589731.1617203</v>
      </c>
      <c r="AL122" s="6">
        <v>5234398892.1816397</v>
      </c>
      <c r="AM122" s="6">
        <v>5236641217.7335901</v>
      </c>
      <c r="AN122" s="6">
        <v>5157191218.6617203</v>
      </c>
      <c r="AO122" s="6">
        <v>5043607055.5097599</v>
      </c>
      <c r="AP122" s="6">
        <v>5550837516.1523399</v>
      </c>
      <c r="AQ122" s="6">
        <v>5888900546.3613195</v>
      </c>
      <c r="AR122" s="6">
        <v>7170745198.18398</v>
      </c>
      <c r="AS122" s="6">
        <v>6944126080.7609301</v>
      </c>
      <c r="AT122" s="6">
        <v>7410281264.6796799</v>
      </c>
      <c r="AU122" s="6">
        <v>7442061042.4058504</v>
      </c>
      <c r="AV122" s="6">
        <v>7598267143.2511702</v>
      </c>
      <c r="AW122" s="6">
        <v>8081319098.9812498</v>
      </c>
      <c r="AX122" s="6">
        <v>7703569902.1875</v>
      </c>
      <c r="AY122" s="6">
        <v>8029269630.2562504</v>
      </c>
      <c r="AZ122" s="6">
        <v>9012785127.5089798</v>
      </c>
      <c r="BA122" s="6">
        <v>10002540525.2586</v>
      </c>
      <c r="BB122" s="6">
        <v>8620754280.7871094</v>
      </c>
      <c r="BC122" s="6">
        <v>8672126946.6488209</v>
      </c>
      <c r="BD122" s="6">
        <v>10185432630.1492</v>
      </c>
      <c r="BE122" s="6">
        <v>10362416578.897301</v>
      </c>
      <c r="BF122" s="6">
        <v>10438928587.834801</v>
      </c>
      <c r="BG122" s="6">
        <v>11329247221.3008</v>
      </c>
      <c r="BH122" s="6">
        <v>10398064118.5602</v>
      </c>
      <c r="BI122" s="6">
        <v>10685783001.357</v>
      </c>
      <c r="BJ122" s="6">
        <v>11256729458.769501</v>
      </c>
      <c r="BK122" s="6">
        <v>10439214842.1605</v>
      </c>
      <c r="BL122" s="6">
        <v>11389989723.5238</v>
      </c>
      <c r="BM122" s="6">
        <v>10984501594.951599</v>
      </c>
      <c r="BN122" s="6">
        <v>11725746076.433201</v>
      </c>
    </row>
    <row r="123" spans="1:66">
      <c r="A123" s="6" t="s">
        <v>691</v>
      </c>
      <c r="B123" s="6" t="s">
        <v>692</v>
      </c>
      <c r="C123" s="6" t="s">
        <v>457</v>
      </c>
      <c r="D123" s="6" t="s">
        <v>458</v>
      </c>
      <c r="AN123" s="6">
        <v>1335928967.18906</v>
      </c>
      <c r="AO123" s="6">
        <v>1791651401.39726</v>
      </c>
      <c r="AP123" s="6">
        <v>1883647772.23633</v>
      </c>
      <c r="AQ123" s="6">
        <v>2693252671.44805</v>
      </c>
      <c r="AR123" s="6">
        <v>2814326046.6117201</v>
      </c>
      <c r="AS123" s="6">
        <v>3435955052.86797</v>
      </c>
      <c r="AT123" s="6">
        <v>4099621283.52422</v>
      </c>
      <c r="AU123" s="6">
        <v>3939408731.6308599</v>
      </c>
      <c r="AV123" s="6">
        <v>4366294925.8117199</v>
      </c>
      <c r="AW123" s="6">
        <v>5604187333.9851599</v>
      </c>
      <c r="AX123" s="6">
        <v>6775160581.67344</v>
      </c>
      <c r="AY123" s="6">
        <v>7746261739.1929703</v>
      </c>
      <c r="AZ123" s="6">
        <v>9478462111.37187</v>
      </c>
      <c r="BA123" s="6">
        <v>8512779814.8101501</v>
      </c>
      <c r="BB123" s="6">
        <v>5569410761.9413996</v>
      </c>
      <c r="BC123" s="6">
        <v>4470634627.55898</v>
      </c>
      <c r="BD123" s="6">
        <v>5627725649.9597597</v>
      </c>
      <c r="BE123" s="6">
        <v>6621558507.5824203</v>
      </c>
      <c r="BF123" s="6">
        <v>6328191094.6593704</v>
      </c>
      <c r="BG123" s="6">
        <v>6082149954.0859299</v>
      </c>
      <c r="BH123" s="6">
        <v>5960532917.6058598</v>
      </c>
      <c r="BI123" s="6">
        <v>5469287209.1785097</v>
      </c>
      <c r="BJ123" s="6">
        <v>6093393757.7195301</v>
      </c>
      <c r="BK123" s="6">
        <v>6809058419.5078096</v>
      </c>
      <c r="BL123" s="6">
        <v>7281288186.5027304</v>
      </c>
      <c r="BM123" s="6">
        <v>7094965467.7542896</v>
      </c>
      <c r="BN123" s="6">
        <v>7301862993.5464802</v>
      </c>
    </row>
    <row r="124" spans="1:66">
      <c r="A124" s="6" t="s">
        <v>693</v>
      </c>
      <c r="B124" s="6" t="s">
        <v>694</v>
      </c>
      <c r="C124" s="6" t="s">
        <v>457</v>
      </c>
      <c r="D124" s="6" t="s">
        <v>458</v>
      </c>
      <c r="AA124" s="6">
        <v>984326358.64169395</v>
      </c>
      <c r="AB124" s="6">
        <v>1054307603.25375</v>
      </c>
      <c r="AC124" s="6">
        <v>1085397631.59779</v>
      </c>
      <c r="AD124" s="6">
        <v>1161688660.5601201</v>
      </c>
      <c r="AE124" s="6">
        <v>1442760872.5265701</v>
      </c>
      <c r="AF124" s="6">
        <v>1484520172.5901501</v>
      </c>
      <c r="AG124" s="6">
        <v>1732093165.82428</v>
      </c>
      <c r="AH124" s="6">
        <v>1818135679.69156</v>
      </c>
      <c r="AI124" s="6">
        <v>2041960939.09831</v>
      </c>
      <c r="AJ124" s="6">
        <v>2601122555.88381</v>
      </c>
      <c r="AK124" s="6">
        <v>3561012840.5872002</v>
      </c>
      <c r="AL124" s="6">
        <v>3713136005.1045499</v>
      </c>
      <c r="AM124" s="6">
        <v>3736998462.2837501</v>
      </c>
      <c r="AN124" s="6">
        <v>3456844037.1318798</v>
      </c>
      <c r="AO124" s="6">
        <v>2694622087.6195898</v>
      </c>
      <c r="AP124" s="6">
        <v>2746362319.29178</v>
      </c>
      <c r="AQ124" s="6">
        <v>2404716177.5627699</v>
      </c>
      <c r="AR124" s="6">
        <v>2448425774.6073499</v>
      </c>
      <c r="AS124" s="6">
        <v>1709836835.57061</v>
      </c>
      <c r="AT124" s="6">
        <v>1646509545.36429</v>
      </c>
      <c r="AU124" s="6">
        <v>1776032209.5725</v>
      </c>
      <c r="AV124" s="6">
        <v>2634965944.6716099</v>
      </c>
      <c r="AW124" s="6">
        <v>3638221656.36411</v>
      </c>
      <c r="AX124" s="6">
        <v>5941522390.9153099</v>
      </c>
      <c r="AY124" s="6">
        <v>8422644320.7922201</v>
      </c>
      <c r="AZ124" s="6">
        <v>10456230455.2075</v>
      </c>
      <c r="BA124" s="6">
        <v>8890256702.8229408</v>
      </c>
      <c r="BB124" s="6">
        <v>6023549587.4687796</v>
      </c>
      <c r="BC124" s="6">
        <v>5017655238.6843596</v>
      </c>
      <c r="BD124" s="6">
        <v>5876588973.7834702</v>
      </c>
      <c r="BE124" s="6">
        <v>7065925962.1329298</v>
      </c>
      <c r="BF124" s="6">
        <v>7724552724.9490099</v>
      </c>
      <c r="BG124" s="6">
        <v>10595963497.7279</v>
      </c>
      <c r="BH124" s="6">
        <v>11172448340.6387</v>
      </c>
      <c r="BI124" s="6">
        <v>9873206381.2427502</v>
      </c>
      <c r="BJ124" s="6">
        <v>9565633075.0051804</v>
      </c>
      <c r="BK124" s="6">
        <v>8627654950.4999905</v>
      </c>
      <c r="BL124" s="6">
        <v>7090247312.7194204</v>
      </c>
      <c r="BM124" s="6">
        <v>6073339522.1599798</v>
      </c>
      <c r="BN124" s="6">
        <v>5879915950.98633</v>
      </c>
    </row>
    <row r="125" spans="1:66">
      <c r="A125" s="6" t="s">
        <v>695</v>
      </c>
      <c r="B125" s="6" t="s">
        <v>696</v>
      </c>
      <c r="C125" s="6" t="s">
        <v>457</v>
      </c>
      <c r="D125" s="6" t="s">
        <v>458</v>
      </c>
    </row>
    <row r="126" spans="1:66">
      <c r="A126" s="6" t="s">
        <v>697</v>
      </c>
      <c r="B126" s="6" t="s">
        <v>698</v>
      </c>
      <c r="C126" s="6" t="s">
        <v>457</v>
      </c>
      <c r="D126" s="6" t="s">
        <v>458</v>
      </c>
      <c r="K126" s="6">
        <v>1509881175.1742499</v>
      </c>
      <c r="L126" s="6">
        <v>1865621957.2746899</v>
      </c>
      <c r="M126" s="6">
        <v>1768013507.7687299</v>
      </c>
      <c r="N126" s="6">
        <v>2276873797.94033</v>
      </c>
      <c r="O126" s="6">
        <v>2816429186.9075198</v>
      </c>
      <c r="P126" s="6">
        <v>2932860866.3299298</v>
      </c>
      <c r="Q126" s="6">
        <v>2600033922.9544201</v>
      </c>
      <c r="R126" s="6">
        <v>2468566414.8450999</v>
      </c>
      <c r="S126" s="6">
        <v>2913823041.6280098</v>
      </c>
      <c r="T126" s="6">
        <v>5182912376.12924</v>
      </c>
      <c r="U126" s="6">
        <v>6165196501.5631504</v>
      </c>
      <c r="V126" s="6">
        <v>7712858853.1489201</v>
      </c>
      <c r="W126" s="6">
        <v>5276637560.2572498</v>
      </c>
      <c r="X126" s="6">
        <v>5225431900.9902</v>
      </c>
      <c r="Y126" s="6">
        <v>5434424674.8662395</v>
      </c>
      <c r="Z126" s="6">
        <v>5736110334.5120497</v>
      </c>
      <c r="AA126" s="6">
        <v>5971031409.52633</v>
      </c>
      <c r="AB126" s="6">
        <v>5711249558.4848003</v>
      </c>
      <c r="AC126" s="6">
        <v>5266319191.1734304</v>
      </c>
      <c r="AD126" s="6">
        <v>5940880605.2612801</v>
      </c>
      <c r="AE126" s="6">
        <v>5929613194.49825</v>
      </c>
      <c r="AF126" s="6">
        <v>6035810523.7321596</v>
      </c>
      <c r="AG126" s="6">
        <v>6718378298.9006395</v>
      </c>
      <c r="AH126" s="6">
        <v>7722710529.56042</v>
      </c>
      <c r="AI126" s="6">
        <v>8006163378.2059097</v>
      </c>
      <c r="AJ126" s="6">
        <v>8397473920.6641302</v>
      </c>
      <c r="AK126" s="6">
        <v>8454387632.3013401</v>
      </c>
      <c r="AL126" s="6">
        <v>8407079895.6254501</v>
      </c>
      <c r="AM126" s="6">
        <v>8311119378.3326502</v>
      </c>
      <c r="AN126" s="6">
        <v>9151100071.4142609</v>
      </c>
      <c r="AO126" s="6">
        <v>9302280439.4497108</v>
      </c>
      <c r="AP126" s="6">
        <v>9903876454.0064602</v>
      </c>
      <c r="AQ126" s="6">
        <v>11166936575.9867</v>
      </c>
      <c r="AR126" s="6">
        <v>12392060029.4328</v>
      </c>
      <c r="AS126" s="6">
        <v>12716836403.183001</v>
      </c>
      <c r="AT126" s="6">
        <v>12771121756.1572</v>
      </c>
      <c r="AU126" s="6">
        <v>13701094514.297199</v>
      </c>
      <c r="AV126" s="6">
        <v>14570477340.1462</v>
      </c>
      <c r="AW126" s="6">
        <v>15904097822.066401</v>
      </c>
      <c r="AX126" s="6">
        <v>17055842672.351999</v>
      </c>
      <c r="AY126" s="6">
        <v>18760252362.228802</v>
      </c>
      <c r="AZ126" s="6">
        <v>21446706275.113201</v>
      </c>
      <c r="BA126" s="6">
        <v>24708682977.319302</v>
      </c>
      <c r="BB126" s="6">
        <v>24055811478.303501</v>
      </c>
      <c r="BC126" s="6">
        <v>23707538427.874199</v>
      </c>
      <c r="BD126" s="6">
        <v>25555464050.812099</v>
      </c>
      <c r="BE126" s="6">
        <v>26479986406.287399</v>
      </c>
      <c r="BF126" s="6">
        <v>26343366192.474602</v>
      </c>
      <c r="BG126" s="6">
        <v>27867451474.163399</v>
      </c>
      <c r="BH126" s="6">
        <v>28563952357.055801</v>
      </c>
      <c r="BI126" s="6">
        <v>32161445264.893501</v>
      </c>
      <c r="BJ126" s="6">
        <v>32843775732.981998</v>
      </c>
      <c r="BK126" s="6">
        <v>33646360086.478901</v>
      </c>
      <c r="BL126" s="6">
        <v>34212225543.7019</v>
      </c>
      <c r="BM126" s="6">
        <v>30791459632.660099</v>
      </c>
      <c r="BN126" s="6">
        <v>28903157042.211498</v>
      </c>
    </row>
    <row r="127" spans="1:66">
      <c r="A127" s="6" t="s">
        <v>699</v>
      </c>
      <c r="B127" s="6" t="s">
        <v>700</v>
      </c>
      <c r="C127" s="6" t="s">
        <v>457</v>
      </c>
      <c r="D127" s="6" t="s">
        <v>458</v>
      </c>
    </row>
    <row r="128" spans="1:66">
      <c r="A128" s="6" t="s">
        <v>701</v>
      </c>
      <c r="B128" s="6" t="s">
        <v>702</v>
      </c>
      <c r="C128" s="6" t="s">
        <v>457</v>
      </c>
      <c r="D128" s="6" t="s">
        <v>458</v>
      </c>
      <c r="AN128" s="6">
        <v>672140228.37416601</v>
      </c>
      <c r="AO128" s="6">
        <v>844173998.13060606</v>
      </c>
      <c r="AP128" s="6">
        <v>799262494.55852497</v>
      </c>
      <c r="AQ128" s="6">
        <v>873161476.33291698</v>
      </c>
      <c r="AR128" s="6">
        <v>671847457.81329405</v>
      </c>
      <c r="AS128" s="6">
        <v>613166558.03179002</v>
      </c>
      <c r="AT128" s="6">
        <v>719379540.25067401</v>
      </c>
      <c r="AU128" s="6">
        <v>760519479.92160904</v>
      </c>
      <c r="AV128" s="6">
        <v>901731481.38011599</v>
      </c>
      <c r="AW128" s="6">
        <v>975329359.78167796</v>
      </c>
      <c r="AX128" s="6">
        <v>1116166942.15346</v>
      </c>
      <c r="AY128" s="6">
        <v>1353992186.1932299</v>
      </c>
      <c r="AZ128" s="6">
        <v>1699458812.79737</v>
      </c>
      <c r="BA128" s="6">
        <v>1736905774.73032</v>
      </c>
      <c r="BB128" s="6">
        <v>1200897855.50986</v>
      </c>
      <c r="BC128" s="6">
        <v>1406870198.2592499</v>
      </c>
      <c r="BD128" s="6">
        <v>1586056563.62749</v>
      </c>
      <c r="BE128" s="6">
        <v>1616318480.7962501</v>
      </c>
      <c r="BF128" s="6">
        <v>1705457086.77599</v>
      </c>
      <c r="BG128" s="6">
        <v>1976716767.8592801</v>
      </c>
      <c r="BH128" s="6">
        <v>1881531931.42645</v>
      </c>
      <c r="BI128" s="6">
        <v>1864199890.36005</v>
      </c>
      <c r="BJ128" s="6">
        <v>2012666337.3373001</v>
      </c>
      <c r="BK128" s="6">
        <v>2303887950.9064798</v>
      </c>
      <c r="BL128" s="6">
        <v>2577206717.3185902</v>
      </c>
      <c r="BM128" s="6">
        <v>2587072028.8570499</v>
      </c>
      <c r="BN128" s="6">
        <v>2631942010.1073499</v>
      </c>
    </row>
    <row r="129" spans="1:66">
      <c r="A129" s="6" t="s">
        <v>703</v>
      </c>
      <c r="B129" s="6" t="s">
        <v>704</v>
      </c>
      <c r="C129" s="6" t="s">
        <v>457</v>
      </c>
      <c r="D129" s="6" t="s">
        <v>458</v>
      </c>
      <c r="Y129" s="6">
        <v>683765517.00261903</v>
      </c>
      <c r="Z129" s="6">
        <v>473137835.87539899</v>
      </c>
      <c r="AA129" s="6">
        <v>343139365.17005599</v>
      </c>
      <c r="AB129" s="6">
        <v>341307117.69426602</v>
      </c>
      <c r="AC129" s="6">
        <v>357874455.94146699</v>
      </c>
      <c r="AD129" s="6">
        <v>366619802.25382799</v>
      </c>
      <c r="AE129" s="6">
        <v>395119187.07710999</v>
      </c>
      <c r="AF129" s="6">
        <v>451042611.74528098</v>
      </c>
      <c r="AG129" s="6">
        <v>628298643.76839101</v>
      </c>
      <c r="AH129" s="6">
        <v>627875913.64630306</v>
      </c>
      <c r="AI129" s="6">
        <v>733002058.97931898</v>
      </c>
      <c r="AJ129" s="6">
        <v>468087039.42523003</v>
      </c>
      <c r="AK129" s="6">
        <v>513031809.55936098</v>
      </c>
      <c r="AL129" s="6">
        <v>556727897.72860599</v>
      </c>
      <c r="AM129" s="6">
        <v>489392119.717646</v>
      </c>
      <c r="AN129" s="6">
        <v>502350223.54811502</v>
      </c>
      <c r="AO129" s="6">
        <v>560490862.72062695</v>
      </c>
      <c r="AP129" s="6">
        <v>601483623.198174</v>
      </c>
      <c r="AQ129" s="6">
        <v>709175254.50844598</v>
      </c>
      <c r="AR129" s="6">
        <v>729490031.18800199</v>
      </c>
      <c r="AS129" s="6">
        <v>848906792.097103</v>
      </c>
      <c r="AT129" s="6">
        <v>1044872547.07537</v>
      </c>
      <c r="AU129" s="6">
        <v>664634751.34312999</v>
      </c>
      <c r="AV129" s="6">
        <v>955710934.61693096</v>
      </c>
      <c r="AW129" s="6">
        <v>1214860654.96292</v>
      </c>
      <c r="AX129" s="6">
        <v>1214073535.6458199</v>
      </c>
      <c r="AY129" s="6">
        <v>1444397808.8316</v>
      </c>
      <c r="AZ129" s="6">
        <v>1933895497.1824901</v>
      </c>
      <c r="BA129" s="6">
        <v>3140190507.65589</v>
      </c>
      <c r="BB129" s="6">
        <v>2729264547.53759</v>
      </c>
      <c r="BC129" s="6">
        <v>2249716899.4798002</v>
      </c>
      <c r="BD129" s="6">
        <v>2264309677.8735199</v>
      </c>
      <c r="BE129" s="6">
        <v>2333351826.6331501</v>
      </c>
      <c r="BF129" s="6">
        <v>2148502344.1869898</v>
      </c>
      <c r="BG129" s="6">
        <v>2124366307.10586</v>
      </c>
      <c r="BH129" s="6">
        <v>2146785024.4023499</v>
      </c>
      <c r="BI129" s="6">
        <v>2393065591.92695</v>
      </c>
      <c r="BJ129" s="6">
        <v>2350287499.7789102</v>
      </c>
      <c r="BK129" s="6">
        <v>2601052170.5904002</v>
      </c>
      <c r="BL129" s="6">
        <v>2932701899.6445799</v>
      </c>
      <c r="BM129" s="6">
        <v>2630656048.2301898</v>
      </c>
      <c r="BN129" s="6">
        <v>2710343718.6770902</v>
      </c>
    </row>
    <row r="130" spans="1:66">
      <c r="A130" s="6" t="s">
        <v>705</v>
      </c>
      <c r="B130" s="6" t="s">
        <v>706</v>
      </c>
      <c r="C130" s="6" t="s">
        <v>457</v>
      </c>
      <c r="D130" s="6" t="s">
        <v>458</v>
      </c>
      <c r="BG130" s="6">
        <v>1152727980.5285399</v>
      </c>
      <c r="BH130" s="6">
        <v>1357902936.94643</v>
      </c>
      <c r="BI130" s="6">
        <v>1396364535.24382</v>
      </c>
      <c r="BJ130" s="6">
        <v>1501722720.0119801</v>
      </c>
      <c r="BK130" s="6">
        <v>1938060404.0123601</v>
      </c>
      <c r="BL130" s="6">
        <v>1888186639.4597399</v>
      </c>
      <c r="BM130" s="6">
        <v>1196300203.37045</v>
      </c>
      <c r="BN130" s="6">
        <v>1376331820.0708599</v>
      </c>
    </row>
    <row r="131" spans="1:66">
      <c r="A131" s="6" t="s">
        <v>707</v>
      </c>
      <c r="B131" s="6" t="s">
        <v>708</v>
      </c>
      <c r="C131" s="6" t="s">
        <v>457</v>
      </c>
      <c r="D131" s="6" t="s">
        <v>458</v>
      </c>
      <c r="E131" s="6">
        <v>18605410455.116501</v>
      </c>
      <c r="F131" s="6">
        <v>18775702816.492599</v>
      </c>
      <c r="G131" s="6">
        <v>19818894777.968201</v>
      </c>
      <c r="H131" s="6">
        <v>22071690221.679298</v>
      </c>
      <c r="I131" s="6">
        <v>26542334016.130699</v>
      </c>
      <c r="J131" s="6">
        <v>40987291983.952499</v>
      </c>
      <c r="K131" s="6">
        <v>44598162643.545403</v>
      </c>
      <c r="L131" s="6">
        <v>49715605923.242599</v>
      </c>
      <c r="M131" s="6">
        <v>54478956243.1717</v>
      </c>
      <c r="N131" s="6">
        <v>58337975871.473099</v>
      </c>
      <c r="O131" s="6">
        <v>62912923964.244003</v>
      </c>
      <c r="P131" s="6">
        <v>61191495378.686996</v>
      </c>
      <c r="Q131" s="6">
        <v>69239109484.1875</v>
      </c>
      <c r="R131" s="6">
        <v>79603167698.335297</v>
      </c>
      <c r="S131" s="6">
        <v>86186922297.675705</v>
      </c>
      <c r="T131" s="6">
        <v>94338157627.796204</v>
      </c>
      <c r="U131" s="6">
        <v>93929221554.148605</v>
      </c>
      <c r="V131" s="6">
        <v>87197067943.186096</v>
      </c>
      <c r="W131" s="6">
        <v>101439373132.638</v>
      </c>
      <c r="X131" s="6">
        <v>121613638642.237</v>
      </c>
      <c r="Y131" s="6">
        <v>142818954692.48599</v>
      </c>
      <c r="Z131" s="6">
        <v>165998403291.51999</v>
      </c>
      <c r="AA131" s="6">
        <v>138124995376.159</v>
      </c>
      <c r="AB131" s="6">
        <v>99060285133.8582</v>
      </c>
      <c r="AC131" s="6">
        <v>105431810670.54401</v>
      </c>
      <c r="AD131" s="6">
        <v>113709954731.315</v>
      </c>
      <c r="AE131" s="6">
        <v>100289424996.638</v>
      </c>
      <c r="AF131" s="6">
        <v>100166833617.75</v>
      </c>
      <c r="AG131" s="6">
        <v>105960889249.035</v>
      </c>
      <c r="AH131" s="6">
        <v>112732449802.29401</v>
      </c>
      <c r="AI131" s="6">
        <v>127530519496.66</v>
      </c>
      <c r="AJ131" s="6">
        <v>138124995376.159</v>
      </c>
      <c r="AK131" s="6">
        <v>153110178216.27802</v>
      </c>
      <c r="AL131" s="6">
        <v>151206785780.18301</v>
      </c>
      <c r="AM131" s="6">
        <v>173394699866.366</v>
      </c>
      <c r="AN131" s="6">
        <v>111238829689.211</v>
      </c>
      <c r="AO131" s="6">
        <v>132822458787.293</v>
      </c>
      <c r="AP131" s="6">
        <v>152974706312.423</v>
      </c>
      <c r="AQ131" s="6">
        <v>168989124507.32599</v>
      </c>
      <c r="AR131" s="6">
        <v>178385980864.27301</v>
      </c>
      <c r="AS131" s="6">
        <v>187722667817.215</v>
      </c>
      <c r="AT131" s="6">
        <v>174070372749.98199</v>
      </c>
      <c r="AU131" s="6">
        <v>170111370493.01801</v>
      </c>
      <c r="AV131" s="6">
        <v>171901298614.927</v>
      </c>
      <c r="AW131" s="6">
        <v>184094386179.73099</v>
      </c>
      <c r="AX131" s="6">
        <v>195523194313.172</v>
      </c>
      <c r="AY131" s="6">
        <v>213732353484.457</v>
      </c>
      <c r="AZ131" s="6">
        <v>226162598598.23401</v>
      </c>
      <c r="BA131" s="6">
        <v>240989345580.90201</v>
      </c>
      <c r="BB131" s="6">
        <v>212868947755.845</v>
      </c>
      <c r="BC131" s="6">
        <v>222901956176.42899</v>
      </c>
      <c r="BD131" s="6">
        <v>240394665599.85699</v>
      </c>
      <c r="BE131" s="6">
        <v>252239923196.91599</v>
      </c>
      <c r="BF131" s="6">
        <v>243788270627.73001</v>
      </c>
      <c r="BG131" s="6">
        <v>250898263199.05701</v>
      </c>
      <c r="BH131" s="6">
        <v>262858210470.52399</v>
      </c>
      <c r="BI131" s="6">
        <v>265029410430.367</v>
      </c>
      <c r="BJ131" s="6">
        <v>261908440017.87701</v>
      </c>
      <c r="BK131" s="6">
        <v>264026588792.134</v>
      </c>
      <c r="BL131" s="6">
        <v>251527684928.89801</v>
      </c>
      <c r="BM131" s="6">
        <v>206974164231.69299</v>
      </c>
      <c r="BN131" s="6">
        <v>226602846798.97</v>
      </c>
    </row>
    <row r="132" spans="1:66">
      <c r="A132" s="6" t="s">
        <v>709</v>
      </c>
      <c r="B132" s="6" t="s">
        <v>710</v>
      </c>
      <c r="C132" s="6" t="s">
        <v>457</v>
      </c>
      <c r="D132" s="6" t="s">
        <v>458</v>
      </c>
      <c r="AW132" s="6">
        <v>25698983.959073599</v>
      </c>
      <c r="AX132" s="6">
        <v>30322481.073155001</v>
      </c>
      <c r="AY132" s="6">
        <v>45848671.3819362</v>
      </c>
      <c r="AZ132" s="6">
        <v>42174473.6753162</v>
      </c>
      <c r="BA132" s="6">
        <v>31933380.067655601</v>
      </c>
      <c r="BB132" s="6">
        <v>56415664.786174901</v>
      </c>
      <c r="BC132" s="6">
        <v>72131754.976423398</v>
      </c>
      <c r="BD132" s="6">
        <v>34864678.237982601</v>
      </c>
      <c r="BE132" s="6">
        <v>29840581.373949699</v>
      </c>
      <c r="BF132" s="6">
        <v>45894971.353036404</v>
      </c>
      <c r="BG132" s="6">
        <v>37232676.759912796</v>
      </c>
      <c r="BH132" s="6">
        <v>31657480.239868201</v>
      </c>
      <c r="BI132" s="6">
        <v>41187874.291136898</v>
      </c>
      <c r="BJ132" s="6">
        <v>51505467.851047397</v>
      </c>
      <c r="BK132" s="6">
        <v>48315869.841947302</v>
      </c>
      <c r="BL132" s="6">
        <v>116258527.433144</v>
      </c>
      <c r="BM132" s="6">
        <v>52345367.326794498</v>
      </c>
      <c r="BN132" s="6">
        <v>52485267.239471003</v>
      </c>
    </row>
    <row r="133" spans="1:66">
      <c r="A133" s="6" t="s">
        <v>711</v>
      </c>
      <c r="B133" s="6" t="s">
        <v>712</v>
      </c>
      <c r="C133" s="6" t="s">
        <v>457</v>
      </c>
      <c r="D133" s="6" t="s">
        <v>458</v>
      </c>
      <c r="AI133" s="6">
        <v>1594145909.7264099</v>
      </c>
      <c r="AJ133" s="6">
        <v>1527196165.63709</v>
      </c>
      <c r="AK133" s="6">
        <v>1274026638.6377101</v>
      </c>
      <c r="AL133" s="6">
        <v>1173053944.32145</v>
      </c>
      <c r="AM133" s="6">
        <v>1072334211.59588</v>
      </c>
      <c r="AN133" s="6">
        <v>852390659.44324696</v>
      </c>
      <c r="AO133" s="6">
        <v>907954863.33196795</v>
      </c>
      <c r="AP133" s="6">
        <v>868920371.31817305</v>
      </c>
      <c r="AQ133" s="6">
        <v>846494210.49856496</v>
      </c>
      <c r="AR133" s="6">
        <v>834249251.52344203</v>
      </c>
      <c r="AS133" s="6">
        <v>1139115316.7933199</v>
      </c>
      <c r="AT133" s="6">
        <v>1249850627.9744501</v>
      </c>
      <c r="AU133" s="6">
        <v>1248592718.86625</v>
      </c>
      <c r="AV133" s="6">
        <v>1192694382.8706701</v>
      </c>
      <c r="AW133" s="6">
        <v>1286585504.8998201</v>
      </c>
      <c r="AX133" s="6">
        <v>1162249051.48629</v>
      </c>
      <c r="AY133" s="6">
        <v>1231198194.47944</v>
      </c>
      <c r="AZ133" s="6">
        <v>1446104103.68329</v>
      </c>
      <c r="BA133" s="6">
        <v>1703110658.35217</v>
      </c>
      <c r="BB133" s="6">
        <v>1748808137.67345</v>
      </c>
      <c r="BC133" s="6">
        <v>1678404537.2739501</v>
      </c>
      <c r="BD133" s="6">
        <v>1901467200.85127</v>
      </c>
      <c r="BE133" s="6">
        <v>2024152648.5602901</v>
      </c>
      <c r="BF133" s="6">
        <v>2094241771.68275</v>
      </c>
      <c r="BG133" s="6">
        <v>2178108930.50594</v>
      </c>
      <c r="BH133" s="6">
        <v>2406085301.5371699</v>
      </c>
      <c r="BI133" s="6">
        <v>2643535300.5395198</v>
      </c>
      <c r="BJ133" s="6">
        <v>2494021010.1321998</v>
      </c>
      <c r="BK133" s="6">
        <v>2334325517.8803902</v>
      </c>
      <c r="BL133" s="6">
        <v>2537241980.8967199</v>
      </c>
    </row>
    <row r="134" spans="1:66">
      <c r="A134" s="6" t="s">
        <v>713</v>
      </c>
      <c r="B134" s="6" t="s">
        <v>714</v>
      </c>
      <c r="C134" s="6" t="s">
        <v>457</v>
      </c>
      <c r="D134" s="6" t="s">
        <v>458</v>
      </c>
      <c r="AD134" s="6">
        <v>333613769.86425501</v>
      </c>
      <c r="AE134" s="6">
        <v>519978324.48209</v>
      </c>
      <c r="AF134" s="6">
        <v>614517896.23993099</v>
      </c>
      <c r="AG134" s="6">
        <v>578485622.96018398</v>
      </c>
      <c r="AH134" s="6">
        <v>619491027.48135304</v>
      </c>
      <c r="AI134" s="6">
        <v>636274475.948475</v>
      </c>
      <c r="AJ134" s="6">
        <v>689281178.18253398</v>
      </c>
      <c r="AK134" s="6">
        <v>703962042.16312599</v>
      </c>
      <c r="AL134" s="6">
        <v>720476352.91432595</v>
      </c>
      <c r="AM134" s="6">
        <v>745215939.58566499</v>
      </c>
      <c r="AN134" s="6">
        <v>868631059.55430698</v>
      </c>
      <c r="AO134" s="6">
        <v>894757935.42310095</v>
      </c>
      <c r="AP134" s="6">
        <v>906345717.17106605</v>
      </c>
      <c r="AQ134" s="6">
        <v>782331100.52775705</v>
      </c>
      <c r="AR134" s="6">
        <v>796179543.48922598</v>
      </c>
      <c r="AS134" s="6">
        <v>841556363.49973905</v>
      </c>
      <c r="AT134" s="6">
        <v>971616159.13124299</v>
      </c>
      <c r="AU134" s="6">
        <v>1003723049.17786</v>
      </c>
      <c r="AV134" s="6">
        <v>1099154852.9213099</v>
      </c>
      <c r="AW134" s="6">
        <v>1213225434.68258</v>
      </c>
      <c r="AX134" s="6">
        <v>1319816647.47083</v>
      </c>
      <c r="AY134" s="6">
        <v>1434016323.1909399</v>
      </c>
      <c r="AZ134" s="6">
        <v>1504647095.10834</v>
      </c>
      <c r="BA134" s="6">
        <v>1828590305.5234599</v>
      </c>
      <c r="BB134" s="6">
        <v>1809800804.1649499</v>
      </c>
      <c r="BC134" s="6">
        <v>2003305826.05163</v>
      </c>
      <c r="BD134" s="6">
        <v>2305349284.9151402</v>
      </c>
      <c r="BE134" s="6">
        <v>1749709335.7395999</v>
      </c>
      <c r="BF134" s="6">
        <v>2027145347.73733</v>
      </c>
      <c r="BG134" s="6">
        <v>2201215849.7505598</v>
      </c>
      <c r="BH134" s="6">
        <v>2405464912.14568</v>
      </c>
      <c r="BI134" s="6">
        <v>2599539217.5753002</v>
      </c>
      <c r="BJ134" s="6">
        <v>2503839796.7356701</v>
      </c>
      <c r="BK134" s="6">
        <v>2481305238.8481598</v>
      </c>
      <c r="BL134" s="6">
        <v>2633033428.3789701</v>
      </c>
      <c r="BM134" s="6">
        <v>2589210942.7473402</v>
      </c>
      <c r="BN134" s="6">
        <v>2708011824.2258601</v>
      </c>
    </row>
    <row r="135" spans="1:66">
      <c r="A135" s="6" t="s">
        <v>715</v>
      </c>
      <c r="B135" s="6" t="s">
        <v>716</v>
      </c>
      <c r="C135" s="6" t="s">
        <v>457</v>
      </c>
      <c r="D135" s="6" t="s">
        <v>458</v>
      </c>
      <c r="AS135" s="6">
        <v>1280705647.3982</v>
      </c>
      <c r="AT135" s="6">
        <v>1150116498.3912101</v>
      </c>
      <c r="AU135" s="6">
        <v>965938089.42638397</v>
      </c>
      <c r="AV135" s="6">
        <v>1275934760.9009199</v>
      </c>
      <c r="AW135" s="6">
        <v>1296793520.4704299</v>
      </c>
      <c r="AX135" s="6">
        <v>1482414290.4693201</v>
      </c>
      <c r="AY135" s="6">
        <v>1519028070.5647399</v>
      </c>
      <c r="AZ135" s="6">
        <v>1624320426.05126</v>
      </c>
      <c r="BA135" s="6">
        <v>1507267280.5947001</v>
      </c>
      <c r="BB135" s="6">
        <v>1376567180.73893</v>
      </c>
      <c r="BC135" s="6">
        <v>1725396649.2843699</v>
      </c>
      <c r="BD135" s="6">
        <v>1504604460.2241199</v>
      </c>
      <c r="BE135" s="6">
        <v>1518695218.01842</v>
      </c>
      <c r="BF135" s="6">
        <v>1517030955.2868099</v>
      </c>
      <c r="BG135" s="6">
        <v>1653722400.9763701</v>
      </c>
      <c r="BH135" s="6">
        <v>2684122933.5404401</v>
      </c>
      <c r="BI135" s="6">
        <v>2615666259.84689</v>
      </c>
      <c r="BJ135" s="6">
        <v>2668700765.5608602</v>
      </c>
      <c r="BK135" s="6">
        <v>2816598246.9765902</v>
      </c>
      <c r="BL135" s="6">
        <v>3053811161.6553898</v>
      </c>
      <c r="BM135" s="6">
        <v>2818595362.2545199</v>
      </c>
      <c r="BN135" s="6">
        <v>3305669588.3723502</v>
      </c>
    </row>
    <row r="136" spans="1:66">
      <c r="A136" s="6" t="s">
        <v>717</v>
      </c>
      <c r="B136" s="6" t="s">
        <v>718</v>
      </c>
      <c r="C136" s="6" t="s">
        <v>457</v>
      </c>
      <c r="D136" s="6" t="s">
        <v>458</v>
      </c>
      <c r="BH136" s="6">
        <v>20750370889.9165</v>
      </c>
    </row>
    <row r="137" spans="1:66">
      <c r="A137" s="6" t="s">
        <v>719</v>
      </c>
      <c r="B137" s="6" t="s">
        <v>720</v>
      </c>
      <c r="C137" s="6" t="s">
        <v>457</v>
      </c>
      <c r="D137" s="6" t="s">
        <v>458</v>
      </c>
      <c r="AY137" s="6">
        <v>545190796.15569103</v>
      </c>
      <c r="AZ137" s="6">
        <v>980158607.77056396</v>
      </c>
      <c r="BA137" s="6">
        <v>1289520581.73263</v>
      </c>
      <c r="BB137" s="6">
        <v>916821799.81347299</v>
      </c>
      <c r="BC137" s="6">
        <v>746827525.41897202</v>
      </c>
      <c r="BD137" s="6">
        <v>693254208.03801799</v>
      </c>
      <c r="BE137" s="6">
        <v>676403849.95253503</v>
      </c>
      <c r="BF137" s="6">
        <v>748727883.62769604</v>
      </c>
      <c r="BG137" s="6">
        <v>729722093.10558999</v>
      </c>
      <c r="BH137" s="6">
        <v>816905580.82769299</v>
      </c>
      <c r="BI137" s="6">
        <v>1130662340.18821</v>
      </c>
      <c r="BJ137" s="6">
        <v>1342349656.5611899</v>
      </c>
      <c r="BK137" s="6">
        <v>1539081451.9702301</v>
      </c>
      <c r="BL137" s="6">
        <v>1512780096.84322</v>
      </c>
      <c r="BM137" s="6">
        <v>1331997618.0912399</v>
      </c>
      <c r="BN137" s="6">
        <v>1168087581.7734799</v>
      </c>
    </row>
    <row r="138" spans="1:66">
      <c r="A138" s="6" t="s">
        <v>721</v>
      </c>
      <c r="B138" s="6" t="s">
        <v>722</v>
      </c>
      <c r="C138" s="6" t="s">
        <v>457</v>
      </c>
      <c r="D138" s="6" t="s">
        <v>458</v>
      </c>
      <c r="BC138" s="6">
        <v>2206208107.3366599</v>
      </c>
      <c r="BD138" s="6">
        <v>3666129395.9851599</v>
      </c>
      <c r="BE138" s="6">
        <v>4203961175.8398099</v>
      </c>
      <c r="BF138" s="6">
        <v>3902523846.8155098</v>
      </c>
      <c r="BG138" s="6">
        <v>3056766770.3119898</v>
      </c>
      <c r="BH138" s="6">
        <v>2123756207.80738</v>
      </c>
      <c r="BI138" s="6">
        <v>2287632372.9798398</v>
      </c>
      <c r="BJ138" s="6">
        <v>2933101951.3586998</v>
      </c>
      <c r="BK138" s="6">
        <v>3866548450.4158001</v>
      </c>
      <c r="BL138" s="6">
        <v>4407844233.9912901</v>
      </c>
      <c r="BM138" s="6">
        <v>3477886236.6881299</v>
      </c>
      <c r="BN138" s="6">
        <v>4092826254.8842602</v>
      </c>
    </row>
    <row r="139" spans="1:66">
      <c r="A139" s="6" t="s">
        <v>723</v>
      </c>
      <c r="B139" s="6" t="s">
        <v>724</v>
      </c>
      <c r="C139" s="6" t="s">
        <v>457</v>
      </c>
      <c r="D139" s="6" t="s">
        <v>458</v>
      </c>
    </row>
    <row r="140" spans="1:66">
      <c r="A140" s="6" t="s">
        <v>725</v>
      </c>
      <c r="B140" s="6" t="s">
        <v>726</v>
      </c>
      <c r="C140" s="6" t="s">
        <v>457</v>
      </c>
      <c r="D140" s="6" t="s">
        <v>458</v>
      </c>
      <c r="Y140" s="6">
        <v>253568555.94783801</v>
      </c>
      <c r="Z140" s="6">
        <v>263964867.21216401</v>
      </c>
      <c r="AA140" s="6">
        <v>252841259.20454401</v>
      </c>
      <c r="AB140" s="6">
        <v>208088361.04720601</v>
      </c>
      <c r="AC140" s="6">
        <v>235139843.12379199</v>
      </c>
      <c r="AD140" s="6">
        <v>219620617.02973199</v>
      </c>
      <c r="AE140" s="6">
        <v>252563695.051581</v>
      </c>
      <c r="AF140" s="6">
        <v>291205944.39615899</v>
      </c>
      <c r="AG140" s="6">
        <v>320035342.18954903</v>
      </c>
      <c r="AH140" s="6">
        <v>338917411.91957802</v>
      </c>
      <c r="AI140" s="6">
        <v>377939133.061203</v>
      </c>
      <c r="AJ140" s="6">
        <v>364948863.66794401</v>
      </c>
      <c r="AK140" s="6">
        <v>339742614.14635801</v>
      </c>
      <c r="AL140" s="6">
        <v>353537230.02499902</v>
      </c>
      <c r="AM140" s="6">
        <v>447885530.644894</v>
      </c>
      <c r="AN140" s="6">
        <v>490020679.63936698</v>
      </c>
      <c r="AO140" s="6">
        <v>510925909.16448599</v>
      </c>
      <c r="AP140" s="6">
        <v>594249046.35702598</v>
      </c>
      <c r="AQ140" s="6">
        <v>589824923.84399605</v>
      </c>
      <c r="AR140" s="6">
        <v>689058150.57590103</v>
      </c>
      <c r="AS140" s="6">
        <v>1077612694.0482099</v>
      </c>
      <c r="AT140" s="6">
        <v>815249568.86320806</v>
      </c>
      <c r="AU140" s="6">
        <v>1089185632.7841301</v>
      </c>
      <c r="AV140" s="6">
        <v>1004355080.93698</v>
      </c>
      <c r="AW140" s="6">
        <v>948029437.67161</v>
      </c>
      <c r="AX140" s="6">
        <v>1044324181.66239</v>
      </c>
      <c r="AY140" s="6">
        <v>1109174815.3357201</v>
      </c>
      <c r="AZ140" s="6">
        <v>1173531249.4452801</v>
      </c>
      <c r="BA140" s="6">
        <v>1830342018.3548501</v>
      </c>
      <c r="BB140" s="6">
        <v>1962932549.27214</v>
      </c>
      <c r="BC140" s="6">
        <v>2307617510.56461</v>
      </c>
      <c r="BD140" s="6">
        <v>2702467250.65272</v>
      </c>
      <c r="BE140" s="6">
        <v>4811959566.5274296</v>
      </c>
      <c r="BF140" s="6">
        <v>5343339387.0200596</v>
      </c>
      <c r="BG140" s="6">
        <v>6006283557.4709902</v>
      </c>
      <c r="BH140" s="6">
        <v>4997724787.0943499</v>
      </c>
      <c r="BI140" s="6">
        <v>4530327992.2297897</v>
      </c>
      <c r="BJ140" s="6">
        <v>4269182769.2286401</v>
      </c>
      <c r="BK140" s="6">
        <v>4800167723.2472601</v>
      </c>
    </row>
    <row r="141" spans="1:66">
      <c r="A141" s="6" t="s">
        <v>727</v>
      </c>
      <c r="B141" s="6" t="s">
        <v>728</v>
      </c>
      <c r="C141" s="6" t="s">
        <v>457</v>
      </c>
      <c r="D141" s="6" t="s">
        <v>458</v>
      </c>
      <c r="J141" s="6">
        <v>71662361.731863096</v>
      </c>
      <c r="K141" s="6">
        <v>70832052.751380503</v>
      </c>
      <c r="L141" s="6">
        <v>114548025.369893</v>
      </c>
      <c r="M141" s="6">
        <v>161966046.00915101</v>
      </c>
      <c r="N141" s="6">
        <v>133824569.537994</v>
      </c>
      <c r="O141" s="6">
        <v>146989299.291197</v>
      </c>
      <c r="P141" s="6">
        <v>155273639.24076399</v>
      </c>
      <c r="Q141" s="6">
        <v>205096742.070191</v>
      </c>
      <c r="R141" s="6">
        <v>55602470.464555502</v>
      </c>
      <c r="S141" s="6">
        <v>116171185.618567</v>
      </c>
      <c r="T141" s="6">
        <v>236212962.30745199</v>
      </c>
      <c r="U141" s="6">
        <v>315241965.26103097</v>
      </c>
      <c r="V141" s="6">
        <v>285268184.22500098</v>
      </c>
      <c r="W141" s="6">
        <v>224953867.00638199</v>
      </c>
      <c r="X141" s="6">
        <v>194123264.536116</v>
      </c>
      <c r="Y141" s="6">
        <v>284868629.51295203</v>
      </c>
      <c r="Z141" s="6">
        <v>340767661.55218297</v>
      </c>
      <c r="AA141" s="6">
        <v>374451266.23451</v>
      </c>
      <c r="AB141" s="6">
        <v>430431728.16242099</v>
      </c>
      <c r="AC141" s="6">
        <v>585387175.92925799</v>
      </c>
      <c r="AD141" s="6">
        <v>694823728.897385</v>
      </c>
      <c r="AE141" s="6">
        <v>732097728.12030196</v>
      </c>
      <c r="AF141" s="6">
        <v>718352893.96845901</v>
      </c>
      <c r="AG141" s="6">
        <v>696404786.31709099</v>
      </c>
      <c r="AH141" s="6">
        <v>477345664.618379</v>
      </c>
      <c r="AI141" s="6">
        <v>504209339.24089801</v>
      </c>
      <c r="AJ141" s="6">
        <v>490154329.96977299</v>
      </c>
      <c r="AK141" s="6">
        <v>476491118.75060201</v>
      </c>
      <c r="AL141" s="6">
        <v>777915184.35706794</v>
      </c>
      <c r="AM141" s="6">
        <v>184315441.639846</v>
      </c>
      <c r="AN141" s="6">
        <v>975132476.73737705</v>
      </c>
      <c r="AO141" s="6">
        <v>880648501.41606402</v>
      </c>
      <c r="AP141" s="6">
        <v>975714590.18612599</v>
      </c>
      <c r="AQ141" s="6">
        <v>779692057.15597701</v>
      </c>
      <c r="AR141" s="6">
        <v>790501993.18995404</v>
      </c>
      <c r="AS141" s="6">
        <v>893317263.84250295</v>
      </c>
      <c r="AT141" s="6">
        <v>921171157.86584795</v>
      </c>
      <c r="AU141" s="6">
        <v>1262591834.6572101</v>
      </c>
      <c r="AV141" s="6">
        <v>1562347749.8662801</v>
      </c>
      <c r="AW141" s="6">
        <v>1519289470.45807</v>
      </c>
      <c r="AX141" s="6">
        <v>1651248240.17116</v>
      </c>
      <c r="AY141" s="6">
        <v>1838310449.22507</v>
      </c>
      <c r="AZ141" s="6">
        <v>2124934738.1231599</v>
      </c>
      <c r="BA141" s="6">
        <v>1836991863.81689</v>
      </c>
      <c r="BB141" s="6">
        <v>1822833839.1424699</v>
      </c>
      <c r="BC141" s="6">
        <v>1896538762.70839</v>
      </c>
      <c r="BD141" s="6">
        <v>1959799130.51245</v>
      </c>
      <c r="BE141" s="6">
        <v>2189448053.0036201</v>
      </c>
      <c r="BF141" s="6">
        <v>2261998994.6380801</v>
      </c>
      <c r="BG141" s="6">
        <v>2324012264.8119202</v>
      </c>
      <c r="BH141" s="6">
        <v>2115384141.5336101</v>
      </c>
      <c r="BI141" s="6">
        <v>1988163438.5590899</v>
      </c>
      <c r="BJ141" s="6">
        <v>2243642291.4846401</v>
      </c>
      <c r="BK141" s="6">
        <v>2664039963.6318798</v>
      </c>
      <c r="BL141" s="6">
        <v>3291324691.4945898</v>
      </c>
      <c r="BM141" s="6">
        <v>3434599105.9422302</v>
      </c>
      <c r="BN141" s="6">
        <v>4780838968.7155304</v>
      </c>
    </row>
    <row r="142" spans="1:66">
      <c r="A142" s="6" t="s">
        <v>729</v>
      </c>
      <c r="B142" s="6" t="s">
        <v>730</v>
      </c>
      <c r="C142" s="6" t="s">
        <v>457</v>
      </c>
      <c r="D142" s="6" t="s">
        <v>458</v>
      </c>
      <c r="U142" s="6">
        <v>511686258.990816</v>
      </c>
      <c r="V142" s="6">
        <v>544685449.82491601</v>
      </c>
      <c r="W142" s="6">
        <v>584443511.73077202</v>
      </c>
      <c r="X142" s="6">
        <v>547468513.90694499</v>
      </c>
      <c r="Y142" s="6">
        <v>445290295.021478</v>
      </c>
      <c r="Z142" s="6">
        <v>413483843.09935898</v>
      </c>
      <c r="AA142" s="6">
        <v>355437075.426139</v>
      </c>
      <c r="AB142" s="6">
        <v>366777209.35676003</v>
      </c>
      <c r="AC142" s="6">
        <v>389288224.910317</v>
      </c>
      <c r="AD142" s="6">
        <v>428217048.18885601</v>
      </c>
      <c r="AE142" s="6">
        <v>513691201.51546001</v>
      </c>
      <c r="AF142" s="6">
        <v>645202919.82821202</v>
      </c>
      <c r="AG142" s="6">
        <v>905154238.21347106</v>
      </c>
      <c r="AH142" s="6">
        <v>848426253.24502695</v>
      </c>
      <c r="AI142" s="6">
        <v>1046039128.1852</v>
      </c>
      <c r="AJ142" s="6">
        <v>1027628836.03798</v>
      </c>
      <c r="AK142" s="6">
        <v>1069761620.44142</v>
      </c>
      <c r="AL142" s="6">
        <v>1121110178.5950201</v>
      </c>
      <c r="AM142" s="6">
        <v>1262370058.5764201</v>
      </c>
      <c r="AN142" s="6">
        <v>1056603738.6715699</v>
      </c>
      <c r="AO142" s="6">
        <v>1210867890.03404</v>
      </c>
      <c r="AP142" s="6">
        <v>1342852483.2472601</v>
      </c>
      <c r="AQ142" s="6">
        <v>1290481240.7609999</v>
      </c>
      <c r="AR142" s="6">
        <v>1588582405.7435901</v>
      </c>
      <c r="AS142" s="6">
        <v>1467681304.26162</v>
      </c>
      <c r="AT142" s="6">
        <v>1534582793.0492301</v>
      </c>
      <c r="AU142" s="6">
        <v>1534661982.10058</v>
      </c>
      <c r="AV142" s="6">
        <v>1740943816.4063499</v>
      </c>
      <c r="AW142" s="6">
        <v>1755850440.5527301</v>
      </c>
      <c r="AX142" s="6">
        <v>1706745857.96556</v>
      </c>
      <c r="AY142" s="6">
        <v>2005426938.3406601</v>
      </c>
      <c r="AZ142" s="6">
        <v>2124548031.47035</v>
      </c>
      <c r="BA142" s="6">
        <v>2152841634.1227999</v>
      </c>
      <c r="BB142" s="6">
        <v>2345016462.8728299</v>
      </c>
      <c r="BC142" s="6">
        <v>2329197970.5897298</v>
      </c>
      <c r="BD142" s="6">
        <v>2361803454.3814702</v>
      </c>
      <c r="BE142" s="6">
        <v>2342617245.1627402</v>
      </c>
      <c r="BF142" s="6">
        <v>2281657641.89575</v>
      </c>
      <c r="BG142" s="6">
        <v>2145738246.3847301</v>
      </c>
      <c r="BH142" s="6">
        <v>2029084311.9860101</v>
      </c>
      <c r="BI142" s="6">
        <v>2104289803.77562</v>
      </c>
      <c r="BJ142" s="6">
        <v>2200709022.6957002</v>
      </c>
      <c r="BK142" s="6">
        <v>2442484033.7767501</v>
      </c>
      <c r="BL142" s="6">
        <v>2561947979.7842002</v>
      </c>
      <c r="BM142" s="6">
        <v>1900956662.43454</v>
      </c>
      <c r="BN142" s="6">
        <v>2165142185.1661801</v>
      </c>
    </row>
    <row r="143" spans="1:66">
      <c r="A143" s="6" t="s">
        <v>731</v>
      </c>
      <c r="B143" s="6" t="s">
        <v>732</v>
      </c>
      <c r="C143" s="6" t="s">
        <v>457</v>
      </c>
      <c r="D143" s="6" t="s">
        <v>458</v>
      </c>
    </row>
    <row r="144" spans="1:66">
      <c r="A144" s="6" t="s">
        <v>733</v>
      </c>
      <c r="B144" s="6" t="s">
        <v>734</v>
      </c>
      <c r="C144" s="6" t="s">
        <v>457</v>
      </c>
      <c r="D144" s="6" t="s">
        <v>458</v>
      </c>
      <c r="E144" s="6">
        <v>1162712283.06235</v>
      </c>
      <c r="F144" s="6">
        <v>1404585241.3263299</v>
      </c>
      <c r="G144" s="6">
        <v>1606983302.5732901</v>
      </c>
      <c r="H144" s="6">
        <v>1729714070.5927501</v>
      </c>
      <c r="I144" s="6">
        <v>1762729396.5689399</v>
      </c>
      <c r="J144" s="6">
        <v>1955797007.4254301</v>
      </c>
      <c r="K144" s="6">
        <v>2135945647.0106299</v>
      </c>
      <c r="L144" s="6">
        <v>2184750795.1094599</v>
      </c>
      <c r="M144" s="6">
        <v>2237144748.7901702</v>
      </c>
      <c r="N144" s="6">
        <v>2254370110.2547698</v>
      </c>
      <c r="O144" s="6">
        <v>2888119906.5420599</v>
      </c>
      <c r="P144" s="6">
        <v>3431436903.8535399</v>
      </c>
      <c r="Q144" s="6">
        <v>3939585195.2374802</v>
      </c>
      <c r="R144" s="6">
        <v>4589125212.1367302</v>
      </c>
      <c r="S144" s="6">
        <v>5592502709.5122299</v>
      </c>
      <c r="T144" s="6">
        <v>5176941024.4526901</v>
      </c>
      <c r="U144" s="6">
        <v>5436039059.5314302</v>
      </c>
      <c r="V144" s="6">
        <v>6229123698.3740902</v>
      </c>
      <c r="W144" s="6">
        <v>6732965941.1086903</v>
      </c>
      <c r="X144" s="6">
        <v>8016973196.7737799</v>
      </c>
      <c r="Y144" s="6">
        <v>9998608488.2857494</v>
      </c>
      <c r="Z144" s="6">
        <v>11806554825.246401</v>
      </c>
      <c r="AA144" s="6">
        <v>12751796752.5285</v>
      </c>
      <c r="AB144" s="6">
        <v>13775269949.8144</v>
      </c>
      <c r="AC144" s="6">
        <v>14182937862.757601</v>
      </c>
      <c r="AD144" s="6">
        <v>12838640689.028299</v>
      </c>
      <c r="AE144" s="6">
        <v>10479482984.509001</v>
      </c>
      <c r="AF144" s="6">
        <v>10015116720.522301</v>
      </c>
      <c r="AG144" s="6">
        <v>12339334503.392599</v>
      </c>
      <c r="AH144" s="6">
        <v>15796853764.178699</v>
      </c>
      <c r="AI144" s="6">
        <v>20073862727.435699</v>
      </c>
      <c r="AJ144" s="6">
        <v>24563436922.289101</v>
      </c>
      <c r="AK144" s="6">
        <v>27262999283.062302</v>
      </c>
      <c r="AL144" s="6">
        <v>32115609653.053398</v>
      </c>
      <c r="AM144" s="6">
        <v>37292658353.603897</v>
      </c>
      <c r="AN144" s="6">
        <v>45810317040.071701</v>
      </c>
      <c r="AO144" s="6">
        <v>49574375649.724701</v>
      </c>
      <c r="AP144" s="6">
        <v>54116530943.5411</v>
      </c>
      <c r="AQ144" s="6">
        <v>30864837588.016899</v>
      </c>
      <c r="AR144" s="6">
        <v>28846041070.2855</v>
      </c>
      <c r="AS144" s="6">
        <v>36467016233.5168</v>
      </c>
      <c r="AT144" s="6">
        <v>35714947996.415298</v>
      </c>
      <c r="AU144" s="6">
        <v>35921271181.666901</v>
      </c>
      <c r="AV144" s="6">
        <v>36942773217.257698</v>
      </c>
      <c r="AW144" s="6">
        <v>38255555088.977097</v>
      </c>
      <c r="AX144" s="6">
        <v>40158914274.7407</v>
      </c>
      <c r="AY144" s="6">
        <v>42674353322.2379</v>
      </c>
      <c r="AZ144" s="6">
        <v>47280616643.195503</v>
      </c>
      <c r="BA144" s="6">
        <v>48457983075.150398</v>
      </c>
      <c r="BB144" s="6">
        <v>47252669005.249001</v>
      </c>
      <c r="BC144" s="6">
        <v>52467804685.6996</v>
      </c>
      <c r="BD144" s="6">
        <v>55799925387.2743</v>
      </c>
      <c r="BE144" s="6">
        <v>66392732505.441002</v>
      </c>
      <c r="BF144" s="6">
        <v>71790346664.959702</v>
      </c>
      <c r="BG144" s="6">
        <v>75229514300.345703</v>
      </c>
      <c r="BH144" s="6">
        <v>77947253872.743607</v>
      </c>
      <c r="BI144" s="6">
        <v>79935987709.640198</v>
      </c>
      <c r="BJ144" s="6">
        <v>84776085008.321594</v>
      </c>
      <c r="BK144" s="6">
        <v>85928050185.635696</v>
      </c>
      <c r="BL144" s="6">
        <v>84121367302.522095</v>
      </c>
      <c r="BM144" s="6">
        <v>71994110869.286896</v>
      </c>
      <c r="BN144" s="6">
        <v>71361669440.532593</v>
      </c>
    </row>
    <row r="145" spans="1:66">
      <c r="A145" s="6" t="s">
        <v>735</v>
      </c>
      <c r="B145" s="6" t="s">
        <v>736</v>
      </c>
      <c r="C145" s="6" t="s">
        <v>457</v>
      </c>
      <c r="D145" s="6" t="s">
        <v>458</v>
      </c>
      <c r="Y145" s="6">
        <v>645985432.87917805</v>
      </c>
      <c r="Z145" s="6">
        <v>586032966.70432901</v>
      </c>
      <c r="AA145" s="6">
        <v>483288725.99477798</v>
      </c>
      <c r="AB145" s="6">
        <v>366367476.698699</v>
      </c>
      <c r="AC145" s="6">
        <v>314251652.734074</v>
      </c>
      <c r="AD145" s="6">
        <v>316509272.36315298</v>
      </c>
      <c r="AE145" s="6">
        <v>295385648.85722101</v>
      </c>
      <c r="AF145" s="6">
        <v>309418640.70510799</v>
      </c>
      <c r="AG145" s="6">
        <v>348893229.97307998</v>
      </c>
      <c r="AH145" s="6">
        <v>381840574.36599499</v>
      </c>
      <c r="AI145" s="6">
        <v>461273309.72085798</v>
      </c>
      <c r="AJ145" s="6">
        <v>356813068.19590598</v>
      </c>
      <c r="AK145" s="6">
        <v>498669962.37481999</v>
      </c>
      <c r="AL145" s="6">
        <v>526286238.30391002</v>
      </c>
      <c r="AM145" s="6">
        <v>561941794.26341295</v>
      </c>
      <c r="AN145" s="6">
        <v>646943705.08822405</v>
      </c>
      <c r="AO145" s="6">
        <v>759247031.45229399</v>
      </c>
      <c r="AP145" s="6">
        <v>658255561.41402805</v>
      </c>
      <c r="AQ145" s="6">
        <v>818469864.30215096</v>
      </c>
      <c r="AR145" s="6">
        <v>852829547.74055898</v>
      </c>
      <c r="AS145" s="6">
        <v>776009900.51421595</v>
      </c>
      <c r="AT145" s="6">
        <v>1049826274.53465</v>
      </c>
      <c r="AU145" s="6">
        <v>1041701417.06495</v>
      </c>
      <c r="AV145" s="6">
        <v>989699630.89911199</v>
      </c>
      <c r="AW145" s="6">
        <v>1051270735.38715</v>
      </c>
      <c r="AX145" s="6">
        <v>1089055658.93817</v>
      </c>
      <c r="AY145" s="6">
        <v>1413461356.6577101</v>
      </c>
      <c r="AZ145" s="6">
        <v>1585121269.43467</v>
      </c>
      <c r="BA145" s="6">
        <v>1870370724.1361301</v>
      </c>
      <c r="BB145" s="6">
        <v>2141268242.97861</v>
      </c>
      <c r="BC145" s="6">
        <v>2115625751.9996901</v>
      </c>
      <c r="BD145" s="6">
        <v>2023320966.4985199</v>
      </c>
      <c r="BE145" s="6">
        <v>2654629213.86939</v>
      </c>
      <c r="BF145" s="6">
        <v>3013252198.2037702</v>
      </c>
      <c r="BG145" s="6">
        <v>3700349058.1625199</v>
      </c>
      <c r="BH145" s="6">
        <v>3512515319.4598598</v>
      </c>
      <c r="BI145" s="6">
        <v>2538797084.6908998</v>
      </c>
      <c r="BJ145" s="6">
        <v>2190390086.7322898</v>
      </c>
      <c r="BK145" s="6">
        <v>2059568760.1758699</v>
      </c>
      <c r="BL145" s="6">
        <v>1863420291.6842501</v>
      </c>
      <c r="BM145" s="6">
        <v>1504994969.85199</v>
      </c>
      <c r="BN145" s="6">
        <v>1564729677.8741601</v>
      </c>
    </row>
    <row r="146" spans="1:66">
      <c r="A146" s="6" t="s">
        <v>737</v>
      </c>
      <c r="B146" s="6" t="s">
        <v>738</v>
      </c>
      <c r="C146" s="6" t="s">
        <v>457</v>
      </c>
      <c r="D146" s="6" t="s">
        <v>458</v>
      </c>
      <c r="BH146" s="6">
        <v>3069969094.36446</v>
      </c>
    </row>
    <row r="147" spans="1:66">
      <c r="A147" s="6" t="s">
        <v>739</v>
      </c>
      <c r="B147" s="6" t="s">
        <v>740</v>
      </c>
      <c r="C147" s="6" t="s">
        <v>457</v>
      </c>
      <c r="D147" s="6" t="s">
        <v>458</v>
      </c>
      <c r="AI147" s="6">
        <v>439933997.82176203</v>
      </c>
      <c r="AJ147" s="6">
        <v>378628552.85171098</v>
      </c>
      <c r="AK147" s="6">
        <v>366159332.26625901</v>
      </c>
      <c r="AL147" s="6">
        <v>398902589.20789301</v>
      </c>
      <c r="AM147" s="6">
        <v>483135967.03177601</v>
      </c>
      <c r="AN147" s="6">
        <v>477947447.08198398</v>
      </c>
      <c r="AO147" s="6">
        <v>566511086.29954398</v>
      </c>
      <c r="AP147" s="6">
        <v>536272540.10703802</v>
      </c>
      <c r="AQ147" s="6">
        <v>647554662.06098402</v>
      </c>
      <c r="AR147" s="6">
        <v>583287402.97257304</v>
      </c>
      <c r="AS147" s="6">
        <v>612481370.20968997</v>
      </c>
      <c r="AT147" s="6">
        <v>756006647.02677596</v>
      </c>
      <c r="AU147" s="6">
        <v>820740346.47825801</v>
      </c>
      <c r="AV147" s="6">
        <v>769146294.12780595</v>
      </c>
      <c r="AW147" s="6">
        <v>818123175.33634698</v>
      </c>
      <c r="AX147" s="6">
        <v>1080799693.91675</v>
      </c>
      <c r="AY147" s="6">
        <v>1166393863.4841001</v>
      </c>
      <c r="AZ147" s="6">
        <v>1217405760.2378299</v>
      </c>
      <c r="BA147" s="6">
        <v>1842417903.0962999</v>
      </c>
      <c r="BB147" s="6">
        <v>2015541772.26195</v>
      </c>
      <c r="BC147" s="6">
        <v>2393053826.5734601</v>
      </c>
      <c r="BD147" s="6">
        <v>2417799458.6372399</v>
      </c>
      <c r="BE147" s="6">
        <v>2409048846.2931299</v>
      </c>
      <c r="BF147" s="6">
        <v>2556502801.11168</v>
      </c>
      <c r="BG147" s="6">
        <v>2812535779.6538901</v>
      </c>
      <c r="BH147" s="6">
        <v>3157620189.1809702</v>
      </c>
      <c r="BI147" s="6">
        <v>2738268455.9524102</v>
      </c>
      <c r="BJ147" s="6">
        <v>2734051437.4123502</v>
      </c>
      <c r="BK147" s="6">
        <v>3213902692.3858199</v>
      </c>
      <c r="BL147" s="6">
        <v>3615212774.54421</v>
      </c>
      <c r="BM147" s="6">
        <v>3493422798.46627</v>
      </c>
      <c r="BN147" s="6">
        <v>3760957190.9689898</v>
      </c>
    </row>
    <row r="148" spans="1:66">
      <c r="A148" s="6" t="s">
        <v>741</v>
      </c>
      <c r="B148" s="6" t="s">
        <v>742</v>
      </c>
      <c r="C148" s="6" t="s">
        <v>457</v>
      </c>
      <c r="D148" s="6" t="s">
        <v>458</v>
      </c>
      <c r="Z148" s="6">
        <v>110643224027.067</v>
      </c>
      <c r="AA148" s="6">
        <v>90350995022.761993</v>
      </c>
      <c r="AB148" s="6">
        <v>71462472469.5578</v>
      </c>
      <c r="AC148" s="6">
        <v>49901074756.557602</v>
      </c>
      <c r="AD148" s="6">
        <v>42269955354.496597</v>
      </c>
      <c r="AE148" s="6">
        <v>42362443618.017899</v>
      </c>
      <c r="AF148" s="6">
        <v>39723568688.129204</v>
      </c>
      <c r="AG148" s="6">
        <v>42378529155.937103</v>
      </c>
      <c r="AH148" s="6">
        <v>45140449990.025101</v>
      </c>
      <c r="AI148" s="6">
        <v>51371746638.832298</v>
      </c>
      <c r="AJ148" s="6">
        <v>50735046241.673599</v>
      </c>
      <c r="AK148" s="6">
        <v>50995289150.358498</v>
      </c>
      <c r="AL148" s="6">
        <v>54837078744.980202</v>
      </c>
      <c r="AM148" s="6">
        <v>53488733647.817299</v>
      </c>
      <c r="AN148" s="6">
        <v>49935404628.260803</v>
      </c>
      <c r="AO148" s="6">
        <v>53327971392.389603</v>
      </c>
      <c r="AP148" s="6">
        <v>56445408561.961403</v>
      </c>
      <c r="AQ148" s="6">
        <v>57231949545.056396</v>
      </c>
      <c r="AR148" s="6">
        <v>58763128242.171303</v>
      </c>
      <c r="AS148" s="6">
        <v>63044248096.141403</v>
      </c>
      <c r="AT148" s="6">
        <v>48073320194.2229</v>
      </c>
      <c r="AU148" s="6">
        <v>52973445841.335602</v>
      </c>
      <c r="AV148" s="6">
        <v>64314349543.439697</v>
      </c>
      <c r="AW148" s="6">
        <v>51492150909.964996</v>
      </c>
      <c r="AX148" s="6">
        <v>52698357120.4692</v>
      </c>
      <c r="AY148" s="6">
        <v>73982516576.209198</v>
      </c>
      <c r="AZ148" s="6">
        <v>57783833350.2089</v>
      </c>
      <c r="BA148" s="6">
        <v>56280840382.2173</v>
      </c>
      <c r="BB148" s="6">
        <v>61866266417.788498</v>
      </c>
      <c r="BC148" s="6">
        <v>64348625338.262001</v>
      </c>
      <c r="BD148" s="6">
        <v>59042001743.4702</v>
      </c>
      <c r="BE148" s="6">
        <v>60548596413.076698</v>
      </c>
      <c r="BF148" s="6">
        <v>65310644367.464699</v>
      </c>
      <c r="BG148" s="6">
        <v>74079573500.190399</v>
      </c>
      <c r="BH148" s="6">
        <v>73101945950.692001</v>
      </c>
      <c r="BI148" s="6">
        <v>69563449149.819107</v>
      </c>
      <c r="BJ148" s="6">
        <v>67492365717.250099</v>
      </c>
      <c r="BK148" s="6">
        <v>74064549654.460907</v>
      </c>
      <c r="BL148" s="6">
        <v>80204820197.404495</v>
      </c>
      <c r="BM148" s="6">
        <v>68401924516.4077</v>
      </c>
      <c r="BN148" s="6">
        <v>71592496555.453293</v>
      </c>
    </row>
    <row r="149" spans="1:66">
      <c r="A149" s="6" t="s">
        <v>743</v>
      </c>
      <c r="B149" s="6" t="s">
        <v>744</v>
      </c>
      <c r="C149" s="6" t="s">
        <v>457</v>
      </c>
      <c r="D149" s="6" t="s">
        <v>458</v>
      </c>
      <c r="E149" s="6">
        <v>369828398.07489198</v>
      </c>
      <c r="F149" s="6">
        <v>405553652.71932501</v>
      </c>
      <c r="G149" s="6">
        <v>518595805.54852903</v>
      </c>
      <c r="H149" s="6">
        <v>571849970.77721298</v>
      </c>
      <c r="I149" s="6">
        <v>786693291.65970802</v>
      </c>
      <c r="J149" s="6">
        <v>921479724.39190698</v>
      </c>
      <c r="K149" s="6">
        <v>1049521566.24745</v>
      </c>
      <c r="L149" s="6">
        <v>1039931601.1598001</v>
      </c>
      <c r="M149" s="6">
        <v>887546001.72599399</v>
      </c>
      <c r="N149" s="6">
        <v>1033678803.38236</v>
      </c>
      <c r="O149" s="6">
        <v>1045411581.16028</v>
      </c>
      <c r="P149" s="6">
        <v>1079837096.9948599</v>
      </c>
      <c r="Q149" s="6">
        <v>995354071.02099597</v>
      </c>
      <c r="R149" s="6">
        <v>1325628254.0281301</v>
      </c>
      <c r="S149" s="6">
        <v>1659907037.8075199</v>
      </c>
      <c r="T149" s="6">
        <v>1563550721.75159</v>
      </c>
      <c r="U149" s="6">
        <v>1637284556.07654</v>
      </c>
      <c r="V149" s="6">
        <v>2171793380.6213899</v>
      </c>
      <c r="W149" s="6">
        <v>1203909466.06738</v>
      </c>
      <c r="X149" s="6">
        <v>422309745.60300899</v>
      </c>
      <c r="Y149" s="6">
        <v>1065153560.6216</v>
      </c>
      <c r="Z149" s="6">
        <v>1705222257.59516</v>
      </c>
      <c r="AA149" s="6">
        <v>1376915246.9154699</v>
      </c>
      <c r="AB149" s="6">
        <v>1441621165.3693399</v>
      </c>
      <c r="AC149" s="6">
        <v>1473201306.8540499</v>
      </c>
      <c r="AD149" s="6">
        <v>1489641247.0638299</v>
      </c>
      <c r="AE149" s="6">
        <v>1399116191.8034599</v>
      </c>
      <c r="AF149" s="6">
        <v>1413202550.7625999</v>
      </c>
      <c r="AG149" s="6">
        <v>1243147528.4403999</v>
      </c>
      <c r="AH149" s="6">
        <v>1017660400.0850199</v>
      </c>
      <c r="AI149" s="6">
        <v>935214802.62539804</v>
      </c>
      <c r="AJ149" s="6">
        <v>855684837.29952598</v>
      </c>
      <c r="AK149" s="6">
        <v>1008491972.39587</v>
      </c>
      <c r="AL149" s="6">
        <v>951127822.78829205</v>
      </c>
      <c r="AM149" s="6">
        <v>1100878814.6271999</v>
      </c>
      <c r="AN149" s="6">
        <v>1157956578.8317101</v>
      </c>
      <c r="AO149" s="6">
        <v>1302470022.3750801</v>
      </c>
      <c r="AP149" s="6">
        <v>1457344086.1194699</v>
      </c>
      <c r="AQ149" s="6">
        <v>1557593267.64428</v>
      </c>
      <c r="AR149" s="6">
        <v>2119748808.5241899</v>
      </c>
      <c r="AS149" s="6">
        <v>1885042530.8840401</v>
      </c>
      <c r="AT149" s="6">
        <v>1782701249.23756</v>
      </c>
      <c r="AU149" s="6">
        <v>1670805105.3559201</v>
      </c>
      <c r="AV149" s="6">
        <v>1680765717.85797</v>
      </c>
      <c r="AW149" s="6">
        <v>1793894979.2484601</v>
      </c>
      <c r="AX149" s="6">
        <v>1972128010.7943201</v>
      </c>
      <c r="AY149" s="6">
        <v>2009568342.23071</v>
      </c>
      <c r="AZ149" s="6">
        <v>2262953338.9517798</v>
      </c>
      <c r="BA149" s="6">
        <v>2457356405.0781798</v>
      </c>
      <c r="BB149" s="6">
        <v>1853368730.1062901</v>
      </c>
      <c r="BC149" s="6">
        <v>1991176032.5111201</v>
      </c>
      <c r="BD149" s="6">
        <v>2430269650.7607398</v>
      </c>
      <c r="BE149" s="6">
        <v>2931702864.7298999</v>
      </c>
      <c r="BF149" s="6">
        <v>3088084911.15132</v>
      </c>
      <c r="BG149" s="6">
        <v>3190696852.42275</v>
      </c>
      <c r="BH149" s="6">
        <v>3733050101.25914</v>
      </c>
      <c r="BI149" s="6">
        <v>3785867687.7116098</v>
      </c>
      <c r="BJ149" s="6">
        <v>3863636171.2102199</v>
      </c>
      <c r="BK149" s="6">
        <v>3013877792.1041002</v>
      </c>
      <c r="BL149" s="6">
        <v>2275003967.5444899</v>
      </c>
      <c r="BM149" s="6">
        <v>2511780235.4228401</v>
      </c>
      <c r="BN149" s="6">
        <v>3363170632.55832</v>
      </c>
    </row>
    <row r="150" spans="1:66">
      <c r="A150" s="6" t="s">
        <v>745</v>
      </c>
      <c r="B150" s="6" t="s">
        <v>746</v>
      </c>
      <c r="C150" s="6" t="s">
        <v>457</v>
      </c>
      <c r="D150" s="6" t="s">
        <v>458</v>
      </c>
      <c r="N150" s="6">
        <v>63127427808.316299</v>
      </c>
      <c r="O150" s="6">
        <v>70587512998.581604</v>
      </c>
      <c r="P150" s="6">
        <v>73147823835.475006</v>
      </c>
      <c r="Q150" s="6">
        <v>70147340387.535507</v>
      </c>
      <c r="R150" s="6">
        <v>72037492124.3367</v>
      </c>
      <c r="S150" s="6">
        <v>67978463479.428902</v>
      </c>
      <c r="T150" s="6">
        <v>66575698565.221497</v>
      </c>
      <c r="U150" s="6">
        <v>66712776663.832397</v>
      </c>
      <c r="V150" s="6">
        <v>71128208587.031204</v>
      </c>
      <c r="W150" s="6">
        <v>72448726420.169495</v>
      </c>
      <c r="X150" s="6">
        <v>70506789278.711304</v>
      </c>
      <c r="Y150" s="6">
        <v>70600495408.914795</v>
      </c>
      <c r="Z150" s="6">
        <v>63964689646.303902</v>
      </c>
      <c r="AA150" s="6">
        <v>62199785272.160896</v>
      </c>
      <c r="AB150" s="6">
        <v>63542504458.240601</v>
      </c>
      <c r="AC150" s="6">
        <v>68126235063.279602</v>
      </c>
      <c r="AD150" s="6">
        <v>73315490094.967499</v>
      </c>
      <c r="AE150" s="6">
        <v>78306601657.570297</v>
      </c>
      <c r="AF150" s="6">
        <v>79449636261.159698</v>
      </c>
      <c r="AG150" s="6">
        <v>87234056367.686996</v>
      </c>
      <c r="AH150" s="6">
        <v>90094257443.787399</v>
      </c>
      <c r="AI150" s="6">
        <v>92690418861.202698</v>
      </c>
      <c r="AJ150" s="6">
        <v>93861317771.527298</v>
      </c>
      <c r="AK150" s="6">
        <v>95534030500.562393</v>
      </c>
      <c r="AL150" s="6">
        <v>93970528234.864395</v>
      </c>
      <c r="AM150" s="6">
        <v>95885162483.110107</v>
      </c>
      <c r="AN150" s="6">
        <v>101532296842.06599</v>
      </c>
      <c r="AO150" s="6">
        <v>108375996473.04401</v>
      </c>
      <c r="AP150" s="6">
        <v>115284711340.388</v>
      </c>
      <c r="AQ150" s="6">
        <v>123083700460.68201</v>
      </c>
      <c r="AR150" s="6">
        <v>135375209350.30299</v>
      </c>
      <c r="AS150" s="6">
        <v>138539550099.98199</v>
      </c>
      <c r="AT150" s="6">
        <v>140325428705.80899</v>
      </c>
      <c r="AU150" s="6">
        <v>134607521848.099</v>
      </c>
      <c r="AV150" s="6">
        <v>132279914697.321</v>
      </c>
      <c r="AW150" s="6">
        <v>132549143547.79601</v>
      </c>
      <c r="AX150" s="6">
        <v>136871022453.57001</v>
      </c>
      <c r="AY150" s="6">
        <v>146409662325.103</v>
      </c>
      <c r="AZ150" s="6">
        <v>168055542075.87</v>
      </c>
      <c r="BA150" s="6">
        <v>163078871933.052</v>
      </c>
      <c r="BB150" s="6">
        <v>149105500161.58701</v>
      </c>
      <c r="BC150" s="6">
        <v>138993995484.853</v>
      </c>
      <c r="BD150" s="6">
        <v>145814634999.91299</v>
      </c>
      <c r="BE150" s="6">
        <v>136620290292.495</v>
      </c>
      <c r="BF150" s="6">
        <v>134437800770.733</v>
      </c>
      <c r="BG150" s="6">
        <v>131202076180.698</v>
      </c>
      <c r="BH150" s="6">
        <v>169237329745.703</v>
      </c>
      <c r="BI150" s="6">
        <v>156909532017.96899</v>
      </c>
      <c r="BJ150" s="6">
        <v>163507097309.29099</v>
      </c>
      <c r="BK150" s="6">
        <v>169370125124.556</v>
      </c>
      <c r="BL150" s="6">
        <v>179818828520.957</v>
      </c>
      <c r="BM150" s="6">
        <v>175112330314.57101</v>
      </c>
      <c r="BN150" s="6">
        <v>180799985193.80499</v>
      </c>
    </row>
    <row r="151" spans="1:66">
      <c r="A151" s="6" t="s">
        <v>747</v>
      </c>
      <c r="B151" s="6" t="s">
        <v>748</v>
      </c>
      <c r="C151" s="6" t="s">
        <v>457</v>
      </c>
      <c r="D151" s="6" t="s">
        <v>458</v>
      </c>
      <c r="O151" s="6">
        <v>27810189108.194698</v>
      </c>
      <c r="P151" s="6">
        <v>32339485377.699699</v>
      </c>
      <c r="Q151" s="6">
        <v>31505673245.840599</v>
      </c>
      <c r="R151" s="6">
        <v>35191484964.348396</v>
      </c>
      <c r="S151" s="6">
        <v>37308752712.6175</v>
      </c>
      <c r="T151" s="6">
        <v>40990224243.050499</v>
      </c>
      <c r="U151" s="6">
        <v>45052144259.584602</v>
      </c>
      <c r="V151" s="6">
        <v>46423271675.105904</v>
      </c>
      <c r="W151" s="6">
        <v>41342647514.725601</v>
      </c>
      <c r="X151" s="6">
        <v>42138017980.779099</v>
      </c>
      <c r="Y151" s="6">
        <v>41632448072.749802</v>
      </c>
      <c r="Z151" s="6">
        <v>43730867004.236801</v>
      </c>
      <c r="AA151" s="6">
        <v>44078206055.595703</v>
      </c>
      <c r="AB151" s="6">
        <v>46504247184.044601</v>
      </c>
      <c r="AC151" s="6">
        <v>47106913299.576302</v>
      </c>
      <c r="AD151" s="6">
        <v>45616492714.684303</v>
      </c>
      <c r="AE151" s="6">
        <v>48991794977.782303</v>
      </c>
      <c r="AF151" s="6">
        <v>49369019324.1707</v>
      </c>
      <c r="AG151" s="6">
        <v>48870517722.434601</v>
      </c>
      <c r="AH151" s="6">
        <v>45574082876.924599</v>
      </c>
      <c r="AI151" s="6">
        <v>40874403224.139702</v>
      </c>
      <c r="AJ151" s="6">
        <v>40712080190.141502</v>
      </c>
      <c r="AK151" s="6">
        <v>39909145396.300499</v>
      </c>
      <c r="AL151" s="6">
        <v>42006696290.1726</v>
      </c>
      <c r="AM151" s="6">
        <v>44213247907.409302</v>
      </c>
      <c r="AN151" s="6">
        <v>45640177741.0354</v>
      </c>
      <c r="AO151" s="6">
        <v>49912162860.390602</v>
      </c>
      <c r="AP151" s="6">
        <v>57279322103.957802</v>
      </c>
      <c r="AQ151" s="6">
        <v>64330763666.425499</v>
      </c>
      <c r="AR151" s="6">
        <v>61160194275.085197</v>
      </c>
      <c r="AS151" s="6">
        <v>59148083083.600304</v>
      </c>
      <c r="AT151" s="6">
        <v>58785615376.666298</v>
      </c>
      <c r="AU151" s="6">
        <v>58577782370.569397</v>
      </c>
      <c r="AV151" s="6">
        <v>58864234783.507202</v>
      </c>
      <c r="AW151" s="6">
        <v>64837201612.069801</v>
      </c>
      <c r="AX151" s="6">
        <v>72542771520.099197</v>
      </c>
      <c r="AY151" s="6">
        <v>79119768523.302597</v>
      </c>
      <c r="AZ151" s="6">
        <v>88813516585.718704</v>
      </c>
      <c r="BA151" s="6">
        <v>89816968068.616302</v>
      </c>
      <c r="BB151" s="6">
        <v>83515635010.850403</v>
      </c>
      <c r="BC151" s="6">
        <v>78152898625.607101</v>
      </c>
      <c r="BD151" s="6">
        <v>83976066962.901703</v>
      </c>
      <c r="BE151" s="6">
        <v>90310013433.915405</v>
      </c>
      <c r="BF151" s="6">
        <v>96030505321.897202</v>
      </c>
      <c r="BG151" s="6">
        <v>95788570838.069595</v>
      </c>
      <c r="BH151" s="6">
        <v>91953332644.414597</v>
      </c>
      <c r="BI151" s="6">
        <v>95579125762.116302</v>
      </c>
      <c r="BJ151" s="6">
        <v>98097426888.498505</v>
      </c>
      <c r="BK151" s="6">
        <v>100279425441.769</v>
      </c>
      <c r="BL151" s="6">
        <v>109819406840.963</v>
      </c>
      <c r="BM151" s="6">
        <v>103622858323.86099</v>
      </c>
      <c r="BN151" s="6">
        <v>102663056732.45799</v>
      </c>
    </row>
    <row r="152" spans="1:66">
      <c r="A152" s="6" t="s">
        <v>749</v>
      </c>
      <c r="B152" s="6" t="s">
        <v>750</v>
      </c>
      <c r="C152" s="6" t="s">
        <v>457</v>
      </c>
      <c r="D152" s="6" t="s">
        <v>458</v>
      </c>
      <c r="AT152" s="6">
        <v>3129376272.5591402</v>
      </c>
      <c r="AU152" s="6">
        <v>3133496191.76508</v>
      </c>
      <c r="AV152" s="6">
        <v>3251950338.2967701</v>
      </c>
      <c r="AW152" s="6">
        <v>3358256289.0735998</v>
      </c>
      <c r="AX152" s="6">
        <v>3375906251.9947701</v>
      </c>
      <c r="AY152" s="6">
        <v>3750432563.7733898</v>
      </c>
      <c r="AZ152" s="6">
        <v>3948717715.4488401</v>
      </c>
      <c r="BA152" s="6">
        <v>4021902290.7527499</v>
      </c>
      <c r="BB152" s="6">
        <v>4041730806.5459599</v>
      </c>
      <c r="BC152" s="6">
        <v>4713315599.8745804</v>
      </c>
      <c r="BD152" s="6">
        <v>4679197260.86415</v>
      </c>
      <c r="BE152" s="6">
        <v>4769685579.8239002</v>
      </c>
      <c r="BF152" s="6">
        <v>5187461553.23598</v>
      </c>
      <c r="BG152" s="6">
        <v>5837102751.5184803</v>
      </c>
      <c r="BH152" s="6">
        <v>6712326663.2693195</v>
      </c>
      <c r="BI152" s="6">
        <v>7141066709.16535</v>
      </c>
      <c r="BJ152" s="6">
        <v>8789415413.2585201</v>
      </c>
      <c r="BK152" s="6">
        <v>9827564683.6165905</v>
      </c>
      <c r="BL152" s="6">
        <v>10942611030.1707</v>
      </c>
      <c r="BM152" s="6">
        <v>9965435865.8253098</v>
      </c>
      <c r="BN152" s="6">
        <v>10941749617.886299</v>
      </c>
    </row>
    <row r="153" spans="1:66">
      <c r="A153" s="6" t="s">
        <v>751</v>
      </c>
      <c r="B153" s="6" t="s">
        <v>752</v>
      </c>
      <c r="C153" s="6" t="s">
        <v>457</v>
      </c>
      <c r="D153" s="6" t="s">
        <v>458</v>
      </c>
    </row>
    <row r="154" spans="1:66">
      <c r="A154" s="6" t="s">
        <v>753</v>
      </c>
      <c r="B154" s="6" t="s">
        <v>754</v>
      </c>
      <c r="C154" s="6" t="s">
        <v>457</v>
      </c>
      <c r="D154" s="6" t="s">
        <v>458</v>
      </c>
      <c r="O154" s="6">
        <v>7063288411.58319</v>
      </c>
      <c r="P154" s="6">
        <v>8036287940.8636799</v>
      </c>
      <c r="Q154" s="6">
        <v>9354221656.5839691</v>
      </c>
      <c r="R154" s="6">
        <v>10194317195.209101</v>
      </c>
      <c r="S154" s="6">
        <v>11071439181.2967</v>
      </c>
      <c r="T154" s="6">
        <v>10644927561.4986</v>
      </c>
      <c r="U154" s="6">
        <v>10013913073.798401</v>
      </c>
      <c r="V154" s="6">
        <v>8845685594.23979</v>
      </c>
      <c r="W154" s="6">
        <v>8745047856.4828491</v>
      </c>
      <c r="X154" s="6">
        <v>8092489060.1300602</v>
      </c>
      <c r="Y154" s="6">
        <v>8555393225.1259604</v>
      </c>
      <c r="Z154" s="6">
        <v>10137221360.205</v>
      </c>
      <c r="AA154" s="6">
        <v>10696959849.369801</v>
      </c>
      <c r="AB154" s="6">
        <v>11773134120.190399</v>
      </c>
      <c r="AC154" s="6">
        <v>12652945135.0268</v>
      </c>
      <c r="AD154" s="6">
        <v>13749863142.662901</v>
      </c>
      <c r="AE154" s="6">
        <v>13758647814.6411</v>
      </c>
      <c r="AF154" s="6">
        <v>14496384525.5322</v>
      </c>
      <c r="AG154" s="6">
        <v>14242421241.6534</v>
      </c>
      <c r="AH154" s="6">
        <v>14923803413.5881</v>
      </c>
      <c r="AI154" s="6">
        <v>14423928590.107901</v>
      </c>
      <c r="AJ154" s="6">
        <v>12219500339.9641</v>
      </c>
      <c r="AK154" s="6">
        <v>12551042382.1894</v>
      </c>
      <c r="AL154" s="6">
        <v>14707898673.2684</v>
      </c>
      <c r="AM154" s="6">
        <v>16956239822.870001</v>
      </c>
      <c r="AN154" s="6">
        <v>18551741836.503399</v>
      </c>
      <c r="AO154" s="6">
        <v>19443174392.859001</v>
      </c>
      <c r="AP154" s="6">
        <v>20371200334.733898</v>
      </c>
      <c r="AQ154" s="6">
        <v>19116022943.2173</v>
      </c>
      <c r="AR154" s="6">
        <v>21719327045.4506</v>
      </c>
      <c r="AS154" s="6">
        <v>21108205512.648399</v>
      </c>
      <c r="AT154" s="6">
        <v>22932786833.801102</v>
      </c>
      <c r="AU154" s="6">
        <v>24763223905.577202</v>
      </c>
      <c r="AV154" s="6">
        <v>28342125908.750099</v>
      </c>
      <c r="AW154" s="6">
        <v>30649017590.9622</v>
      </c>
      <c r="AX154" s="6">
        <v>32401875207.0294</v>
      </c>
      <c r="AY154" s="6">
        <v>31864673372.966702</v>
      </c>
      <c r="AZ154" s="6">
        <v>34342826060.426399</v>
      </c>
      <c r="BA154" s="6">
        <v>31893217106.295399</v>
      </c>
      <c r="BB154" s="6">
        <v>28688306281.490299</v>
      </c>
      <c r="BC154" s="6">
        <v>29766368311.860401</v>
      </c>
      <c r="BD154" s="6">
        <v>31555819313.446899</v>
      </c>
      <c r="BE154" s="6">
        <v>33277937899.8937</v>
      </c>
      <c r="BF154" s="6">
        <v>36431617008.664703</v>
      </c>
      <c r="BG154" s="6">
        <v>39377441029.306602</v>
      </c>
      <c r="BH154" s="6">
        <v>40792900852.525299</v>
      </c>
      <c r="BI154" s="6">
        <v>41694579054.725502</v>
      </c>
      <c r="BJ154" s="6">
        <v>44585512997.088501</v>
      </c>
      <c r="BK154" s="6">
        <v>46904846318.799103</v>
      </c>
      <c r="BL154" s="6">
        <v>48130748444.010498</v>
      </c>
      <c r="BM154" s="6">
        <v>45834835335.344002</v>
      </c>
      <c r="BN154" s="6">
        <v>49458382468.313599</v>
      </c>
    </row>
    <row r="155" spans="1:66">
      <c r="A155" s="6" t="s">
        <v>755</v>
      </c>
      <c r="B155" s="6" t="s">
        <v>756</v>
      </c>
      <c r="C155" s="6" t="s">
        <v>457</v>
      </c>
      <c r="D155" s="6" t="s">
        <v>458</v>
      </c>
      <c r="AQ155" s="6">
        <v>8272303945.7858696</v>
      </c>
      <c r="AR155" s="6">
        <v>7090560057.29039</v>
      </c>
      <c r="AS155" s="6">
        <v>6234574796.14363</v>
      </c>
      <c r="AT155" s="6">
        <v>6977806161.0988302</v>
      </c>
      <c r="AU155" s="6">
        <v>7711555001.9361401</v>
      </c>
      <c r="AV155" s="6">
        <v>9335305826.4106598</v>
      </c>
      <c r="AW155" s="6">
        <v>11194129477.4438</v>
      </c>
      <c r="AX155" s="6">
        <v>12982566474.353701</v>
      </c>
      <c r="AY155" s="6">
        <v>13309356756.1724</v>
      </c>
      <c r="AZ155" s="6">
        <v>17528960962.307098</v>
      </c>
      <c r="BA155" s="6">
        <v>23416751840.178299</v>
      </c>
      <c r="BB155" s="6">
        <v>22086938914.5947</v>
      </c>
      <c r="BC155" s="6">
        <v>20079956747.6609</v>
      </c>
      <c r="BD155" s="6">
        <v>21933459057.480202</v>
      </c>
      <c r="BE155" s="6">
        <v>23493902646.522301</v>
      </c>
      <c r="BF155" s="6">
        <v>25738956713.3577</v>
      </c>
      <c r="BG155" s="6">
        <v>26436110949.905499</v>
      </c>
      <c r="BH155" s="6">
        <v>26770611183.355</v>
      </c>
      <c r="BI155" s="6">
        <v>30816949007.3162</v>
      </c>
      <c r="BJ155" s="6">
        <v>29753238264.946701</v>
      </c>
      <c r="BK155" s="6">
        <v>29904599620.5826</v>
      </c>
      <c r="BL155" s="6">
        <v>26790959947.556499</v>
      </c>
      <c r="BM155" s="6">
        <v>27285130801.191002</v>
      </c>
      <c r="BN155" s="6">
        <v>26882855802.941101</v>
      </c>
    </row>
    <row r="156" spans="1:66">
      <c r="A156" s="6" t="s">
        <v>757</v>
      </c>
      <c r="B156" s="6" t="s">
        <v>758</v>
      </c>
      <c r="C156" s="6" t="s">
        <v>457</v>
      </c>
      <c r="D156" s="6" t="s">
        <v>458</v>
      </c>
      <c r="E156" s="6">
        <v>3499635218.9829798</v>
      </c>
      <c r="F156" s="6">
        <v>5321338534.3424501</v>
      </c>
      <c r="G156" s="6">
        <v>6112215046.5918398</v>
      </c>
      <c r="H156" s="6">
        <v>7213326661.3234797</v>
      </c>
      <c r="I156" s="6">
        <v>7990886856.4716301</v>
      </c>
      <c r="J156" s="6">
        <v>9689039068.2719002</v>
      </c>
      <c r="K156" s="6">
        <v>8131206933.74893</v>
      </c>
      <c r="L156" s="6">
        <v>8075473480.8980103</v>
      </c>
      <c r="M156" s="6">
        <v>7694955066.7598801</v>
      </c>
      <c r="N156" s="6">
        <v>7150194912.5899696</v>
      </c>
      <c r="O156" s="6">
        <v>8126521528.7232904</v>
      </c>
      <c r="P156" s="6">
        <v>8032563403.5319099</v>
      </c>
      <c r="Q156" s="6">
        <v>7584227562.0846395</v>
      </c>
      <c r="R156" s="6">
        <v>7876706097.9287796</v>
      </c>
      <c r="S156" s="6">
        <v>7679418529.1477003</v>
      </c>
      <c r="T156" s="6">
        <v>8206176461.96206</v>
      </c>
      <c r="U156" s="6">
        <v>9504821849.5717201</v>
      </c>
      <c r="V156" s="6">
        <v>10180284987.085199</v>
      </c>
      <c r="W156" s="6">
        <v>10622455607.039101</v>
      </c>
      <c r="X156" s="6">
        <v>10890027296.7281</v>
      </c>
      <c r="Y156" s="6">
        <v>11796317270.3374</v>
      </c>
      <c r="Z156" s="6">
        <v>11770423038.704201</v>
      </c>
      <c r="AA156" s="6">
        <v>13462164253.4757</v>
      </c>
      <c r="AB156" s="6">
        <v>14180536962.287901</v>
      </c>
      <c r="AC156" s="6">
        <v>14919872535.2465</v>
      </c>
      <c r="AD156" s="6">
        <v>16448850305.972</v>
      </c>
      <c r="AE156" s="6">
        <v>17238001588.672001</v>
      </c>
      <c r="AF156" s="6">
        <v>17977830094.1287</v>
      </c>
      <c r="AG156" s="6">
        <v>17755880128.0103</v>
      </c>
      <c r="AH156" s="6">
        <v>19062910962.183498</v>
      </c>
      <c r="AI156" s="6">
        <v>20042196702.9053</v>
      </c>
      <c r="AJ156" s="6">
        <v>20683381679.2136</v>
      </c>
      <c r="AK156" s="6">
        <v>22759340477.777401</v>
      </c>
      <c r="AL156" s="6">
        <v>23744298661.530899</v>
      </c>
      <c r="AM156" s="6">
        <v>23517417957.8783</v>
      </c>
      <c r="AN156" s="6">
        <v>24530736230.6894</v>
      </c>
      <c r="AO156" s="6">
        <v>25813845251.750801</v>
      </c>
      <c r="AP156" s="6">
        <v>24828147239.809101</v>
      </c>
      <c r="AQ156" s="6">
        <v>23911499876.958401</v>
      </c>
      <c r="AR156" s="6">
        <v>22835789409.630001</v>
      </c>
      <c r="AS156" s="6">
        <v>23987208980.622898</v>
      </c>
      <c r="AT156" s="6">
        <v>24569869894.391602</v>
      </c>
      <c r="AU156" s="6">
        <v>23423634694.160599</v>
      </c>
      <c r="AV156" s="6">
        <v>24963353619.318199</v>
      </c>
      <c r="AW156" s="6">
        <v>26802064194.318699</v>
      </c>
      <c r="AX156" s="6">
        <v>30531605589.245602</v>
      </c>
      <c r="AY156" s="6">
        <v>35154361073.547699</v>
      </c>
      <c r="AZ156" s="6">
        <v>35996630146.059998</v>
      </c>
      <c r="BA156" s="6">
        <v>37646886486.818398</v>
      </c>
      <c r="BB156" s="6">
        <v>35780132172.151802</v>
      </c>
      <c r="BC156" s="6">
        <v>33159218991.230701</v>
      </c>
      <c r="BD156" s="6">
        <v>30604118328.175301</v>
      </c>
      <c r="BE156" s="6">
        <v>31346677242.0154</v>
      </c>
      <c r="BF156" s="6">
        <v>32156458833.778702</v>
      </c>
      <c r="BG156" s="6">
        <v>32967414441.68</v>
      </c>
      <c r="BH156" s="6">
        <v>38167440420.617203</v>
      </c>
      <c r="BI156" s="6">
        <v>41018276505.3274</v>
      </c>
      <c r="BJ156" s="6">
        <v>44189265681.739098</v>
      </c>
      <c r="BK156" s="6">
        <v>48737850599.278801</v>
      </c>
      <c r="BL156" s="6">
        <v>43345771234.248001</v>
      </c>
      <c r="BM156" s="6">
        <v>40451816112.189903</v>
      </c>
      <c r="BN156" s="6">
        <v>42254616057.616997</v>
      </c>
    </row>
    <row r="157" spans="1:66">
      <c r="A157" s="6" t="s">
        <v>759</v>
      </c>
      <c r="B157" s="6" t="s">
        <v>760</v>
      </c>
      <c r="C157" s="6" t="s">
        <v>457</v>
      </c>
      <c r="D157" s="6" t="s">
        <v>458</v>
      </c>
      <c r="E157" s="6">
        <v>313713664.25784302</v>
      </c>
      <c r="F157" s="6">
        <v>410791130.33243799</v>
      </c>
      <c r="G157" s="6">
        <v>436337804.50484502</v>
      </c>
      <c r="H157" s="6">
        <v>493562490.13241202</v>
      </c>
      <c r="I157" s="6">
        <v>448600218.52824301</v>
      </c>
      <c r="J157" s="6">
        <v>511445122.97243202</v>
      </c>
      <c r="K157" s="6">
        <v>726037498.65294302</v>
      </c>
      <c r="L157" s="6">
        <v>780196515.63913298</v>
      </c>
      <c r="M157" s="6">
        <v>886470857.36029005</v>
      </c>
      <c r="N157" s="6">
        <v>1025445056.6491899</v>
      </c>
      <c r="O157" s="6">
        <v>1305947875.18981</v>
      </c>
      <c r="P157" s="6">
        <v>1500917548.90821</v>
      </c>
      <c r="Q157" s="6">
        <v>1860439747.79181</v>
      </c>
      <c r="R157" s="6">
        <v>1863930176.23119</v>
      </c>
      <c r="S157" s="6">
        <v>1667963274.4442201</v>
      </c>
      <c r="T157" s="6">
        <v>1800103804.5162699</v>
      </c>
      <c r="U157" s="6">
        <v>1836006228.17907</v>
      </c>
      <c r="V157" s="6">
        <v>1219682570.1074901</v>
      </c>
      <c r="W157" s="6">
        <v>1511887708.46404</v>
      </c>
      <c r="X157" s="6">
        <v>1495432534.1974299</v>
      </c>
      <c r="Y157" s="6">
        <v>1816060364.944</v>
      </c>
      <c r="Z157" s="6">
        <v>2251945665.4402399</v>
      </c>
      <c r="AA157" s="6">
        <v>2331371830.6249099</v>
      </c>
      <c r="AB157" s="6">
        <v>1683299563.2018299</v>
      </c>
      <c r="AC157" s="6">
        <v>1507372307.9539199</v>
      </c>
      <c r="AD157" s="6">
        <v>1441567501.46787</v>
      </c>
      <c r="AE157" s="6">
        <v>1797067182.6918199</v>
      </c>
      <c r="AF157" s="6">
        <v>1978941855.94346</v>
      </c>
      <c r="AG157" s="6">
        <v>850091311.69697297</v>
      </c>
      <c r="AH157" s="6">
        <v>550995713.10907495</v>
      </c>
      <c r="AI157" s="6">
        <v>794262693.23352599</v>
      </c>
      <c r="AJ157" s="6">
        <v>1504302719.5613599</v>
      </c>
      <c r="AK157" s="6">
        <v>2134916612.5411799</v>
      </c>
      <c r="AL157" s="6">
        <v>3013209899.80515</v>
      </c>
      <c r="AM157" s="6">
        <v>3183189752.8113399</v>
      </c>
      <c r="AN157" s="6">
        <v>3427415964.41435</v>
      </c>
      <c r="AO157" s="6">
        <v>3684794465.526</v>
      </c>
      <c r="AP157" s="6">
        <v>3955504369.8882899</v>
      </c>
      <c r="AQ157" s="6">
        <v>4537530892.2301702</v>
      </c>
      <c r="AR157" s="6">
        <v>5041875328.7424002</v>
      </c>
      <c r="AS157" s="6">
        <v>4671708839.1634598</v>
      </c>
      <c r="AT157" s="6">
        <v>3471561314.2507801</v>
      </c>
      <c r="AU157" s="6">
        <v>3275983046.2966499</v>
      </c>
      <c r="AV157" s="6">
        <v>4038875108.1637402</v>
      </c>
      <c r="AW157" s="6">
        <v>4417869234.8000298</v>
      </c>
      <c r="AX157" s="6">
        <v>4702310845.3432703</v>
      </c>
      <c r="AY157" s="6">
        <v>5483446455.9860401</v>
      </c>
      <c r="AZ157" s="6">
        <v>7730731474.9123602</v>
      </c>
      <c r="BA157" s="6">
        <v>9443066664.2686005</v>
      </c>
      <c r="BB157" s="6">
        <v>9166149003.2700691</v>
      </c>
      <c r="BC157" s="6">
        <v>10246418501.352301</v>
      </c>
      <c r="BD157" s="6">
        <v>12169383635.4237</v>
      </c>
      <c r="BE157" s="6">
        <v>15213792283.2647</v>
      </c>
      <c r="BF157" s="6">
        <v>18419812329.556801</v>
      </c>
      <c r="BG157" s="6">
        <v>20028596328.4221</v>
      </c>
      <c r="BH157" s="6">
        <v>21329900000</v>
      </c>
      <c r="BI157" s="6">
        <v>21782637012.787399</v>
      </c>
      <c r="BJ157" s="6">
        <v>23447886781.647701</v>
      </c>
      <c r="BK157" s="6">
        <v>23621232409.828899</v>
      </c>
      <c r="BL157" s="6">
        <v>23482699979.864799</v>
      </c>
      <c r="BM157" s="6">
        <v>11907194985.921499</v>
      </c>
      <c r="BN157" s="6">
        <v>15431556816.815599</v>
      </c>
    </row>
    <row r="158" spans="1:66">
      <c r="A158" s="6" t="s">
        <v>761</v>
      </c>
      <c r="B158" s="6" t="s">
        <v>762</v>
      </c>
      <c r="C158" s="6" t="s">
        <v>457</v>
      </c>
      <c r="D158" s="6" t="s">
        <v>458</v>
      </c>
      <c r="E158" s="6">
        <v>3394907256.4500599</v>
      </c>
      <c r="F158" s="6">
        <v>3812934359.5177698</v>
      </c>
      <c r="G158" s="6">
        <v>4250899699.4285102</v>
      </c>
      <c r="H158" s="6">
        <v>4120456318.8303299</v>
      </c>
      <c r="I158" s="6">
        <v>4239071931.4875202</v>
      </c>
      <c r="J158" s="6">
        <v>4825053335.5901003</v>
      </c>
      <c r="K158" s="6">
        <v>5656038498.2146702</v>
      </c>
      <c r="L158" s="6">
        <v>5396503481.6784601</v>
      </c>
      <c r="M158" s="6">
        <v>4227920036.4413199</v>
      </c>
      <c r="N158" s="6">
        <v>4456702856.7827501</v>
      </c>
      <c r="O158" s="6">
        <v>4851074424.1567202</v>
      </c>
      <c r="P158" s="6">
        <v>5575609677.9477596</v>
      </c>
      <c r="Q158" s="6">
        <v>5252204716.3373203</v>
      </c>
      <c r="R158" s="6">
        <v>7768139867.1982203</v>
      </c>
      <c r="S158" s="6">
        <v>10366869391.387199</v>
      </c>
      <c r="T158" s="6">
        <v>10161742106.551201</v>
      </c>
      <c r="U158" s="6">
        <v>8811011039.0888691</v>
      </c>
      <c r="V158" s="6">
        <v>7737049734.7442703</v>
      </c>
      <c r="W158" s="6">
        <v>7178441164.6214104</v>
      </c>
      <c r="X158" s="6">
        <v>8379128551.0899601</v>
      </c>
      <c r="Y158" s="6">
        <v>11459417187.7264</v>
      </c>
      <c r="Z158" s="6">
        <v>13756298427.3029</v>
      </c>
      <c r="AA158" s="6">
        <v>13237227827.6339</v>
      </c>
      <c r="AB158" s="6">
        <v>9354959039.93293</v>
      </c>
      <c r="AC158" s="6">
        <v>9018185373.2946301</v>
      </c>
      <c r="AD158" s="6">
        <v>7669872634.8217402</v>
      </c>
      <c r="AE158" s="6">
        <v>9231635536.9298592</v>
      </c>
      <c r="AF158" s="6">
        <v>10698885272.923</v>
      </c>
      <c r="AG158" s="6">
        <v>9041691847.2218494</v>
      </c>
      <c r="AH158" s="6">
        <v>7876258296.7342701</v>
      </c>
      <c r="AI158" s="6">
        <v>7942642915.9311504</v>
      </c>
      <c r="AJ158" s="6">
        <v>8091253862.0866604</v>
      </c>
      <c r="AK158" s="6">
        <v>8211754041.9146996</v>
      </c>
      <c r="AL158" s="6">
        <v>9158410849.2371292</v>
      </c>
      <c r="AM158" s="6">
        <v>12511807355.7547</v>
      </c>
      <c r="AN158" s="6">
        <v>15185164280.386499</v>
      </c>
      <c r="AO158" s="6">
        <v>14753722647.429399</v>
      </c>
      <c r="AP158" s="6">
        <v>17004296889.8529</v>
      </c>
      <c r="AQ158" s="6">
        <v>16804011594.2742</v>
      </c>
      <c r="AR158" s="6">
        <v>14946101944.4984</v>
      </c>
      <c r="AS158" s="6">
        <v>14175831803.9835</v>
      </c>
      <c r="AT158" s="6">
        <v>13026826687.242701</v>
      </c>
      <c r="AU158" s="6">
        <v>13090827627.5592</v>
      </c>
      <c r="AV158" s="6">
        <v>13826085488.959801</v>
      </c>
      <c r="AW158" s="6">
        <v>14844453392.231001</v>
      </c>
      <c r="AX158" s="6">
        <v>16495677652.3965</v>
      </c>
      <c r="AY158" s="6">
        <v>19608382208.495098</v>
      </c>
      <c r="AZ158" s="6">
        <v>24053812227.654701</v>
      </c>
      <c r="BA158" s="6">
        <v>30745298775.803699</v>
      </c>
      <c r="BB158" s="6">
        <v>29698695163.569302</v>
      </c>
      <c r="BC158" s="6">
        <v>36194790605.693298</v>
      </c>
      <c r="BD158" s="6">
        <v>39788631642.524002</v>
      </c>
      <c r="BE158" s="6">
        <v>45712859859.114098</v>
      </c>
      <c r="BF158" s="6">
        <v>48171625395.625999</v>
      </c>
      <c r="BG158" s="6">
        <v>47202575864.010399</v>
      </c>
      <c r="BH158" s="6">
        <v>43823326215.299599</v>
      </c>
      <c r="BI158" s="6">
        <v>41866779822.212502</v>
      </c>
      <c r="BJ158" s="6">
        <v>42405893625.348999</v>
      </c>
      <c r="BK158" s="6">
        <v>44385781537.845703</v>
      </c>
      <c r="BL158" s="6">
        <v>45652623679.992699</v>
      </c>
      <c r="BM158" s="6">
        <v>38276703546.576797</v>
      </c>
      <c r="BN158" s="6">
        <v>51317083374.121803</v>
      </c>
    </row>
    <row r="159" spans="1:66">
      <c r="A159" s="6" t="s">
        <v>763</v>
      </c>
      <c r="B159" s="6" t="s">
        <v>764</v>
      </c>
      <c r="C159" s="6" t="s">
        <v>457</v>
      </c>
      <c r="D159" s="6" t="s">
        <v>458</v>
      </c>
      <c r="AS159" s="6">
        <v>26368731391.775501</v>
      </c>
      <c r="AT159" s="6">
        <v>25169551370.829201</v>
      </c>
      <c r="AU159" s="6">
        <v>26154736301.847401</v>
      </c>
      <c r="AV159" s="6">
        <v>28660161524.3027</v>
      </c>
      <c r="AW159" s="6">
        <v>29905226255.573002</v>
      </c>
      <c r="AX159" s="6">
        <v>29609398827.6059</v>
      </c>
      <c r="AY159" s="6">
        <v>31103594432.6385</v>
      </c>
      <c r="AZ159" s="6">
        <v>34526390236.404297</v>
      </c>
      <c r="BA159" s="6">
        <v>37441081184.770699</v>
      </c>
      <c r="BB159" s="6">
        <v>38228489837.047501</v>
      </c>
      <c r="BC159" s="6">
        <v>45851165496.164703</v>
      </c>
      <c r="BD159" s="6">
        <v>43945087259.348999</v>
      </c>
      <c r="BE159" s="6">
        <v>49579501653.884399</v>
      </c>
      <c r="BF159" s="6">
        <v>55448825580.2444</v>
      </c>
      <c r="BG159" s="6">
        <v>59876373685.295197</v>
      </c>
      <c r="BH159" s="6">
        <v>68128013139.8507</v>
      </c>
      <c r="BI159" s="6">
        <v>82360809222.143005</v>
      </c>
      <c r="BJ159" s="6">
        <v>91055199626.056503</v>
      </c>
      <c r="BK159" s="6">
        <v>102845868154.166</v>
      </c>
      <c r="BL159" s="6">
        <v>106811928002.62199</v>
      </c>
      <c r="BM159" s="6">
        <v>77635519188.411804</v>
      </c>
      <c r="BN159" s="6">
        <v>85358714350.9328</v>
      </c>
    </row>
    <row r="160" spans="1:66">
      <c r="A160" s="6" t="s">
        <v>765</v>
      </c>
      <c r="B160" s="6" t="s">
        <v>766</v>
      </c>
      <c r="C160" s="6" t="s">
        <v>457</v>
      </c>
      <c r="D160" s="6" t="s">
        <v>458</v>
      </c>
    </row>
    <row r="161" spans="1:66">
      <c r="A161" s="6" t="s">
        <v>767</v>
      </c>
      <c r="B161" s="6" t="s">
        <v>768</v>
      </c>
      <c r="C161" s="6" t="s">
        <v>457</v>
      </c>
      <c r="D161" s="6" t="s">
        <v>458</v>
      </c>
    </row>
    <row r="162" spans="1:66">
      <c r="A162" s="6" t="s">
        <v>769</v>
      </c>
      <c r="B162" s="6" t="s">
        <v>770</v>
      </c>
      <c r="C162" s="6" t="s">
        <v>457</v>
      </c>
      <c r="D162" s="6" t="s">
        <v>458</v>
      </c>
      <c r="AN162" s="6">
        <v>29779811646.106899</v>
      </c>
      <c r="AO162" s="6">
        <v>35657248972.012199</v>
      </c>
      <c r="AP162" s="6">
        <v>43606844409.0728</v>
      </c>
      <c r="AQ162" s="6">
        <v>49819074147.7649</v>
      </c>
      <c r="AR162" s="6">
        <v>53230932484.414398</v>
      </c>
      <c r="AS162" s="6">
        <v>54393951452.447304</v>
      </c>
      <c r="AT162" s="6">
        <v>48647831277.357697</v>
      </c>
      <c r="AU162" s="6">
        <v>45678737233.054802</v>
      </c>
      <c r="AV162" s="6">
        <v>46227351107.573997</v>
      </c>
      <c r="AW162" s="6">
        <v>49326170579.652496</v>
      </c>
      <c r="AX162" s="6">
        <v>53442896935.933197</v>
      </c>
      <c r="AY162" s="6">
        <v>61659636556.572502</v>
      </c>
      <c r="AZ162" s="6">
        <v>73402042711.234894</v>
      </c>
      <c r="BA162" s="6">
        <v>79866295264.623993</v>
      </c>
      <c r="BB162" s="6">
        <v>77736569836.848404</v>
      </c>
      <c r="BC162" s="6">
        <v>75036742273.511093</v>
      </c>
      <c r="BD162" s="6">
        <v>83043109165.671799</v>
      </c>
      <c r="BE162" s="6">
        <v>81381350311.712402</v>
      </c>
      <c r="BF162" s="6">
        <v>81585090860.856903</v>
      </c>
      <c r="BG162" s="6">
        <v>91120042445.947693</v>
      </c>
      <c r="BH162" s="6">
        <v>97423530972.277496</v>
      </c>
      <c r="BI162" s="6">
        <v>90005040456.2939</v>
      </c>
      <c r="BJ162" s="6">
        <v>91485077596.498199</v>
      </c>
      <c r="BK162" s="6">
        <v>103041252155.45799</v>
      </c>
      <c r="BL162" s="6">
        <v>109473139673.69701</v>
      </c>
      <c r="BM162" s="6">
        <v>106998806207.72</v>
      </c>
      <c r="BN162" s="6">
        <v>109192731131.45</v>
      </c>
    </row>
    <row r="163" spans="1:66">
      <c r="A163" s="6" t="s">
        <v>771</v>
      </c>
      <c r="B163" s="6" t="s">
        <v>772</v>
      </c>
      <c r="C163" s="6" t="s">
        <v>457</v>
      </c>
      <c r="D163" s="6" t="s">
        <v>458</v>
      </c>
      <c r="I163" s="6">
        <v>3074725048.8624802</v>
      </c>
      <c r="J163" s="6">
        <v>3684576491.2829299</v>
      </c>
      <c r="K163" s="6">
        <v>3780252959.1118698</v>
      </c>
      <c r="L163" s="6">
        <v>4578704057.5404501</v>
      </c>
      <c r="M163" s="6">
        <v>4732199398.0142298</v>
      </c>
      <c r="N163" s="6">
        <v>5107333750.29317</v>
      </c>
      <c r="O163" s="6">
        <v>5985629958.5646095</v>
      </c>
      <c r="P163" s="6">
        <v>6532155969.0407305</v>
      </c>
      <c r="Q163" s="6">
        <v>6709742506.4498396</v>
      </c>
      <c r="R163" s="6">
        <v>5858979094.6759396</v>
      </c>
      <c r="S163" s="6">
        <v>5410882831.6785202</v>
      </c>
      <c r="T163" s="6">
        <v>5288361887.2644796</v>
      </c>
      <c r="U163" s="6">
        <v>4845083863.65413</v>
      </c>
      <c r="V163" s="6">
        <v>4087931959.9718499</v>
      </c>
      <c r="W163" s="6">
        <v>4237985700.88343</v>
      </c>
      <c r="X163" s="6">
        <v>4242803940.2705002</v>
      </c>
      <c r="Y163" s="6">
        <v>4165712110.0774002</v>
      </c>
      <c r="Z163" s="6">
        <v>3968164295.2075701</v>
      </c>
      <c r="AA163" s="6">
        <v>3115335923.6963501</v>
      </c>
      <c r="AB163" s="6">
        <v>2838631318.8961</v>
      </c>
      <c r="AC163" s="6">
        <v>3385157329.37221</v>
      </c>
      <c r="AD163" s="6">
        <v>3748590243.1397099</v>
      </c>
      <c r="AE163" s="6">
        <v>3715550887.34266</v>
      </c>
      <c r="AF163" s="6">
        <v>4732199398.0142298</v>
      </c>
      <c r="AG163" s="6">
        <v>5869992213.2749596</v>
      </c>
      <c r="AH163" s="6">
        <v>6309140317.4106798</v>
      </c>
      <c r="AI163" s="6">
        <v>6490168454.3819799</v>
      </c>
      <c r="AJ163" s="6">
        <v>6598234680.63482</v>
      </c>
      <c r="AK163" s="6">
        <v>6518389570.7919598</v>
      </c>
      <c r="AL163" s="6">
        <v>7062162301.6183205</v>
      </c>
      <c r="AM163" s="6">
        <v>7234930599.6403704</v>
      </c>
      <c r="AN163" s="6">
        <v>7968679626.2997398</v>
      </c>
      <c r="AO163" s="6">
        <v>8843534235.0089893</v>
      </c>
      <c r="AP163" s="6">
        <v>9916624978.5004997</v>
      </c>
      <c r="AQ163" s="6">
        <v>10300019169.728701</v>
      </c>
      <c r="AR163" s="6">
        <v>13025766022.9849</v>
      </c>
      <c r="AS163" s="6">
        <v>13229508717.0667</v>
      </c>
      <c r="AT163" s="6">
        <v>13109741052.302401</v>
      </c>
      <c r="AU163" s="6">
        <v>12576981440.075001</v>
      </c>
      <c r="AV163" s="6">
        <v>12558396802.439199</v>
      </c>
      <c r="AW163" s="6">
        <v>13358912860.605101</v>
      </c>
      <c r="AX163" s="6">
        <v>12794456116.41</v>
      </c>
      <c r="AY163" s="6">
        <v>12697051965.6008</v>
      </c>
      <c r="AZ163" s="6">
        <v>12373610438.746</v>
      </c>
      <c r="BA163" s="6">
        <v>11234757610.820101</v>
      </c>
      <c r="BB163" s="6">
        <v>9829208349.6208191</v>
      </c>
      <c r="BC163" s="6">
        <v>9200083949.6520996</v>
      </c>
      <c r="BD163" s="6">
        <v>10082510077.398199</v>
      </c>
      <c r="BE163" s="6">
        <v>10615958009.538</v>
      </c>
      <c r="BF163" s="6">
        <v>9801675553.1232891</v>
      </c>
      <c r="BG163" s="6">
        <v>9204902189.0391693</v>
      </c>
      <c r="BH163" s="6">
        <v>8804300000</v>
      </c>
      <c r="BI163" s="6">
        <v>8416775889.2971601</v>
      </c>
      <c r="BJ163" s="6">
        <v>9023874052.0678596</v>
      </c>
      <c r="BK163" s="6">
        <v>14786488359.002399</v>
      </c>
      <c r="BL163" s="6">
        <v>15463106832.929399</v>
      </c>
      <c r="BM163" s="6">
        <v>11146652662.028</v>
      </c>
      <c r="BN163" s="6">
        <v>12069689664.607901</v>
      </c>
    </row>
    <row r="164" spans="1:66">
      <c r="A164" s="6" t="s">
        <v>773</v>
      </c>
      <c r="B164" s="6" t="s">
        <v>774</v>
      </c>
      <c r="C164" s="6" t="s">
        <v>457</v>
      </c>
      <c r="D164" s="6" t="s">
        <v>458</v>
      </c>
    </row>
    <row r="165" spans="1:66">
      <c r="A165" s="6" t="s">
        <v>775</v>
      </c>
      <c r="B165" s="6" t="s">
        <v>776</v>
      </c>
      <c r="C165" s="6" t="s">
        <v>457</v>
      </c>
      <c r="D165" s="6" t="s">
        <v>458</v>
      </c>
      <c r="O165" s="6">
        <v>15112973542.1707</v>
      </c>
      <c r="P165" s="6">
        <v>16597953361.5734</v>
      </c>
      <c r="Q165" s="6">
        <v>18840109158.054298</v>
      </c>
      <c r="R165" s="6">
        <v>20635033622.478901</v>
      </c>
      <c r="S165" s="6">
        <v>19199814346.707802</v>
      </c>
      <c r="T165" s="6">
        <v>17029598256.5422</v>
      </c>
      <c r="U165" s="6">
        <v>17169283710.4461</v>
      </c>
      <c r="V165" s="6">
        <v>19229788946.960899</v>
      </c>
      <c r="W165" s="6">
        <v>20424877457.3269</v>
      </c>
      <c r="X165" s="6">
        <v>20150273016.897301</v>
      </c>
      <c r="Y165" s="6">
        <v>21870218819.1992</v>
      </c>
      <c r="Z165" s="6">
        <v>23073832826.616798</v>
      </c>
      <c r="AA165" s="6">
        <v>23594711405.3269</v>
      </c>
      <c r="AB165" s="6">
        <v>21911962022.683201</v>
      </c>
      <c r="AC165" s="6">
        <v>18102295290.4305</v>
      </c>
      <c r="AD165" s="6">
        <v>17460211304.522598</v>
      </c>
      <c r="AE165" s="6">
        <v>19358269430.1824</v>
      </c>
      <c r="AF165" s="6">
        <v>22842226448.750401</v>
      </c>
      <c r="AG165" s="6">
        <v>26230328210.645699</v>
      </c>
      <c r="AH165" s="6">
        <v>27189648560.292599</v>
      </c>
      <c r="AI165" s="6">
        <v>29258013586.124599</v>
      </c>
      <c r="AJ165" s="6">
        <v>30231811969.481201</v>
      </c>
      <c r="AK165" s="6">
        <v>31599454143.623001</v>
      </c>
      <c r="AL165" s="6">
        <v>29847893881.015598</v>
      </c>
      <c r="AM165" s="6">
        <v>30660483369.903099</v>
      </c>
      <c r="AN165" s="6">
        <v>32669002379.9277</v>
      </c>
      <c r="AO165" s="6">
        <v>34363591374.627296</v>
      </c>
      <c r="AP165" s="6">
        <v>39230253314.340202</v>
      </c>
      <c r="AQ165" s="6">
        <v>43833702182.471497</v>
      </c>
      <c r="AR165" s="6">
        <v>46494180952.643303</v>
      </c>
      <c r="AS165" s="6">
        <v>48380633573.467102</v>
      </c>
      <c r="AT165" s="6">
        <v>48851136938.404297</v>
      </c>
      <c r="AU165" s="6">
        <v>47194159321.183899</v>
      </c>
      <c r="AV165" s="6">
        <v>43742433652.0886</v>
      </c>
      <c r="AW165" s="6">
        <v>43825035777.282799</v>
      </c>
      <c r="AX165" s="6">
        <v>43873316230.7183</v>
      </c>
      <c r="AY165" s="6">
        <v>43541294498.198799</v>
      </c>
      <c r="AZ165" s="6">
        <v>44885062173.960098</v>
      </c>
      <c r="BA165" s="6">
        <v>45075131717.740196</v>
      </c>
      <c r="BB165" s="6">
        <v>41677259585.330101</v>
      </c>
      <c r="BC165" s="6">
        <v>41208161973.225403</v>
      </c>
      <c r="BD165" s="6">
        <v>36019121077.525398</v>
      </c>
      <c r="BE165" s="6">
        <v>29999430042.104301</v>
      </c>
      <c r="BF165" s="6">
        <v>28557806657.928501</v>
      </c>
      <c r="BG165" s="6">
        <v>29211350802.483601</v>
      </c>
      <c r="BH165" s="6">
        <v>30940414581.720699</v>
      </c>
      <c r="BI165" s="6">
        <v>31728540420.882801</v>
      </c>
      <c r="BJ165" s="6">
        <v>35373828380.337898</v>
      </c>
      <c r="BK165" s="6">
        <v>37560835838.590202</v>
      </c>
      <c r="BL165" s="6">
        <v>39584517451.778099</v>
      </c>
      <c r="BM165" s="6">
        <v>38722644509.801903</v>
      </c>
      <c r="BN165" s="6">
        <v>42085424968.507401</v>
      </c>
    </row>
    <row r="166" spans="1:66">
      <c r="A166" s="6" t="s">
        <v>777</v>
      </c>
      <c r="B166" s="6" t="s">
        <v>778</v>
      </c>
      <c r="C166" s="6" t="s">
        <v>457</v>
      </c>
      <c r="D166" s="6" t="s">
        <v>458</v>
      </c>
      <c r="G166" s="6">
        <v>267836737.21651101</v>
      </c>
      <c r="H166" s="6">
        <v>254314744.87443</v>
      </c>
      <c r="I166" s="6">
        <v>300277459.84685802</v>
      </c>
      <c r="J166" s="6">
        <v>433860522.78259701</v>
      </c>
      <c r="K166" s="6">
        <v>507209302.92742801</v>
      </c>
      <c r="L166" s="6">
        <v>567231706.10864997</v>
      </c>
      <c r="M166" s="6">
        <v>574711196.54080403</v>
      </c>
      <c r="N166" s="6">
        <v>625103184.37094104</v>
      </c>
      <c r="O166" s="6">
        <v>633024579.98088896</v>
      </c>
      <c r="P166" s="6">
        <v>691788899.00951898</v>
      </c>
      <c r="Q166" s="6">
        <v>785015941.82306004</v>
      </c>
      <c r="R166" s="6">
        <v>1051849079.32622</v>
      </c>
      <c r="S166" s="6">
        <v>1194521827.2893701</v>
      </c>
      <c r="T166" s="6">
        <v>1129135522.26454</v>
      </c>
      <c r="U166" s="6">
        <v>1529296177.21262</v>
      </c>
      <c r="V166" s="6">
        <v>1793055123.8928101</v>
      </c>
      <c r="W166" s="6">
        <v>2193955484.6134901</v>
      </c>
      <c r="X166" s="6">
        <v>2693328945.7002301</v>
      </c>
      <c r="Y166" s="6">
        <v>3221521723.6953602</v>
      </c>
      <c r="Z166" s="6">
        <v>3743696975.0483799</v>
      </c>
      <c r="AA166" s="6">
        <v>3072153343.0997</v>
      </c>
      <c r="AB166" s="6">
        <v>2539360305.3290401</v>
      </c>
      <c r="AC166" s="6">
        <v>2569731723.4437399</v>
      </c>
      <c r="AD166" s="6">
        <v>2577452920.9741702</v>
      </c>
      <c r="AE166" s="6">
        <v>2707923740.92904</v>
      </c>
      <c r="AF166" s="6">
        <v>2905894068.4092999</v>
      </c>
      <c r="AG166" s="6">
        <v>3029873816.0820599</v>
      </c>
      <c r="AH166" s="6">
        <v>3409596161.2353501</v>
      </c>
      <c r="AI166" s="6">
        <v>3681188844.9018502</v>
      </c>
      <c r="AJ166" s="6">
        <v>3873624631.5146999</v>
      </c>
      <c r="AK166" s="6">
        <v>4002126315.55235</v>
      </c>
      <c r="AL166" s="6">
        <v>4278896615.5633602</v>
      </c>
      <c r="AM166" s="6">
        <v>4630091276.9074402</v>
      </c>
      <c r="AN166" s="6">
        <v>4851564128.3069</v>
      </c>
      <c r="AO166" s="6">
        <v>4581473281.49195</v>
      </c>
      <c r="AP166" s="6">
        <v>4716146113.5528803</v>
      </c>
      <c r="AQ166" s="6">
        <v>4220832232.1749401</v>
      </c>
      <c r="AR166" s="6">
        <v>3756967271.2356801</v>
      </c>
      <c r="AS166" s="6">
        <v>3681455622.60922</v>
      </c>
      <c r="AT166" s="6">
        <v>3453292643.4540401</v>
      </c>
      <c r="AU166" s="6">
        <v>3442961879.59899</v>
      </c>
      <c r="AV166" s="6">
        <v>3828330129.9646802</v>
      </c>
      <c r="AW166" s="6">
        <v>3983954265.9443002</v>
      </c>
      <c r="AX166" s="6">
        <v>4055217889.1996698</v>
      </c>
      <c r="AY166" s="6">
        <v>4239674223.0823498</v>
      </c>
      <c r="AZ166" s="6">
        <v>4741210787.4514904</v>
      </c>
      <c r="BA166" s="6">
        <v>5528009546.16119</v>
      </c>
      <c r="BB166" s="6">
        <v>5169601795.5778303</v>
      </c>
      <c r="BC166" s="6">
        <v>6597772048.3928204</v>
      </c>
      <c r="BD166" s="6">
        <v>6772077823.17101</v>
      </c>
      <c r="BE166" s="6">
        <v>6207248719.5991697</v>
      </c>
      <c r="BF166" s="6">
        <v>6697985472.3392897</v>
      </c>
      <c r="BG166" s="6">
        <v>7172001871.1852598</v>
      </c>
      <c r="BH166" s="6">
        <v>7024945999.9692602</v>
      </c>
      <c r="BI166" s="6">
        <v>7167403259.5236502</v>
      </c>
      <c r="BJ166" s="6">
        <v>7589400415.2098198</v>
      </c>
      <c r="BK166" s="6">
        <v>8111360201.2195301</v>
      </c>
      <c r="BL166" s="6">
        <v>7616078018.9335499</v>
      </c>
      <c r="BM166" s="6">
        <v>8019263709.8268404</v>
      </c>
      <c r="BN166" s="6">
        <v>9511768597.3535995</v>
      </c>
    </row>
    <row r="167" spans="1:66">
      <c r="A167" s="6" t="s">
        <v>779</v>
      </c>
      <c r="B167" s="6" t="s">
        <v>780</v>
      </c>
      <c r="C167" s="6" t="s">
        <v>457</v>
      </c>
      <c r="D167" s="6" t="s">
        <v>458</v>
      </c>
      <c r="AM167" s="6">
        <v>1675199500</v>
      </c>
      <c r="AN167" s="6">
        <v>1646068500</v>
      </c>
      <c r="AO167" s="6">
        <v>1664149800</v>
      </c>
      <c r="AP167" s="6">
        <v>1849818000</v>
      </c>
      <c r="AQ167" s="6">
        <v>2130748000</v>
      </c>
      <c r="AR167" s="6">
        <v>2896524800</v>
      </c>
      <c r="AS167" s="6">
        <v>2137779600</v>
      </c>
      <c r="AT167" s="6">
        <v>1700982100</v>
      </c>
      <c r="AU167" s="6">
        <v>1422061200</v>
      </c>
      <c r="AV167" s="6">
        <v>1812818300</v>
      </c>
      <c r="AW167" s="6">
        <v>1861035200</v>
      </c>
      <c r="AX167" s="6">
        <v>2036155900</v>
      </c>
      <c r="AY167" s="6">
        <v>1849148400</v>
      </c>
      <c r="AZ167" s="6">
        <v>1443993200</v>
      </c>
      <c r="BA167" s="6">
        <v>1932021000</v>
      </c>
      <c r="BB167" s="6">
        <v>2287285200</v>
      </c>
      <c r="BC167" s="6">
        <v>2152345100</v>
      </c>
      <c r="BD167" s="6">
        <v>2491700000</v>
      </c>
      <c r="BE167" s="6">
        <v>2998000000</v>
      </c>
      <c r="BF167" s="6">
        <v>3053500000</v>
      </c>
      <c r="BG167" s="6">
        <v>2892300000</v>
      </c>
      <c r="BH167" s="6">
        <v>3304600000</v>
      </c>
      <c r="BI167" s="6">
        <v>3666300000</v>
      </c>
      <c r="BJ167" s="6">
        <v>3918200000</v>
      </c>
      <c r="BK167" s="6">
        <v>4015900000</v>
      </c>
      <c r="BL167" s="6">
        <v>3911200000</v>
      </c>
      <c r="BM167" s="6">
        <v>3093200000</v>
      </c>
      <c r="BN167" s="6">
        <v>3549100000</v>
      </c>
    </row>
    <row r="168" spans="1:66">
      <c r="A168" s="6" t="s">
        <v>781</v>
      </c>
      <c r="B168" s="6" t="s">
        <v>782</v>
      </c>
      <c r="C168" s="6" t="s">
        <v>457</v>
      </c>
      <c r="D168" s="6" t="s">
        <v>458</v>
      </c>
      <c r="BH168" s="6">
        <v>1991262503.9741399</v>
      </c>
    </row>
    <row r="169" spans="1:66">
      <c r="A169" s="6" t="s">
        <v>783</v>
      </c>
      <c r="B169" s="6" t="s">
        <v>784</v>
      </c>
      <c r="C169" s="6" t="s">
        <v>457</v>
      </c>
      <c r="D169" s="6" t="s">
        <v>458</v>
      </c>
    </row>
    <row r="170" spans="1:66">
      <c r="A170" s="6" t="s">
        <v>785</v>
      </c>
      <c r="B170" s="6" t="s">
        <v>786</v>
      </c>
      <c r="C170" s="6" t="s">
        <v>457</v>
      </c>
      <c r="D170" s="6" t="s">
        <v>458</v>
      </c>
    </row>
    <row r="171" spans="1:66">
      <c r="A171" s="6" t="s">
        <v>787</v>
      </c>
      <c r="B171" s="6" t="s">
        <v>788</v>
      </c>
      <c r="C171" s="6" t="s">
        <v>457</v>
      </c>
      <c r="D171" s="6" t="s">
        <v>458</v>
      </c>
      <c r="AI171" s="6">
        <v>14225717778.674</v>
      </c>
      <c r="AJ171" s="6">
        <v>9728208900.8438702</v>
      </c>
      <c r="AK171" s="6">
        <v>10795001295.1336</v>
      </c>
      <c r="AL171" s="6">
        <v>11691380927.1828</v>
      </c>
      <c r="AM171" s="6">
        <v>14113369746.627199</v>
      </c>
      <c r="AN171" s="6">
        <v>15117110791.2572</v>
      </c>
      <c r="AO171" s="6">
        <v>16387133876.6357</v>
      </c>
      <c r="AP171" s="6">
        <v>16151516491.0429</v>
      </c>
      <c r="AQ171" s="6">
        <v>15395016521.343</v>
      </c>
      <c r="AR171" s="6">
        <v>15100675916.165701</v>
      </c>
      <c r="AS171" s="6">
        <v>15984307843.07</v>
      </c>
      <c r="AT171" s="6">
        <v>17670121828.675701</v>
      </c>
      <c r="AU171" s="6">
        <v>18961384416.202599</v>
      </c>
      <c r="AV171" s="6">
        <v>20906495735.0387</v>
      </c>
      <c r="AW171" s="6">
        <v>22914829844.830101</v>
      </c>
      <c r="AX171" s="6">
        <v>25555811315.743099</v>
      </c>
      <c r="AY171" s="6">
        <v>32339677796.384998</v>
      </c>
      <c r="AZ171" s="6">
        <v>48832132148.6651</v>
      </c>
      <c r="BA171" s="6">
        <v>57546772330.893898</v>
      </c>
      <c r="BB171" s="6">
        <v>38015543892.956596</v>
      </c>
      <c r="BC171" s="6">
        <v>36968974097.6856</v>
      </c>
      <c r="BD171" s="6">
        <v>40270477393.042397</v>
      </c>
      <c r="BE171" s="6">
        <v>41313043332.432602</v>
      </c>
      <c r="BF171" s="6">
        <v>39096356188.998398</v>
      </c>
      <c r="BG171" s="6">
        <v>41191440509.539703</v>
      </c>
      <c r="BH171" s="6">
        <v>44377861547.295097</v>
      </c>
      <c r="BI171" s="6">
        <v>43400196205.134003</v>
      </c>
      <c r="BJ171" s="6">
        <v>45801785226.337997</v>
      </c>
      <c r="BK171" s="6">
        <v>45810212389.667999</v>
      </c>
      <c r="BL171" s="6">
        <v>51567261430.717201</v>
      </c>
      <c r="BM171" s="6">
        <v>52136876660.687302</v>
      </c>
      <c r="BN171" s="6">
        <v>53654833754.987</v>
      </c>
    </row>
    <row r="172" spans="1:66">
      <c r="A172" s="6" t="s">
        <v>789</v>
      </c>
      <c r="B172" s="6" t="s">
        <v>790</v>
      </c>
      <c r="C172" s="6" t="s">
        <v>457</v>
      </c>
      <c r="D172" s="6" t="s">
        <v>458</v>
      </c>
      <c r="AI172" s="6">
        <v>552231280362.38</v>
      </c>
      <c r="AJ172" s="6">
        <v>466635431906.13501</v>
      </c>
      <c r="AK172" s="6">
        <v>272981727666.71399</v>
      </c>
      <c r="AL172" s="6">
        <v>202552441921.40799</v>
      </c>
      <c r="AM172" s="6">
        <v>149888807027.43201</v>
      </c>
      <c r="AN172" s="6">
        <v>138647146502.311</v>
      </c>
      <c r="AO172" s="6">
        <v>116682930379.98</v>
      </c>
      <c r="AP172" s="6">
        <v>107465200852.431</v>
      </c>
      <c r="AQ172" s="6">
        <v>94139521865.5121</v>
      </c>
      <c r="AR172" s="6">
        <v>100163823826.465</v>
      </c>
      <c r="AS172" s="6">
        <v>118292962444.02901</v>
      </c>
      <c r="AT172" s="6">
        <v>130359324072.591</v>
      </c>
      <c r="AU172" s="6">
        <v>134010012584.814</v>
      </c>
      <c r="AV172" s="6">
        <v>152637846796.86899</v>
      </c>
      <c r="AW172" s="6">
        <v>171869443033.70099</v>
      </c>
      <c r="AX172" s="6">
        <v>190087370184.54401</v>
      </c>
      <c r="AY172" s="6">
        <v>224303511164.88901</v>
      </c>
      <c r="AZ172" s="6">
        <v>271407307701.30899</v>
      </c>
      <c r="BA172" s="6">
        <v>300176272185.495</v>
      </c>
      <c r="BB172" s="6">
        <v>256951054728.52802</v>
      </c>
      <c r="BC172" s="6">
        <v>272111696730.47</v>
      </c>
      <c r="BD172" s="6">
        <v>296873338759.66901</v>
      </c>
      <c r="BE172" s="6">
        <v>315270134703.745</v>
      </c>
      <c r="BF172" s="6">
        <v>321309740076.84802</v>
      </c>
      <c r="BG172" s="6">
        <v>314443790306.62</v>
      </c>
      <c r="BH172" s="6">
        <v>281034564809.633</v>
      </c>
      <c r="BI172" s="6">
        <v>284570832744.388</v>
      </c>
      <c r="BJ172" s="6">
        <v>297822723407.10101</v>
      </c>
      <c r="BK172" s="6">
        <v>299654656022.78601</v>
      </c>
      <c r="BL172" s="6">
        <v>302551546056.32599</v>
      </c>
      <c r="BM172" s="6">
        <v>288634174937.73499</v>
      </c>
      <c r="BN172" s="6">
        <v>308261298833.125</v>
      </c>
    </row>
    <row r="173" spans="1:66">
      <c r="A173" s="6" t="s">
        <v>791</v>
      </c>
      <c r="B173" s="6" t="s">
        <v>792</v>
      </c>
      <c r="C173" s="6" t="s">
        <v>457</v>
      </c>
      <c r="D173" s="6" t="s">
        <v>458</v>
      </c>
      <c r="J173" s="6">
        <v>37665315.398439698</v>
      </c>
      <c r="K173" s="6">
        <v>39697737.323057503</v>
      </c>
      <c r="L173" s="6">
        <v>32122443.8559037</v>
      </c>
      <c r="M173" s="6">
        <v>38515105.033102103</v>
      </c>
      <c r="N173" s="6">
        <v>34586521.900958098</v>
      </c>
      <c r="O173" s="6">
        <v>39010208.884938002</v>
      </c>
      <c r="P173" s="6">
        <v>51149610.311531499</v>
      </c>
      <c r="Q173" s="6">
        <v>70684027.629287004</v>
      </c>
      <c r="R173" s="6">
        <v>72094559.599760205</v>
      </c>
      <c r="S173" s="6">
        <v>80649494.947146893</v>
      </c>
      <c r="T173" s="6">
        <v>108828615.697758</v>
      </c>
      <c r="U173" s="6">
        <v>109418843.286</v>
      </c>
      <c r="V173" s="6">
        <v>113788756.93254399</v>
      </c>
      <c r="W173" s="6">
        <v>109866656.02008399</v>
      </c>
      <c r="X173" s="6">
        <v>136466807.62524101</v>
      </c>
      <c r="Y173" s="6">
        <v>114322836.94261999</v>
      </c>
      <c r="Z173" s="6">
        <v>148063288.99619499</v>
      </c>
      <c r="AA173" s="6">
        <v>201532120.06810001</v>
      </c>
      <c r="AB173" s="6">
        <v>230194041.953637</v>
      </c>
      <c r="AC173" s="6">
        <v>281773221.429416</v>
      </c>
      <c r="AD173" s="6">
        <v>281324916.31630403</v>
      </c>
      <c r="AE173" s="6">
        <v>293268785.97794503</v>
      </c>
      <c r="AF173" s="6">
        <v>292943213.421929</v>
      </c>
      <c r="AG173" s="6">
        <v>282573072.30666399</v>
      </c>
      <c r="AH173" s="6">
        <v>257162609.80545199</v>
      </c>
      <c r="AI173" s="6">
        <v>229651078.069646</v>
      </c>
      <c r="AJ173" s="6">
        <v>221711298.70310301</v>
      </c>
      <c r="AK173" s="6">
        <v>234407164.763621</v>
      </c>
      <c r="AL173" s="6">
        <v>260530171.555053</v>
      </c>
      <c r="AM173" s="6">
        <v>47488832.951493502</v>
      </c>
      <c r="AN173" s="6">
        <v>121469275.12472001</v>
      </c>
      <c r="AO173" s="6">
        <v>132791911.35746001</v>
      </c>
      <c r="AP173" s="6">
        <v>180871048.35001999</v>
      </c>
      <c r="AQ173" s="6">
        <v>234332396.07519501</v>
      </c>
      <c r="AR173" s="6">
        <v>276579402.70329499</v>
      </c>
      <c r="AS173" s="6">
        <v>322852153.05856401</v>
      </c>
      <c r="AT173" s="6">
        <v>323205283.88711298</v>
      </c>
      <c r="AU173" s="6">
        <v>348164066.37636799</v>
      </c>
      <c r="AV173" s="6">
        <v>382601201.33191401</v>
      </c>
      <c r="AW173" s="6">
        <v>428135587.22748899</v>
      </c>
      <c r="AX173" s="6">
        <v>496852782.711595</v>
      </c>
      <c r="AY173" s="6">
        <v>617849392.22230196</v>
      </c>
      <c r="AZ173" s="6">
        <v>788817453.55873299</v>
      </c>
      <c r="BA173" s="6">
        <v>1046637354.25968</v>
      </c>
      <c r="BB173" s="6">
        <v>1075243244.4295001</v>
      </c>
      <c r="BC173" s="6">
        <v>1150504825.52841</v>
      </c>
      <c r="BD173" s="6">
        <v>1257916216.8979399</v>
      </c>
      <c r="BE173" s="6">
        <v>1533055579.5991001</v>
      </c>
      <c r="BF173" s="6">
        <v>1643626803.96696</v>
      </c>
      <c r="BG173" s="6">
        <v>1723434371.21911</v>
      </c>
      <c r="BH173" s="6">
        <v>2047218652.0816</v>
      </c>
      <c r="BI173" s="6">
        <v>2231800594.7758098</v>
      </c>
      <c r="BJ173" s="6">
        <v>2003722794.15083</v>
      </c>
      <c r="BK173" s="6">
        <v>2123246114.32814</v>
      </c>
      <c r="BL173" s="6">
        <v>2803771642.5033002</v>
      </c>
      <c r="BM173" s="6">
        <v>2676330395.3715601</v>
      </c>
      <c r="BN173" s="6">
        <v>3117693483.79702</v>
      </c>
    </row>
    <row r="174" spans="1:66">
      <c r="A174" s="6" t="s">
        <v>793</v>
      </c>
      <c r="B174" s="6" t="s">
        <v>794</v>
      </c>
      <c r="C174" s="6" t="s">
        <v>457</v>
      </c>
      <c r="D174" s="6" t="s">
        <v>458</v>
      </c>
      <c r="E174" s="6">
        <v>26634676036.381302</v>
      </c>
      <c r="F174" s="6">
        <v>31538943747.1828</v>
      </c>
      <c r="G174" s="6">
        <v>34079321097.865501</v>
      </c>
      <c r="H174" s="6">
        <v>38416378493.035896</v>
      </c>
      <c r="I174" s="6">
        <v>41569751781.716202</v>
      </c>
      <c r="J174" s="6">
        <v>44397897818.509697</v>
      </c>
      <c r="K174" s="6">
        <v>43258512515.397499</v>
      </c>
      <c r="L174" s="6">
        <v>45440234084.590599</v>
      </c>
      <c r="M174" s="6">
        <v>47006038687.757103</v>
      </c>
      <c r="N174" s="6">
        <v>46760794669.430099</v>
      </c>
      <c r="O174" s="6">
        <v>45765265657.697403</v>
      </c>
      <c r="P174" s="6">
        <v>49253750916.219803</v>
      </c>
      <c r="Q174" s="6">
        <v>50482338303.907402</v>
      </c>
      <c r="R174" s="6">
        <v>49635699010.8517</v>
      </c>
      <c r="S174" s="6">
        <v>51252419206.253998</v>
      </c>
      <c r="T174" s="6">
        <v>51113055007.939903</v>
      </c>
      <c r="U174" s="6">
        <v>57500201370.861603</v>
      </c>
      <c r="V174" s="6">
        <v>64323892946.369598</v>
      </c>
      <c r="W174" s="6">
        <v>68515737264.898399</v>
      </c>
      <c r="X174" s="6">
        <v>69659043451.396805</v>
      </c>
      <c r="Y174" s="6">
        <v>72544205354.525894</v>
      </c>
      <c r="Z174" s="6">
        <v>73051609750.288101</v>
      </c>
      <c r="AA174" s="6">
        <v>78378525982.672699</v>
      </c>
      <c r="AB174" s="6">
        <v>84015529664.106598</v>
      </c>
      <c r="AC174" s="6">
        <v>86342932288.959503</v>
      </c>
      <c r="AD174" s="6">
        <v>90932810980.298706</v>
      </c>
      <c r="AE174" s="6">
        <v>98562200504.397797</v>
      </c>
      <c r="AF174" s="6">
        <v>107600911266.502</v>
      </c>
      <c r="AG174" s="6">
        <v>109739151871.66701</v>
      </c>
      <c r="AH174" s="6">
        <v>118064985563.25301</v>
      </c>
      <c r="AI174" s="6">
        <v>134029391015.73399</v>
      </c>
      <c r="AJ174" s="6">
        <v>127445047399.23199</v>
      </c>
      <c r="AK174" s="6">
        <v>140088201691.022</v>
      </c>
      <c r="AL174" s="6">
        <v>141913245129.02701</v>
      </c>
      <c r="AM174" s="6">
        <v>148985590034.67401</v>
      </c>
      <c r="AN174" s="6">
        <v>164147554709.28699</v>
      </c>
      <c r="AO174" s="6">
        <v>172669907419.99701</v>
      </c>
      <c r="AP174" s="6">
        <v>184354208136.77399</v>
      </c>
      <c r="AQ174" s="6">
        <v>200432486909.06</v>
      </c>
      <c r="AR174" s="6">
        <v>226710480346.17099</v>
      </c>
      <c r="AS174" s="6">
        <v>226729377062.69901</v>
      </c>
      <c r="AT174" s="6">
        <v>265831590083.42801</v>
      </c>
      <c r="AU174" s="6">
        <v>264955147922.642</v>
      </c>
      <c r="AV174" s="6">
        <v>280021080784.10101</v>
      </c>
      <c r="AW174" s="6">
        <v>310733591138.47601</v>
      </c>
      <c r="AX174" s="6">
        <v>358140544784.66602</v>
      </c>
      <c r="AY174" s="6">
        <v>406920297571.72101</v>
      </c>
      <c r="AZ174" s="6">
        <v>464296530172.992</v>
      </c>
      <c r="BA174" s="6">
        <v>482021567315.56702</v>
      </c>
      <c r="BB174" s="6">
        <v>512896153811.573</v>
      </c>
      <c r="BC174" s="6">
        <v>561669580817.24097</v>
      </c>
      <c r="BD174" s="6">
        <v>622195094526.99402</v>
      </c>
      <c r="BE174" s="6">
        <v>656560800967.45496</v>
      </c>
      <c r="BF174" s="6">
        <v>669703622769.70703</v>
      </c>
      <c r="BG174" s="6">
        <v>690290166115.99597</v>
      </c>
      <c r="BH174" s="6">
        <v>737881749160.81604</v>
      </c>
      <c r="BI174" s="6">
        <v>801164502055.13599</v>
      </c>
      <c r="BJ174" s="6">
        <v>866143465341.98706</v>
      </c>
      <c r="BK174" s="6">
        <v>960250970182.78198</v>
      </c>
      <c r="BL174" s="6">
        <v>969898971887.04797</v>
      </c>
      <c r="BM174" s="6">
        <v>881907424307.35095</v>
      </c>
      <c r="BN174" s="6">
        <v>1008129345736.11</v>
      </c>
    </row>
    <row r="175" spans="1:66">
      <c r="A175" s="6" t="s">
        <v>795</v>
      </c>
      <c r="B175" s="6" t="s">
        <v>796</v>
      </c>
      <c r="C175" s="6" t="s">
        <v>457</v>
      </c>
      <c r="D175" s="6" t="s">
        <v>458</v>
      </c>
      <c r="AS175" s="6">
        <v>44494942944.697098</v>
      </c>
      <c r="AT175" s="6">
        <v>45177240241.063004</v>
      </c>
      <c r="AU175" s="6">
        <v>46006759300.072998</v>
      </c>
      <c r="AV175" s="6">
        <v>52836648668.156403</v>
      </c>
      <c r="AW175" s="6">
        <v>64966634685.700104</v>
      </c>
      <c r="AX175" s="6">
        <v>79866492282.585403</v>
      </c>
      <c r="AY175" s="6">
        <v>95927073878.158096</v>
      </c>
      <c r="AZ175" s="6">
        <v>115731676158.133</v>
      </c>
      <c r="BA175" s="6">
        <v>129714154641.884</v>
      </c>
      <c r="BB175" s="6">
        <v>123597651643.645</v>
      </c>
      <c r="BC175" s="6">
        <v>136703480923.17999</v>
      </c>
      <c r="BD175" s="6">
        <v>158066213719.867</v>
      </c>
      <c r="BE175" s="6">
        <v>165920561733.202</v>
      </c>
      <c r="BF175" s="6">
        <v>175231893369.17999</v>
      </c>
      <c r="BG175" s="6">
        <v>188348670029.40399</v>
      </c>
      <c r="BH175" s="6">
        <v>195315279429.56201</v>
      </c>
      <c r="BI175" s="6">
        <v>167890696661.155</v>
      </c>
      <c r="BJ175" s="6">
        <v>169069618342.573</v>
      </c>
      <c r="BK175" s="6">
        <v>172974493210.133</v>
      </c>
      <c r="BL175" s="6">
        <v>174116861247.38199</v>
      </c>
      <c r="BM175" s="6">
        <v>153745215446.30499</v>
      </c>
      <c r="BN175" s="6">
        <v>169322036413.82199</v>
      </c>
    </row>
    <row r="176" spans="1:66">
      <c r="A176" s="6" t="s">
        <v>797</v>
      </c>
      <c r="B176" s="6" t="s">
        <v>798</v>
      </c>
      <c r="C176" s="6" t="s">
        <v>457</v>
      </c>
      <c r="D176" s="6" t="s">
        <v>458</v>
      </c>
      <c r="U176" s="6">
        <v>171755437906.54901</v>
      </c>
      <c r="V176" s="6">
        <v>134685068408.31</v>
      </c>
      <c r="W176" s="6">
        <v>111740247905.82001</v>
      </c>
      <c r="X176" s="6">
        <v>92837590999.903305</v>
      </c>
      <c r="Y176" s="6">
        <v>99393264761.703796</v>
      </c>
      <c r="Z176" s="6">
        <v>93219765658.970505</v>
      </c>
      <c r="AA176" s="6">
        <v>187468450342.72501</v>
      </c>
      <c r="AB176" s="6">
        <v>176429658445.495</v>
      </c>
      <c r="AC176" s="6">
        <v>169359532700.32999</v>
      </c>
      <c r="AD176" s="6">
        <v>112269402385.963</v>
      </c>
      <c r="AE176" s="6">
        <v>100554461112.98199</v>
      </c>
      <c r="AF176" s="6">
        <v>123587481568.841</v>
      </c>
      <c r="AG176" s="6">
        <v>112857351819.327</v>
      </c>
      <c r="AH176" s="6">
        <v>113063141646.188</v>
      </c>
      <c r="AI176" s="6">
        <v>106654462772.306</v>
      </c>
      <c r="AJ176" s="6">
        <v>93954711754.050095</v>
      </c>
      <c r="AK176" s="6">
        <v>114935679728.98</v>
      </c>
      <c r="AL176" s="6">
        <v>118807368377.16701</v>
      </c>
      <c r="AM176" s="6">
        <v>119666116888.791</v>
      </c>
      <c r="AN176" s="6">
        <v>123391585334.959</v>
      </c>
      <c r="AO176" s="6">
        <v>204021729937.849</v>
      </c>
      <c r="AP176" s="6">
        <v>298179060957.79303</v>
      </c>
      <c r="AQ176" s="6">
        <v>355675243136.66101</v>
      </c>
      <c r="AR176" s="6">
        <v>343893110753.81299</v>
      </c>
      <c r="AS176" s="6">
        <v>404301241950.96997</v>
      </c>
      <c r="AT176" s="6">
        <v>413651470862.711</v>
      </c>
      <c r="AU176" s="6">
        <v>466667469566.36102</v>
      </c>
      <c r="AV176" s="6">
        <v>504934206947.37201</v>
      </c>
      <c r="AW176" s="6">
        <v>550378277115.52197</v>
      </c>
      <c r="AX176" s="6">
        <v>596044165296.13904</v>
      </c>
      <c r="AY176" s="6">
        <v>677013154596.12903</v>
      </c>
      <c r="AZ176" s="6">
        <v>718294688285.42505</v>
      </c>
      <c r="BA176" s="6">
        <v>746932112000.44702</v>
      </c>
      <c r="BB176" s="6">
        <v>535400937319.57703</v>
      </c>
      <c r="BC176" s="6">
        <v>469439546709.58801</v>
      </c>
      <c r="BD176" s="6">
        <v>437423769643.76398</v>
      </c>
      <c r="BE176" s="6">
        <v>174969512250.811</v>
      </c>
      <c r="BF176" s="6">
        <v>104981700760.528</v>
      </c>
      <c r="BG176" s="6">
        <v>52490855871.8964</v>
      </c>
      <c r="BH176" s="6">
        <v>31494511326.484901</v>
      </c>
      <c r="BI176" s="6">
        <v>22046157928.539398</v>
      </c>
      <c r="BJ176" s="6">
        <v>15454485761.265499</v>
      </c>
      <c r="BK176" s="6">
        <v>15099034368.0453</v>
      </c>
      <c r="BL176" s="6">
        <v>15068841373.577499</v>
      </c>
      <c r="BM176" s="6">
        <v>14194848090.646299</v>
      </c>
      <c r="BN176" s="6">
        <v>15108447025.8332</v>
      </c>
    </row>
    <row r="177" spans="1:66">
      <c r="A177" s="6" t="s">
        <v>799</v>
      </c>
      <c r="B177" s="6" t="s">
        <v>800</v>
      </c>
      <c r="C177" s="6" t="s">
        <v>457</v>
      </c>
      <c r="D177" s="6" t="s">
        <v>458</v>
      </c>
      <c r="J177" s="6">
        <v>531906726.08100098</v>
      </c>
      <c r="K177" s="6">
        <v>436015475.002294</v>
      </c>
      <c r="L177" s="6">
        <v>470013319.40283</v>
      </c>
      <c r="M177" s="6">
        <v>489990492.924299</v>
      </c>
      <c r="N177" s="6">
        <v>500378950.38532001</v>
      </c>
      <c r="O177" s="6">
        <v>619371405.81245005</v>
      </c>
      <c r="P177" s="6">
        <v>638186434.89009702</v>
      </c>
      <c r="Q177" s="6">
        <v>726813259.38524401</v>
      </c>
      <c r="R177" s="6">
        <v>709814337.17655802</v>
      </c>
      <c r="S177" s="6">
        <v>769383454.64721</v>
      </c>
      <c r="T177" s="6">
        <v>796625055.08894897</v>
      </c>
      <c r="U177" s="6">
        <v>757178890.31722701</v>
      </c>
      <c r="V177" s="6">
        <v>691908034.813604</v>
      </c>
      <c r="W177" s="6">
        <v>692815414.98470795</v>
      </c>
      <c r="X177" s="6">
        <v>781891137.80497205</v>
      </c>
      <c r="Y177" s="6">
        <v>796279627.46493101</v>
      </c>
      <c r="Z177" s="6">
        <v>859586601.21530199</v>
      </c>
      <c r="AA177" s="6">
        <v>1161806210.90066</v>
      </c>
      <c r="AB177" s="6">
        <v>1083611949.65922</v>
      </c>
      <c r="AC177" s="6">
        <v>1170345263.3361399</v>
      </c>
      <c r="AD177" s="6">
        <v>1340102853.0727999</v>
      </c>
      <c r="AE177" s="6">
        <v>1049489831.83795</v>
      </c>
      <c r="AF177" s="6">
        <v>1161115593.4888999</v>
      </c>
      <c r="AG177" s="6">
        <v>1254017395.23523</v>
      </c>
      <c r="AH177" s="6">
        <v>1247998698.2458501</v>
      </c>
      <c r="AI177" s="6">
        <v>1284339818.11515</v>
      </c>
      <c r="AJ177" s="6">
        <v>1328758500.2404799</v>
      </c>
      <c r="AK177" s="6">
        <v>1395139991.87362</v>
      </c>
      <c r="AL177" s="6">
        <v>1394962058.28174</v>
      </c>
      <c r="AM177" s="6">
        <v>1363790953.01232</v>
      </c>
      <c r="AN177" s="6">
        <v>1422509774.04931</v>
      </c>
      <c r="AO177" s="6">
        <v>1531131599.18046</v>
      </c>
      <c r="AP177" s="6">
        <v>1527122966.4230001</v>
      </c>
      <c r="AQ177" s="6">
        <v>1858566144.8373799</v>
      </c>
      <c r="AR177" s="6">
        <v>1398309086.97667</v>
      </c>
      <c r="AS177" s="6">
        <v>1418944626.06795</v>
      </c>
      <c r="AT177" s="6">
        <v>1527225834.35972</v>
      </c>
      <c r="AU177" s="6">
        <v>1496282178.99349</v>
      </c>
      <c r="AV177" s="6">
        <v>1576015129.9651599</v>
      </c>
      <c r="AW177" s="6">
        <v>1685993052.20596</v>
      </c>
      <c r="AX177" s="6">
        <v>1754834301.2881899</v>
      </c>
      <c r="AY177" s="6">
        <v>2033210293.8018799</v>
      </c>
      <c r="AZ177" s="6">
        <v>2137054995.85938</v>
      </c>
      <c r="BA177" s="6">
        <v>2386659980.6343899</v>
      </c>
      <c r="BB177" s="6">
        <v>2385379875.13696</v>
      </c>
      <c r="BC177" s="6">
        <v>2332476127.8963599</v>
      </c>
      <c r="BD177" s="6">
        <v>2608122321.39008</v>
      </c>
      <c r="BE177" s="6">
        <v>2753295197.6575699</v>
      </c>
      <c r="BF177" s="6">
        <v>3274020140.7492499</v>
      </c>
      <c r="BG177" s="6">
        <v>3864010386.5745802</v>
      </c>
      <c r="BH177" s="6">
        <v>4091277286.9684401</v>
      </c>
      <c r="BI177" s="6">
        <v>4715560101.7667904</v>
      </c>
      <c r="BJ177" s="6">
        <v>5443379904.0679502</v>
      </c>
      <c r="BK177" s="6">
        <v>6189498374.2978497</v>
      </c>
      <c r="BL177" s="6">
        <v>6823925421.24154</v>
      </c>
      <c r="BM177" s="6">
        <v>7115714755.6457396</v>
      </c>
      <c r="BN177" s="6">
        <v>7640819316.6953697</v>
      </c>
    </row>
    <row r="178" spans="1:66">
      <c r="A178" s="6" t="s">
        <v>801</v>
      </c>
      <c r="B178" s="6" t="s">
        <v>802</v>
      </c>
      <c r="C178" s="6" t="s">
        <v>457</v>
      </c>
      <c r="D178" s="6" t="s">
        <v>458</v>
      </c>
      <c r="E178" s="6">
        <v>468068082.63020098</v>
      </c>
      <c r="F178" s="6">
        <v>674279895.25749195</v>
      </c>
      <c r="G178" s="6">
        <v>804553389.58394003</v>
      </c>
      <c r="H178" s="6">
        <v>993890020.36659896</v>
      </c>
      <c r="I178" s="6">
        <v>1205338958.39395</v>
      </c>
      <c r="J178" s="6">
        <v>1358233924.93454</v>
      </c>
      <c r="K178" s="6">
        <v>1400494617.3989</v>
      </c>
      <c r="L178" s="6">
        <v>1597323247.01775</v>
      </c>
      <c r="M178" s="6">
        <v>2118926389.29299</v>
      </c>
      <c r="N178" s="6">
        <v>2733488507.41926</v>
      </c>
      <c r="O178" s="6">
        <v>3642129764.32936</v>
      </c>
      <c r="P178" s="6">
        <v>4531131800.9892397</v>
      </c>
      <c r="Q178" s="6">
        <v>5199519930.17167</v>
      </c>
      <c r="R178" s="6">
        <v>5553462321.7922697</v>
      </c>
      <c r="S178" s="6">
        <v>6150494617.3989</v>
      </c>
      <c r="T178" s="6">
        <v>6128236834.4486504</v>
      </c>
      <c r="U178" s="6">
        <v>6445737561.8271799</v>
      </c>
      <c r="V178" s="6">
        <v>6535423334.3031797</v>
      </c>
      <c r="W178" s="6">
        <v>7378964212.9764404</v>
      </c>
      <c r="X178" s="6">
        <v>8368199010.7652102</v>
      </c>
      <c r="Y178" s="6">
        <v>10097541460.576099</v>
      </c>
      <c r="Z178" s="6">
        <v>11722723305.208</v>
      </c>
      <c r="AA178" s="6">
        <v>14188245562.990999</v>
      </c>
      <c r="AB178" s="6">
        <v>15751382019.202801</v>
      </c>
      <c r="AC178" s="6">
        <v>17294661041.606098</v>
      </c>
      <c r="AD178" s="6">
        <v>15267238871.1085</v>
      </c>
      <c r="AE178" s="6">
        <v>13389002036.659901</v>
      </c>
      <c r="AF178" s="6">
        <v>13468286296.188499</v>
      </c>
      <c r="AG178" s="6">
        <v>14236543497.236</v>
      </c>
      <c r="AH178" s="6">
        <v>16490398603.433201</v>
      </c>
      <c r="AI178" s="6">
        <v>18347395984.870499</v>
      </c>
      <c r="AJ178" s="6">
        <v>20786368926.389301</v>
      </c>
      <c r="AK178" s="6">
        <v>23271675880.127998</v>
      </c>
      <c r="AL178" s="6">
        <v>25547134128.600498</v>
      </c>
      <c r="AM178" s="6">
        <v>28077029386.092499</v>
      </c>
      <c r="AN178" s="6">
        <v>31518766366.016899</v>
      </c>
      <c r="AO178" s="6">
        <v>39119290078.5569</v>
      </c>
      <c r="AP178" s="6">
        <v>43247817864.416702</v>
      </c>
      <c r="AQ178" s="6">
        <v>41075938318.300903</v>
      </c>
      <c r="AR178" s="6">
        <v>39226360197.847</v>
      </c>
      <c r="AS178" s="6">
        <v>43703956939.1912</v>
      </c>
      <c r="AT178" s="6">
        <v>41428207739.307503</v>
      </c>
      <c r="AU178" s="6">
        <v>37635874308.990402</v>
      </c>
      <c r="AV178" s="6">
        <v>35695228396.857697</v>
      </c>
      <c r="AW178" s="6">
        <v>39369726505.673599</v>
      </c>
      <c r="AX178" s="6">
        <v>40802734943.264503</v>
      </c>
      <c r="AY178" s="6">
        <v>44653767820.773903</v>
      </c>
      <c r="AZ178" s="6">
        <v>51577247599.650902</v>
      </c>
      <c r="BA178" s="6">
        <v>57124818155.367996</v>
      </c>
      <c r="BB178" s="6">
        <v>60259237707.302902</v>
      </c>
      <c r="BC178" s="6">
        <v>64327029386.092499</v>
      </c>
      <c r="BD178" s="6">
        <v>68421734070.410202</v>
      </c>
      <c r="BE178" s="6">
        <v>74326302007.564697</v>
      </c>
      <c r="BF178" s="6">
        <v>78903986034.332306</v>
      </c>
      <c r="BG178" s="6">
        <v>82233924934.535904</v>
      </c>
      <c r="BH178" s="6">
        <v>83845723014.256607</v>
      </c>
      <c r="BI178" s="6">
        <v>84371181262.729095</v>
      </c>
      <c r="BJ178" s="6">
        <v>88821210357.870193</v>
      </c>
      <c r="BK178" s="6">
        <v>84292697119.580994</v>
      </c>
      <c r="BL178" s="6">
        <v>85715085830.666199</v>
      </c>
      <c r="BM178" s="6">
        <v>73578847832.412003</v>
      </c>
      <c r="BN178" s="6">
        <v>87990325865.580399</v>
      </c>
    </row>
    <row r="179" spans="1:66">
      <c r="A179" s="6" t="s">
        <v>803</v>
      </c>
      <c r="B179" s="6" t="s">
        <v>804</v>
      </c>
      <c r="C179" s="6" t="s">
        <v>457</v>
      </c>
      <c r="D179" s="6" t="s">
        <v>458</v>
      </c>
      <c r="Y179" s="6">
        <v>29726943.400252402</v>
      </c>
      <c r="Z179" s="6">
        <v>29155271.411786001</v>
      </c>
      <c r="AA179" s="6">
        <v>28726517.4204362</v>
      </c>
      <c r="AB179" s="6">
        <v>29726943.400252402</v>
      </c>
      <c r="AC179" s="6">
        <v>29869861.3973689</v>
      </c>
      <c r="AD179" s="6">
        <v>28869435.417552799</v>
      </c>
      <c r="AE179" s="6">
        <v>52736740.936024599</v>
      </c>
      <c r="AF179" s="6">
        <v>96183812.0594704</v>
      </c>
      <c r="AG179" s="6">
        <v>77747390.431429207</v>
      </c>
      <c r="AH179" s="6">
        <v>101328859.955668</v>
      </c>
      <c r="AI179" s="6">
        <v>86036634.264191896</v>
      </c>
      <c r="AJ179" s="6">
        <v>76032372.108452097</v>
      </c>
      <c r="AK179" s="6">
        <v>79033654.112690195</v>
      </c>
      <c r="AL179" s="6">
        <v>97612997.9652289</v>
      </c>
      <c r="AM179" s="6">
        <v>107474335.457597</v>
      </c>
      <c r="AN179" s="6">
        <v>93897123.699125797</v>
      </c>
      <c r="AO179" s="6">
        <v>81177417.159297004</v>
      </c>
      <c r="AP179" s="6">
        <v>87037054.472007006</v>
      </c>
      <c r="AQ179" s="6">
        <v>137344201.326235</v>
      </c>
      <c r="AR179" s="6">
        <v>91467520.999975204</v>
      </c>
      <c r="AS179" s="6">
        <v>69315229.577099398</v>
      </c>
      <c r="AT179" s="6">
        <v>65456442.354218602</v>
      </c>
      <c r="AU179" s="6">
        <v>46019593.283037104</v>
      </c>
      <c r="AV179" s="6">
        <v>72459424.538115099</v>
      </c>
      <c r="AW179" s="6">
        <v>83491832.180152699</v>
      </c>
      <c r="AX179" s="6">
        <v>142734349.92917699</v>
      </c>
      <c r="AY179" s="6">
        <v>144163204.717186</v>
      </c>
      <c r="AZ179" s="6">
        <v>165870806.304259</v>
      </c>
      <c r="BA179" s="6">
        <v>172575432.61722901</v>
      </c>
      <c r="BB179" s="6">
        <v>167684352.765964</v>
      </c>
      <c r="BC179" s="6">
        <v>310487397.63687199</v>
      </c>
      <c r="BD179" s="6">
        <v>182810978.935184</v>
      </c>
      <c r="BE179" s="6">
        <v>191686365.40685999</v>
      </c>
      <c r="BF179" s="6">
        <v>186630417.69544101</v>
      </c>
      <c r="BG179" s="6">
        <v>174210372.230432</v>
      </c>
      <c r="BH179" s="6">
        <v>208915056.79305601</v>
      </c>
      <c r="BI179" s="6">
        <v>219246776.02943501</v>
      </c>
      <c r="BJ179" s="6">
        <v>261645294.06595799</v>
      </c>
      <c r="BK179" s="6">
        <v>278709117.59199899</v>
      </c>
      <c r="BL179" s="6">
        <v>334571844.20784599</v>
      </c>
      <c r="BM179" s="6">
        <v>292283238.07809198</v>
      </c>
    </row>
    <row r="180" spans="1:66">
      <c r="A180" s="6" t="s">
        <v>805</v>
      </c>
      <c r="B180" s="6" t="s">
        <v>806</v>
      </c>
      <c r="C180" s="6" t="s">
        <v>457</v>
      </c>
      <c r="D180" s="6" t="s">
        <v>458</v>
      </c>
      <c r="Y180" s="6">
        <v>128349887.23290101</v>
      </c>
      <c r="Z180" s="6">
        <v>123099934.39991599</v>
      </c>
      <c r="AA180" s="6">
        <v>126436883.581679</v>
      </c>
      <c r="AB180" s="6">
        <v>110637681.772921</v>
      </c>
      <c r="AC180" s="6">
        <v>86880758.799067497</v>
      </c>
      <c r="AD180" s="6">
        <v>73819622.9949729</v>
      </c>
      <c r="AE180" s="6">
        <v>77648072.086436301</v>
      </c>
      <c r="AF180" s="6">
        <v>73145293.280815005</v>
      </c>
      <c r="AG180" s="6">
        <v>75860426.960136801</v>
      </c>
      <c r="AH180" s="6">
        <v>118275166.355482</v>
      </c>
      <c r="AI180" s="6">
        <v>209831451.22383901</v>
      </c>
      <c r="AJ180" s="6">
        <v>196729284.21121401</v>
      </c>
      <c r="AK180" s="6">
        <v>124937935.838007</v>
      </c>
      <c r="AL180" s="6">
        <v>126331783.382513</v>
      </c>
      <c r="AM180" s="6">
        <v>147485469.88816899</v>
      </c>
      <c r="AN180" s="6">
        <v>85516647.233794704</v>
      </c>
      <c r="AO180" s="6">
        <v>214619727.542772</v>
      </c>
      <c r="AP180" s="6">
        <v>-43537238.458989702</v>
      </c>
      <c r="AQ180" s="6">
        <v>84532754.867082402</v>
      </c>
      <c r="AR180" s="6">
        <v>4378321.1411401499</v>
      </c>
      <c r="AS180" s="6">
        <v>107605031.48997</v>
      </c>
      <c r="AT180" s="6">
        <v>145304508.39887199</v>
      </c>
      <c r="AU180" s="6">
        <v>184239094.19773301</v>
      </c>
      <c r="AV180" s="6">
        <v>208471438.759978</v>
      </c>
      <c r="AW180" s="6">
        <v>209962231.45196801</v>
      </c>
      <c r="AX180" s="6">
        <v>258183954.363076</v>
      </c>
      <c r="AY180" s="6">
        <v>248323468.408667</v>
      </c>
      <c r="AZ180" s="6">
        <v>249240912.258495</v>
      </c>
      <c r="BA180" s="6">
        <v>252558022.41333699</v>
      </c>
      <c r="BB180" s="6">
        <v>271464379.04452598</v>
      </c>
      <c r="BC180" s="6">
        <v>922517406.918836</v>
      </c>
      <c r="BD180" s="6">
        <v>1311459946.9495399</v>
      </c>
      <c r="BE180" s="6">
        <v>970920288.82388401</v>
      </c>
      <c r="BF180" s="6">
        <v>817914873.39048004</v>
      </c>
      <c r="BG180" s="6">
        <v>774536656.78951204</v>
      </c>
      <c r="BH180" s="6">
        <v>656730367.78959799</v>
      </c>
      <c r="BI180" s="6">
        <v>712004878.97621298</v>
      </c>
      <c r="BJ180" s="6">
        <v>742910120.29840899</v>
      </c>
      <c r="BK180" s="6">
        <v>492312968.065741</v>
      </c>
      <c r="BL180" s="6">
        <v>323714556.034621</v>
      </c>
      <c r="BM180" s="6">
        <v>310497536.83607298</v>
      </c>
      <c r="BN180" s="6">
        <v>449537202.13149601</v>
      </c>
    </row>
    <row r="181" spans="1:66">
      <c r="A181" s="6" t="s">
        <v>807</v>
      </c>
      <c r="B181" s="6" t="s">
        <v>808</v>
      </c>
      <c r="C181" s="6" t="s">
        <v>457</v>
      </c>
      <c r="D181" s="6" t="s">
        <v>458</v>
      </c>
      <c r="AI181" s="6">
        <v>1721763230.5554199</v>
      </c>
      <c r="AJ181" s="6">
        <v>1970727303.3055999</v>
      </c>
      <c r="AK181" s="6">
        <v>2330497715.1317701</v>
      </c>
      <c r="AL181" s="6">
        <v>2659679345.3166199</v>
      </c>
      <c r="AM181" s="6">
        <v>2966150565.7870698</v>
      </c>
      <c r="AN181" s="6">
        <v>3334317200.4070802</v>
      </c>
      <c r="AO181" s="6">
        <v>2937302617.7639399</v>
      </c>
      <c r="AP181" s="6">
        <v>3149800535.9003701</v>
      </c>
      <c r="AQ181" s="6">
        <v>3377519750.14957</v>
      </c>
      <c r="AR181" s="6">
        <v>3342699887.1438999</v>
      </c>
      <c r="AS181" s="6">
        <v>3492952150.4131398</v>
      </c>
      <c r="AT181" s="6">
        <v>3517130255.4523902</v>
      </c>
      <c r="AU181" s="6">
        <v>3636482987.8857098</v>
      </c>
      <c r="AV181" s="6">
        <v>3717514176.04983</v>
      </c>
      <c r="AW181" s="6">
        <v>3521158779.3921399</v>
      </c>
      <c r="AX181" s="6">
        <v>3704400205.9596701</v>
      </c>
      <c r="AY181" s="6">
        <v>4004991422.8595901</v>
      </c>
      <c r="AZ181" s="6">
        <v>4248185883.8761101</v>
      </c>
      <c r="BA181" s="6">
        <v>4149042377.2711601</v>
      </c>
      <c r="BB181" s="6">
        <v>3467022681.1089301</v>
      </c>
      <c r="BC181" s="6">
        <v>3098249994.5293398</v>
      </c>
      <c r="BD181" s="6">
        <v>3431532032.4915099</v>
      </c>
      <c r="BE181" s="6">
        <v>3527460131.7624698</v>
      </c>
      <c r="BF181" s="6">
        <v>3731076263.7871199</v>
      </c>
      <c r="BG181" s="6">
        <v>3373871879.4702902</v>
      </c>
      <c r="BH181" s="6">
        <v>3677970000</v>
      </c>
      <c r="BI181" s="6">
        <v>3810930764.53128</v>
      </c>
      <c r="BJ181" s="6">
        <v>3949353993.43501</v>
      </c>
      <c r="BK181" s="6">
        <v>4234144136.7805901</v>
      </c>
      <c r="BL181" s="6">
        <v>4498887407.6680698</v>
      </c>
      <c r="BM181" s="6">
        <v>4187427629.8601198</v>
      </c>
      <c r="BN181" s="6">
        <v>5214750256.9739904</v>
      </c>
    </row>
    <row r="182" spans="1:66">
      <c r="A182" s="6" t="s">
        <v>809</v>
      </c>
      <c r="B182" s="6" t="s">
        <v>810</v>
      </c>
      <c r="C182" s="6" t="s">
        <v>457</v>
      </c>
      <c r="D182" s="6" t="s">
        <v>458</v>
      </c>
      <c r="BH182" s="6">
        <v>245566667.569067</v>
      </c>
      <c r="BI182" s="6">
        <v>279113104.30124497</v>
      </c>
      <c r="BJ182" s="6">
        <v>300898002.97451401</v>
      </c>
      <c r="BK182" s="6">
        <v>307693657.34908003</v>
      </c>
      <c r="BL182" s="6">
        <v>362545855.120556</v>
      </c>
      <c r="BM182" s="6">
        <v>271299292.35084498</v>
      </c>
    </row>
    <row r="183" spans="1:66">
      <c r="A183" s="6" t="s">
        <v>811</v>
      </c>
      <c r="B183" s="6" t="s">
        <v>812</v>
      </c>
      <c r="C183" s="6" t="s">
        <v>457</v>
      </c>
      <c r="D183" s="6" t="s">
        <v>458</v>
      </c>
      <c r="BH183" s="6">
        <v>675000000</v>
      </c>
    </row>
    <row r="184" spans="1:66">
      <c r="A184" s="6" t="s">
        <v>813</v>
      </c>
      <c r="B184" s="6" t="s">
        <v>814</v>
      </c>
      <c r="C184" s="6" t="s">
        <v>457</v>
      </c>
      <c r="D184" s="6" t="s">
        <v>458</v>
      </c>
      <c r="AN184" s="6">
        <v>2188785366.2392001</v>
      </c>
      <c r="AO184" s="6">
        <v>2417144710.9402099</v>
      </c>
      <c r="AP184" s="6">
        <v>2972607649.5661302</v>
      </c>
      <c r="AQ184" s="6">
        <v>3080977728.4365401</v>
      </c>
      <c r="AR184" s="6">
        <v>2538878279.2979398</v>
      </c>
      <c r="AS184" s="6">
        <v>2664527797.6388502</v>
      </c>
      <c r="AT184" s="6">
        <v>2784504197.1705198</v>
      </c>
      <c r="AU184" s="6">
        <v>3611205259.743</v>
      </c>
      <c r="AV184" s="6">
        <v>4383272340.9495697</v>
      </c>
      <c r="AW184" s="6">
        <v>5215463637.08214</v>
      </c>
      <c r="AX184" s="6">
        <v>5506302648.43573</v>
      </c>
      <c r="AY184" s="6">
        <v>6362810330.5352201</v>
      </c>
      <c r="AZ184" s="6">
        <v>7985019032.93221</v>
      </c>
      <c r="BA184" s="6">
        <v>8631143427.9864006</v>
      </c>
      <c r="BB184" s="6">
        <v>6687075067.50212</v>
      </c>
      <c r="BC184" s="6">
        <v>6252078366.7887697</v>
      </c>
      <c r="BD184" s="6">
        <v>6543879593.4984703</v>
      </c>
      <c r="BE184" s="6">
        <v>7454336586.0562401</v>
      </c>
      <c r="BF184" s="6">
        <v>6563173527.7737398</v>
      </c>
      <c r="BG184" s="6">
        <v>6337141145.1373596</v>
      </c>
      <c r="BH184" s="6">
        <v>6729847240.2707796</v>
      </c>
      <c r="BI184" s="6">
        <v>7071744320.9075499</v>
      </c>
      <c r="BJ184" s="6">
        <v>7541451539.0850601</v>
      </c>
      <c r="BK184" s="6">
        <v>8862575061.0689697</v>
      </c>
      <c r="BL184" s="6">
        <v>10389384751.9653</v>
      </c>
      <c r="BM184" s="6">
        <v>10191862249.727501</v>
      </c>
      <c r="BN184" s="6">
        <v>11809626564.8636</v>
      </c>
    </row>
    <row r="185" spans="1:66">
      <c r="A185" s="6" t="s">
        <v>815</v>
      </c>
      <c r="B185" s="6" t="s">
        <v>816</v>
      </c>
      <c r="C185" s="6" t="s">
        <v>457</v>
      </c>
      <c r="D185" s="6" t="s">
        <v>458</v>
      </c>
      <c r="BH185" s="6">
        <v>689964291.65972996</v>
      </c>
    </row>
    <row r="186" spans="1:66">
      <c r="A186" s="6" t="s">
        <v>817</v>
      </c>
      <c r="B186" s="6" t="s">
        <v>818</v>
      </c>
      <c r="C186" s="6" t="s">
        <v>457</v>
      </c>
      <c r="D186" s="6" t="s">
        <v>458</v>
      </c>
    </row>
    <row r="187" spans="1:66">
      <c r="A187" s="6" t="s">
        <v>819</v>
      </c>
      <c r="B187" s="6" t="s">
        <v>820</v>
      </c>
      <c r="C187" s="6" t="s">
        <v>457</v>
      </c>
      <c r="D187" s="6" t="s">
        <v>458</v>
      </c>
    </row>
    <row r="188" spans="1:66">
      <c r="A188" s="6" t="s">
        <v>821</v>
      </c>
      <c r="B188" s="6" t="s">
        <v>822</v>
      </c>
      <c r="C188" s="6" t="s">
        <v>457</v>
      </c>
      <c r="D188" s="6" t="s">
        <v>458</v>
      </c>
      <c r="AK188" s="6">
        <v>10191813438.783199</v>
      </c>
      <c r="AL188" s="6">
        <v>9862817347.9164009</v>
      </c>
      <c r="AM188" s="6">
        <v>9615316088.3789005</v>
      </c>
      <c r="AN188" s="6">
        <v>9675213141.7792892</v>
      </c>
      <c r="AO188" s="6">
        <v>12456617721.9004</v>
      </c>
      <c r="AP188" s="6">
        <v>14143199362.068399</v>
      </c>
      <c r="AQ188" s="6">
        <v>15331405563.973801</v>
      </c>
      <c r="AR188" s="6">
        <v>13017740552.1793</v>
      </c>
      <c r="AS188" s="6">
        <v>11425612853.903099</v>
      </c>
      <c r="AT188" s="6">
        <v>12909791604.9988</v>
      </c>
      <c r="AU188" s="6">
        <v>12874539051.924999</v>
      </c>
      <c r="AV188" s="6">
        <v>12302402087.180901</v>
      </c>
      <c r="AW188" s="6">
        <v>13028933318.2199</v>
      </c>
      <c r="AX188" s="6">
        <v>15236248190.909401</v>
      </c>
      <c r="AY188" s="6">
        <v>16277670275.436701</v>
      </c>
      <c r="AZ188" s="6">
        <v>17924097534.580101</v>
      </c>
      <c r="BA188" s="6">
        <v>18585613529.254299</v>
      </c>
      <c r="BB188" s="6">
        <v>14917756968.091</v>
      </c>
      <c r="BC188" s="6">
        <v>16194292600.732</v>
      </c>
      <c r="BD188" s="6">
        <v>18477015517.032799</v>
      </c>
      <c r="BE188" s="6">
        <v>16634953397.450001</v>
      </c>
      <c r="BF188" s="6">
        <v>16835807406.526899</v>
      </c>
      <c r="BG188" s="6">
        <v>17339001459.273399</v>
      </c>
      <c r="BH188" s="6">
        <v>21048587909.765999</v>
      </c>
      <c r="BI188" s="6">
        <v>19109605401.135502</v>
      </c>
      <c r="BJ188" s="6">
        <v>19664827841.862099</v>
      </c>
      <c r="BK188" s="6">
        <v>20213303334.700802</v>
      </c>
      <c r="BL188" s="6">
        <v>21576312183.011299</v>
      </c>
      <c r="BM188" s="6">
        <v>19240611135.696098</v>
      </c>
      <c r="BN188" s="6">
        <v>19282076960.957401</v>
      </c>
    </row>
    <row r="189" spans="1:66">
      <c r="A189" s="6" t="s">
        <v>823</v>
      </c>
      <c r="B189" s="6" t="s">
        <v>824</v>
      </c>
      <c r="C189" s="6" t="s">
        <v>457</v>
      </c>
      <c r="D189" s="6" t="s">
        <v>458</v>
      </c>
      <c r="AI189" s="6">
        <v>4998413266.9359398</v>
      </c>
      <c r="AJ189" s="6">
        <v>4423474782.1429701</v>
      </c>
      <c r="AK189" s="6">
        <v>3854086080.8288999</v>
      </c>
      <c r="AL189" s="6">
        <v>4267387399.17695</v>
      </c>
      <c r="AM189" s="6">
        <v>4870274513.6847601</v>
      </c>
      <c r="AN189" s="6">
        <v>5686488781.1859303</v>
      </c>
      <c r="AO189" s="6">
        <v>6148123809.5882797</v>
      </c>
      <c r="AP189" s="6">
        <v>6897711828.0074196</v>
      </c>
      <c r="AQ189" s="6">
        <v>7449511421.4664001</v>
      </c>
      <c r="AR189" s="6">
        <v>8445194946.59062</v>
      </c>
      <c r="AS189" s="6">
        <v>8645810410.3960896</v>
      </c>
      <c r="AT189" s="6">
        <v>8819158485.4015598</v>
      </c>
      <c r="AU189" s="6">
        <v>8786849470.0265598</v>
      </c>
      <c r="AV189" s="6">
        <v>9295501216.6820297</v>
      </c>
      <c r="AW189" s="6">
        <v>9810856640.2226505</v>
      </c>
      <c r="AX189" s="6">
        <v>10165277218.9781</v>
      </c>
      <c r="AY189" s="6">
        <v>11207134232.558599</v>
      </c>
      <c r="AZ189" s="6">
        <v>12543752207.252701</v>
      </c>
      <c r="BA189" s="6">
        <v>13427797654.8351</v>
      </c>
      <c r="BB189" s="6">
        <v>10463404442.2019</v>
      </c>
      <c r="BC189" s="6">
        <v>9059101743.1281204</v>
      </c>
      <c r="BD189" s="6">
        <v>8611555309.4109306</v>
      </c>
      <c r="BE189" s="6">
        <v>7875290321.7824202</v>
      </c>
      <c r="BF189" s="6">
        <v>8145392358.9019499</v>
      </c>
      <c r="BG189" s="6">
        <v>8140269737.8859301</v>
      </c>
      <c r="BH189" s="6">
        <v>8041528638.1847601</v>
      </c>
      <c r="BI189" s="6">
        <v>7752812303.2992096</v>
      </c>
      <c r="BJ189" s="6">
        <v>8542140854.4347601</v>
      </c>
      <c r="BK189" s="6">
        <v>9409372743.6726494</v>
      </c>
      <c r="BL189" s="6">
        <v>9887267683.4871006</v>
      </c>
      <c r="BM189" s="6">
        <v>9105521543.4460907</v>
      </c>
      <c r="BN189" s="6">
        <v>10351667618.012899</v>
      </c>
    </row>
    <row r="190" spans="1:66">
      <c r="A190" s="6" t="s">
        <v>825</v>
      </c>
      <c r="B190" s="6" t="s">
        <v>826</v>
      </c>
      <c r="C190" s="6" t="s">
        <v>457</v>
      </c>
      <c r="D190" s="6" t="s">
        <v>458</v>
      </c>
      <c r="E190" s="6">
        <v>30292226166.2911</v>
      </c>
      <c r="F190" s="6">
        <v>32715573660.7953</v>
      </c>
      <c r="G190" s="6">
        <v>34776662262.644997</v>
      </c>
      <c r="H190" s="6">
        <v>37141482179.717102</v>
      </c>
      <c r="I190" s="6">
        <v>39964194270.016403</v>
      </c>
      <c r="J190" s="6">
        <v>41562800297.851898</v>
      </c>
      <c r="K190" s="6">
        <v>43474700974.894997</v>
      </c>
      <c r="L190" s="6">
        <v>45778889386.274803</v>
      </c>
      <c r="M190" s="6">
        <v>46053548190.842201</v>
      </c>
      <c r="N190" s="6">
        <v>48033922288.002098</v>
      </c>
      <c r="O190" s="6">
        <v>49378207156.448097</v>
      </c>
      <c r="P190" s="6">
        <v>49081851119.696098</v>
      </c>
      <c r="Q190" s="6">
        <v>51143210111.947403</v>
      </c>
      <c r="R190" s="6">
        <v>52524111213.716904</v>
      </c>
      <c r="S190" s="6">
        <v>50948304122.316498</v>
      </c>
      <c r="T190" s="6">
        <v>52527727642.361198</v>
      </c>
      <c r="U190" s="6">
        <v>53525669057.7742</v>
      </c>
      <c r="V190" s="6">
        <v>51973463834.379799</v>
      </c>
      <c r="W190" s="6">
        <v>48439270529.606003</v>
      </c>
      <c r="X190" s="6">
        <v>50619019663.382301</v>
      </c>
      <c r="Y190" s="6">
        <v>52390684392.483597</v>
      </c>
      <c r="Z190" s="6">
        <v>50765199066.688599</v>
      </c>
      <c r="AA190" s="6">
        <v>51097338706.944603</v>
      </c>
      <c r="AB190" s="6">
        <v>52817041222.571999</v>
      </c>
      <c r="AC190" s="6">
        <v>57080609049.232201</v>
      </c>
      <c r="AD190" s="6">
        <v>61590664514.613998</v>
      </c>
      <c r="AE190" s="6">
        <v>62385515435.037399</v>
      </c>
      <c r="AF190" s="6">
        <v>66192843472.940498</v>
      </c>
      <c r="AG190" s="6">
        <v>69927843175.068802</v>
      </c>
      <c r="AH190" s="6">
        <v>77922033027.890594</v>
      </c>
      <c r="AI190" s="6">
        <v>78076396936.555496</v>
      </c>
      <c r="AJ190" s="6">
        <v>71195112612.775101</v>
      </c>
      <c r="AK190" s="6">
        <v>63675054291.184502</v>
      </c>
      <c r="AL190" s="6">
        <v>52895841049.757004</v>
      </c>
      <c r="AM190" s="6">
        <v>56930890515.717102</v>
      </c>
      <c r="AN190" s="6">
        <v>61457472671.140099</v>
      </c>
      <c r="AO190" s="6">
        <v>64545497746.499702</v>
      </c>
      <c r="AP190" s="6">
        <v>65686598116.996696</v>
      </c>
      <c r="AQ190" s="6">
        <v>70768851694.395798</v>
      </c>
      <c r="AR190" s="6">
        <v>75047414943.317001</v>
      </c>
      <c r="AS190" s="6">
        <v>79918876161.365997</v>
      </c>
      <c r="AT190" s="6">
        <v>81816363063.163895</v>
      </c>
      <c r="AU190" s="6">
        <v>80662221545.5755</v>
      </c>
      <c r="AV190" s="6">
        <v>82608553471.024796</v>
      </c>
      <c r="AW190" s="6">
        <v>87115099682.280197</v>
      </c>
      <c r="AX190" s="6">
        <v>91378369222.3396</v>
      </c>
      <c r="AY190" s="6">
        <v>99604724807.591202</v>
      </c>
      <c r="AZ190" s="6">
        <v>107852301895.83701</v>
      </c>
      <c r="BA190" s="6">
        <v>108273175279.241</v>
      </c>
      <c r="BB190" s="6">
        <v>94559342109.695999</v>
      </c>
      <c r="BC190" s="6">
        <v>100457734383.25101</v>
      </c>
      <c r="BD190" s="6">
        <v>106437100324.655</v>
      </c>
      <c r="BE190" s="6">
        <v>105289953604.14301</v>
      </c>
      <c r="BF190" s="6">
        <v>105855465164.379</v>
      </c>
      <c r="BG190" s="6">
        <v>112236024212.668</v>
      </c>
      <c r="BH190" s="6">
        <v>119979501687.89</v>
      </c>
      <c r="BI190" s="6">
        <v>124827844508.823</v>
      </c>
      <c r="BJ190" s="6">
        <v>131751270943.761</v>
      </c>
      <c r="BK190" s="6">
        <v>133603469498.38699</v>
      </c>
      <c r="BL190" s="6">
        <v>133153431367.851</v>
      </c>
      <c r="BM190" s="6">
        <v>135377065502.817</v>
      </c>
      <c r="BN190" s="6">
        <v>143936563118.31201</v>
      </c>
    </row>
    <row r="191" spans="1:66">
      <c r="A191" s="6" t="s">
        <v>827</v>
      </c>
      <c r="B191" s="6" t="s">
        <v>828</v>
      </c>
      <c r="C191" s="6" t="s">
        <v>457</v>
      </c>
      <c r="D191" s="6" t="s">
        <v>458</v>
      </c>
      <c r="Y191" s="6">
        <v>378621061.63595998</v>
      </c>
      <c r="Z191" s="6">
        <v>461304888.74897403</v>
      </c>
      <c r="AA191" s="6">
        <v>462719011.47252399</v>
      </c>
      <c r="AB191" s="6">
        <v>704393207.73065698</v>
      </c>
      <c r="AC191" s="6">
        <v>652098842.59534395</v>
      </c>
      <c r="AD191" s="6">
        <v>491223035.66580701</v>
      </c>
      <c r="AE191" s="6">
        <v>423955760.68488097</v>
      </c>
      <c r="AF191" s="6">
        <v>734255861.14133406</v>
      </c>
      <c r="AG191" s="6">
        <v>779202391.69412899</v>
      </c>
      <c r="AH191" s="6">
        <v>844001916.949687</v>
      </c>
      <c r="AI191" s="6">
        <v>838295733.43734097</v>
      </c>
      <c r="AJ191" s="6">
        <v>869226254.69232595</v>
      </c>
      <c r="AK191" s="6">
        <v>955477782.87560999</v>
      </c>
      <c r="AL191" s="6">
        <v>920248535.33952999</v>
      </c>
      <c r="AM191" s="6">
        <v>925605393.358904</v>
      </c>
      <c r="AN191" s="6">
        <v>884664827.57599998</v>
      </c>
      <c r="AO191" s="6">
        <v>796754921.67981601</v>
      </c>
      <c r="AP191" s="6">
        <v>811991175.640203</v>
      </c>
      <c r="AQ191" s="6">
        <v>870165518.54215705</v>
      </c>
      <c r="AR191" s="6">
        <v>611860983.32427204</v>
      </c>
      <c r="AS191" s="6">
        <v>515352804.41988599</v>
      </c>
      <c r="AT191" s="6">
        <v>550140321.15555</v>
      </c>
      <c r="AU191" s="6">
        <v>516582091.94792598</v>
      </c>
      <c r="AV191" s="6">
        <v>480126596.15749198</v>
      </c>
      <c r="AW191" s="6">
        <v>508024257.06817597</v>
      </c>
      <c r="AX191" s="6">
        <v>494436365.032408</v>
      </c>
      <c r="AY191" s="6">
        <v>487799755.70048898</v>
      </c>
      <c r="AZ191" s="6">
        <v>475417577.08615601</v>
      </c>
      <c r="BA191" s="6">
        <v>454509081.25489998</v>
      </c>
      <c r="BB191" s="6">
        <v>477294910.78543901</v>
      </c>
      <c r="BC191" s="6">
        <v>477393203.65940201</v>
      </c>
      <c r="BD191" s="6">
        <v>445415021.79287702</v>
      </c>
      <c r="BE191" s="6">
        <v>439746549.41079998</v>
      </c>
      <c r="BF191" s="6">
        <v>467167587.08031499</v>
      </c>
      <c r="BG191" s="6">
        <v>481645453.44624197</v>
      </c>
      <c r="BH191" s="6">
        <v>508501886.82205802</v>
      </c>
      <c r="BI191" s="6">
        <v>549650258.00931799</v>
      </c>
      <c r="BJ191" s="6">
        <v>542511635.65963101</v>
      </c>
      <c r="BK191" s="6">
        <v>735527756.64188099</v>
      </c>
      <c r="BL191" s="6">
        <v>743239410.36230302</v>
      </c>
      <c r="BM191" s="6">
        <v>682489352.08634901</v>
      </c>
      <c r="BN191" s="6">
        <v>760247629.95569801</v>
      </c>
    </row>
    <row r="192" spans="1:66">
      <c r="A192" s="6" t="s">
        <v>829</v>
      </c>
      <c r="B192" s="6" t="s">
        <v>830</v>
      </c>
      <c r="C192" s="6" t="s">
        <v>457</v>
      </c>
      <c r="D192" s="6" t="s">
        <v>458</v>
      </c>
    </row>
    <row r="193" spans="1:66">
      <c r="A193" s="6" t="s">
        <v>831</v>
      </c>
      <c r="B193" s="6" t="s">
        <v>832</v>
      </c>
      <c r="C193" s="6" t="s">
        <v>457</v>
      </c>
      <c r="D193" s="6" t="s">
        <v>458</v>
      </c>
    </row>
    <row r="194" spans="1:66">
      <c r="A194" s="6" t="s">
        <v>833</v>
      </c>
      <c r="B194" s="6" t="s">
        <v>834</v>
      </c>
      <c r="C194" s="6" t="s">
        <v>457</v>
      </c>
      <c r="D194" s="6" t="s">
        <v>458</v>
      </c>
      <c r="O194" s="6">
        <v>262960941.38196701</v>
      </c>
      <c r="P194" s="6">
        <v>306759857.38946199</v>
      </c>
      <c r="Q194" s="6">
        <v>390251291.85413802</v>
      </c>
      <c r="R194" s="6">
        <v>368555160.331038</v>
      </c>
      <c r="S194" s="6">
        <v>505350027.07499701</v>
      </c>
      <c r="T194" s="6">
        <v>708437300.09718394</v>
      </c>
      <c r="U194" s="6">
        <v>931291096.47319996</v>
      </c>
      <c r="V194" s="6">
        <v>1080142027.48137</v>
      </c>
      <c r="W194" s="6">
        <v>935875909.27209103</v>
      </c>
      <c r="X194" s="6">
        <v>951017751.88964605</v>
      </c>
      <c r="Y194" s="6">
        <v>1159200147.3092101</v>
      </c>
      <c r="Z194" s="6">
        <v>1182738177.53934</v>
      </c>
      <c r="AA194" s="6">
        <v>1215804644.80369</v>
      </c>
      <c r="AB194" s="6">
        <v>1286913097.91763</v>
      </c>
      <c r="AC194" s="6">
        <v>1301313396.8998799</v>
      </c>
      <c r="AD194" s="6">
        <v>1364567866.3496301</v>
      </c>
      <c r="AE194" s="6">
        <v>1208915465.2241399</v>
      </c>
      <c r="AF194" s="6">
        <v>814406277.65764201</v>
      </c>
      <c r="AG194" s="6">
        <v>782009591.74130404</v>
      </c>
      <c r="AH194" s="6">
        <v>710933032.97727597</v>
      </c>
      <c r="AI194" s="6">
        <v>795524822.51368701</v>
      </c>
      <c r="AJ194" s="6">
        <v>824803835.72678006</v>
      </c>
      <c r="AK194" s="6">
        <v>1093354261.9296601</v>
      </c>
      <c r="AL194" s="6">
        <v>1108990466.9707401</v>
      </c>
      <c r="AM194" s="6">
        <v>1338558024.0018301</v>
      </c>
      <c r="AN194" s="6">
        <v>1338334763.55249</v>
      </c>
      <c r="AO194" s="6">
        <v>1334387837.7517099</v>
      </c>
      <c r="AP194" s="6">
        <v>1267353887.8381801</v>
      </c>
      <c r="AQ194" s="6">
        <v>1308186629.3044801</v>
      </c>
      <c r="AR194" s="6">
        <v>1274123463.6055901</v>
      </c>
      <c r="AS194" s="6">
        <v>1244613216.35568</v>
      </c>
      <c r="AT194" s="6">
        <v>1420478661.73367</v>
      </c>
      <c r="AU194" s="6">
        <v>1420478661.73367</v>
      </c>
      <c r="AV194" s="6">
        <v>1849425773.61045</v>
      </c>
      <c r="AW194" s="6">
        <v>2039380548.0591199</v>
      </c>
      <c r="AX194" s="6">
        <v>2297932095.56668</v>
      </c>
      <c r="AY194" s="6">
        <v>2461199272.73206</v>
      </c>
      <c r="AZ194" s="6">
        <v>2257314640.9622402</v>
      </c>
      <c r="BA194" s="6">
        <v>2124865379.39288</v>
      </c>
      <c r="BB194" s="6">
        <v>2368952839.21837</v>
      </c>
      <c r="BC194" s="6">
        <v>2690455859.8515701</v>
      </c>
      <c r="BD194" s="6">
        <v>3041078421.9483399</v>
      </c>
      <c r="BE194" s="6">
        <v>1482568987.41187</v>
      </c>
      <c r="BF194" s="6">
        <v>1564130813.7072799</v>
      </c>
      <c r="BG194" s="6">
        <v>1012159220.65816</v>
      </c>
      <c r="BH194" s="6">
        <v>2134888178.85063</v>
      </c>
      <c r="BI194" s="6">
        <v>1882348716.30023</v>
      </c>
      <c r="BJ194" s="6">
        <v>3140509057.7782001</v>
      </c>
      <c r="BK194" s="6">
        <v>3701347280.1009998</v>
      </c>
      <c r="BL194" s="6">
        <v>3220723347.7901001</v>
      </c>
      <c r="BM194" s="6">
        <v>3570684102.1263399</v>
      </c>
    </row>
    <row r="195" spans="1:66">
      <c r="A195" s="6" t="s">
        <v>835</v>
      </c>
      <c r="B195" s="6" t="s">
        <v>836</v>
      </c>
      <c r="C195" s="6" t="s">
        <v>457</v>
      </c>
      <c r="D195" s="6" t="s">
        <v>458</v>
      </c>
    </row>
    <row r="196" spans="1:66">
      <c r="A196" s="6" t="s">
        <v>837</v>
      </c>
      <c r="B196" s="6" t="s">
        <v>838</v>
      </c>
      <c r="C196" s="6" t="s">
        <v>457</v>
      </c>
      <c r="D196" s="6" t="s">
        <v>458</v>
      </c>
      <c r="AZ196" s="6">
        <v>2028612502.4084899</v>
      </c>
      <c r="BA196" s="6">
        <v>2083046560.95122</v>
      </c>
      <c r="BB196" s="6">
        <v>2997482926.1475201</v>
      </c>
      <c r="BC196" s="6">
        <v>3890021534.6441898</v>
      </c>
      <c r="BD196" s="6">
        <v>3274700038.6641102</v>
      </c>
      <c r="BE196" s="6">
        <v>3832785625.45823</v>
      </c>
      <c r="BF196" s="6">
        <v>3850420205.7703199</v>
      </c>
      <c r="BG196" s="6">
        <v>4338814899.6605997</v>
      </c>
      <c r="BH196" s="6">
        <v>3045848043.9409399</v>
      </c>
      <c r="BI196" s="6">
        <v>2397901988.6035399</v>
      </c>
      <c r="BJ196" s="6">
        <v>1804706052.64152</v>
      </c>
      <c r="BK196" s="6">
        <v>1902987173.22015</v>
      </c>
      <c r="BL196" s="6">
        <v>2028865559.3519199</v>
      </c>
      <c r="BM196" s="6">
        <v>1731292202.6480999</v>
      </c>
      <c r="BN196" s="6">
        <v>1652529530.73822</v>
      </c>
    </row>
    <row r="197" spans="1:66">
      <c r="A197" s="6" t="s">
        <v>839</v>
      </c>
      <c r="B197" s="6" t="s">
        <v>840</v>
      </c>
      <c r="C197" s="6" t="s">
        <v>457</v>
      </c>
      <c r="D197" s="6" t="s">
        <v>458</v>
      </c>
      <c r="Y197" s="6">
        <v>509236846.10654199</v>
      </c>
      <c r="Z197" s="6">
        <v>445160769.55178601</v>
      </c>
      <c r="AA197" s="6">
        <v>386986258.13994098</v>
      </c>
      <c r="AB197" s="6">
        <v>291715283.20120299</v>
      </c>
      <c r="AC197" s="6">
        <v>352418938.22205198</v>
      </c>
      <c r="AD197" s="6">
        <v>403005397.84890902</v>
      </c>
      <c r="AE197" s="6">
        <v>510638637.41141498</v>
      </c>
      <c r="AF197" s="6">
        <v>532394409.35790402</v>
      </c>
      <c r="AG197" s="6">
        <v>545910616.96867001</v>
      </c>
      <c r="AH197" s="6">
        <v>543253975.10208499</v>
      </c>
      <c r="AI197" s="6">
        <v>589284302.19460797</v>
      </c>
      <c r="AJ197" s="6">
        <v>418622117.02181602</v>
      </c>
      <c r="AK197" s="6">
        <v>366712982.70755398</v>
      </c>
      <c r="AL197" s="6">
        <v>198758428.02913699</v>
      </c>
      <c r="AM197" s="6">
        <v>203131117.646929</v>
      </c>
      <c r="AN197" s="6">
        <v>244163609.243617</v>
      </c>
      <c r="AO197" s="6">
        <v>343311611.53952599</v>
      </c>
      <c r="AP197" s="6">
        <v>322142601.37367201</v>
      </c>
      <c r="AQ197" s="6">
        <v>413728106.82059902</v>
      </c>
      <c r="AR197" s="6">
        <v>400063715.03128302</v>
      </c>
      <c r="AS197" s="6">
        <v>415251594.79556</v>
      </c>
      <c r="AT197" s="6">
        <v>432479874.31168199</v>
      </c>
      <c r="AU197" s="6">
        <v>448408732.88688302</v>
      </c>
      <c r="AV197" s="6">
        <v>487576996.94873399</v>
      </c>
      <c r="AW197" s="6">
        <v>449564237.37725401</v>
      </c>
      <c r="AX197" s="6">
        <v>486131573.52272701</v>
      </c>
      <c r="AY197" s="6">
        <v>530142944.81808603</v>
      </c>
      <c r="AZ197" s="6">
        <v>469403873.51200801</v>
      </c>
      <c r="BA197" s="6">
        <v>517901688.986022</v>
      </c>
      <c r="BB197" s="6">
        <v>603267188.40677798</v>
      </c>
      <c r="BC197" s="6">
        <v>661878796.44728696</v>
      </c>
      <c r="BD197" s="6">
        <v>894368797.30241799</v>
      </c>
      <c r="BE197" s="6">
        <v>889617463.17156696</v>
      </c>
      <c r="BF197" s="6">
        <v>1008463391.43382</v>
      </c>
      <c r="BG197" s="6">
        <v>1146988353.39132</v>
      </c>
      <c r="BH197" s="6">
        <v>1307661874.7565401</v>
      </c>
      <c r="BI197" s="6">
        <v>1315034994.37166</v>
      </c>
      <c r="BJ197" s="6">
        <v>1027192290.47723</v>
      </c>
      <c r="BK197" s="6">
        <v>1199769006.0745399</v>
      </c>
      <c r="BL197" s="6">
        <v>1444330904.6301301</v>
      </c>
      <c r="BM197" s="6">
        <v>1660937685.7774601</v>
      </c>
    </row>
    <row r="198" spans="1:66">
      <c r="A198" s="6" t="s">
        <v>841</v>
      </c>
      <c r="B198" s="6" t="s">
        <v>842</v>
      </c>
      <c r="C198" s="6" t="s">
        <v>457</v>
      </c>
      <c r="D198" s="6" t="s">
        <v>458</v>
      </c>
      <c r="E198" s="6">
        <v>2884950261.8837299</v>
      </c>
      <c r="F198" s="6">
        <v>3071076911.4310899</v>
      </c>
      <c r="G198" s="6">
        <v>3629448331.0470901</v>
      </c>
      <c r="H198" s="6">
        <v>4311915551.5423498</v>
      </c>
      <c r="I198" s="6">
        <v>5304588168.5991602</v>
      </c>
      <c r="J198" s="6">
        <v>5769891998.9284601</v>
      </c>
      <c r="K198" s="6">
        <v>7041767379.6583405</v>
      </c>
      <c r="L198" s="6">
        <v>8685853422.7267303</v>
      </c>
      <c r="M198" s="6">
        <v>9430394124.4592209</v>
      </c>
      <c r="N198" s="6">
        <v>10578156650.444799</v>
      </c>
      <c r="O198" s="6">
        <v>12406766346.737301</v>
      </c>
      <c r="P198" s="6">
        <v>12471909393.887501</v>
      </c>
      <c r="Q198" s="6">
        <v>12569623966.7064</v>
      </c>
      <c r="R198" s="6">
        <v>13839572340.238001</v>
      </c>
      <c r="S198" s="6">
        <v>13807000814.5693</v>
      </c>
      <c r="T198" s="6">
        <v>13709286241.750401</v>
      </c>
      <c r="U198" s="6">
        <v>15500293735.7199</v>
      </c>
      <c r="V198" s="6">
        <v>19212594813.772202</v>
      </c>
      <c r="W198" s="6">
        <v>21329232282.541698</v>
      </c>
      <c r="X198" s="6">
        <v>22175836108.4543</v>
      </c>
      <c r="Y198" s="6">
        <v>22989953678.023499</v>
      </c>
      <c r="Z198" s="6">
        <v>24485771073.469501</v>
      </c>
      <c r="AA198" s="6">
        <v>24367592716.731602</v>
      </c>
      <c r="AB198" s="6">
        <v>27916780379.400002</v>
      </c>
      <c r="AC198" s="6">
        <v>29556782191.361</v>
      </c>
      <c r="AD198" s="6">
        <v>28448412452.350399</v>
      </c>
      <c r="AE198" s="6">
        <v>28253068576.037899</v>
      </c>
      <c r="AF198" s="6">
        <v>33458970143.380001</v>
      </c>
      <c r="AG198" s="6">
        <v>40802569819.378502</v>
      </c>
      <c r="AH198" s="6">
        <v>49992855534.968597</v>
      </c>
      <c r="AI198" s="6">
        <v>64790900391.567497</v>
      </c>
      <c r="AJ198" s="6">
        <v>73006854162.027893</v>
      </c>
      <c r="AK198" s="6">
        <v>77852081518.9561</v>
      </c>
      <c r="AL198" s="6">
        <v>85073580616.733902</v>
      </c>
      <c r="AM198" s="6">
        <v>94879364611.602997</v>
      </c>
      <c r="AN198" s="6">
        <v>106141489226.856</v>
      </c>
      <c r="AO198" s="6">
        <v>113557010528.49699</v>
      </c>
      <c r="AP198" s="6">
        <v>88813330349.090195</v>
      </c>
      <c r="AQ198" s="6">
        <v>49711953857.972298</v>
      </c>
      <c r="AR198" s="6">
        <v>47480212974.553497</v>
      </c>
      <c r="AS198" s="6">
        <v>48948235471.571297</v>
      </c>
      <c r="AT198" s="6">
        <v>49846400115.5783</v>
      </c>
      <c r="AU198" s="6">
        <v>52932969649.039001</v>
      </c>
      <c r="AV198" s="6">
        <v>59622958483.599403</v>
      </c>
      <c r="AW198" s="6">
        <v>69082012656.221298</v>
      </c>
      <c r="AX198" s="6">
        <v>78946499127.939804</v>
      </c>
      <c r="AY198" s="6">
        <v>81009376181.733902</v>
      </c>
      <c r="AZ198" s="6">
        <v>82430964265.894394</v>
      </c>
      <c r="BA198" s="6">
        <v>84356422254.766998</v>
      </c>
      <c r="BB198" s="6">
        <v>75186274708.579697</v>
      </c>
      <c r="BC198" s="6">
        <v>83907318997.500702</v>
      </c>
      <c r="BD198" s="6">
        <v>87993086753.169403</v>
      </c>
      <c r="BE198" s="6">
        <v>97431791850.364304</v>
      </c>
      <c r="BF198" s="6">
        <v>96446285290.0177</v>
      </c>
      <c r="BG198" s="6">
        <v>94313986904.828201</v>
      </c>
      <c r="BH198" s="6">
        <v>98431953094.6604</v>
      </c>
      <c r="BI198" s="6">
        <v>101265666524.202</v>
      </c>
      <c r="BJ198" s="6">
        <v>103133343187.78799</v>
      </c>
      <c r="BK198" s="6">
        <v>107191978842.88699</v>
      </c>
      <c r="BL198" s="6">
        <v>109312176646.187</v>
      </c>
      <c r="BM198" s="6">
        <v>104052819929.31</v>
      </c>
      <c r="BN198" s="6">
        <v>107613070718.547</v>
      </c>
    </row>
    <row r="199" spans="1:66">
      <c r="A199" s="6" t="s">
        <v>843</v>
      </c>
      <c r="B199" s="6" t="s">
        <v>844</v>
      </c>
      <c r="C199" s="6" t="s">
        <v>457</v>
      </c>
      <c r="D199" s="6" t="s">
        <v>458</v>
      </c>
      <c r="BH199" s="6">
        <v>3202430594.9927802</v>
      </c>
    </row>
    <row r="200" spans="1:66">
      <c r="A200" s="6" t="s">
        <v>845</v>
      </c>
      <c r="B200" s="6" t="s">
        <v>846</v>
      </c>
      <c r="C200" s="6" t="s">
        <v>457</v>
      </c>
      <c r="D200" s="6" t="s">
        <v>458</v>
      </c>
    </row>
    <row r="201" spans="1:66">
      <c r="A201" s="6" t="s">
        <v>847</v>
      </c>
      <c r="B201" s="6" t="s">
        <v>848</v>
      </c>
      <c r="C201" s="6" t="s">
        <v>457</v>
      </c>
      <c r="D201" s="6" t="s">
        <v>458</v>
      </c>
      <c r="AS201" s="6">
        <v>237300780.32482001</v>
      </c>
      <c r="AT201" s="6">
        <v>239063680.178653</v>
      </c>
      <c r="AU201" s="6">
        <v>224267512.022457</v>
      </c>
      <c r="AV201" s="6">
        <v>173622721.31670499</v>
      </c>
      <c r="AW201" s="6">
        <v>117850924.66023199</v>
      </c>
      <c r="AX201" s="6">
        <v>110973019.513806</v>
      </c>
      <c r="AY201" s="6">
        <v>80669305.280348197</v>
      </c>
      <c r="AZ201" s="6">
        <v>140959361.33279601</v>
      </c>
      <c r="BA201" s="6">
        <v>265566165.34381899</v>
      </c>
      <c r="BB201" s="6">
        <v>467512447.63068801</v>
      </c>
      <c r="BC201" s="6">
        <v>481832522.99394202</v>
      </c>
      <c r="BD201" s="6">
        <v>813360961.82167304</v>
      </c>
      <c r="BE201" s="6">
        <v>703204791.43521404</v>
      </c>
      <c r="BF201" s="6">
        <v>553563968.21459699</v>
      </c>
      <c r="BG201" s="6">
        <v>587551608.74192595</v>
      </c>
      <c r="BH201" s="6">
        <v>566380807.515764</v>
      </c>
      <c r="BI201" s="6">
        <v>653305472.74343896</v>
      </c>
      <c r="BJ201" s="6">
        <v>544303323.99874902</v>
      </c>
      <c r="BK201" s="6">
        <v>536361593.75278401</v>
      </c>
      <c r="BL201" s="6">
        <v>479310141.16111302</v>
      </c>
      <c r="BM201" s="6">
        <v>318353762.05431199</v>
      </c>
      <c r="BN201" s="6">
        <v>490968834.834319</v>
      </c>
    </row>
    <row r="202" spans="1:66">
      <c r="A202" s="6" t="s">
        <v>849</v>
      </c>
      <c r="B202" s="6" t="s">
        <v>850</v>
      </c>
      <c r="C202" s="6" t="s">
        <v>457</v>
      </c>
      <c r="D202" s="6" t="s">
        <v>458</v>
      </c>
      <c r="BD202" s="6">
        <v>102929634.292524</v>
      </c>
      <c r="BE202" s="6">
        <v>135894204.98198801</v>
      </c>
      <c r="BF202" s="6">
        <v>86814613.979452297</v>
      </c>
      <c r="BG202" s="6">
        <v>93830737.841867596</v>
      </c>
      <c r="BH202" s="6">
        <v>98559518.295507193</v>
      </c>
      <c r="BI202" s="6">
        <v>117226349.69975699</v>
      </c>
      <c r="BJ202" s="6">
        <v>134583641.16675401</v>
      </c>
      <c r="BK202" s="6">
        <v>96911074.746658102</v>
      </c>
      <c r="BL202" s="6">
        <v>114880133.30709399</v>
      </c>
      <c r="BM202" s="6">
        <v>106531944.191851</v>
      </c>
      <c r="BN202" s="6">
        <v>97595025.237733305</v>
      </c>
    </row>
    <row r="203" spans="1:66">
      <c r="A203" s="6" t="s">
        <v>851</v>
      </c>
      <c r="B203" s="6" t="s">
        <v>852</v>
      </c>
      <c r="C203" s="6" t="s">
        <v>457</v>
      </c>
      <c r="D203" s="6" t="s">
        <v>458</v>
      </c>
    </row>
    <row r="204" spans="1:66">
      <c r="A204" s="6" t="s">
        <v>853</v>
      </c>
      <c r="B204" s="6" t="s">
        <v>854</v>
      </c>
      <c r="C204" s="6" t="s">
        <v>457</v>
      </c>
      <c r="D204" s="6" t="s">
        <v>458</v>
      </c>
      <c r="J204" s="6">
        <v>1236163185.64943</v>
      </c>
      <c r="K204" s="6">
        <v>1151382301.1111801</v>
      </c>
      <c r="L204" s="6">
        <v>1196777819.04759</v>
      </c>
      <c r="M204" s="6">
        <v>1175550597.0801899</v>
      </c>
      <c r="N204" s="6">
        <v>1202915786.0625501</v>
      </c>
      <c r="O204" s="6">
        <v>1208797934.1677401</v>
      </c>
      <c r="P204" s="6">
        <v>1331429646.6923399</v>
      </c>
      <c r="Q204" s="6">
        <v>1520172461.19926</v>
      </c>
      <c r="R204" s="6">
        <v>1531681125.9469199</v>
      </c>
      <c r="S204" s="6">
        <v>1804693312.1712401</v>
      </c>
      <c r="T204" s="6">
        <v>2253660803.3994498</v>
      </c>
      <c r="U204" s="6">
        <v>2576416179.49824</v>
      </c>
      <c r="V204" s="6">
        <v>2597003885.3134499</v>
      </c>
      <c r="W204" s="6">
        <v>2724366966.9675498</v>
      </c>
      <c r="X204" s="6">
        <v>2918480416.70783</v>
      </c>
      <c r="Y204" s="6">
        <v>3033439686.0503302</v>
      </c>
      <c r="Z204" s="6">
        <v>3464249095.1434302</v>
      </c>
      <c r="AA204" s="6">
        <v>3747619042.0900602</v>
      </c>
      <c r="AB204" s="6">
        <v>3571919430.9972701</v>
      </c>
      <c r="AC204" s="6">
        <v>3741609140.8038201</v>
      </c>
      <c r="AD204" s="6">
        <v>3432791928.13411</v>
      </c>
      <c r="AE204" s="6">
        <v>2822191117.41927</v>
      </c>
      <c r="AF204" s="6">
        <v>2537030812.8454199</v>
      </c>
      <c r="AG204" s="6">
        <v>2436137835.1600499</v>
      </c>
      <c r="AH204" s="6">
        <v>2967967912.6712098</v>
      </c>
      <c r="AI204" s="6">
        <v>3369110449.8318901</v>
      </c>
      <c r="AJ204" s="6">
        <v>3436500278.3000498</v>
      </c>
      <c r="AK204" s="6">
        <v>4067561177.65903</v>
      </c>
      <c r="AL204" s="6">
        <v>4226253365.53863</v>
      </c>
      <c r="AM204" s="6">
        <v>4268707798.6660299</v>
      </c>
      <c r="AN204" s="6">
        <v>3980478598.7515898</v>
      </c>
      <c r="AO204" s="6">
        <v>4067816935.5478301</v>
      </c>
      <c r="AP204" s="6">
        <v>4416530760.5651703</v>
      </c>
      <c r="AQ204" s="6">
        <v>4672686432.6596003</v>
      </c>
      <c r="AR204" s="6">
        <v>5069862018.9633303</v>
      </c>
      <c r="AS204" s="6">
        <v>5287849866.1813402</v>
      </c>
      <c r="AT204" s="6">
        <v>5964995971.7105503</v>
      </c>
      <c r="AU204" s="6">
        <v>5863573669.4031801</v>
      </c>
      <c r="AV204" s="6">
        <v>5759653483.7405901</v>
      </c>
      <c r="AW204" s="6">
        <v>5817245755.7765903</v>
      </c>
      <c r="AX204" s="6">
        <v>5974344210.5731802</v>
      </c>
      <c r="AY204" s="6">
        <v>6539297022.9055996</v>
      </c>
      <c r="AZ204" s="6">
        <v>6951206802.32094</v>
      </c>
      <c r="BA204" s="6">
        <v>7319626066.6212597</v>
      </c>
      <c r="BB204" s="6">
        <v>7574628202.8361397</v>
      </c>
      <c r="BC204" s="6">
        <v>10633623057.165199</v>
      </c>
      <c r="BD204" s="6">
        <v>9235948099.0159092</v>
      </c>
      <c r="BE204" s="6">
        <v>9829318024.0649109</v>
      </c>
      <c r="BF204" s="6">
        <v>9881150263.4409294</v>
      </c>
      <c r="BG204" s="6">
        <v>8615152588.2459602</v>
      </c>
      <c r="BH204" s="6">
        <v>9605322185.9706402</v>
      </c>
      <c r="BI204" s="6">
        <v>9728689555.0930691</v>
      </c>
      <c r="BJ204" s="6">
        <v>9777628676.7284107</v>
      </c>
      <c r="BK204" s="6">
        <v>9987659073.7467709</v>
      </c>
      <c r="BL204" s="6">
        <v>10047303628.239901</v>
      </c>
      <c r="BM204" s="6">
        <v>7797123598.0480299</v>
      </c>
      <c r="BN204" s="6">
        <v>8104522455.8200397</v>
      </c>
    </row>
    <row r="205" spans="1:66">
      <c r="A205" s="6" t="s">
        <v>855</v>
      </c>
      <c r="B205" s="6" t="s">
        <v>856</v>
      </c>
      <c r="C205" s="6" t="s">
        <v>457</v>
      </c>
      <c r="D205" s="6" t="s">
        <v>458</v>
      </c>
      <c r="AF205" s="6">
        <v>44201807182.260498</v>
      </c>
      <c r="AG205" s="6">
        <v>43741411678.019501</v>
      </c>
      <c r="AH205" s="6">
        <v>44703079404.659698</v>
      </c>
      <c r="AI205" s="6">
        <v>51800726365.025703</v>
      </c>
      <c r="AJ205" s="6">
        <v>52433710265.707497</v>
      </c>
      <c r="AK205" s="6">
        <v>54698159040.294502</v>
      </c>
      <c r="AL205" s="6">
        <v>68303496099.403</v>
      </c>
      <c r="AM205" s="6">
        <v>57434477110.049599</v>
      </c>
      <c r="AN205" s="6">
        <v>64118102790.138702</v>
      </c>
      <c r="AO205" s="6">
        <v>73141475167.189606</v>
      </c>
      <c r="AP205" s="6">
        <v>83992804437.990601</v>
      </c>
      <c r="AQ205" s="6">
        <v>79092052406.861694</v>
      </c>
      <c r="AR205" s="6">
        <v>67672826308.109001</v>
      </c>
      <c r="AS205" s="6">
        <v>82498939312.077194</v>
      </c>
      <c r="AT205" s="6">
        <v>60216053225.961601</v>
      </c>
      <c r="AU205" s="6">
        <v>70947167646.552795</v>
      </c>
      <c r="AV205" s="6">
        <v>84706794416.2668</v>
      </c>
      <c r="AW205" s="6">
        <v>111744063106.002</v>
      </c>
      <c r="AX205" s="6">
        <v>133611122642.43401</v>
      </c>
      <c r="AY205" s="6">
        <v>154168704682.14499</v>
      </c>
      <c r="AZ205" s="6">
        <v>162643614255.04999</v>
      </c>
      <c r="BA205" s="6">
        <v>158222407608.44</v>
      </c>
      <c r="BB205" s="6">
        <v>125698873160.92799</v>
      </c>
      <c r="BC205" s="6">
        <v>153306736834.07901</v>
      </c>
      <c r="BD205" s="6">
        <v>189602951370.95401</v>
      </c>
      <c r="BE205" s="6">
        <v>195030144942.388</v>
      </c>
      <c r="BF205" s="6">
        <v>222809692607.35001</v>
      </c>
      <c r="BG205" s="6">
        <v>233750487645.18201</v>
      </c>
      <c r="BH205" s="6">
        <v>255445044191.17599</v>
      </c>
      <c r="BI205" s="6">
        <v>261077632403.16101</v>
      </c>
      <c r="BJ205" s="6">
        <v>282633532189.48999</v>
      </c>
      <c r="BK205" s="6">
        <v>281942115018.03699</v>
      </c>
      <c r="BL205" s="6">
        <v>246767821505.005</v>
      </c>
      <c r="BM205" s="6">
        <v>264958292146.04401</v>
      </c>
      <c r="BN205" s="6">
        <v>284563587184.87799</v>
      </c>
    </row>
    <row r="206" spans="1:66">
      <c r="A206" s="6" t="s">
        <v>857</v>
      </c>
      <c r="B206" s="6" t="s">
        <v>858</v>
      </c>
      <c r="C206" s="6" t="s">
        <v>457</v>
      </c>
      <c r="D206" s="6" t="s">
        <v>458</v>
      </c>
    </row>
    <row r="207" spans="1:66">
      <c r="A207" s="6" t="s">
        <v>859</v>
      </c>
      <c r="B207" s="6" t="s">
        <v>860</v>
      </c>
      <c r="C207" s="6" t="s">
        <v>457</v>
      </c>
      <c r="D207" s="6" t="s">
        <v>458</v>
      </c>
      <c r="AI207" s="6">
        <v>2905934540.0711899</v>
      </c>
      <c r="AJ207" s="6">
        <v>3249417551.5925899</v>
      </c>
      <c r="AK207" s="6">
        <v>3187615953.3327198</v>
      </c>
      <c r="AL207" s="6">
        <v>2823038312.7209401</v>
      </c>
      <c r="AM207" s="6">
        <v>2857926868.5985699</v>
      </c>
      <c r="AN207" s="6">
        <v>2432358991.7659602</v>
      </c>
      <c r="AO207" s="6">
        <v>2368080150.6163402</v>
      </c>
      <c r="AP207" s="6">
        <v>2377885543.9123201</v>
      </c>
      <c r="AQ207" s="6">
        <v>2712572271.7509799</v>
      </c>
      <c r="AR207" s="6">
        <v>2880751611.2357202</v>
      </c>
      <c r="AS207" s="6">
        <v>3050688730.6097798</v>
      </c>
      <c r="AT207" s="6">
        <v>3416408515.9979601</v>
      </c>
      <c r="AU207" s="6">
        <v>3687413559.1567502</v>
      </c>
      <c r="AV207" s="6">
        <v>4202981866.9946699</v>
      </c>
      <c r="AW207" s="6">
        <v>4639377209.5863895</v>
      </c>
      <c r="AX207" s="6">
        <v>5506605272.4055996</v>
      </c>
      <c r="AY207" s="6">
        <v>6389847681.12819</v>
      </c>
      <c r="AZ207" s="6">
        <v>7316375594.9359598</v>
      </c>
      <c r="BA207" s="6">
        <v>8234870028.5247898</v>
      </c>
      <c r="BB207" s="6">
        <v>8169372122.3378201</v>
      </c>
      <c r="BC207" s="6">
        <v>9108192784.4599895</v>
      </c>
      <c r="BD207" s="6">
        <v>11086825587.9258</v>
      </c>
      <c r="BE207" s="6">
        <v>11197439933.5881</v>
      </c>
      <c r="BF207" s="6">
        <v>13151843941.9324</v>
      </c>
      <c r="BG207" s="6">
        <v>14101565725.070101</v>
      </c>
      <c r="BH207" s="6">
        <v>15100097232.697901</v>
      </c>
      <c r="BI207" s="6">
        <v>17514624596.789299</v>
      </c>
      <c r="BJ207" s="6">
        <v>20275687753.805</v>
      </c>
      <c r="BK207" s="6">
        <v>21839431312.076</v>
      </c>
      <c r="BL207" s="6">
        <v>23586585817.058102</v>
      </c>
      <c r="BM207" s="6">
        <v>24150441452.727402</v>
      </c>
      <c r="BN207" s="6">
        <v>25967992770.931702</v>
      </c>
    </row>
    <row r="208" spans="1:66">
      <c r="A208" s="6" t="s">
        <v>861</v>
      </c>
      <c r="B208" s="6" t="s">
        <v>862</v>
      </c>
      <c r="C208" s="6" t="s">
        <v>457</v>
      </c>
      <c r="D208" s="6" t="s">
        <v>458</v>
      </c>
      <c r="AA208" s="6">
        <v>757013025.02928305</v>
      </c>
      <c r="AB208" s="6">
        <v>734360620.13583803</v>
      </c>
      <c r="AC208" s="6">
        <v>733778052.26194596</v>
      </c>
      <c r="AD208" s="6">
        <v>715389908.351318</v>
      </c>
      <c r="AE208" s="6">
        <v>733093873.73348904</v>
      </c>
      <c r="AF208" s="6">
        <v>1003351154.5665801</v>
      </c>
      <c r="AG208" s="6">
        <v>1236713601.79883</v>
      </c>
      <c r="AH208" s="6">
        <v>1176942819.9154601</v>
      </c>
      <c r="AI208" s="6">
        <v>1194474047.0925</v>
      </c>
      <c r="AJ208" s="6">
        <v>1228754099.5051401</v>
      </c>
      <c r="AK208" s="6">
        <v>1171831803.25495</v>
      </c>
      <c r="AL208" s="6">
        <v>1235717817.30126</v>
      </c>
      <c r="AM208" s="6">
        <v>1362223098.99154</v>
      </c>
      <c r="AN208" s="6">
        <v>1919757447.57514</v>
      </c>
      <c r="AO208" s="6">
        <v>2109007316.7899401</v>
      </c>
      <c r="AP208" s="6">
        <v>2072603601.4324701</v>
      </c>
      <c r="AQ208" s="6">
        <v>2112390952.03614</v>
      </c>
      <c r="AR208" s="6">
        <v>2446905871.8091698</v>
      </c>
      <c r="AS208" s="6">
        <v>2252388888.3068399</v>
      </c>
      <c r="AT208" s="6">
        <v>2338653213.3083701</v>
      </c>
      <c r="AU208" s="6">
        <v>2491825987.4776502</v>
      </c>
      <c r="AV208" s="6">
        <v>2823746247.02108</v>
      </c>
      <c r="AW208" s="6">
        <v>3137084250.35186</v>
      </c>
      <c r="AX208" s="6">
        <v>3541376139.9762301</v>
      </c>
      <c r="AY208" s="6">
        <v>4255840771.2298298</v>
      </c>
      <c r="AZ208" s="6">
        <v>4933774668.8306904</v>
      </c>
      <c r="BA208" s="6">
        <v>5232126518.76688</v>
      </c>
      <c r="BB208" s="6">
        <v>5363194211.5496798</v>
      </c>
      <c r="BC208" s="6">
        <v>5940008460.2897701</v>
      </c>
      <c r="BD208" s="6">
        <v>6471244996.4884701</v>
      </c>
      <c r="BE208" s="6">
        <v>6668573424.4476805</v>
      </c>
      <c r="BF208" s="6">
        <v>7533286742.5808296</v>
      </c>
      <c r="BG208" s="6">
        <v>7347203943.5989504</v>
      </c>
      <c r="BH208" s="6">
        <v>7268751550.1851196</v>
      </c>
      <c r="BI208" s="6">
        <v>8153003949.0767603</v>
      </c>
      <c r="BJ208" s="6">
        <v>8314083446.09202</v>
      </c>
      <c r="BK208" s="6">
        <v>9126084719.4972591</v>
      </c>
      <c r="BL208" s="6">
        <v>10010796548.997999</v>
      </c>
      <c r="BM208" s="6">
        <v>10003455989.3848</v>
      </c>
      <c r="BN208" s="6">
        <v>10444864413.7988</v>
      </c>
    </row>
    <row r="209" spans="1:66">
      <c r="A209" s="6" t="s">
        <v>863</v>
      </c>
      <c r="B209" s="6" t="s">
        <v>864</v>
      </c>
      <c r="C209" s="6" t="s">
        <v>457</v>
      </c>
      <c r="D209" s="6" t="s">
        <v>458</v>
      </c>
      <c r="AI209" s="6">
        <v>71465878412.762207</v>
      </c>
      <c r="AJ209" s="6">
        <v>59204816425.054604</v>
      </c>
      <c r="AK209" s="6">
        <v>51489871808.108498</v>
      </c>
      <c r="AL209" s="6">
        <v>33660449052.2784</v>
      </c>
      <c r="AM209" s="6">
        <v>16742749866.719999</v>
      </c>
      <c r="AN209" s="6">
        <v>15074648110.4464</v>
      </c>
      <c r="AO209" s="6">
        <v>12054749226.912001</v>
      </c>
      <c r="AP209" s="6">
        <v>12492305161.5408</v>
      </c>
      <c r="AQ209" s="6">
        <v>13032249585.4702</v>
      </c>
      <c r="AR209" s="6">
        <v>13125806380.333599</v>
      </c>
      <c r="AS209" s="6">
        <v>14785580102.017</v>
      </c>
      <c r="AT209" s="6">
        <v>15653753529.883801</v>
      </c>
      <c r="AU209" s="6">
        <v>16104802421.8908</v>
      </c>
      <c r="AV209" s="6">
        <v>19673628572.511902</v>
      </c>
      <c r="AW209" s="6">
        <v>23534075257.331001</v>
      </c>
      <c r="AX209" s="6">
        <v>24465101411.551601</v>
      </c>
      <c r="AY209" s="6">
        <v>29616567269.803699</v>
      </c>
      <c r="AZ209" s="6">
        <v>36581374573.5728</v>
      </c>
      <c r="BA209" s="6">
        <v>36133508608.092598</v>
      </c>
      <c r="BB209" s="6">
        <v>18184985922.947102</v>
      </c>
      <c r="BC209" s="6">
        <v>18794455917.533199</v>
      </c>
      <c r="BD209" s="6">
        <v>20024717455.490898</v>
      </c>
      <c r="BE209" s="6">
        <v>20677217393.503799</v>
      </c>
      <c r="BF209" s="6">
        <v>19026164910.649101</v>
      </c>
      <c r="BG209" s="6">
        <v>13582313004.2241</v>
      </c>
      <c r="BH209" s="6">
        <v>12333517970.033899</v>
      </c>
      <c r="BI209" s="6">
        <v>14854637520.587799</v>
      </c>
      <c r="BJ209" s="6">
        <v>17240946031.154598</v>
      </c>
      <c r="BK209" s="6">
        <v>20101188272.554699</v>
      </c>
      <c r="BL209" s="6">
        <v>22458729573.751801</v>
      </c>
      <c r="BM209" s="6">
        <v>17664396129.858898</v>
      </c>
      <c r="BN209" s="6">
        <v>18989225839.598301</v>
      </c>
    </row>
    <row r="210" spans="1:66">
      <c r="A210" s="6" t="s">
        <v>865</v>
      </c>
      <c r="B210" s="6" t="s">
        <v>866</v>
      </c>
      <c r="C210" s="6" t="s">
        <v>457</v>
      </c>
      <c r="D210" s="6" t="s">
        <v>458</v>
      </c>
      <c r="E210" s="6">
        <v>2748518703.00594</v>
      </c>
      <c r="F210" s="6">
        <v>3254659507.0576801</v>
      </c>
      <c r="G210" s="6">
        <v>3342974843.3436399</v>
      </c>
      <c r="H210" s="6">
        <v>2811653575.6655402</v>
      </c>
      <c r="I210" s="6">
        <v>2359480090.1707301</v>
      </c>
      <c r="J210" s="6">
        <v>2350892205.1026602</v>
      </c>
      <c r="K210" s="6">
        <v>2180732385.3805499</v>
      </c>
      <c r="L210" s="6">
        <v>2581273500.2153101</v>
      </c>
      <c r="M210" s="6">
        <v>2371702122.0552902</v>
      </c>
      <c r="N210" s="6">
        <v>3037312850.16504</v>
      </c>
      <c r="O210" s="6">
        <v>3388459162.9980001</v>
      </c>
      <c r="P210" s="6">
        <v>3374090048.1293702</v>
      </c>
      <c r="Q210" s="6">
        <v>2529501738.34902</v>
      </c>
      <c r="R210" s="6">
        <v>2017948820.9907</v>
      </c>
      <c r="S210" s="6">
        <v>2696165113.1189699</v>
      </c>
      <c r="T210" s="6">
        <v>3800195007.23771</v>
      </c>
      <c r="U210" s="6">
        <v>4827226663.8696098</v>
      </c>
      <c r="V210" s="6">
        <v>5448135173.3991203</v>
      </c>
      <c r="W210" s="6">
        <v>6211140003.29846</v>
      </c>
      <c r="X210" s="6">
        <v>7338326109.7530203</v>
      </c>
      <c r="Y210" s="6">
        <v>7935215281.5159903</v>
      </c>
      <c r="Z210" s="6">
        <v>7536822310.3196201</v>
      </c>
      <c r="AA210" s="6">
        <v>6333610704.99611</v>
      </c>
      <c r="AB210" s="6">
        <v>3164709105.0364599</v>
      </c>
      <c r="AC210" s="6">
        <v>2442832080.8034902</v>
      </c>
      <c r="AD210" s="6">
        <v>1955143853.8436601</v>
      </c>
      <c r="AE210" s="6">
        <v>2206754151.2376599</v>
      </c>
      <c r="AF210" s="6">
        <v>2808143711.6724801</v>
      </c>
      <c r="AG210" s="6">
        <v>3418669693.85005</v>
      </c>
      <c r="AH210" s="6">
        <v>3260285441.76964</v>
      </c>
      <c r="AI210" s="6">
        <v>3009673807.4231701</v>
      </c>
      <c r="AJ210" s="6">
        <v>3656034096.4258399</v>
      </c>
      <c r="AK210" s="6">
        <v>4293695363.4780402</v>
      </c>
      <c r="AL210" s="6">
        <v>4921252832.6586905</v>
      </c>
      <c r="AM210" s="6">
        <v>5235797403.3091097</v>
      </c>
      <c r="AN210" s="6">
        <v>4964341185.8777704</v>
      </c>
      <c r="AO210" s="6">
        <v>5466817863.7825699</v>
      </c>
      <c r="AP210" s="6">
        <v>6019166153.0199699</v>
      </c>
      <c r="AQ210" s="6">
        <v>6474667903.7077799</v>
      </c>
      <c r="AR210" s="6">
        <v>5802669636.7085104</v>
      </c>
      <c r="AS210" s="6">
        <v>5282082359.65765</v>
      </c>
      <c r="AT210" s="6">
        <v>4917810263.0980902</v>
      </c>
      <c r="AU210" s="6">
        <v>3857683602.8123202</v>
      </c>
      <c r="AV210" s="6">
        <v>3762923721.6253901</v>
      </c>
      <c r="AW210" s="6">
        <v>4478506783.9964199</v>
      </c>
      <c r="AX210" s="6">
        <v>5327615525.1321602</v>
      </c>
      <c r="AY210" s="6">
        <v>6068534570.6233301</v>
      </c>
      <c r="AZ210" s="6">
        <v>6631553090.9931402</v>
      </c>
      <c r="BA210" s="6">
        <v>7912491202.9899302</v>
      </c>
      <c r="BB210" s="6">
        <v>7450659012.3994799</v>
      </c>
      <c r="BC210" s="6">
        <v>8644241466.2765503</v>
      </c>
      <c r="BD210" s="6">
        <v>9247458944.0625992</v>
      </c>
      <c r="BE210" s="6">
        <v>10926256462.7318</v>
      </c>
      <c r="BF210" s="6">
        <v>11341047488.6194</v>
      </c>
      <c r="BG210" s="6">
        <v>11613882524.878901</v>
      </c>
      <c r="BH210" s="6">
        <v>10540979840.745899</v>
      </c>
      <c r="BI210" s="6">
        <v>10367992814.303301</v>
      </c>
      <c r="BJ210" s="6">
        <v>10406596708.2279</v>
      </c>
      <c r="BK210" s="6">
        <v>9470815521.2019997</v>
      </c>
      <c r="BL210" s="6">
        <v>9543260936.9274406</v>
      </c>
      <c r="BM210" s="6">
        <v>9698725602.3934193</v>
      </c>
      <c r="BN210" s="6">
        <v>11175623093.0495</v>
      </c>
    </row>
    <row r="211" spans="1:66">
      <c r="A211" s="6" t="s">
        <v>867</v>
      </c>
      <c r="B211" s="6" t="s">
        <v>868</v>
      </c>
      <c r="C211" s="6" t="s">
        <v>457</v>
      </c>
      <c r="D211" s="6" t="s">
        <v>458</v>
      </c>
      <c r="Q211" s="6">
        <v>962670937000</v>
      </c>
      <c r="R211" s="6">
        <v>1030799136000</v>
      </c>
      <c r="S211" s="6">
        <v>990565202000</v>
      </c>
      <c r="T211" s="6">
        <v>918252708000</v>
      </c>
      <c r="U211" s="6">
        <v>992007812000</v>
      </c>
      <c r="V211" s="6">
        <v>1094471574000</v>
      </c>
      <c r="W211" s="6">
        <v>1211067086000</v>
      </c>
      <c r="X211" s="6">
        <v>1280084564000</v>
      </c>
      <c r="Y211" s="6">
        <v>1225137469000</v>
      </c>
      <c r="Z211" s="6">
        <v>1248510448000</v>
      </c>
      <c r="AA211" s="6">
        <v>1186514641000</v>
      </c>
      <c r="AB211" s="6">
        <v>1272646856000</v>
      </c>
      <c r="AC211" s="6">
        <v>1463661051000</v>
      </c>
      <c r="AD211" s="6">
        <v>1566186179000</v>
      </c>
      <c r="AE211" s="6">
        <v>1615456444000</v>
      </c>
      <c r="AF211" s="6">
        <v>1644019489000</v>
      </c>
      <c r="AG211" s="6">
        <v>1682028663000</v>
      </c>
      <c r="AH211" s="6">
        <v>1731320770000</v>
      </c>
      <c r="AI211" s="6">
        <v>1729505807000</v>
      </c>
      <c r="AJ211" s="6">
        <v>1658474707000</v>
      </c>
      <c r="AK211" s="6">
        <v>1726472894000</v>
      </c>
      <c r="AL211" s="6">
        <v>1814436714000</v>
      </c>
      <c r="AM211" s="6">
        <v>1925203542000</v>
      </c>
      <c r="AN211" s="6">
        <v>2024462777000</v>
      </c>
      <c r="AO211" s="6">
        <v>2179420053000</v>
      </c>
      <c r="AP211" s="6">
        <v>2335927069000</v>
      </c>
      <c r="AQ211" s="6">
        <v>2553021606000</v>
      </c>
      <c r="AR211" s="6">
        <v>2765547013000</v>
      </c>
      <c r="AS211" s="6">
        <v>2942474183000</v>
      </c>
      <c r="AT211" s="6">
        <v>2930024265000</v>
      </c>
      <c r="AU211" s="6">
        <v>2880340043000</v>
      </c>
      <c r="AV211" s="6">
        <v>3002377323000</v>
      </c>
      <c r="AW211" s="6">
        <v>3182304122000</v>
      </c>
      <c r="AX211" s="6">
        <v>3375132240000</v>
      </c>
      <c r="AY211" s="6">
        <v>3465393626000</v>
      </c>
      <c r="AZ211" s="6">
        <v>3445331265000</v>
      </c>
      <c r="BA211" s="6">
        <v>3300434811000</v>
      </c>
      <c r="BB211" s="6">
        <v>2887151615000</v>
      </c>
      <c r="BC211" s="6">
        <v>2951599963000</v>
      </c>
      <c r="BD211" s="6">
        <v>3086680014000</v>
      </c>
      <c r="BE211" s="6">
        <v>3298732178000</v>
      </c>
      <c r="BF211" s="6">
        <v>3416444750000</v>
      </c>
      <c r="BG211" s="6">
        <v>3591825301000</v>
      </c>
      <c r="BH211" s="6">
        <v>3722979000000</v>
      </c>
      <c r="BI211" s="6">
        <v>3802207075000</v>
      </c>
      <c r="BJ211" s="6">
        <v>3948265313000</v>
      </c>
      <c r="BK211" s="6">
        <v>4132056059000</v>
      </c>
      <c r="BL211" s="6">
        <v>4240908075000</v>
      </c>
      <c r="BM211" s="6">
        <v>4188560174000</v>
      </c>
      <c r="BN211" s="6">
        <v>4428099927000</v>
      </c>
    </row>
    <row r="212" spans="1:66">
      <c r="A212" s="6" t="s">
        <v>869</v>
      </c>
      <c r="B212" s="6" t="s">
        <v>870</v>
      </c>
      <c r="C212" s="6" t="s">
        <v>457</v>
      </c>
      <c r="D212" s="6" t="s">
        <v>458</v>
      </c>
      <c r="AI212" s="6">
        <v>5784749568.8067503</v>
      </c>
      <c r="AJ212" s="6">
        <v>6073987047.1098604</v>
      </c>
      <c r="AK212" s="6">
        <v>4130311191.1536698</v>
      </c>
      <c r="AL212" s="6">
        <v>3923795631.5502501</v>
      </c>
      <c r="AM212" s="6">
        <v>3060560593.47756</v>
      </c>
      <c r="AN212" s="6">
        <v>3182983015.8824501</v>
      </c>
      <c r="AO212" s="6">
        <v>3405791827.92592</v>
      </c>
      <c r="AP212" s="6">
        <v>3984776438.8168802</v>
      </c>
      <c r="AQ212" s="6">
        <v>4151972473.3744502</v>
      </c>
      <c r="AR212" s="6">
        <v>4197644170.0412002</v>
      </c>
      <c r="AS212" s="6">
        <v>4235422966.7589998</v>
      </c>
      <c r="AT212" s="6">
        <v>4404839886.0486202</v>
      </c>
      <c r="AU212" s="6">
        <v>4563414122.0584002</v>
      </c>
      <c r="AV212" s="6">
        <v>4768767757.7653103</v>
      </c>
      <c r="AW212" s="6">
        <v>5002333989.53827</v>
      </c>
      <c r="AX212" s="6">
        <v>5352497368.6954699</v>
      </c>
      <c r="AY212" s="6">
        <v>5839574629.4726496</v>
      </c>
      <c r="AZ212" s="6">
        <v>7176837219.0865803</v>
      </c>
      <c r="BA212" s="6">
        <v>9207882153.8113804</v>
      </c>
      <c r="BB212" s="6">
        <v>11491436927.254601</v>
      </c>
      <c r="BC212" s="6">
        <v>12548649124.804899</v>
      </c>
      <c r="BD212" s="6">
        <v>12874914002.047001</v>
      </c>
      <c r="BE212" s="6">
        <v>14239654886.2456</v>
      </c>
      <c r="BF212" s="6">
        <v>15848735888.4307</v>
      </c>
      <c r="BG212" s="6">
        <v>17399429882.387001</v>
      </c>
      <c r="BH212" s="6">
        <v>19041252419.910801</v>
      </c>
      <c r="BI212" s="6">
        <v>19826542248.483299</v>
      </c>
      <c r="BJ212" s="6">
        <v>23667266712.031101</v>
      </c>
      <c r="BK212" s="6">
        <v>30743779458.873798</v>
      </c>
      <c r="BL212" s="6">
        <v>42457167260.204102</v>
      </c>
      <c r="BM212" s="6">
        <v>40589044350.295303</v>
      </c>
      <c r="BN212" s="6">
        <v>42699674656.492401</v>
      </c>
    </row>
    <row r="213" spans="1:66">
      <c r="A213" s="6" t="s">
        <v>871</v>
      </c>
      <c r="B213" s="6" t="s">
        <v>872</v>
      </c>
      <c r="C213" s="6" t="s">
        <v>457</v>
      </c>
      <c r="D213" s="6" t="s">
        <v>458</v>
      </c>
    </row>
    <row r="214" spans="1:66">
      <c r="A214" s="6" t="s">
        <v>873</v>
      </c>
      <c r="B214" s="6" t="s">
        <v>874</v>
      </c>
      <c r="C214" s="6" t="s">
        <v>457</v>
      </c>
      <c r="D214" s="6" t="s">
        <v>458</v>
      </c>
    </row>
    <row r="215" spans="1:66">
      <c r="A215" s="6" t="s">
        <v>875</v>
      </c>
      <c r="B215" s="6" t="s">
        <v>876</v>
      </c>
      <c r="C215" s="6" t="s">
        <v>457</v>
      </c>
      <c r="D215" s="6" t="s">
        <v>458</v>
      </c>
    </row>
    <row r="216" spans="1:66">
      <c r="A216" s="6" t="s">
        <v>877</v>
      </c>
      <c r="B216" s="6" t="s">
        <v>878</v>
      </c>
      <c r="C216" s="6" t="s">
        <v>457</v>
      </c>
      <c r="D216" s="6" t="s">
        <v>458</v>
      </c>
    </row>
    <row r="217" spans="1:66">
      <c r="A217" s="6" t="s">
        <v>879</v>
      </c>
      <c r="B217" s="6" t="s">
        <v>880</v>
      </c>
      <c r="C217" s="6" t="s">
        <v>457</v>
      </c>
      <c r="D217" s="6" t="s">
        <v>458</v>
      </c>
      <c r="AM217" s="6">
        <v>11110952439.9457</v>
      </c>
      <c r="AN217" s="6">
        <v>12749706016.481899</v>
      </c>
      <c r="AO217" s="6">
        <v>14535407920.6119</v>
      </c>
      <c r="AP217" s="6">
        <v>16012593955.267099</v>
      </c>
      <c r="AQ217" s="6">
        <v>17999871278.246899</v>
      </c>
      <c r="AR217" s="6">
        <v>18283767577.670399</v>
      </c>
      <c r="AS217" s="6">
        <v>20145124534.2005</v>
      </c>
      <c r="AT217" s="6">
        <v>22304482841.798801</v>
      </c>
      <c r="AU217" s="6">
        <v>25173712589.935699</v>
      </c>
      <c r="AV217" s="6">
        <v>28169886727.190201</v>
      </c>
      <c r="AW217" s="6">
        <v>31111178843.184299</v>
      </c>
      <c r="AX217" s="6">
        <v>34144796541.335098</v>
      </c>
      <c r="AY217" s="6">
        <v>37525928610.742897</v>
      </c>
      <c r="AZ217" s="6">
        <v>46591138692.498199</v>
      </c>
      <c r="BA217" s="6">
        <v>48379668950.521103</v>
      </c>
      <c r="BB217" s="6">
        <v>52600991222.628197</v>
      </c>
      <c r="BC217" s="6">
        <v>58331442831.813004</v>
      </c>
      <c r="BD217" s="6">
        <v>55546875159.529999</v>
      </c>
      <c r="BE217" s="6">
        <v>56846695314.6474</v>
      </c>
      <c r="BF217" s="6">
        <v>60172239101.056</v>
      </c>
      <c r="BG217" s="6">
        <v>65756209810.292099</v>
      </c>
      <c r="BH217" s="6">
        <v>72200328907.837204</v>
      </c>
      <c r="BI217" s="6">
        <v>79420367853.871902</v>
      </c>
      <c r="BJ217" s="6">
        <v>87759477716.0867</v>
      </c>
      <c r="BK217" s="6">
        <v>94990839981.277496</v>
      </c>
      <c r="BL217" s="6">
        <v>102285237408.188</v>
      </c>
      <c r="BM217" s="6">
        <v>106478922514.075</v>
      </c>
      <c r="BN217" s="6">
        <v>110459947208.85699</v>
      </c>
    </row>
    <row r="218" spans="1:66">
      <c r="A218" s="6" t="s">
        <v>881</v>
      </c>
      <c r="B218" s="6" t="s">
        <v>882</v>
      </c>
      <c r="C218" s="6" t="s">
        <v>457</v>
      </c>
      <c r="D218" s="6" t="s">
        <v>458</v>
      </c>
      <c r="AF218" s="6">
        <f>AF219/AG219</f>
        <v>0.94342574479076169</v>
      </c>
      <c r="AG218" s="6">
        <f t="shared" ref="AG218:AL218" si="0">AG219/AH219</f>
        <v>0.94767012029601982</v>
      </c>
      <c r="AH218" s="6">
        <f t="shared" si="0"/>
        <v>0.96642388325644946</v>
      </c>
      <c r="AI218" s="6">
        <f t="shared" si="0"/>
        <v>1.013797042909691</v>
      </c>
      <c r="AJ218" s="6">
        <f t="shared" si="0"/>
        <v>1.0140500715620251</v>
      </c>
      <c r="AK218" s="6">
        <f t="shared" si="0"/>
        <v>1.012504134433617</v>
      </c>
      <c r="AL218" s="6">
        <f t="shared" si="0"/>
        <v>0.96795887185059371</v>
      </c>
      <c r="AU218" s="6">
        <v>70312653.002595603</v>
      </c>
      <c r="AV218" s="6">
        <v>62879287.529779702</v>
      </c>
      <c r="AW218" s="6">
        <v>92353329.954877898</v>
      </c>
      <c r="AX218" s="6">
        <v>99577164.320406407</v>
      </c>
      <c r="AY218" s="6">
        <v>133461337.670316</v>
      </c>
      <c r="AZ218" s="6">
        <v>161777970.16944599</v>
      </c>
      <c r="BA218" s="6">
        <v>219029850.817792</v>
      </c>
      <c r="BB218" s="6">
        <v>216754941.65295699</v>
      </c>
      <c r="BC218" s="6">
        <v>206168631.89905399</v>
      </c>
      <c r="BD218" s="6">
        <v>166178123.42248201</v>
      </c>
      <c r="BE218" s="6">
        <v>147210569.37708199</v>
      </c>
      <c r="BF218" s="6">
        <v>172284458.549144</v>
      </c>
      <c r="BG218" s="6">
        <v>159403284.28685501</v>
      </c>
      <c r="BH218" s="6">
        <v>234215867.26024199</v>
      </c>
      <c r="BI218" s="6">
        <v>176315437.94648299</v>
      </c>
      <c r="BJ218" s="6">
        <v>228588460.37880901</v>
      </c>
      <c r="BK218" s="6">
        <v>263630043.65468699</v>
      </c>
      <c r="BL218" s="6">
        <v>253901813.67348501</v>
      </c>
      <c r="BM218" s="6">
        <v>385507304.39354098</v>
      </c>
      <c r="BN218" s="6">
        <v>428960064.97624302</v>
      </c>
    </row>
    <row r="219" spans="1:66">
      <c r="A219" s="6" t="s">
        <v>436</v>
      </c>
      <c r="B219" s="6" t="s">
        <v>883</v>
      </c>
      <c r="C219" s="6" t="s">
        <v>457</v>
      </c>
      <c r="D219" s="6" t="s">
        <v>458</v>
      </c>
      <c r="E219" s="6">
        <f t="shared" ref="E219:AD219" si="1">F219*$AF$218</f>
        <v>1920917899629.6213</v>
      </c>
      <c r="F219" s="6">
        <f t="shared" si="1"/>
        <v>2036109264810.9294</v>
      </c>
      <c r="G219" s="6">
        <f t="shared" si="1"/>
        <v>2158208291488.2817</v>
      </c>
      <c r="H219" s="6">
        <f t="shared" si="1"/>
        <v>2287629210253.2578</v>
      </c>
      <c r="I219" s="6">
        <f t="shared" si="1"/>
        <v>2424811091794.6396</v>
      </c>
      <c r="J219" s="6">
        <f t="shared" si="1"/>
        <v>2570219336480.4009</v>
      </c>
      <c r="K219" s="6">
        <f t="shared" si="1"/>
        <v>2724347253265.2144</v>
      </c>
      <c r="L219" s="6">
        <f t="shared" si="1"/>
        <v>2887717733280.0425</v>
      </c>
      <c r="M219" s="6">
        <f t="shared" si="1"/>
        <v>3060885023781.5981</v>
      </c>
      <c r="N219" s="6">
        <f t="shared" si="1"/>
        <v>3244436608479.9375</v>
      </c>
      <c r="O219" s="6">
        <f t="shared" si="1"/>
        <v>3438995200623.3486</v>
      </c>
      <c r="P219" s="6">
        <f t="shared" si="1"/>
        <v>3645220855602.2271</v>
      </c>
      <c r="Q219" s="6">
        <f t="shared" si="1"/>
        <v>3863813210239.1216</v>
      </c>
      <c r="R219" s="6">
        <f t="shared" si="1"/>
        <v>4095513856361.9121</v>
      </c>
      <c r="S219" s="6">
        <f t="shared" si="1"/>
        <v>4341108856712.6587</v>
      </c>
      <c r="T219" s="6">
        <f t="shared" si="1"/>
        <v>4601431411727.5381</v>
      </c>
      <c r="U219" s="6">
        <f t="shared" si="1"/>
        <v>4877364686235.1309</v>
      </c>
      <c r="V219" s="6">
        <f t="shared" si="1"/>
        <v>5169844805662.8564</v>
      </c>
      <c r="W219" s="6">
        <f t="shared" si="1"/>
        <v>5479864031916.4219</v>
      </c>
      <c r="X219" s="6">
        <f t="shared" si="1"/>
        <v>5808474129706.707</v>
      </c>
      <c r="Y219" s="6">
        <f t="shared" si="1"/>
        <v>6156789934744.6191</v>
      </c>
      <c r="Z219" s="6">
        <f t="shared" si="1"/>
        <v>6525993135909.2891</v>
      </c>
      <c r="AA219" s="6">
        <f t="shared" si="1"/>
        <v>6917336284220.9277</v>
      </c>
      <c r="AB219" s="6">
        <f t="shared" si="1"/>
        <v>7332147042219.0928</v>
      </c>
      <c r="AC219" s="6">
        <f t="shared" si="1"/>
        <v>7771832688162.7109</v>
      </c>
      <c r="AD219" s="6">
        <f t="shared" si="1"/>
        <v>8237884890332.7227</v>
      </c>
      <c r="AE219" s="6">
        <f>AF219*$AF$218</f>
        <v>8731884767634.54</v>
      </c>
      <c r="AF219" s="6">
        <v>9255508253668.8105</v>
      </c>
      <c r="AG219" s="6">
        <v>9810531782468.5293</v>
      </c>
      <c r="AH219" s="6">
        <v>10352264540538.699</v>
      </c>
      <c r="AI219" s="6">
        <v>10711929537229.4</v>
      </c>
      <c r="AJ219" s="6">
        <v>10566147940701.4</v>
      </c>
      <c r="AK219" s="6">
        <v>10419749711595.1</v>
      </c>
      <c r="AL219" s="6">
        <v>10291068803806.699</v>
      </c>
      <c r="AM219" s="6">
        <v>10631721143411.5</v>
      </c>
      <c r="AN219" s="6">
        <v>11023115058820.199</v>
      </c>
      <c r="AO219" s="6">
        <v>11743573992952.6</v>
      </c>
      <c r="AP219" s="6">
        <v>12333254834236.6</v>
      </c>
      <c r="AQ219" s="6">
        <v>12701637925892.199</v>
      </c>
      <c r="AR219" s="6">
        <v>13148294148991.1</v>
      </c>
      <c r="AS219" s="6">
        <v>13902617826442.5</v>
      </c>
      <c r="AT219" s="6">
        <v>13934690943523.6</v>
      </c>
      <c r="AU219" s="6">
        <v>13935069992978.801</v>
      </c>
      <c r="AV219" s="6">
        <v>14430198233358.301</v>
      </c>
      <c r="AW219" s="6">
        <v>15231856517954.9</v>
      </c>
      <c r="AX219" s="6">
        <v>16127151079831.9</v>
      </c>
      <c r="AY219" s="6">
        <v>17064202775469.199</v>
      </c>
      <c r="AZ219" s="6">
        <v>17872190917003.301</v>
      </c>
      <c r="BA219" s="6">
        <v>17975355809253.699</v>
      </c>
      <c r="BB219" s="6">
        <v>16175392970286.699</v>
      </c>
      <c r="BC219" s="6">
        <v>16657366093808.301</v>
      </c>
      <c r="BD219" s="6">
        <v>17368548478476.801</v>
      </c>
      <c r="BE219" s="6">
        <v>17556947589770</v>
      </c>
      <c r="BF219" s="6">
        <v>17867946825818.5</v>
      </c>
      <c r="BG219" s="6">
        <v>18353058067077</v>
      </c>
      <c r="BH219" s="6">
        <v>18818705780374.699</v>
      </c>
      <c r="BI219" s="6">
        <v>19174167861651.5</v>
      </c>
      <c r="BJ219" s="6">
        <v>19887745957078.898</v>
      </c>
      <c r="BK219" s="6">
        <v>20571879336797.801</v>
      </c>
      <c r="BL219" s="6">
        <v>21091541312317.301</v>
      </c>
      <c r="BM219" s="6">
        <v>20099777571428.199</v>
      </c>
      <c r="BN219" s="6">
        <v>21373480992399.898</v>
      </c>
    </row>
    <row r="220" spans="1:66">
      <c r="A220" s="6" t="s">
        <v>884</v>
      </c>
      <c r="B220" s="6" t="s">
        <v>885</v>
      </c>
      <c r="C220" s="6" t="s">
        <v>457</v>
      </c>
      <c r="D220" s="6" t="s">
        <v>458</v>
      </c>
      <c r="BG220" s="6">
        <v>280875955.63745999</v>
      </c>
      <c r="BH220" s="6">
        <v>287222238.42841601</v>
      </c>
      <c r="BI220" s="6">
        <v>329513201.78011501</v>
      </c>
      <c r="BJ220" s="6">
        <v>299093388.11664599</v>
      </c>
      <c r="BK220" s="6">
        <v>304126997.955634</v>
      </c>
      <c r="BL220" s="6">
        <v>324647578.87572002</v>
      </c>
      <c r="BM220" s="6">
        <v>317352285.362643</v>
      </c>
      <c r="BN220" s="6">
        <v>286176858.447209</v>
      </c>
    </row>
    <row r="221" spans="1:66">
      <c r="A221" s="6" t="s">
        <v>886</v>
      </c>
      <c r="B221" s="6" t="s">
        <v>887</v>
      </c>
      <c r="C221" s="6" t="s">
        <v>457</v>
      </c>
      <c r="D221" s="6" t="s">
        <v>458</v>
      </c>
      <c r="BA221" s="6">
        <v>1254974411.1277599</v>
      </c>
      <c r="BB221" s="6">
        <v>1350311976.2151899</v>
      </c>
      <c r="BC221" s="6">
        <v>1470549343.8687799</v>
      </c>
      <c r="BD221" s="6">
        <v>1637516063.2772</v>
      </c>
      <c r="BE221" s="6">
        <v>1673627058.14539</v>
      </c>
      <c r="BF221" s="6">
        <v>1701569939.48616</v>
      </c>
      <c r="BG221" s="6">
        <v>1668391298.8045599</v>
      </c>
      <c r="BH221" s="6">
        <v>1779644957.28392</v>
      </c>
      <c r="BI221" s="6">
        <v>1907931847.5444801</v>
      </c>
      <c r="BJ221" s="6">
        <v>2116600617.1758201</v>
      </c>
      <c r="BK221" s="6">
        <v>2231391026.38203</v>
      </c>
      <c r="BL221" s="6">
        <v>2295817480.6988301</v>
      </c>
      <c r="BM221" s="6">
        <v>2120439268.2056601</v>
      </c>
      <c r="BN221" s="6">
        <v>2396697234.53055</v>
      </c>
    </row>
    <row r="222" spans="1:66">
      <c r="A222" s="6" t="s">
        <v>888</v>
      </c>
      <c r="B222" s="6" t="s">
        <v>889</v>
      </c>
      <c r="C222" s="6" t="s">
        <v>457</v>
      </c>
      <c r="D222" s="6" t="s">
        <v>458</v>
      </c>
    </row>
    <row r="223" spans="1:66">
      <c r="A223" s="6" t="s">
        <v>890</v>
      </c>
      <c r="B223" s="6" t="s">
        <v>891</v>
      </c>
      <c r="C223" s="6" t="s">
        <v>457</v>
      </c>
      <c r="D223" s="6" t="s">
        <v>458</v>
      </c>
      <c r="E223" s="6">
        <v>7931329260.3543301</v>
      </c>
      <c r="F223" s="6">
        <v>7938622977.5620203</v>
      </c>
      <c r="G223" s="6">
        <v>7754240943.63447</v>
      </c>
      <c r="H223" s="6">
        <v>9138635525.8927002</v>
      </c>
      <c r="I223" s="6">
        <v>10935556479.2521</v>
      </c>
      <c r="J223" s="6">
        <v>12843765440.3288</v>
      </c>
      <c r="K223" s="6">
        <v>12697734242.041599</v>
      </c>
      <c r="L223" s="6">
        <v>13025402526.920099</v>
      </c>
      <c r="M223" s="6">
        <v>13614938787.6744</v>
      </c>
      <c r="N223" s="6">
        <v>15321433333.071899</v>
      </c>
      <c r="O223" s="6">
        <v>17508058381.108501</v>
      </c>
      <c r="P223" s="6">
        <v>19400738782.9688</v>
      </c>
      <c r="Q223" s="6">
        <v>20534166751.629299</v>
      </c>
      <c r="R223" s="6">
        <v>21606500035.292198</v>
      </c>
      <c r="S223" s="6">
        <v>23017324539.044899</v>
      </c>
      <c r="T223" s="6">
        <v>25263240449.5439</v>
      </c>
      <c r="U223" s="6">
        <v>24951100723.881802</v>
      </c>
      <c r="V223" s="6">
        <v>23463574548.848301</v>
      </c>
      <c r="W223" s="6">
        <v>22812943603.096298</v>
      </c>
      <c r="X223" s="6">
        <v>23763871787.431301</v>
      </c>
      <c r="Y223" s="6">
        <v>27822158783.439301</v>
      </c>
      <c r="Z223" s="6">
        <v>30313472985.796799</v>
      </c>
      <c r="AA223" s="6">
        <v>29661900915.2439</v>
      </c>
      <c r="AB223" s="6">
        <v>28611527210.270802</v>
      </c>
      <c r="AC223" s="6">
        <v>28185354529.555199</v>
      </c>
      <c r="AD223" s="6">
        <v>26204992667.069199</v>
      </c>
      <c r="AE223" s="6">
        <v>21337416769.275398</v>
      </c>
      <c r="AF223" s="6">
        <v>20245633573.058701</v>
      </c>
      <c r="AG223" s="6">
        <v>22793258409.342201</v>
      </c>
      <c r="AH223" s="6">
        <v>24275843679.170502</v>
      </c>
      <c r="AI223" s="6">
        <v>23707639580.571999</v>
      </c>
      <c r="AJ223" s="6">
        <v>21956049471.793701</v>
      </c>
      <c r="AK223" s="6">
        <v>20801210913.910599</v>
      </c>
      <c r="AL223" s="6">
        <v>20685766216.756699</v>
      </c>
      <c r="AM223" s="6">
        <v>22391753605.684399</v>
      </c>
      <c r="AN223" s="6">
        <v>24785715513.6581</v>
      </c>
      <c r="AO223" s="6">
        <v>27018467166.508499</v>
      </c>
      <c r="AP223" s="6">
        <v>28569832722.909302</v>
      </c>
      <c r="AQ223" s="6">
        <v>29931266659.869598</v>
      </c>
      <c r="AR223" s="6">
        <v>27657955076.9762</v>
      </c>
      <c r="AS223" s="6">
        <v>28727131098.684799</v>
      </c>
      <c r="AT223" s="6">
        <v>29545535617.652401</v>
      </c>
      <c r="AU223" s="6">
        <v>30577445928.458801</v>
      </c>
      <c r="AV223" s="6">
        <v>33707663069.4785</v>
      </c>
      <c r="AW223" s="6">
        <v>38048192412.965599</v>
      </c>
      <c r="AX223" s="6">
        <v>42227305614.593697</v>
      </c>
      <c r="AY223" s="6">
        <v>47355665116.425003</v>
      </c>
      <c r="AZ223" s="6">
        <v>53871194554.024498</v>
      </c>
      <c r="BA223" s="6">
        <v>60778837546.173897</v>
      </c>
      <c r="BB223" s="6">
        <v>56720786443.097198</v>
      </c>
      <c r="BC223" s="6">
        <v>54501726336.5933</v>
      </c>
      <c r="BD223" s="6">
        <v>58231557255.680099</v>
      </c>
      <c r="BE223" s="6">
        <v>59254941038.531197</v>
      </c>
      <c r="BF223" s="6">
        <v>62429743057.243896</v>
      </c>
      <c r="BG223" s="6">
        <v>61607362615.385803</v>
      </c>
      <c r="BH223" s="6">
        <v>62438804198.985199</v>
      </c>
      <c r="BI223" s="6">
        <v>61232507956.425903</v>
      </c>
      <c r="BJ223" s="6">
        <v>59987567553.1539</v>
      </c>
      <c r="BK223" s="6">
        <v>59199751226.174202</v>
      </c>
      <c r="BL223" s="6">
        <v>57943157153.072601</v>
      </c>
      <c r="BM223" s="6">
        <v>49455390256.766197</v>
      </c>
      <c r="BN223" s="6">
        <v>49565069645.011902</v>
      </c>
    </row>
    <row r="224" spans="1:66">
      <c r="A224" s="6" t="s">
        <v>892</v>
      </c>
      <c r="B224" s="6" t="s">
        <v>893</v>
      </c>
      <c r="C224" s="6" t="s">
        <v>457</v>
      </c>
      <c r="D224" s="6" t="s">
        <v>458</v>
      </c>
      <c r="BH224" s="6">
        <v>8171788810.0866804</v>
      </c>
    </row>
    <row r="225" spans="1:66">
      <c r="A225" s="6" t="s">
        <v>894</v>
      </c>
      <c r="B225" s="6" t="s">
        <v>895</v>
      </c>
      <c r="C225" s="6" t="s">
        <v>457</v>
      </c>
      <c r="D225" s="6" t="s">
        <v>458</v>
      </c>
      <c r="BB225" s="6">
        <v>1012323651.4822</v>
      </c>
      <c r="BC225" s="6">
        <v>1865460107.2851901</v>
      </c>
      <c r="BD225" s="6">
        <v>1760499631.99909</v>
      </c>
      <c r="BE225" s="6">
        <v>2193094842.9170599</v>
      </c>
      <c r="BF225" s="6">
        <v>1676951669.66783</v>
      </c>
      <c r="BG225" s="6">
        <v>1890430444.04584</v>
      </c>
      <c r="BH225" s="6">
        <v>1995427000</v>
      </c>
      <c r="BI225" s="6">
        <v>2005404187.55409</v>
      </c>
      <c r="BJ225" s="6">
        <v>2095368564.6884301</v>
      </c>
      <c r="BK225" s="6">
        <v>2176301700.08495</v>
      </c>
      <c r="BL225" s="6">
        <v>2098584449.5162699</v>
      </c>
      <c r="BM225" s="6">
        <v>1918902463.72139</v>
      </c>
      <c r="BN225" s="6">
        <v>1935048955.56409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454"/>
  <sheetViews>
    <sheetView topLeftCell="M16" workbookViewId="0">
      <selection activeCell="Z41" sqref="Z41"/>
    </sheetView>
  </sheetViews>
  <sheetFormatPr defaultRowHeight="15"/>
  <cols>
    <col min="1" max="1" width="8.7109375" style="6"/>
    <col min="2" max="2" width="10.85546875" style="6" bestFit="1" customWidth="1"/>
    <col min="5" max="5" width="8.7109375" style="6"/>
    <col min="32" max="32" width="9.85546875" bestFit="1" customWidth="1"/>
    <col min="33" max="33" width="9.85546875" style="6" customWidth="1"/>
    <col min="36" max="36" width="11.85546875" bestFit="1" customWidth="1"/>
  </cols>
  <sheetData>
    <row r="1" spans="1:56">
      <c r="A1" s="6" t="s">
        <v>415</v>
      </c>
      <c r="B1" s="6" t="s">
        <v>414</v>
      </c>
      <c r="C1" s="6" t="s">
        <v>420</v>
      </c>
      <c r="D1" t="s">
        <v>4</v>
      </c>
      <c r="F1" s="6" t="s">
        <v>421</v>
      </c>
      <c r="G1" s="6" t="s">
        <v>422</v>
      </c>
      <c r="H1" s="6" t="s">
        <v>423</v>
      </c>
      <c r="I1" s="6" t="s">
        <v>424</v>
      </c>
      <c r="J1" s="6" t="s">
        <v>425</v>
      </c>
      <c r="K1" s="6"/>
      <c r="L1" s="475" t="s">
        <v>446</v>
      </c>
      <c r="M1" s="475"/>
      <c r="N1" s="475"/>
      <c r="O1" s="475"/>
      <c r="P1" s="475"/>
      <c r="Q1" s="475"/>
      <c r="R1" s="475"/>
      <c r="S1" s="475"/>
      <c r="T1" s="6"/>
      <c r="V1" s="6">
        <v>9255508253668.8105</v>
      </c>
      <c r="W1" s="6">
        <v>9810531782468.5293</v>
      </c>
      <c r="X1" s="6">
        <v>10352264540538.699</v>
      </c>
      <c r="Y1" s="6">
        <v>10711929537229.4</v>
      </c>
      <c r="Z1" s="6">
        <v>10566147940701.4</v>
      </c>
      <c r="AA1" s="6">
        <v>10419749711595.1</v>
      </c>
      <c r="AB1" s="6">
        <v>10291068803806.699</v>
      </c>
      <c r="AC1" s="6">
        <v>10631721143411.5</v>
      </c>
      <c r="AD1" s="6">
        <v>11023115058820.199</v>
      </c>
      <c r="AE1" s="6">
        <v>11743573992952.6</v>
      </c>
      <c r="AF1" s="6">
        <v>12333254834236.6</v>
      </c>
      <c r="AG1" s="6">
        <v>12701637925892.199</v>
      </c>
      <c r="AH1" s="6">
        <v>13148294148991.1</v>
      </c>
      <c r="AI1" s="6">
        <v>13902617826442.5</v>
      </c>
      <c r="AJ1" s="6">
        <v>13934690943523.6</v>
      </c>
      <c r="AK1" s="6">
        <v>13935069992978.801</v>
      </c>
      <c r="AL1" s="6">
        <v>14430198233358.301</v>
      </c>
      <c r="AM1" s="6">
        <v>15231856517954.9</v>
      </c>
      <c r="AN1" s="6">
        <v>16127151079831.9</v>
      </c>
      <c r="AO1" s="6">
        <v>17064202775469.199</v>
      </c>
      <c r="AP1" s="6">
        <v>17872190917003.301</v>
      </c>
      <c r="AQ1" s="6">
        <v>17975355809253.699</v>
      </c>
      <c r="AR1" s="6">
        <v>16175392970286.699</v>
      </c>
      <c r="AS1" s="6">
        <v>16657366093808.301</v>
      </c>
      <c r="AT1" s="6">
        <v>17368548478476.801</v>
      </c>
      <c r="AU1" s="6">
        <v>17556947589770</v>
      </c>
      <c r="AV1" s="6">
        <v>17867946825818.5</v>
      </c>
      <c r="AW1" s="6">
        <v>18353058067077</v>
      </c>
      <c r="AX1" s="6">
        <v>18818705780374.699</v>
      </c>
      <c r="AY1" s="6">
        <v>19174167861651.5</v>
      </c>
      <c r="AZ1" s="6">
        <v>19887745957078.898</v>
      </c>
      <c r="BA1" s="6">
        <v>20571879336797.801</v>
      </c>
      <c r="BB1" s="6">
        <v>21091541312317.301</v>
      </c>
      <c r="BC1" s="6">
        <v>20099777571428.199</v>
      </c>
      <c r="BD1" s="6">
        <v>21373480992399.898</v>
      </c>
    </row>
    <row r="2" spans="1:56">
      <c r="A2" s="6">
        <v>33.9</v>
      </c>
      <c r="B2" s="6">
        <v>1600000000</v>
      </c>
      <c r="C2">
        <f>A2*B2/1000</f>
        <v>54240000</v>
      </c>
      <c r="D2">
        <v>840967.5</v>
      </c>
      <c r="F2" s="7">
        <v>867688.24650000001</v>
      </c>
      <c r="G2" s="7">
        <v>1242691.2790000001</v>
      </c>
      <c r="H2" s="3">
        <f>J2-I2-G2-F2</f>
        <v>260735.06450000021</v>
      </c>
      <c r="I2" s="7">
        <v>128207.567</v>
      </c>
      <c r="J2" s="7">
        <v>2499322.1570000001</v>
      </c>
      <c r="L2" s="6" t="s">
        <v>428</v>
      </c>
      <c r="M2" s="6" t="s">
        <v>429</v>
      </c>
      <c r="N2" s="6" t="s">
        <v>430</v>
      </c>
      <c r="O2" s="6" t="s">
        <v>431</v>
      </c>
      <c r="P2" s="6" t="s">
        <v>0</v>
      </c>
      <c r="Q2" s="6" t="s">
        <v>433</v>
      </c>
      <c r="R2" s="6" t="s">
        <v>434</v>
      </c>
      <c r="S2" s="6" t="s">
        <v>441</v>
      </c>
    </row>
    <row r="3" spans="1:56">
      <c r="F3" s="7">
        <v>887273.37600000005</v>
      </c>
      <c r="G3" s="7">
        <v>1260787.3929999999</v>
      </c>
      <c r="H3" s="3">
        <f t="shared" ref="H3:H66" si="0">J3-I3-G3-F3</f>
        <v>265408.39749999985</v>
      </c>
      <c r="I3" s="7">
        <v>129661.21400000001</v>
      </c>
      <c r="J3" s="7">
        <v>2543130.3805</v>
      </c>
      <c r="L3" s="6" t="s">
        <v>435</v>
      </c>
      <c r="M3" s="6" t="s">
        <v>436</v>
      </c>
      <c r="N3" s="6" t="s">
        <v>437</v>
      </c>
      <c r="O3" s="6" t="s">
        <v>438</v>
      </c>
      <c r="P3" s="6">
        <v>2010</v>
      </c>
      <c r="Q3" s="6" t="s">
        <v>439</v>
      </c>
      <c r="R3" s="6">
        <v>2858</v>
      </c>
      <c r="S3" s="6">
        <f>R3*365</f>
        <v>1043170</v>
      </c>
      <c r="U3" t="s">
        <v>953</v>
      </c>
      <c r="V3" t="s">
        <v>954</v>
      </c>
      <c r="W3" t="s">
        <v>955</v>
      </c>
      <c r="X3" s="6" t="s">
        <v>956</v>
      </c>
      <c r="Y3" t="s">
        <v>1157</v>
      </c>
      <c r="AC3" s="12" t="s">
        <v>1159</v>
      </c>
      <c r="AD3" s="12" t="s">
        <v>1249</v>
      </c>
      <c r="AE3" t="s">
        <v>1250</v>
      </c>
      <c r="AF3" t="s">
        <v>1461</v>
      </c>
      <c r="AH3" s="6" t="s">
        <v>451</v>
      </c>
      <c r="AI3" t="s">
        <v>436</v>
      </c>
    </row>
    <row r="4" spans="1:56">
      <c r="F4" s="7">
        <v>908814.32649999997</v>
      </c>
      <c r="G4" s="7">
        <v>1279511.3855000001</v>
      </c>
      <c r="H4" s="3">
        <f t="shared" si="0"/>
        <v>270396.23349999986</v>
      </c>
      <c r="I4" s="7">
        <v>131548.95300000001</v>
      </c>
      <c r="J4" s="7">
        <v>2590270.8985000001</v>
      </c>
      <c r="L4" s="6" t="s">
        <v>435</v>
      </c>
      <c r="M4" s="6" t="s">
        <v>436</v>
      </c>
      <c r="N4" s="6" t="s">
        <v>437</v>
      </c>
      <c r="O4" s="6" t="s">
        <v>438</v>
      </c>
      <c r="P4" s="6">
        <v>2011</v>
      </c>
      <c r="Q4" s="6" t="s">
        <v>439</v>
      </c>
      <c r="R4" s="6">
        <v>2872</v>
      </c>
      <c r="S4" s="6">
        <f t="shared" ref="S4:S13" si="1">R4*365</f>
        <v>1048280</v>
      </c>
      <c r="U4" s="8" t="s">
        <v>896</v>
      </c>
      <c r="V4" s="6">
        <v>2535192547167</v>
      </c>
      <c r="AC4" s="8" t="s">
        <v>242</v>
      </c>
      <c r="AD4" s="6">
        <v>314.43</v>
      </c>
      <c r="AE4">
        <f>AD4-297</f>
        <v>17.430000000000007</v>
      </c>
      <c r="AF4" s="6">
        <f>AE4*4800000</f>
        <v>83664000.00000003</v>
      </c>
      <c r="AH4" s="6" t="s">
        <v>452</v>
      </c>
      <c r="AI4" t="s">
        <v>883</v>
      </c>
    </row>
    <row r="5" spans="1:56">
      <c r="F5" s="7">
        <v>932586.79350000003</v>
      </c>
      <c r="G5" s="7">
        <v>1298174.8204999999</v>
      </c>
      <c r="H5" s="3">
        <f t="shared" si="0"/>
        <v>275643.80350000004</v>
      </c>
      <c r="I5" s="7">
        <v>133873.37899999999</v>
      </c>
      <c r="J5" s="7">
        <v>2640278.7965000002</v>
      </c>
      <c r="L5" s="6" t="s">
        <v>435</v>
      </c>
      <c r="M5" s="6" t="s">
        <v>436</v>
      </c>
      <c r="N5" s="6" t="s">
        <v>437</v>
      </c>
      <c r="O5" s="6" t="s">
        <v>438</v>
      </c>
      <c r="P5" s="6">
        <v>2012</v>
      </c>
      <c r="Q5" s="6" t="s">
        <v>439</v>
      </c>
      <c r="R5" s="6">
        <v>2881</v>
      </c>
      <c r="S5" s="6">
        <f t="shared" si="1"/>
        <v>1051565</v>
      </c>
      <c r="U5" s="8" t="s">
        <v>897</v>
      </c>
      <c r="V5" s="6">
        <v>2555830449395</v>
      </c>
      <c r="AC5" s="8" t="s">
        <v>243</v>
      </c>
      <c r="AD5" s="6">
        <v>315.00333333333333</v>
      </c>
      <c r="AE5" s="6">
        <f t="shared" ref="AE5:AE68" si="2">AD5-297</f>
        <v>18.00333333333333</v>
      </c>
      <c r="AF5" s="6">
        <f t="shared" ref="AF5:AF68" si="3">AE5*4800000</f>
        <v>86415999.999999985</v>
      </c>
      <c r="AH5" s="6" t="s">
        <v>453</v>
      </c>
      <c r="AI5" t="s">
        <v>457</v>
      </c>
    </row>
    <row r="6" spans="1:56">
      <c r="F6" s="7">
        <v>958075.90150000004</v>
      </c>
      <c r="G6" s="7">
        <v>1316401.0560000001</v>
      </c>
      <c r="H6" s="3">
        <f t="shared" si="0"/>
        <v>281176.85150000022</v>
      </c>
      <c r="I6" s="7">
        <v>136325.53</v>
      </c>
      <c r="J6" s="7">
        <v>2691979.3390000002</v>
      </c>
      <c r="L6" s="6" t="s">
        <v>435</v>
      </c>
      <c r="M6" s="6" t="s">
        <v>436</v>
      </c>
      <c r="N6" s="6" t="s">
        <v>437</v>
      </c>
      <c r="O6" s="6" t="s">
        <v>438</v>
      </c>
      <c r="P6" s="6">
        <v>2013</v>
      </c>
      <c r="Q6" s="6" t="s">
        <v>439</v>
      </c>
      <c r="R6" s="6">
        <v>2892</v>
      </c>
      <c r="S6" s="6">
        <f t="shared" si="1"/>
        <v>1055580</v>
      </c>
      <c r="U6" s="8" t="s">
        <v>898</v>
      </c>
      <c r="V6" s="6">
        <v>2804642157624</v>
      </c>
      <c r="AC6" s="8" t="s">
        <v>244</v>
      </c>
      <c r="AD6" s="6">
        <v>315.81333333333333</v>
      </c>
      <c r="AE6" s="6">
        <f t="shared" si="2"/>
        <v>18.813333333333333</v>
      </c>
      <c r="AF6" s="6">
        <f t="shared" si="3"/>
        <v>90304000</v>
      </c>
      <c r="AH6" s="6" t="s">
        <v>454</v>
      </c>
      <c r="AI6" t="s">
        <v>458</v>
      </c>
      <c r="AJ6" t="s">
        <v>1461</v>
      </c>
    </row>
    <row r="7" spans="1:56">
      <c r="F7" s="7">
        <v>985901.55500000005</v>
      </c>
      <c r="G7" s="7">
        <v>1334167.3840000001</v>
      </c>
      <c r="H7" s="3">
        <f t="shared" si="0"/>
        <v>287288.4854999996</v>
      </c>
      <c r="I7" s="7">
        <v>138714.71650000001</v>
      </c>
      <c r="J7" s="7">
        <v>2746072.1409999998</v>
      </c>
      <c r="L7" s="6" t="s">
        <v>435</v>
      </c>
      <c r="M7" s="6" t="s">
        <v>436</v>
      </c>
      <c r="N7" s="6" t="s">
        <v>437</v>
      </c>
      <c r="O7" s="6" t="s">
        <v>438</v>
      </c>
      <c r="P7" s="6">
        <v>2014</v>
      </c>
      <c r="Q7" s="6" t="s">
        <v>439</v>
      </c>
      <c r="R7" s="6">
        <v>2911</v>
      </c>
      <c r="S7" s="6">
        <f t="shared" si="1"/>
        <v>1062515</v>
      </c>
      <c r="U7" s="8" t="s">
        <v>899</v>
      </c>
      <c r="V7" s="6">
        <v>3080582442035</v>
      </c>
      <c r="AC7" s="8" t="s">
        <v>245</v>
      </c>
      <c r="AD7" s="6">
        <v>315.34666666666664</v>
      </c>
      <c r="AE7" s="6">
        <f t="shared" si="2"/>
        <v>18.346666666666636</v>
      </c>
      <c r="AF7" s="6">
        <f t="shared" si="3"/>
        <v>88063999.999999851</v>
      </c>
      <c r="AH7" s="6">
        <v>1987</v>
      </c>
      <c r="AI7">
        <v>9255508253668.8105</v>
      </c>
      <c r="AJ7">
        <f>AI7*0.135</f>
        <v>1249493614245.2896</v>
      </c>
    </row>
    <row r="8" spans="1:56">
      <c r="F8" s="7">
        <v>1014435.9895</v>
      </c>
      <c r="G8" s="7">
        <v>1351788.4709999999</v>
      </c>
      <c r="H8" s="3">
        <f t="shared" si="0"/>
        <v>293755.01550000033</v>
      </c>
      <c r="I8" s="7">
        <v>141023.155</v>
      </c>
      <c r="J8" s="7">
        <v>2801002.6310000001</v>
      </c>
      <c r="L8" s="6" t="s">
        <v>435</v>
      </c>
      <c r="M8" s="6" t="s">
        <v>436</v>
      </c>
      <c r="N8" s="6" t="s">
        <v>437</v>
      </c>
      <c r="O8" s="6" t="s">
        <v>438</v>
      </c>
      <c r="P8" s="6">
        <v>2015</v>
      </c>
      <c r="Q8" s="6" t="s">
        <v>439</v>
      </c>
      <c r="R8" s="6">
        <v>2915</v>
      </c>
      <c r="S8" s="6">
        <f t="shared" si="1"/>
        <v>1063975</v>
      </c>
      <c r="U8" s="8" t="s">
        <v>900</v>
      </c>
      <c r="V8" s="6">
        <v>3370782317736</v>
      </c>
      <c r="AC8" s="8" t="s">
        <v>246</v>
      </c>
      <c r="AD8" s="6">
        <v>315.59666666666669</v>
      </c>
      <c r="AE8" s="6">
        <f t="shared" si="2"/>
        <v>18.596666666666692</v>
      </c>
      <c r="AF8" s="6">
        <f t="shared" si="3"/>
        <v>89264000.000000119</v>
      </c>
      <c r="AH8" s="6">
        <v>1988</v>
      </c>
      <c r="AI8">
        <v>9810531782468.5293</v>
      </c>
      <c r="AJ8" s="6">
        <f t="shared" ref="AJ8:AJ41" si="4">AI8*0.135</f>
        <v>1324421790633.2515</v>
      </c>
    </row>
    <row r="9" spans="1:56">
      <c r="F9" s="7">
        <v>1045192.6355</v>
      </c>
      <c r="G9" s="7">
        <v>1368956.7355</v>
      </c>
      <c r="H9" s="3">
        <f t="shared" si="0"/>
        <v>300348.23050000041</v>
      </c>
      <c r="I9" s="7">
        <v>143369.255</v>
      </c>
      <c r="J9" s="7">
        <v>2857866.8565000002</v>
      </c>
      <c r="L9" s="6" t="s">
        <v>435</v>
      </c>
      <c r="M9" s="6" t="s">
        <v>436</v>
      </c>
      <c r="N9" s="6" t="s">
        <v>437</v>
      </c>
      <c r="O9" s="6" t="s">
        <v>438</v>
      </c>
      <c r="P9" s="6">
        <v>2016</v>
      </c>
      <c r="Q9" s="6" t="s">
        <v>439</v>
      </c>
      <c r="R9" s="6">
        <v>2928</v>
      </c>
      <c r="S9" s="6">
        <f t="shared" si="1"/>
        <v>1068720</v>
      </c>
      <c r="U9" s="8" t="s">
        <v>901</v>
      </c>
      <c r="V9" s="6">
        <v>3930729957298</v>
      </c>
      <c r="AC9" s="8" t="s">
        <v>247</v>
      </c>
      <c r="AD9" s="6">
        <v>315.64333333333337</v>
      </c>
      <c r="AE9" s="6">
        <f t="shared" si="2"/>
        <v>18.643333333333374</v>
      </c>
      <c r="AF9" s="6">
        <f t="shared" si="3"/>
        <v>89488000.000000194</v>
      </c>
      <c r="AH9" s="6">
        <v>1989</v>
      </c>
      <c r="AI9">
        <v>10352264540538.699</v>
      </c>
      <c r="AJ9" s="6">
        <f t="shared" si="4"/>
        <v>1397555712972.7244</v>
      </c>
    </row>
    <row r="10" spans="1:56">
      <c r="F10" s="7">
        <v>1076853.3064999999</v>
      </c>
      <c r="G10" s="7">
        <v>1385828.6015000001</v>
      </c>
      <c r="H10" s="3">
        <f t="shared" si="0"/>
        <v>307311.81099999999</v>
      </c>
      <c r="I10" s="7">
        <v>146114.378</v>
      </c>
      <c r="J10" s="7">
        <v>2916108.0970000001</v>
      </c>
      <c r="L10" s="6" t="s">
        <v>435</v>
      </c>
      <c r="M10" s="6" t="s">
        <v>436</v>
      </c>
      <c r="N10" s="6" t="s">
        <v>437</v>
      </c>
      <c r="O10" s="6" t="s">
        <v>438</v>
      </c>
      <c r="P10" s="6">
        <v>2017</v>
      </c>
      <c r="Q10" s="6" t="s">
        <v>439</v>
      </c>
      <c r="R10" s="6">
        <v>2949</v>
      </c>
      <c r="S10" s="6">
        <f t="shared" si="1"/>
        <v>1076385</v>
      </c>
      <c r="U10" s="8" t="s">
        <v>902</v>
      </c>
      <c r="V10" s="6">
        <v>4385673072474</v>
      </c>
      <c r="AC10" s="8" t="s">
        <v>248</v>
      </c>
      <c r="AD10" s="6">
        <v>316.2166666666667</v>
      </c>
      <c r="AE10" s="6">
        <f t="shared" si="2"/>
        <v>19.216666666666697</v>
      </c>
      <c r="AF10" s="6">
        <f t="shared" si="3"/>
        <v>92240000.000000149</v>
      </c>
      <c r="AH10" s="6">
        <v>1990</v>
      </c>
      <c r="AI10">
        <v>10711929537229.4</v>
      </c>
      <c r="AJ10" s="6">
        <f t="shared" si="4"/>
        <v>1446110487525.9692</v>
      </c>
    </row>
    <row r="11" spans="1:56">
      <c r="F11" s="7">
        <v>1104641.5330000001</v>
      </c>
      <c r="G11" s="7">
        <v>1402538.5</v>
      </c>
      <c r="H11" s="3">
        <f t="shared" si="0"/>
        <v>314112.0140000002</v>
      </c>
      <c r="I11" s="7">
        <v>149000.141</v>
      </c>
      <c r="J11" s="7">
        <v>2970292.1880000001</v>
      </c>
      <c r="L11" s="6" t="s">
        <v>435</v>
      </c>
      <c r="M11" s="6" t="s">
        <v>436</v>
      </c>
      <c r="N11" s="6" t="s">
        <v>437</v>
      </c>
      <c r="O11" s="6" t="s">
        <v>438</v>
      </c>
      <c r="P11" s="6">
        <v>2018</v>
      </c>
      <c r="Q11" s="6" t="s">
        <v>439</v>
      </c>
      <c r="R11" s="6">
        <v>2961</v>
      </c>
      <c r="S11" s="6">
        <f t="shared" si="1"/>
        <v>1080765</v>
      </c>
      <c r="U11" s="8" t="s">
        <v>903</v>
      </c>
      <c r="V11" s="6">
        <v>4708489889491</v>
      </c>
      <c r="AC11" s="8" t="s">
        <v>249</v>
      </c>
      <c r="AD11" s="6">
        <v>316.45333333333332</v>
      </c>
      <c r="AE11" s="6">
        <f t="shared" si="2"/>
        <v>19.453333333333319</v>
      </c>
      <c r="AF11" s="6">
        <f t="shared" si="3"/>
        <v>93375999.999999925</v>
      </c>
      <c r="AH11" s="6">
        <v>1991</v>
      </c>
      <c r="AI11">
        <v>10566147940701.4</v>
      </c>
      <c r="AJ11" s="6">
        <f t="shared" si="4"/>
        <v>1426429971994.6892</v>
      </c>
    </row>
    <row r="12" spans="1:56">
      <c r="F12" s="7">
        <v>1128260.5834999999</v>
      </c>
      <c r="G12" s="7">
        <v>1419053.4994999999</v>
      </c>
      <c r="H12" s="3">
        <f t="shared" si="0"/>
        <v>320336.85899999994</v>
      </c>
      <c r="I12" s="7">
        <v>151582.492</v>
      </c>
      <c r="J12" s="7">
        <v>3019233.4339999999</v>
      </c>
      <c r="L12" s="6" t="s">
        <v>435</v>
      </c>
      <c r="M12" s="6" t="s">
        <v>436</v>
      </c>
      <c r="N12" s="6" t="s">
        <v>437</v>
      </c>
      <c r="O12" s="6" t="s">
        <v>438</v>
      </c>
      <c r="P12" s="6">
        <v>2019</v>
      </c>
      <c r="Q12" s="6" t="s">
        <v>439</v>
      </c>
      <c r="R12" s="6">
        <v>2970</v>
      </c>
      <c r="S12" s="6">
        <f t="shared" si="1"/>
        <v>1084050</v>
      </c>
      <c r="U12" s="8" t="s">
        <v>904</v>
      </c>
      <c r="V12" s="6">
        <v>5915596075861</v>
      </c>
      <c r="AC12" s="8" t="s">
        <v>250</v>
      </c>
      <c r="AD12" s="6">
        <v>316.34666666666664</v>
      </c>
      <c r="AE12" s="6">
        <f t="shared" si="2"/>
        <v>19.346666666666636</v>
      </c>
      <c r="AF12" s="6">
        <f t="shared" si="3"/>
        <v>92863999.999999851</v>
      </c>
      <c r="AH12" s="6">
        <v>1992</v>
      </c>
      <c r="AI12">
        <v>10419749711595.1</v>
      </c>
      <c r="AJ12" s="6">
        <f t="shared" si="4"/>
        <v>1406666211065.3386</v>
      </c>
    </row>
    <row r="13" spans="1:56">
      <c r="F13" s="7">
        <v>1149243.9605</v>
      </c>
      <c r="G13" s="7">
        <v>1438218.4580000001</v>
      </c>
      <c r="H13" s="3">
        <f t="shared" si="0"/>
        <v>326399.70799999963</v>
      </c>
      <c r="I13" s="7">
        <v>154508.48300000001</v>
      </c>
      <c r="J13" s="7">
        <v>3068370.6094999998</v>
      </c>
      <c r="L13" s="6" t="s">
        <v>435</v>
      </c>
      <c r="M13" s="6" t="s">
        <v>436</v>
      </c>
      <c r="N13" s="6" t="s">
        <v>437</v>
      </c>
      <c r="O13" s="6" t="s">
        <v>438</v>
      </c>
      <c r="P13" s="6">
        <v>2020</v>
      </c>
      <c r="Q13" s="6" t="s">
        <v>439</v>
      </c>
      <c r="R13" s="6">
        <v>2982</v>
      </c>
      <c r="S13" s="6">
        <f t="shared" si="1"/>
        <v>1088430</v>
      </c>
      <c r="U13" s="8" t="s">
        <v>905</v>
      </c>
      <c r="V13" s="6">
        <v>6803297928222</v>
      </c>
      <c r="AC13" s="8" t="s">
        <v>251</v>
      </c>
      <c r="AD13" s="6">
        <v>317.13000000000005</v>
      </c>
      <c r="AE13" s="6">
        <f t="shared" si="2"/>
        <v>20.130000000000052</v>
      </c>
      <c r="AF13" s="6">
        <f t="shared" si="3"/>
        <v>96624000.000000253</v>
      </c>
      <c r="AH13" s="6">
        <v>1993</v>
      </c>
      <c r="AI13">
        <v>10291068803806.699</v>
      </c>
      <c r="AJ13" s="6">
        <f t="shared" si="4"/>
        <v>1389294288513.9045</v>
      </c>
    </row>
    <row r="14" spans="1:56">
      <c r="F14" s="7">
        <v>1174248.9154999999</v>
      </c>
      <c r="G14" s="7">
        <v>1461556.639</v>
      </c>
      <c r="H14" s="3">
        <f t="shared" si="0"/>
        <v>332843.09400000027</v>
      </c>
      <c r="I14" s="7">
        <v>158038.09400000001</v>
      </c>
      <c r="J14" s="7">
        <v>3126686.7425000002</v>
      </c>
      <c r="U14" s="8" t="s">
        <v>906</v>
      </c>
      <c r="V14" s="6">
        <v>8475890215188</v>
      </c>
      <c r="AC14" s="8" t="s">
        <v>252</v>
      </c>
      <c r="AD14" s="6">
        <v>317.26333333333332</v>
      </c>
      <c r="AE14" s="6">
        <f t="shared" si="2"/>
        <v>20.263333333333321</v>
      </c>
      <c r="AF14" s="6">
        <f t="shared" si="3"/>
        <v>97263999.99999994</v>
      </c>
      <c r="AH14" s="6">
        <v>1994</v>
      </c>
      <c r="AI14">
        <v>10631721143411.5</v>
      </c>
      <c r="AJ14" s="6">
        <f t="shared" si="4"/>
        <v>1435282354360.5525</v>
      </c>
    </row>
    <row r="15" spans="1:56">
      <c r="F15" s="7">
        <v>1207051.237</v>
      </c>
      <c r="G15" s="7">
        <v>1487221.6475</v>
      </c>
      <c r="H15" s="3">
        <f t="shared" si="0"/>
        <v>339560.78650000016</v>
      </c>
      <c r="I15" s="7">
        <v>161945.576</v>
      </c>
      <c r="J15" s="7">
        <v>3195779.247</v>
      </c>
      <c r="L15" s="475" t="s">
        <v>445</v>
      </c>
      <c r="M15" s="475"/>
      <c r="N15" s="475"/>
      <c r="O15" s="475"/>
      <c r="P15" s="475"/>
      <c r="Q15" s="475"/>
      <c r="R15" s="475"/>
      <c r="S15" s="475"/>
      <c r="U15" s="8" t="s">
        <v>907</v>
      </c>
      <c r="V15" s="6">
        <v>9960987744526</v>
      </c>
      <c r="AC15" s="8" t="s">
        <v>253</v>
      </c>
      <c r="AD15" s="6">
        <v>316.89000000000004</v>
      </c>
      <c r="AE15" s="6">
        <f t="shared" si="2"/>
        <v>19.890000000000043</v>
      </c>
      <c r="AF15" s="6">
        <f t="shared" si="3"/>
        <v>95472000.000000209</v>
      </c>
      <c r="AH15" s="6">
        <v>1995</v>
      </c>
      <c r="AI15">
        <v>11023115058820.199</v>
      </c>
      <c r="AJ15" s="6">
        <f t="shared" si="4"/>
        <v>1488120532940.7271</v>
      </c>
    </row>
    <row r="16" spans="1:56">
      <c r="F16" s="7">
        <v>1239842.9765000001</v>
      </c>
      <c r="G16" s="7">
        <v>1514923.3019999999</v>
      </c>
      <c r="H16" s="3">
        <f t="shared" si="0"/>
        <v>346326.85300000012</v>
      </c>
      <c r="I16" s="7">
        <v>166119.2065</v>
      </c>
      <c r="J16" s="7">
        <v>3267212.338</v>
      </c>
      <c r="L16" s="6" t="s">
        <v>428</v>
      </c>
      <c r="M16" s="6" t="s">
        <v>429</v>
      </c>
      <c r="N16" s="6" t="s">
        <v>430</v>
      </c>
      <c r="O16" s="6" t="s">
        <v>431</v>
      </c>
      <c r="P16" s="6" t="s">
        <v>0</v>
      </c>
      <c r="Q16" s="6" t="s">
        <v>433</v>
      </c>
      <c r="R16" s="6" t="s">
        <v>434</v>
      </c>
      <c r="S16" t="s">
        <v>444</v>
      </c>
      <c r="U16" s="8" t="s">
        <v>908</v>
      </c>
      <c r="V16" s="6">
        <v>10357231253255</v>
      </c>
      <c r="AC16" s="8" t="s">
        <v>254</v>
      </c>
      <c r="AD16" s="6">
        <v>317.06666666666666</v>
      </c>
      <c r="AE16" s="6">
        <f t="shared" si="2"/>
        <v>20.066666666666663</v>
      </c>
      <c r="AF16" s="6">
        <f t="shared" si="3"/>
        <v>96319999.999999985</v>
      </c>
      <c r="AH16" s="6">
        <v>1996</v>
      </c>
      <c r="AI16">
        <v>11743573992952.6</v>
      </c>
      <c r="AJ16" s="6">
        <f t="shared" si="4"/>
        <v>1585382489048.6011</v>
      </c>
    </row>
    <row r="17" spans="6:36">
      <c r="F17" s="7">
        <v>1268848.2435000001</v>
      </c>
      <c r="G17" s="7">
        <v>1545548.584</v>
      </c>
      <c r="H17" s="3">
        <f t="shared" si="0"/>
        <v>352107.99499999965</v>
      </c>
      <c r="I17" s="7">
        <v>170607.1605</v>
      </c>
      <c r="J17" s="7">
        <v>3337111.983</v>
      </c>
      <c r="L17" s="6" t="s">
        <v>443</v>
      </c>
      <c r="M17" s="6" t="s">
        <v>436</v>
      </c>
      <c r="N17" s="6" t="s">
        <v>437</v>
      </c>
      <c r="O17" s="6" t="s">
        <v>438</v>
      </c>
      <c r="P17" s="6">
        <v>1961</v>
      </c>
      <c r="Q17" s="6" t="s">
        <v>439</v>
      </c>
      <c r="R17" s="6">
        <v>2196</v>
      </c>
      <c r="S17" s="6">
        <f>R17*1.8/10</f>
        <v>395.28000000000003</v>
      </c>
      <c r="U17" s="8" t="s">
        <v>909</v>
      </c>
      <c r="V17" s="6">
        <v>11429478178831</v>
      </c>
      <c r="AC17" s="8" t="s">
        <v>255</v>
      </c>
      <c r="AD17" s="6">
        <v>317.51666666666671</v>
      </c>
      <c r="AE17" s="6">
        <f t="shared" si="2"/>
        <v>20.516666666666708</v>
      </c>
      <c r="AF17" s="6">
        <f t="shared" si="3"/>
        <v>98480000.000000194</v>
      </c>
      <c r="AH17" s="6">
        <v>1997</v>
      </c>
      <c r="AI17">
        <v>12333254834236.6</v>
      </c>
      <c r="AJ17" s="6">
        <f t="shared" si="4"/>
        <v>1664989402621.9412</v>
      </c>
    </row>
    <row r="18" spans="6:36">
      <c r="F18" s="7">
        <v>1295492.2245</v>
      </c>
      <c r="G18" s="7">
        <v>1579210.6144999999</v>
      </c>
      <c r="H18" s="3">
        <f t="shared" si="0"/>
        <v>356349.06150000053</v>
      </c>
      <c r="I18" s="7">
        <v>175365.13500000001</v>
      </c>
      <c r="J18" s="7">
        <v>3406417.0355000002</v>
      </c>
      <c r="L18" s="6" t="s">
        <v>443</v>
      </c>
      <c r="M18" s="6" t="s">
        <v>436</v>
      </c>
      <c r="N18" s="6" t="s">
        <v>437</v>
      </c>
      <c r="O18" s="6" t="s">
        <v>438</v>
      </c>
      <c r="P18" s="6">
        <v>1962</v>
      </c>
      <c r="Q18" s="6" t="s">
        <v>439</v>
      </c>
      <c r="R18" s="6">
        <v>2243</v>
      </c>
      <c r="S18" s="6">
        <f t="shared" ref="S18:S69" si="5">R18*1.8/10</f>
        <v>403.74</v>
      </c>
      <c r="U18" s="8" t="s">
        <v>910</v>
      </c>
      <c r="V18" s="6">
        <v>13309302734808</v>
      </c>
      <c r="AC18" s="8" t="s">
        <v>256</v>
      </c>
      <c r="AD18" s="6">
        <v>317.94666666666666</v>
      </c>
      <c r="AE18" s="6">
        <f t="shared" si="2"/>
        <v>20.946666666666658</v>
      </c>
      <c r="AF18" s="6">
        <f t="shared" si="3"/>
        <v>100543999.99999996</v>
      </c>
      <c r="AH18" s="6">
        <v>1998</v>
      </c>
      <c r="AI18">
        <v>12701637925892.199</v>
      </c>
      <c r="AJ18" s="6">
        <f t="shared" si="4"/>
        <v>1714721119995.447</v>
      </c>
    </row>
    <row r="19" spans="6:36">
      <c r="F19" s="7">
        <v>1319269.4035</v>
      </c>
      <c r="G19" s="7">
        <v>1616099.1975</v>
      </c>
      <c r="H19" s="3">
        <f t="shared" si="0"/>
        <v>359675.99450000026</v>
      </c>
      <c r="I19" s="7">
        <v>180403.57</v>
      </c>
      <c r="J19" s="7">
        <v>3475448.1655000001</v>
      </c>
      <c r="L19" s="6" t="s">
        <v>443</v>
      </c>
      <c r="M19" s="6" t="s">
        <v>436</v>
      </c>
      <c r="N19" s="6" t="s">
        <v>437</v>
      </c>
      <c r="O19" s="6" t="s">
        <v>438</v>
      </c>
      <c r="P19" s="6">
        <v>1963</v>
      </c>
      <c r="Q19" s="6" t="s">
        <v>439</v>
      </c>
      <c r="R19" s="6">
        <v>2254</v>
      </c>
      <c r="S19" s="6">
        <f t="shared" si="5"/>
        <v>405.72</v>
      </c>
      <c r="U19" s="8" t="s">
        <v>911</v>
      </c>
      <c r="V19" s="6">
        <v>15694361125320</v>
      </c>
      <c r="AC19" s="8" t="s">
        <v>257</v>
      </c>
      <c r="AD19" s="6">
        <v>318.0333333333333</v>
      </c>
      <c r="AE19" s="6">
        <f t="shared" si="2"/>
        <v>21.033333333333303</v>
      </c>
      <c r="AF19" s="6">
        <f t="shared" si="3"/>
        <v>100959999.99999985</v>
      </c>
      <c r="AH19" s="6">
        <v>1999</v>
      </c>
      <c r="AI19">
        <v>13148294148991.1</v>
      </c>
      <c r="AJ19" s="6">
        <f t="shared" si="4"/>
        <v>1775019710113.7986</v>
      </c>
    </row>
    <row r="20" spans="6:36">
      <c r="F20" s="7">
        <v>1343594.787</v>
      </c>
      <c r="G20" s="7">
        <v>1654908.3325</v>
      </c>
      <c r="H20" s="3">
        <f t="shared" si="0"/>
        <v>362741.21050000004</v>
      </c>
      <c r="I20" s="7">
        <v>185566.47750000001</v>
      </c>
      <c r="J20" s="7">
        <v>3546810.8075000001</v>
      </c>
      <c r="L20" s="6" t="s">
        <v>443</v>
      </c>
      <c r="M20" s="6" t="s">
        <v>436</v>
      </c>
      <c r="N20" s="6" t="s">
        <v>437</v>
      </c>
      <c r="O20" s="6" t="s">
        <v>438</v>
      </c>
      <c r="P20" s="6">
        <v>1964</v>
      </c>
      <c r="Q20" s="6" t="s">
        <v>439</v>
      </c>
      <c r="R20" s="6">
        <v>2287</v>
      </c>
      <c r="S20" s="6">
        <f t="shared" si="5"/>
        <v>411.66</v>
      </c>
      <c r="U20" s="8" t="s">
        <v>912</v>
      </c>
      <c r="V20" s="6">
        <v>18132315515158</v>
      </c>
      <c r="AC20" s="8" t="s">
        <v>258</v>
      </c>
      <c r="AD20" s="6">
        <v>318.07333333333332</v>
      </c>
      <c r="AE20" s="6">
        <f t="shared" si="2"/>
        <v>21.073333333333323</v>
      </c>
      <c r="AF20" s="6">
        <f t="shared" si="3"/>
        <v>101151999.99999996</v>
      </c>
      <c r="AH20" s="6">
        <v>2000</v>
      </c>
      <c r="AI20">
        <v>13902617826442.5</v>
      </c>
      <c r="AJ20" s="6">
        <f t="shared" si="4"/>
        <v>1876853406569.7375</v>
      </c>
    </row>
    <row r="21" spans="6:36">
      <c r="F21" s="7">
        <v>1369027.0325</v>
      </c>
      <c r="G21" s="7">
        <v>1694317.5434999999</v>
      </c>
      <c r="H21" s="3">
        <f t="shared" si="0"/>
        <v>366613.27700000023</v>
      </c>
      <c r="I21" s="7">
        <v>190697.42199999999</v>
      </c>
      <c r="J21" s="7">
        <v>3620655.2749999999</v>
      </c>
      <c r="L21" s="6" t="s">
        <v>443</v>
      </c>
      <c r="M21" s="6" t="s">
        <v>436</v>
      </c>
      <c r="N21" s="6" t="s">
        <v>437</v>
      </c>
      <c r="O21" s="6" t="s">
        <v>438</v>
      </c>
      <c r="P21" s="6">
        <v>1965</v>
      </c>
      <c r="Q21" s="6" t="s">
        <v>439</v>
      </c>
      <c r="R21" s="6">
        <v>2310</v>
      </c>
      <c r="S21" s="6">
        <f t="shared" si="5"/>
        <v>415.8</v>
      </c>
      <c r="U21" s="8" t="s">
        <v>913</v>
      </c>
      <c r="V21" s="6">
        <v>20170930349336</v>
      </c>
      <c r="AC21" s="8" t="s">
        <v>259</v>
      </c>
      <c r="AD21" s="6">
        <v>318.29666666666668</v>
      </c>
      <c r="AE21" s="6">
        <f t="shared" si="2"/>
        <v>21.296666666666681</v>
      </c>
      <c r="AF21" s="6">
        <f t="shared" si="3"/>
        <v>102224000.00000007</v>
      </c>
      <c r="AH21" s="6">
        <v>2001</v>
      </c>
      <c r="AI21">
        <v>13934690943523.6</v>
      </c>
      <c r="AJ21" s="6">
        <f t="shared" si="4"/>
        <v>1881183277375.686</v>
      </c>
    </row>
    <row r="22" spans="6:36">
      <c r="F22" s="7">
        <v>1393261.6965000001</v>
      </c>
      <c r="G22" s="7">
        <v>1734383.6665000001</v>
      </c>
      <c r="H22" s="3">
        <f t="shared" si="0"/>
        <v>371736.71899999981</v>
      </c>
      <c r="I22" s="7">
        <v>196008.25399999999</v>
      </c>
      <c r="J22" s="7">
        <v>3695390.3360000001</v>
      </c>
      <c r="L22" s="6" t="s">
        <v>443</v>
      </c>
      <c r="M22" s="6" t="s">
        <v>436</v>
      </c>
      <c r="N22" s="6" t="s">
        <v>437</v>
      </c>
      <c r="O22" s="6" t="s">
        <v>438</v>
      </c>
      <c r="P22" s="6">
        <v>1966</v>
      </c>
      <c r="Q22" s="6" t="s">
        <v>439</v>
      </c>
      <c r="R22" s="6">
        <v>2327</v>
      </c>
      <c r="S22" s="6">
        <f t="shared" si="5"/>
        <v>418.86</v>
      </c>
      <c r="U22" s="8" t="s">
        <v>914</v>
      </c>
      <c r="V22" s="6">
        <v>20007393363497</v>
      </c>
      <c r="AC22" s="8" t="s">
        <v>260</v>
      </c>
      <c r="AD22" s="6">
        <v>318.92333333333335</v>
      </c>
      <c r="AE22" s="6">
        <f t="shared" si="2"/>
        <v>21.923333333333346</v>
      </c>
      <c r="AF22" s="6">
        <f t="shared" si="3"/>
        <v>105232000.00000006</v>
      </c>
      <c r="AH22" s="6">
        <v>2002</v>
      </c>
      <c r="AI22">
        <v>13935069992978.801</v>
      </c>
      <c r="AJ22" s="6">
        <f t="shared" si="4"/>
        <v>1881234449052.1382</v>
      </c>
    </row>
    <row r="23" spans="6:36">
      <c r="F23" s="7">
        <v>1417150.379</v>
      </c>
      <c r="G23" s="7">
        <v>1773900.8204999999</v>
      </c>
      <c r="H23" s="3">
        <f t="shared" si="0"/>
        <v>377582.60100000049</v>
      </c>
      <c r="I23" s="7">
        <v>201529.29149999999</v>
      </c>
      <c r="J23" s="7">
        <v>3770163.0920000002</v>
      </c>
      <c r="L23" s="6" t="s">
        <v>443</v>
      </c>
      <c r="M23" s="6" t="s">
        <v>436</v>
      </c>
      <c r="N23" s="6" t="s">
        <v>437</v>
      </c>
      <c r="O23" s="6" t="s">
        <v>438</v>
      </c>
      <c r="P23" s="6">
        <v>1967</v>
      </c>
      <c r="Q23" s="6" t="s">
        <v>439</v>
      </c>
      <c r="R23" s="6">
        <v>2330</v>
      </c>
      <c r="S23" s="6">
        <f t="shared" si="5"/>
        <v>419.4</v>
      </c>
      <c r="U23" s="8" t="s">
        <v>915</v>
      </c>
      <c r="V23" s="6">
        <v>19506341330179</v>
      </c>
      <c r="AC23" s="8" t="s">
        <v>261</v>
      </c>
      <c r="AD23" s="6">
        <v>318.5</v>
      </c>
      <c r="AE23" s="6">
        <f t="shared" si="2"/>
        <v>21.5</v>
      </c>
      <c r="AF23" s="6">
        <f t="shared" si="3"/>
        <v>103200000</v>
      </c>
      <c r="AH23" s="6">
        <v>2003</v>
      </c>
      <c r="AI23">
        <v>14430198233358.301</v>
      </c>
      <c r="AJ23" s="6">
        <f t="shared" si="4"/>
        <v>1948076761503.3708</v>
      </c>
    </row>
    <row r="24" spans="6:36">
      <c r="F24" s="7">
        <v>1439367.851</v>
      </c>
      <c r="G24" s="7">
        <v>1814403.9284999999</v>
      </c>
      <c r="H24" s="3">
        <f t="shared" si="0"/>
        <v>383674.47899999958</v>
      </c>
      <c r="I24" s="7">
        <v>207354.62650000001</v>
      </c>
      <c r="J24" s="7">
        <v>3844800.8849999998</v>
      </c>
      <c r="L24" s="6" t="s">
        <v>443</v>
      </c>
      <c r="M24" s="6" t="s">
        <v>436</v>
      </c>
      <c r="N24" s="6" t="s">
        <v>437</v>
      </c>
      <c r="O24" s="6" t="s">
        <v>438</v>
      </c>
      <c r="P24" s="6">
        <v>1968</v>
      </c>
      <c r="Q24" s="6" t="s">
        <v>439</v>
      </c>
      <c r="R24" s="6">
        <v>2334</v>
      </c>
      <c r="S24" s="6">
        <f t="shared" si="5"/>
        <v>420.12</v>
      </c>
      <c r="U24" s="8" t="s">
        <v>916</v>
      </c>
      <c r="V24" s="6">
        <v>19640364441497</v>
      </c>
      <c r="AC24" s="8" t="s">
        <v>262</v>
      </c>
      <c r="AD24" s="6">
        <v>318.57</v>
      </c>
      <c r="AE24" s="6">
        <f t="shared" si="2"/>
        <v>21.569999999999993</v>
      </c>
      <c r="AF24" s="6">
        <f t="shared" si="3"/>
        <v>103535999.99999997</v>
      </c>
      <c r="AH24" s="6">
        <v>2004</v>
      </c>
      <c r="AI24">
        <v>15231856517954.9</v>
      </c>
      <c r="AJ24" s="6">
        <f t="shared" si="4"/>
        <v>2056300629923.9116</v>
      </c>
    </row>
    <row r="25" spans="6:36">
      <c r="F25" s="7">
        <v>1461062.7485</v>
      </c>
      <c r="G25" s="7">
        <v>1855155.034</v>
      </c>
      <c r="H25" s="3">
        <f t="shared" si="0"/>
        <v>390524.01050000009</v>
      </c>
      <c r="I25" s="7">
        <v>213509.71049999999</v>
      </c>
      <c r="J25" s="7">
        <v>3920251.5035000001</v>
      </c>
      <c r="L25" s="6" t="s">
        <v>443</v>
      </c>
      <c r="M25" s="6" t="s">
        <v>436</v>
      </c>
      <c r="N25" s="6" t="s">
        <v>437</v>
      </c>
      <c r="O25" s="6" t="s">
        <v>438</v>
      </c>
      <c r="P25" s="6">
        <v>1969</v>
      </c>
      <c r="Q25" s="6" t="s">
        <v>439</v>
      </c>
      <c r="R25" s="6">
        <v>2343</v>
      </c>
      <c r="S25" s="6">
        <f t="shared" si="5"/>
        <v>421.74000000000007</v>
      </c>
      <c r="U25" s="8" t="s">
        <v>917</v>
      </c>
      <c r="V25" s="6">
        <v>20624600186830</v>
      </c>
      <c r="AC25" s="8" t="s">
        <v>263</v>
      </c>
      <c r="AD25" s="6">
        <v>319.25666666666666</v>
      </c>
      <c r="AE25" s="6">
        <f t="shared" si="2"/>
        <v>22.256666666666661</v>
      </c>
      <c r="AF25" s="6">
        <f t="shared" si="3"/>
        <v>106831999.99999997</v>
      </c>
      <c r="AH25" s="6">
        <v>2005</v>
      </c>
      <c r="AI25">
        <v>16127151079831.9</v>
      </c>
      <c r="AJ25" s="6">
        <f t="shared" si="4"/>
        <v>2177165395777.3066</v>
      </c>
    </row>
    <row r="26" spans="6:36">
      <c r="F26" s="7">
        <v>1484271.365</v>
      </c>
      <c r="G26" s="7">
        <v>1893343.1954999999</v>
      </c>
      <c r="H26" s="3">
        <f t="shared" si="0"/>
        <v>397899.57150000031</v>
      </c>
      <c r="I26" s="7">
        <v>220002.94500000001</v>
      </c>
      <c r="J26" s="7">
        <v>3995517.077</v>
      </c>
      <c r="L26" s="6" t="s">
        <v>443</v>
      </c>
      <c r="M26" s="6" t="s">
        <v>436</v>
      </c>
      <c r="N26" s="6" t="s">
        <v>437</v>
      </c>
      <c r="O26" s="6" t="s">
        <v>438</v>
      </c>
      <c r="P26" s="6">
        <v>1970</v>
      </c>
      <c r="Q26" s="6" t="s">
        <v>439</v>
      </c>
      <c r="R26" s="6">
        <v>2389</v>
      </c>
      <c r="S26" s="6">
        <f t="shared" si="5"/>
        <v>430.02</v>
      </c>
      <c r="U26" s="8" t="s">
        <v>918</v>
      </c>
      <c r="V26" s="6">
        <v>21271244197410</v>
      </c>
      <c r="AC26" s="8" t="s">
        <v>264</v>
      </c>
      <c r="AD26" s="6">
        <v>319.08</v>
      </c>
      <c r="AE26" s="6">
        <f t="shared" si="2"/>
        <v>22.079999999999984</v>
      </c>
      <c r="AF26" s="6">
        <f t="shared" si="3"/>
        <v>105983999.99999993</v>
      </c>
      <c r="AH26" s="6">
        <v>2006</v>
      </c>
      <c r="AI26">
        <v>17064202775469.199</v>
      </c>
      <c r="AJ26" s="6">
        <f t="shared" si="4"/>
        <v>2303667374688.3423</v>
      </c>
    </row>
    <row r="27" spans="6:36">
      <c r="F27" s="7">
        <v>1506827.4040000001</v>
      </c>
      <c r="G27" s="7">
        <v>1930344.1370000001</v>
      </c>
      <c r="H27" s="3">
        <f t="shared" si="0"/>
        <v>405585.68349999981</v>
      </c>
      <c r="I27" s="7">
        <v>226680.00599999999</v>
      </c>
      <c r="J27" s="7">
        <v>4069437.2305000001</v>
      </c>
      <c r="L27" s="6" t="s">
        <v>443</v>
      </c>
      <c r="M27" s="6" t="s">
        <v>436</v>
      </c>
      <c r="N27" s="6" t="s">
        <v>437</v>
      </c>
      <c r="O27" s="6" t="s">
        <v>438</v>
      </c>
      <c r="P27" s="6">
        <v>1971</v>
      </c>
      <c r="Q27" s="6" t="s">
        <v>439</v>
      </c>
      <c r="R27" s="6">
        <v>2365</v>
      </c>
      <c r="S27" s="6">
        <f t="shared" si="5"/>
        <v>425.7</v>
      </c>
      <c r="U27" s="8" t="s">
        <v>919</v>
      </c>
      <c r="V27" s="6">
        <v>24952619996585</v>
      </c>
      <c r="AC27" s="8" t="s">
        <v>265</v>
      </c>
      <c r="AD27" s="6">
        <v>319.04000000000002</v>
      </c>
      <c r="AE27" s="6">
        <f t="shared" si="2"/>
        <v>22.04000000000002</v>
      </c>
      <c r="AF27" s="6">
        <f t="shared" si="3"/>
        <v>105792000.0000001</v>
      </c>
      <c r="AH27" s="6">
        <v>2007</v>
      </c>
      <c r="AI27">
        <v>17872190917003.301</v>
      </c>
      <c r="AJ27" s="6">
        <f t="shared" si="4"/>
        <v>2412745773795.4458</v>
      </c>
    </row>
    <row r="28" spans="6:36">
      <c r="F28" s="7">
        <v>1528235.9575</v>
      </c>
      <c r="G28" s="7">
        <v>1967051.5164999999</v>
      </c>
      <c r="H28" s="3">
        <f t="shared" si="0"/>
        <v>413838.87250000006</v>
      </c>
      <c r="I28" s="7">
        <v>233379.53599999999</v>
      </c>
      <c r="J28" s="7">
        <v>4142505.8824999998</v>
      </c>
      <c r="L28" s="6" t="s">
        <v>443</v>
      </c>
      <c r="M28" s="6" t="s">
        <v>436</v>
      </c>
      <c r="N28" s="6" t="s">
        <v>437</v>
      </c>
      <c r="O28" s="6" t="s">
        <v>438</v>
      </c>
      <c r="P28" s="6">
        <v>1972</v>
      </c>
      <c r="Q28" s="6" t="s">
        <v>439</v>
      </c>
      <c r="R28" s="6">
        <v>2352</v>
      </c>
      <c r="S28" s="6">
        <f t="shared" si="5"/>
        <v>423.36</v>
      </c>
      <c r="U28" s="8" t="s">
        <v>920</v>
      </c>
      <c r="V28" s="6">
        <v>29006271427261</v>
      </c>
      <c r="AC28" s="8" t="s">
        <v>266</v>
      </c>
      <c r="AD28" s="6">
        <v>319.44000000000005</v>
      </c>
      <c r="AE28" s="6">
        <f t="shared" si="2"/>
        <v>22.440000000000055</v>
      </c>
      <c r="AF28" s="6">
        <f t="shared" si="3"/>
        <v>107712000.00000027</v>
      </c>
      <c r="AH28" s="6">
        <v>2008</v>
      </c>
      <c r="AI28">
        <v>17975355809253.699</v>
      </c>
      <c r="AJ28" s="6">
        <f t="shared" si="4"/>
        <v>2426673034249.2495</v>
      </c>
    </row>
    <row r="29" spans="6:36">
      <c r="F29" s="7">
        <v>1544625.2035000001</v>
      </c>
      <c r="G29" s="7">
        <v>2008379.1355000001</v>
      </c>
      <c r="H29" s="3">
        <f t="shared" si="0"/>
        <v>422482.41250000009</v>
      </c>
      <c r="I29" s="7">
        <v>240285.73800000001</v>
      </c>
      <c r="J29" s="7">
        <v>4215772.4895000001</v>
      </c>
      <c r="L29" s="6" t="s">
        <v>443</v>
      </c>
      <c r="M29" s="6" t="s">
        <v>436</v>
      </c>
      <c r="N29" s="6" t="s">
        <v>437</v>
      </c>
      <c r="O29" s="6" t="s">
        <v>438</v>
      </c>
      <c r="P29" s="6">
        <v>1973</v>
      </c>
      <c r="Q29" s="6" t="s">
        <v>439</v>
      </c>
      <c r="R29" s="6">
        <v>2389</v>
      </c>
      <c r="S29" s="6">
        <f t="shared" si="5"/>
        <v>430.02</v>
      </c>
      <c r="U29" s="8" t="s">
        <v>921</v>
      </c>
      <c r="V29" s="6">
        <v>32642048126116</v>
      </c>
      <c r="AC29" s="8" t="s">
        <v>267</v>
      </c>
      <c r="AD29" s="6">
        <v>319.5333333333333</v>
      </c>
      <c r="AE29" s="6">
        <f t="shared" si="2"/>
        <v>22.533333333333303</v>
      </c>
      <c r="AF29" s="6">
        <f t="shared" si="3"/>
        <v>108159999.99999985</v>
      </c>
      <c r="AH29" s="6">
        <v>2009</v>
      </c>
      <c r="AI29">
        <v>16175392970286.699</v>
      </c>
      <c r="AJ29" s="6">
        <f t="shared" si="4"/>
        <v>2183678050988.7046</v>
      </c>
    </row>
    <row r="30" spans="6:36">
      <c r="F30" s="7">
        <v>1553108.8215000001</v>
      </c>
      <c r="G30" s="7">
        <v>2057593.8685000001</v>
      </c>
      <c r="H30" s="3">
        <f t="shared" si="0"/>
        <v>431615.95049999957</v>
      </c>
      <c r="I30" s="7">
        <v>247339.0675</v>
      </c>
      <c r="J30" s="7">
        <v>4289657.7079999996</v>
      </c>
      <c r="L30" s="6" t="s">
        <v>443</v>
      </c>
      <c r="M30" s="6" t="s">
        <v>436</v>
      </c>
      <c r="N30" s="6" t="s">
        <v>437</v>
      </c>
      <c r="O30" s="6" t="s">
        <v>438</v>
      </c>
      <c r="P30" s="6">
        <v>1974</v>
      </c>
      <c r="Q30" s="6" t="s">
        <v>439</v>
      </c>
      <c r="R30" s="6">
        <v>2381</v>
      </c>
      <c r="S30" s="6">
        <f t="shared" si="5"/>
        <v>428.58000000000004</v>
      </c>
      <c r="U30" s="8" t="s">
        <v>922</v>
      </c>
      <c r="V30" s="6">
        <v>34203946453558</v>
      </c>
      <c r="AC30" s="8" t="s">
        <v>268</v>
      </c>
      <c r="AD30" s="6">
        <v>319.81</v>
      </c>
      <c r="AE30" s="6">
        <f t="shared" si="2"/>
        <v>22.810000000000002</v>
      </c>
      <c r="AF30" s="6">
        <f t="shared" si="3"/>
        <v>109488000.00000001</v>
      </c>
      <c r="AH30" s="6">
        <v>2010</v>
      </c>
      <c r="AI30">
        <v>16657366093808.301</v>
      </c>
      <c r="AJ30" s="6">
        <f t="shared" si="4"/>
        <v>2248744422664.1206</v>
      </c>
    </row>
    <row r="31" spans="6:36">
      <c r="F31" s="7">
        <v>1561554.3570000001</v>
      </c>
      <c r="G31" s="7">
        <v>2108594.301</v>
      </c>
      <c r="H31" s="3">
        <f t="shared" si="0"/>
        <v>441144.11800000002</v>
      </c>
      <c r="I31" s="7">
        <v>254290.095</v>
      </c>
      <c r="J31" s="7">
        <v>4365582.8710000003</v>
      </c>
      <c r="L31" s="6" t="s">
        <v>443</v>
      </c>
      <c r="M31" s="6" t="s">
        <v>436</v>
      </c>
      <c r="N31" s="6" t="s">
        <v>437</v>
      </c>
      <c r="O31" s="6" t="s">
        <v>438</v>
      </c>
      <c r="P31" s="6">
        <v>1975</v>
      </c>
      <c r="Q31" s="6" t="s">
        <v>439</v>
      </c>
      <c r="R31" s="6">
        <v>2396</v>
      </c>
      <c r="S31" s="6">
        <f t="shared" si="5"/>
        <v>431.28000000000003</v>
      </c>
      <c r="U31" s="8" t="s">
        <v>923</v>
      </c>
      <c r="V31" s="6">
        <v>34176549404595</v>
      </c>
      <c r="AC31" s="8" t="s">
        <v>269</v>
      </c>
      <c r="AD31" s="6">
        <v>319.66000000000003</v>
      </c>
      <c r="AE31" s="6">
        <f t="shared" si="2"/>
        <v>22.660000000000025</v>
      </c>
      <c r="AF31" s="6">
        <f t="shared" si="3"/>
        <v>108768000.00000012</v>
      </c>
      <c r="AH31" s="6">
        <v>2011</v>
      </c>
      <c r="AI31">
        <v>17368548478476.801</v>
      </c>
      <c r="AJ31" s="6">
        <f t="shared" si="4"/>
        <v>2344754044594.3682</v>
      </c>
    </row>
    <row r="32" spans="6:36">
      <c r="F32" s="7">
        <v>1573398.8330000001</v>
      </c>
      <c r="G32" s="7">
        <v>2158951.4855</v>
      </c>
      <c r="H32" s="3">
        <f t="shared" si="0"/>
        <v>451299.00400000019</v>
      </c>
      <c r="I32" s="7">
        <v>260358.383</v>
      </c>
      <c r="J32" s="7">
        <v>4444007.7055000002</v>
      </c>
      <c r="L32" s="6" t="s">
        <v>443</v>
      </c>
      <c r="M32" s="6" t="s">
        <v>436</v>
      </c>
      <c r="N32" s="6" t="s">
        <v>437</v>
      </c>
      <c r="O32" s="6" t="s">
        <v>438</v>
      </c>
      <c r="P32" s="6">
        <v>1976</v>
      </c>
      <c r="Q32" s="6" t="s">
        <v>439</v>
      </c>
      <c r="R32" s="6">
        <v>2389</v>
      </c>
      <c r="S32" s="6">
        <f t="shared" si="5"/>
        <v>430.02</v>
      </c>
      <c r="U32" s="8" t="s">
        <v>924</v>
      </c>
      <c r="V32" s="6">
        <v>33141898644117</v>
      </c>
      <c r="AC32" s="8" t="s">
        <v>270</v>
      </c>
      <c r="AD32" s="6">
        <v>319.59999999999997</v>
      </c>
      <c r="AE32" s="6">
        <f t="shared" si="2"/>
        <v>22.599999999999966</v>
      </c>
      <c r="AF32" s="6">
        <f t="shared" si="3"/>
        <v>108479999.99999984</v>
      </c>
      <c r="AH32" s="6">
        <v>2012</v>
      </c>
      <c r="AI32">
        <v>17556947589770</v>
      </c>
      <c r="AJ32" s="6">
        <f t="shared" si="4"/>
        <v>2370187924618.9502</v>
      </c>
    </row>
    <row r="33" spans="6:36">
      <c r="F33" s="7">
        <v>1587463.6965000001</v>
      </c>
      <c r="G33" s="7">
        <v>2209819.7110000001</v>
      </c>
      <c r="H33" s="3">
        <f t="shared" si="0"/>
        <v>462118.24250000017</v>
      </c>
      <c r="I33" s="7">
        <v>265226.0085</v>
      </c>
      <c r="J33" s="7">
        <v>4524627.6584999999</v>
      </c>
      <c r="L33" s="6" t="s">
        <v>443</v>
      </c>
      <c r="M33" s="6" t="s">
        <v>436</v>
      </c>
      <c r="N33" s="6" t="s">
        <v>437</v>
      </c>
      <c r="O33" s="6" t="s">
        <v>438</v>
      </c>
      <c r="P33" s="6">
        <v>1977</v>
      </c>
      <c r="Q33" s="6" t="s">
        <v>439</v>
      </c>
      <c r="R33" s="6">
        <v>2418</v>
      </c>
      <c r="S33" s="6">
        <f t="shared" si="5"/>
        <v>435.24000000000007</v>
      </c>
      <c r="U33" s="8" t="s">
        <v>925</v>
      </c>
      <c r="V33" s="6">
        <v>35045748337038</v>
      </c>
      <c r="AC33" s="8" t="s">
        <v>271</v>
      </c>
      <c r="AD33" s="6">
        <v>319.59333333333331</v>
      </c>
      <c r="AE33" s="6">
        <f t="shared" si="2"/>
        <v>22.593333333333305</v>
      </c>
      <c r="AF33" s="6">
        <f t="shared" si="3"/>
        <v>108447999.99999987</v>
      </c>
      <c r="AH33" s="6">
        <v>2013</v>
      </c>
      <c r="AI33">
        <v>17867946825818.5</v>
      </c>
      <c r="AJ33" s="6">
        <f t="shared" si="4"/>
        <v>2412172821485.4976</v>
      </c>
    </row>
    <row r="34" spans="6:36">
      <c r="F34" s="7">
        <v>1604864.6484999999</v>
      </c>
      <c r="G34" s="7">
        <v>2260246.6850000001</v>
      </c>
      <c r="H34" s="3">
        <f t="shared" si="0"/>
        <v>473352.96049999981</v>
      </c>
      <c r="I34" s="7">
        <v>269520.57650000002</v>
      </c>
      <c r="J34" s="7">
        <v>4607984.8705000002</v>
      </c>
      <c r="L34" s="6" t="s">
        <v>443</v>
      </c>
      <c r="M34" s="6" t="s">
        <v>436</v>
      </c>
      <c r="N34" s="6" t="s">
        <v>437</v>
      </c>
      <c r="O34" s="6" t="s">
        <v>438</v>
      </c>
      <c r="P34" s="6">
        <v>1978</v>
      </c>
      <c r="Q34" s="6" t="s">
        <v>439</v>
      </c>
      <c r="R34" s="6">
        <v>2477</v>
      </c>
      <c r="S34" s="6">
        <f t="shared" si="5"/>
        <v>445.86</v>
      </c>
      <c r="U34" s="8" t="s">
        <v>926</v>
      </c>
      <c r="V34" s="6">
        <v>35262475796595</v>
      </c>
      <c r="AC34" s="8" t="s">
        <v>272</v>
      </c>
      <c r="AD34" s="6">
        <v>320.47666666666663</v>
      </c>
      <c r="AE34" s="6">
        <f t="shared" si="2"/>
        <v>23.476666666666631</v>
      </c>
      <c r="AF34" s="6">
        <f t="shared" si="3"/>
        <v>112687999.99999984</v>
      </c>
      <c r="AH34" s="6">
        <v>2014</v>
      </c>
      <c r="AI34">
        <v>18353058067077</v>
      </c>
      <c r="AJ34" s="6">
        <f t="shared" si="4"/>
        <v>2477662839055.395</v>
      </c>
    </row>
    <row r="35" spans="6:36">
      <c r="F35" s="7">
        <v>1621005.3064999999</v>
      </c>
      <c r="G35" s="7">
        <v>2312364.8215000001</v>
      </c>
      <c r="H35" s="3">
        <f t="shared" si="0"/>
        <v>484813.96950000012</v>
      </c>
      <c r="I35" s="7">
        <v>273700.14049999998</v>
      </c>
      <c r="J35" s="7">
        <v>4691884.2379999999</v>
      </c>
      <c r="L35" s="6" t="s">
        <v>443</v>
      </c>
      <c r="M35" s="6" t="s">
        <v>436</v>
      </c>
      <c r="N35" s="6" t="s">
        <v>437</v>
      </c>
      <c r="O35" s="6" t="s">
        <v>438</v>
      </c>
      <c r="P35" s="6">
        <v>1979</v>
      </c>
      <c r="Q35" s="6" t="s">
        <v>439</v>
      </c>
      <c r="R35" s="6">
        <v>2476</v>
      </c>
      <c r="S35" s="6">
        <f t="shared" si="5"/>
        <v>445.68</v>
      </c>
      <c r="U35" s="8" t="s">
        <v>927</v>
      </c>
      <c r="V35" s="6">
        <v>37525861854794</v>
      </c>
      <c r="AC35" s="8" t="s">
        <v>273</v>
      </c>
      <c r="AD35" s="6">
        <v>320.44666666666666</v>
      </c>
      <c r="AE35" s="6">
        <f t="shared" si="2"/>
        <v>23.446666666666658</v>
      </c>
      <c r="AF35" s="6">
        <f t="shared" si="3"/>
        <v>112543999.99999996</v>
      </c>
      <c r="AH35" s="6">
        <v>2015</v>
      </c>
      <c r="AI35">
        <v>18818705780374.699</v>
      </c>
      <c r="AJ35" s="6">
        <f t="shared" si="4"/>
        <v>2540525280350.5845</v>
      </c>
    </row>
    <row r="36" spans="6:36">
      <c r="F36" s="7">
        <v>1635086.4575</v>
      </c>
      <c r="G36" s="7">
        <v>2366543.0575000001</v>
      </c>
      <c r="H36" s="3">
        <f t="shared" si="0"/>
        <v>495581.16399999941</v>
      </c>
      <c r="I36" s="7">
        <v>278625.39500000002</v>
      </c>
      <c r="J36" s="7">
        <v>4775836.074</v>
      </c>
      <c r="L36" s="6" t="s">
        <v>443</v>
      </c>
      <c r="M36" s="6" t="s">
        <v>436</v>
      </c>
      <c r="N36" s="6" t="s">
        <v>437</v>
      </c>
      <c r="O36" s="6" t="s">
        <v>438</v>
      </c>
      <c r="P36" s="6">
        <v>1980</v>
      </c>
      <c r="Q36" s="6" t="s">
        <v>439</v>
      </c>
      <c r="R36" s="6">
        <v>2490</v>
      </c>
      <c r="S36" s="6">
        <f t="shared" si="5"/>
        <v>448.2</v>
      </c>
      <c r="U36" s="8" t="s">
        <v>928</v>
      </c>
      <c r="V36" s="6">
        <v>43265628581023</v>
      </c>
      <c r="AC36" s="8" t="s">
        <v>274</v>
      </c>
      <c r="AD36" s="6">
        <v>320.87666666666661</v>
      </c>
      <c r="AE36" s="6">
        <f t="shared" si="2"/>
        <v>23.876666666666608</v>
      </c>
      <c r="AF36" s="6">
        <f t="shared" si="3"/>
        <v>114607999.99999972</v>
      </c>
      <c r="AH36" s="6">
        <v>2016</v>
      </c>
      <c r="AI36">
        <v>19174167861651.5</v>
      </c>
      <c r="AJ36" s="6">
        <f t="shared" si="4"/>
        <v>2588512661322.9526</v>
      </c>
    </row>
    <row r="37" spans="6:36">
      <c r="F37" s="7">
        <v>1650141.9254999999</v>
      </c>
      <c r="G37" s="7">
        <v>2421294.6370000001</v>
      </c>
      <c r="H37" s="3">
        <f t="shared" si="0"/>
        <v>505474.91550000012</v>
      </c>
      <c r="I37" s="7">
        <v>284819.13500000001</v>
      </c>
      <c r="J37" s="7">
        <v>4861730.6129999999</v>
      </c>
      <c r="L37" s="6" t="s">
        <v>443</v>
      </c>
      <c r="M37" s="6" t="s">
        <v>436</v>
      </c>
      <c r="N37" s="6" t="s">
        <v>437</v>
      </c>
      <c r="O37" s="6" t="s">
        <v>438</v>
      </c>
      <c r="P37" s="6">
        <v>1981</v>
      </c>
      <c r="Q37" s="6" t="s">
        <v>439</v>
      </c>
      <c r="R37" s="6">
        <v>2501</v>
      </c>
      <c r="S37" s="6">
        <f t="shared" si="5"/>
        <v>450.18</v>
      </c>
      <c r="U37" s="8" t="s">
        <v>929</v>
      </c>
      <c r="V37" s="6">
        <v>43760845890661</v>
      </c>
      <c r="AC37" s="8" t="s">
        <v>275</v>
      </c>
      <c r="AD37" s="6">
        <v>321.36999999999995</v>
      </c>
      <c r="AE37" s="6">
        <f t="shared" si="2"/>
        <v>24.369999999999948</v>
      </c>
      <c r="AF37" s="6">
        <f t="shared" si="3"/>
        <v>116975999.99999975</v>
      </c>
      <c r="AH37" s="6">
        <v>2017</v>
      </c>
      <c r="AI37">
        <v>19887745957078.898</v>
      </c>
      <c r="AJ37" s="6">
        <f t="shared" si="4"/>
        <v>2684845704205.6514</v>
      </c>
    </row>
    <row r="38" spans="6:36">
      <c r="F38" s="7">
        <v>1666709.1765000001</v>
      </c>
      <c r="G38" s="7">
        <v>2476169.3769999999</v>
      </c>
      <c r="H38" s="3">
        <f t="shared" si="0"/>
        <v>515396.5344999996</v>
      </c>
      <c r="I38" s="7">
        <v>291788.25150000001</v>
      </c>
      <c r="J38" s="7">
        <v>4950063.3394999998</v>
      </c>
      <c r="L38" s="6" t="s">
        <v>443</v>
      </c>
      <c r="M38" s="6" t="s">
        <v>436</v>
      </c>
      <c r="N38" s="6" t="s">
        <v>437</v>
      </c>
      <c r="O38" s="6" t="s">
        <v>438</v>
      </c>
      <c r="P38" s="6">
        <v>1982</v>
      </c>
      <c r="Q38" s="6" t="s">
        <v>439</v>
      </c>
      <c r="R38" s="6">
        <v>2531</v>
      </c>
      <c r="S38" s="6">
        <f t="shared" si="5"/>
        <v>455.58000000000004</v>
      </c>
      <c r="U38" s="8" t="s">
        <v>930</v>
      </c>
      <c r="V38" s="6">
        <v>43152040690952</v>
      </c>
      <c r="AC38" s="8" t="s">
        <v>276</v>
      </c>
      <c r="AD38" s="6">
        <v>321.64333333333332</v>
      </c>
      <c r="AE38" s="6">
        <f t="shared" si="2"/>
        <v>24.643333333333317</v>
      </c>
      <c r="AF38" s="6">
        <f t="shared" si="3"/>
        <v>118287999.99999993</v>
      </c>
      <c r="AH38" s="6">
        <v>2018</v>
      </c>
      <c r="AI38">
        <v>20571879336797.801</v>
      </c>
      <c r="AJ38" s="6">
        <f t="shared" si="4"/>
        <v>2777203710467.7031</v>
      </c>
    </row>
    <row r="39" spans="6:36">
      <c r="F39" s="7">
        <v>1686010.439</v>
      </c>
      <c r="G39" s="7">
        <v>2530139.6740000001</v>
      </c>
      <c r="H39" s="3">
        <f t="shared" si="0"/>
        <v>525708.88749999995</v>
      </c>
      <c r="I39" s="7">
        <v>299125.49449999997</v>
      </c>
      <c r="J39" s="7">
        <v>5040984.4950000001</v>
      </c>
      <c r="L39" s="6" t="s">
        <v>443</v>
      </c>
      <c r="M39" s="6" t="s">
        <v>436</v>
      </c>
      <c r="N39" s="6" t="s">
        <v>437</v>
      </c>
      <c r="O39" s="6" t="s">
        <v>438</v>
      </c>
      <c r="P39" s="6">
        <v>1983</v>
      </c>
      <c r="Q39" s="6" t="s">
        <v>439</v>
      </c>
      <c r="R39" s="6">
        <v>2575</v>
      </c>
      <c r="S39" s="6">
        <f t="shared" si="5"/>
        <v>463.5</v>
      </c>
      <c r="U39" s="8" t="s">
        <v>931</v>
      </c>
      <c r="V39" s="6">
        <v>42193647078563</v>
      </c>
      <c r="AC39" s="8" t="s">
        <v>277</v>
      </c>
      <c r="AD39" s="6">
        <v>321.56</v>
      </c>
      <c r="AE39" s="6">
        <f t="shared" si="2"/>
        <v>24.560000000000002</v>
      </c>
      <c r="AF39" s="6">
        <f t="shared" si="3"/>
        <v>117888000.00000001</v>
      </c>
      <c r="AH39" s="6">
        <v>2019</v>
      </c>
      <c r="AI39">
        <v>21091541312317.301</v>
      </c>
      <c r="AJ39" s="6">
        <f t="shared" si="4"/>
        <v>2847358077162.8359</v>
      </c>
    </row>
    <row r="40" spans="6:36">
      <c r="F40" s="7">
        <v>1705956.1235</v>
      </c>
      <c r="G40" s="7">
        <v>2583650.6979999999</v>
      </c>
      <c r="H40" s="3">
        <f t="shared" si="0"/>
        <v>535604.74600000004</v>
      </c>
      <c r="I40" s="7">
        <v>307082.40600000002</v>
      </c>
      <c r="J40" s="7">
        <v>5132293.9735000003</v>
      </c>
      <c r="L40" s="6" t="s">
        <v>443</v>
      </c>
      <c r="M40" s="6" t="s">
        <v>436</v>
      </c>
      <c r="N40" s="6" t="s">
        <v>437</v>
      </c>
      <c r="O40" s="6" t="s">
        <v>438</v>
      </c>
      <c r="P40" s="6">
        <v>1984</v>
      </c>
      <c r="Q40" s="6" t="s">
        <v>439</v>
      </c>
      <c r="R40" s="6">
        <v>2584</v>
      </c>
      <c r="S40" s="6">
        <f t="shared" si="5"/>
        <v>465.12</v>
      </c>
      <c r="U40" s="8" t="s">
        <v>932</v>
      </c>
      <c r="V40" s="6">
        <v>43498493776487</v>
      </c>
      <c r="X40" s="6">
        <v>4.1103701591491699</v>
      </c>
      <c r="AC40" s="8" t="s">
        <v>278</v>
      </c>
      <c r="AD40" s="6">
        <v>321.96000000000004</v>
      </c>
      <c r="AE40" s="6">
        <f t="shared" si="2"/>
        <v>24.960000000000036</v>
      </c>
      <c r="AF40" s="6">
        <f t="shared" si="3"/>
        <v>119808000.00000018</v>
      </c>
      <c r="AH40" s="6">
        <v>2020</v>
      </c>
      <c r="AI40">
        <v>20099777571428.199</v>
      </c>
      <c r="AJ40" s="6">
        <f t="shared" si="4"/>
        <v>2713469972142.8071</v>
      </c>
    </row>
    <row r="41" spans="6:36">
      <c r="F41" s="7">
        <v>1726551.4275</v>
      </c>
      <c r="G41" s="7">
        <v>2636829.844</v>
      </c>
      <c r="H41" s="3">
        <f t="shared" si="0"/>
        <v>544714.32399999979</v>
      </c>
      <c r="I41" s="7">
        <v>315608.71250000002</v>
      </c>
      <c r="J41" s="7">
        <v>5223704.3080000002</v>
      </c>
      <c r="L41" s="6" t="s">
        <v>443</v>
      </c>
      <c r="M41" s="6" t="s">
        <v>436</v>
      </c>
      <c r="N41" s="6" t="s">
        <v>437</v>
      </c>
      <c r="O41" s="6" t="s">
        <v>438</v>
      </c>
      <c r="P41" s="6">
        <v>1985</v>
      </c>
      <c r="Q41" s="6" t="s">
        <v>439</v>
      </c>
      <c r="R41" s="6">
        <v>2587</v>
      </c>
      <c r="S41" s="6">
        <f t="shared" si="5"/>
        <v>465.66</v>
      </c>
      <c r="U41" s="8" t="s">
        <v>933</v>
      </c>
      <c r="V41" s="6">
        <v>44971826199319</v>
      </c>
      <c r="W41" s="6">
        <v>8.6295583213152902</v>
      </c>
      <c r="X41" s="6">
        <v>3.8539900779724099</v>
      </c>
      <c r="Y41">
        <f>W41+X41</f>
        <v>12.483548399287701</v>
      </c>
      <c r="Z41">
        <f>Y41/100</f>
        <v>0.124835483992877</v>
      </c>
      <c r="AC41" s="8" t="s">
        <v>279</v>
      </c>
      <c r="AD41" s="6">
        <v>322.02333333333337</v>
      </c>
      <c r="AE41" s="6">
        <f t="shared" si="2"/>
        <v>25.023333333333369</v>
      </c>
      <c r="AF41" s="6">
        <f t="shared" si="3"/>
        <v>120112000.00000016</v>
      </c>
      <c r="AH41" s="6">
        <v>2021</v>
      </c>
      <c r="AI41">
        <v>21373480992399.898</v>
      </c>
      <c r="AJ41" s="6">
        <f t="shared" si="4"/>
        <v>2885419933973.9863</v>
      </c>
    </row>
    <row r="42" spans="6:36">
      <c r="F42" s="7">
        <v>1749211.7679999999</v>
      </c>
      <c r="G42" s="7">
        <v>2689043.7459999998</v>
      </c>
      <c r="H42" s="3">
        <f t="shared" si="0"/>
        <v>553523.86150000035</v>
      </c>
      <c r="I42" s="7">
        <v>324396.4865</v>
      </c>
      <c r="J42" s="7">
        <v>5316175.8619999997</v>
      </c>
      <c r="L42" s="6" t="s">
        <v>443</v>
      </c>
      <c r="M42" s="6" t="s">
        <v>436</v>
      </c>
      <c r="N42" s="6" t="s">
        <v>437</v>
      </c>
      <c r="O42" s="6" t="s">
        <v>438</v>
      </c>
      <c r="P42" s="6">
        <v>1986</v>
      </c>
      <c r="Q42" s="6" t="s">
        <v>439</v>
      </c>
      <c r="R42" s="6">
        <v>2589</v>
      </c>
      <c r="S42" s="6">
        <f t="shared" si="5"/>
        <v>466.02</v>
      </c>
      <c r="U42" s="8" t="s">
        <v>934</v>
      </c>
      <c r="V42" s="6">
        <v>42666837322189</v>
      </c>
      <c r="W42" s="6">
        <v>9.0262903720719798</v>
      </c>
      <c r="X42" s="6">
        <v>4.0203199386596697</v>
      </c>
      <c r="Y42" s="6">
        <f t="shared" ref="Y42:Y60" si="6">W42+X42</f>
        <v>13.04661031073165</v>
      </c>
      <c r="Z42" s="6">
        <f t="shared" ref="Z42:Z60" si="7">Y42/100</f>
        <v>0.13046610310731649</v>
      </c>
      <c r="AC42" s="8" t="s">
        <v>280</v>
      </c>
      <c r="AD42" s="6">
        <v>322.09333333333331</v>
      </c>
      <c r="AE42" s="6">
        <f t="shared" si="2"/>
        <v>25.093333333333305</v>
      </c>
      <c r="AF42" s="6">
        <f t="shared" si="3"/>
        <v>120447999.99999987</v>
      </c>
    </row>
    <row r="43" spans="6:36">
      <c r="F43" s="7">
        <v>1770592.0205000001</v>
      </c>
      <c r="G43" s="7">
        <v>2740151.87</v>
      </c>
      <c r="H43" s="3">
        <f t="shared" si="0"/>
        <v>562042.51849999977</v>
      </c>
      <c r="I43" s="7">
        <v>333459.45850000001</v>
      </c>
      <c r="J43" s="7">
        <v>5406245.8674999997</v>
      </c>
      <c r="L43" s="6" t="s">
        <v>443</v>
      </c>
      <c r="M43" s="6" t="s">
        <v>436</v>
      </c>
      <c r="N43" s="6" t="s">
        <v>437</v>
      </c>
      <c r="O43" s="6" t="s">
        <v>438</v>
      </c>
      <c r="P43" s="6">
        <v>1987</v>
      </c>
      <c r="Q43" s="6" t="s">
        <v>439</v>
      </c>
      <c r="R43" s="6">
        <v>2607</v>
      </c>
      <c r="S43" s="6">
        <f t="shared" si="5"/>
        <v>469.26000000000005</v>
      </c>
      <c r="U43" s="8" t="s">
        <v>935</v>
      </c>
      <c r="V43" s="6">
        <v>43480417359081</v>
      </c>
      <c r="W43" s="6">
        <v>9.3683633324982107</v>
      </c>
      <c r="X43" s="6">
        <v>3.87853002548218</v>
      </c>
      <c r="Y43" s="6">
        <f t="shared" si="6"/>
        <v>13.24689335798039</v>
      </c>
      <c r="Z43" s="6">
        <f t="shared" si="7"/>
        <v>0.13246893357980391</v>
      </c>
      <c r="AC43" s="8" t="s">
        <v>281</v>
      </c>
      <c r="AD43" s="6">
        <v>322.62333333333333</v>
      </c>
      <c r="AE43" s="6">
        <f t="shared" si="2"/>
        <v>25.623333333333335</v>
      </c>
      <c r="AF43" s="6">
        <f t="shared" si="3"/>
        <v>122992000</v>
      </c>
    </row>
    <row r="44" spans="6:36">
      <c r="F44" s="7">
        <v>1789770.1784999999</v>
      </c>
      <c r="G44" s="7">
        <v>2790422.963</v>
      </c>
      <c r="H44" s="3">
        <f t="shared" si="0"/>
        <v>569555.43450000044</v>
      </c>
      <c r="I44" s="7">
        <v>342937.51650000003</v>
      </c>
      <c r="J44" s="7">
        <v>5492686.0925000003</v>
      </c>
      <c r="L44" s="6" t="s">
        <v>443</v>
      </c>
      <c r="M44" s="6" t="s">
        <v>436</v>
      </c>
      <c r="N44" s="6" t="s">
        <v>437</v>
      </c>
      <c r="O44" s="6" t="s">
        <v>438</v>
      </c>
      <c r="P44" s="6">
        <v>1988</v>
      </c>
      <c r="Q44" s="6" t="s">
        <v>439</v>
      </c>
      <c r="R44" s="6">
        <v>2624</v>
      </c>
      <c r="S44" s="6">
        <f t="shared" si="5"/>
        <v>472.32</v>
      </c>
      <c r="U44" s="8" t="s">
        <v>936</v>
      </c>
      <c r="V44" s="6">
        <v>49625854346390</v>
      </c>
      <c r="W44" s="6">
        <v>9.5168525207112697</v>
      </c>
      <c r="X44" s="6">
        <v>4.1172800064086896</v>
      </c>
      <c r="Y44" s="6">
        <f t="shared" si="6"/>
        <v>13.634132527119959</v>
      </c>
      <c r="Z44" s="6">
        <f t="shared" si="7"/>
        <v>0.1363413252711996</v>
      </c>
      <c r="AC44" s="8" t="s">
        <v>282</v>
      </c>
      <c r="AD44" s="6">
        <v>322.5333333333333</v>
      </c>
      <c r="AE44" s="6">
        <f t="shared" si="2"/>
        <v>25.533333333333303</v>
      </c>
      <c r="AF44" s="6">
        <f t="shared" si="3"/>
        <v>122559999.99999985</v>
      </c>
    </row>
    <row r="45" spans="6:36">
      <c r="F45" s="7">
        <v>1807894.1170000001</v>
      </c>
      <c r="G45" s="7">
        <v>2840723.4619999998</v>
      </c>
      <c r="H45" s="3">
        <f t="shared" si="0"/>
        <v>575997.84649999999</v>
      </c>
      <c r="I45" s="7">
        <v>352818.09749999997</v>
      </c>
      <c r="J45" s="7">
        <v>5577433.523</v>
      </c>
      <c r="L45" s="6" t="s">
        <v>443</v>
      </c>
      <c r="M45" s="6" t="s">
        <v>436</v>
      </c>
      <c r="N45" s="6" t="s">
        <v>437</v>
      </c>
      <c r="O45" s="6" t="s">
        <v>438</v>
      </c>
      <c r="P45" s="6">
        <v>1989</v>
      </c>
      <c r="Q45" s="6" t="s">
        <v>439</v>
      </c>
      <c r="R45" s="6">
        <v>2635</v>
      </c>
      <c r="S45" s="6">
        <f t="shared" si="5"/>
        <v>474.3</v>
      </c>
      <c r="U45" s="8" t="s">
        <v>937</v>
      </c>
      <c r="V45" s="6">
        <v>56987358248852</v>
      </c>
      <c r="W45" s="6">
        <v>9.4189221508851197</v>
      </c>
      <c r="X45" s="6">
        <v>3.94351494312287</v>
      </c>
      <c r="Y45" s="6">
        <f t="shared" si="6"/>
        <v>13.362437094007991</v>
      </c>
      <c r="Z45" s="6">
        <f t="shared" si="7"/>
        <v>0.1336243709400799</v>
      </c>
      <c r="AC45" s="8" t="s">
        <v>283</v>
      </c>
      <c r="AD45" s="6">
        <v>322.83</v>
      </c>
      <c r="AE45" s="6">
        <f t="shared" si="2"/>
        <v>25.829999999999984</v>
      </c>
      <c r="AF45" s="6">
        <f t="shared" si="3"/>
        <v>123983999.99999993</v>
      </c>
    </row>
    <row r="46" spans="6:36">
      <c r="F46" s="7">
        <v>1822604.3255</v>
      </c>
      <c r="G46" s="7">
        <v>2893093.9534999998</v>
      </c>
      <c r="H46" s="3">
        <f t="shared" si="0"/>
        <v>582188.89399999962</v>
      </c>
      <c r="I46" s="7">
        <v>362840.82</v>
      </c>
      <c r="J46" s="7">
        <v>5660727.9929999998</v>
      </c>
      <c r="L46" s="6" t="s">
        <v>443</v>
      </c>
      <c r="M46" s="6" t="s">
        <v>436</v>
      </c>
      <c r="N46" s="6" t="s">
        <v>437</v>
      </c>
      <c r="O46" s="6" t="s">
        <v>438</v>
      </c>
      <c r="P46" s="6">
        <v>1990</v>
      </c>
      <c r="Q46" s="6" t="s">
        <v>439</v>
      </c>
      <c r="R46" s="6">
        <v>2621</v>
      </c>
      <c r="S46" s="6">
        <f t="shared" si="5"/>
        <v>471.78000000000003</v>
      </c>
      <c r="U46" s="8" t="s">
        <v>938</v>
      </c>
      <c r="V46" s="6">
        <v>62408771523855</v>
      </c>
      <c r="W46" s="6">
        <v>9.3384144455049096</v>
      </c>
      <c r="X46" s="6">
        <v>3.9848700761795102</v>
      </c>
      <c r="Y46" s="6">
        <f t="shared" si="6"/>
        <v>13.323284521684419</v>
      </c>
      <c r="Z46" s="6">
        <f t="shared" si="7"/>
        <v>0.1332328452168442</v>
      </c>
      <c r="AC46" s="8" t="s">
        <v>284</v>
      </c>
      <c r="AD46" s="6">
        <v>323.40333333333336</v>
      </c>
      <c r="AE46" s="6">
        <f t="shared" si="2"/>
        <v>26.403333333333364</v>
      </c>
      <c r="AF46" s="6">
        <f t="shared" si="3"/>
        <v>126736000.00000015</v>
      </c>
    </row>
    <row r="47" spans="6:36">
      <c r="F47" s="7">
        <v>1833902.4075</v>
      </c>
      <c r="G47" s="7">
        <v>2947673.3539999998</v>
      </c>
      <c r="H47" s="3">
        <f t="shared" si="0"/>
        <v>588695.78900000011</v>
      </c>
      <c r="I47" s="7">
        <v>372947.90350000001</v>
      </c>
      <c r="J47" s="7">
        <v>5743219.4539999999</v>
      </c>
      <c r="L47" s="6" t="s">
        <v>443</v>
      </c>
      <c r="M47" s="6" t="s">
        <v>436</v>
      </c>
      <c r="N47" s="6" t="s">
        <v>437</v>
      </c>
      <c r="O47" s="6" t="s">
        <v>438</v>
      </c>
      <c r="P47" s="6">
        <v>1991</v>
      </c>
      <c r="Q47" s="6" t="s">
        <v>439</v>
      </c>
      <c r="R47" s="6">
        <v>2601</v>
      </c>
      <c r="S47" s="6">
        <f t="shared" si="5"/>
        <v>468.18</v>
      </c>
      <c r="U47" s="8" t="s">
        <v>939</v>
      </c>
      <c r="V47" s="6">
        <v>69021565785153</v>
      </c>
      <c r="W47" s="6">
        <v>9.2576788903728104</v>
      </c>
      <c r="X47" s="6">
        <v>3.9821898937225302</v>
      </c>
      <c r="Y47" s="6">
        <f t="shared" si="6"/>
        <v>13.239868784095341</v>
      </c>
      <c r="Z47" s="6">
        <f t="shared" si="7"/>
        <v>0.13239868784095341</v>
      </c>
      <c r="AC47" s="8" t="s">
        <v>285</v>
      </c>
      <c r="AD47" s="6">
        <v>323.42333333333335</v>
      </c>
      <c r="AE47" s="6">
        <f t="shared" si="2"/>
        <v>26.423333333333346</v>
      </c>
      <c r="AF47" s="6">
        <f t="shared" si="3"/>
        <v>126832000.00000006</v>
      </c>
    </row>
    <row r="48" spans="6:36">
      <c r="F48" s="7">
        <v>1842741.372</v>
      </c>
      <c r="G48" s="7">
        <v>3001739.4755000002</v>
      </c>
      <c r="H48" s="3">
        <f t="shared" si="0"/>
        <v>597751.58150000032</v>
      </c>
      <c r="I48" s="7">
        <v>382912.86900000001</v>
      </c>
      <c r="J48" s="7">
        <v>5825145.2980000004</v>
      </c>
      <c r="L48" s="6" t="s">
        <v>443</v>
      </c>
      <c r="M48" s="6" t="s">
        <v>436</v>
      </c>
      <c r="N48" s="6" t="s">
        <v>437</v>
      </c>
      <c r="O48" s="6" t="s">
        <v>438</v>
      </c>
      <c r="P48" s="6">
        <v>1992</v>
      </c>
      <c r="Q48" s="6" t="s">
        <v>439</v>
      </c>
      <c r="R48" s="6">
        <v>2610</v>
      </c>
      <c r="S48" s="6">
        <f t="shared" si="5"/>
        <v>469.8</v>
      </c>
      <c r="U48" s="8" t="s">
        <v>940</v>
      </c>
      <c r="V48" s="6">
        <v>80510136842676</v>
      </c>
      <c r="W48" s="6">
        <v>9.1011613384299999</v>
      </c>
      <c r="X48" s="6">
        <v>4.0334200859069798</v>
      </c>
      <c r="Y48" s="6">
        <f t="shared" si="6"/>
        <v>13.134581424336979</v>
      </c>
      <c r="Z48" s="6">
        <f t="shared" si="7"/>
        <v>0.13134581424336977</v>
      </c>
      <c r="AC48" s="8" t="s">
        <v>286</v>
      </c>
      <c r="AD48" s="6">
        <v>324.01666666666665</v>
      </c>
      <c r="AE48" s="6">
        <f t="shared" si="2"/>
        <v>27.016666666666652</v>
      </c>
      <c r="AF48" s="6">
        <f t="shared" si="3"/>
        <v>129679999.99999993</v>
      </c>
    </row>
    <row r="49" spans="6:32">
      <c r="F49" s="7">
        <v>1848362.2235000001</v>
      </c>
      <c r="G49" s="7">
        <v>3055009.8075000001</v>
      </c>
      <c r="H49" s="3">
        <f t="shared" si="0"/>
        <v>610336.17299999972</v>
      </c>
      <c r="I49" s="7">
        <v>392773.05699999997</v>
      </c>
      <c r="J49" s="7">
        <v>5906481.2609999999</v>
      </c>
      <c r="L49" s="6" t="s">
        <v>443</v>
      </c>
      <c r="M49" s="6" t="s">
        <v>436</v>
      </c>
      <c r="N49" s="6" t="s">
        <v>437</v>
      </c>
      <c r="O49" s="6" t="s">
        <v>438</v>
      </c>
      <c r="P49" s="6">
        <v>1993</v>
      </c>
      <c r="Q49" s="6" t="s">
        <v>439</v>
      </c>
      <c r="R49" s="6">
        <v>2616</v>
      </c>
      <c r="S49" s="6">
        <f t="shared" si="5"/>
        <v>470.88</v>
      </c>
      <c r="U49" s="8" t="s">
        <v>941</v>
      </c>
      <c r="V49" s="6">
        <v>89102646265859</v>
      </c>
      <c r="W49" s="6">
        <v>9.0978181939148595</v>
      </c>
      <c r="X49" s="6">
        <v>4.20414519309998</v>
      </c>
      <c r="Y49" s="6">
        <f t="shared" si="6"/>
        <v>13.30196338701484</v>
      </c>
      <c r="Z49" s="6">
        <f t="shared" si="7"/>
        <v>0.1330196338701484</v>
      </c>
      <c r="AC49" s="8" t="s">
        <v>287</v>
      </c>
      <c r="AD49" s="6">
        <v>324.42</v>
      </c>
      <c r="AE49" s="6">
        <f t="shared" si="2"/>
        <v>27.420000000000016</v>
      </c>
      <c r="AF49" s="6">
        <f t="shared" si="3"/>
        <v>131616000.00000007</v>
      </c>
    </row>
    <row r="50" spans="6:32">
      <c r="F50" s="7">
        <v>1852400.551</v>
      </c>
      <c r="G50" s="7">
        <v>3107251.54</v>
      </c>
      <c r="H50" s="3">
        <f t="shared" si="0"/>
        <v>624856.84300000034</v>
      </c>
      <c r="I50" s="7">
        <v>402803.54599999997</v>
      </c>
      <c r="J50" s="7">
        <v>5987312.4800000004</v>
      </c>
      <c r="L50" s="6" t="s">
        <v>443</v>
      </c>
      <c r="M50" s="6" t="s">
        <v>436</v>
      </c>
      <c r="N50" s="6" t="s">
        <v>437</v>
      </c>
      <c r="O50" s="6" t="s">
        <v>438</v>
      </c>
      <c r="P50" s="6">
        <v>1994</v>
      </c>
      <c r="Q50" s="6" t="s">
        <v>439</v>
      </c>
      <c r="R50" s="6">
        <v>2639</v>
      </c>
      <c r="S50" s="6">
        <f t="shared" si="5"/>
        <v>475.02</v>
      </c>
      <c r="U50" s="8" t="s">
        <v>942</v>
      </c>
      <c r="V50" s="6">
        <v>78368264209741</v>
      </c>
      <c r="W50" s="6">
        <v>9.8272574599722198</v>
      </c>
      <c r="X50" s="6">
        <v>4.4220700263977104</v>
      </c>
      <c r="Y50" s="6">
        <f t="shared" si="6"/>
        <v>14.24932748636993</v>
      </c>
      <c r="Z50" s="6">
        <f t="shared" si="7"/>
        <v>0.14249327486369931</v>
      </c>
      <c r="AC50" s="8" t="s">
        <v>288</v>
      </c>
      <c r="AD50" s="6">
        <v>325.17</v>
      </c>
      <c r="AE50" s="6">
        <f t="shared" si="2"/>
        <v>28.170000000000016</v>
      </c>
      <c r="AF50" s="6">
        <f t="shared" si="3"/>
        <v>135216000.00000009</v>
      </c>
    </row>
    <row r="51" spans="6:32">
      <c r="F51" s="7">
        <v>1855919.1869999999</v>
      </c>
      <c r="G51" s="7">
        <v>3157786.3259999999</v>
      </c>
      <c r="H51" s="3">
        <f t="shared" si="0"/>
        <v>641199.57150000008</v>
      </c>
      <c r="I51" s="7">
        <v>412853.37349999999</v>
      </c>
      <c r="J51" s="7">
        <v>6067758.4579999996</v>
      </c>
      <c r="L51" s="6" t="s">
        <v>443</v>
      </c>
      <c r="M51" s="6" t="s">
        <v>436</v>
      </c>
      <c r="N51" s="6" t="s">
        <v>437</v>
      </c>
      <c r="O51" s="6" t="s">
        <v>438</v>
      </c>
      <c r="P51" s="6">
        <v>1995</v>
      </c>
      <c r="Q51" s="6" t="s">
        <v>439</v>
      </c>
      <c r="R51" s="6">
        <v>2663</v>
      </c>
      <c r="S51" s="6">
        <f t="shared" si="5"/>
        <v>479.34000000000003</v>
      </c>
      <c r="U51" s="8" t="s">
        <v>943</v>
      </c>
      <c r="V51" s="6">
        <v>92757479668305</v>
      </c>
      <c r="W51" s="6">
        <v>9.4943511604522506</v>
      </c>
      <c r="X51" s="6">
        <v>4.1986398696899396</v>
      </c>
      <c r="Y51" s="6">
        <f t="shared" si="6"/>
        <v>13.69299103014219</v>
      </c>
      <c r="Z51" s="6">
        <f t="shared" si="7"/>
        <v>0.1369299103014219</v>
      </c>
      <c r="AC51" s="8" t="s">
        <v>289</v>
      </c>
      <c r="AD51" s="6">
        <v>324.86000000000007</v>
      </c>
      <c r="AE51" s="6">
        <f t="shared" si="2"/>
        <v>27.86000000000007</v>
      </c>
      <c r="AF51" s="6">
        <f t="shared" si="3"/>
        <v>133728000.00000034</v>
      </c>
    </row>
    <row r="52" spans="6:32">
      <c r="F52" s="7">
        <v>1858320.182</v>
      </c>
      <c r="G52" s="7">
        <v>3208004.4715</v>
      </c>
      <c r="H52" s="3">
        <f t="shared" si="0"/>
        <v>659317.69999999925</v>
      </c>
      <c r="I52" s="7">
        <v>423256.62150000001</v>
      </c>
      <c r="J52" s="7">
        <v>6148898.9749999996</v>
      </c>
      <c r="L52" s="6" t="s">
        <v>443</v>
      </c>
      <c r="M52" s="6" t="s">
        <v>436</v>
      </c>
      <c r="N52" s="6" t="s">
        <v>437</v>
      </c>
      <c r="O52" s="6" t="s">
        <v>438</v>
      </c>
      <c r="P52" s="6">
        <v>1996</v>
      </c>
      <c r="Q52" s="6" t="s">
        <v>439</v>
      </c>
      <c r="R52" s="6">
        <v>2673</v>
      </c>
      <c r="S52" s="6">
        <f t="shared" si="5"/>
        <v>481.14000000000004</v>
      </c>
      <c r="U52" s="8" t="s">
        <v>944</v>
      </c>
      <c r="V52" s="6">
        <v>102247559800470</v>
      </c>
      <c r="W52" s="6">
        <v>9.3785224932075604</v>
      </c>
      <c r="X52" s="6">
        <v>4.2420902252197301</v>
      </c>
      <c r="Y52" s="6">
        <f t="shared" si="6"/>
        <v>13.62061271842729</v>
      </c>
      <c r="Z52" s="6">
        <f t="shared" si="7"/>
        <v>0.13620612718427291</v>
      </c>
      <c r="AC52" s="8" t="s">
        <v>290</v>
      </c>
      <c r="AD52" s="6">
        <v>325.32666666666699</v>
      </c>
      <c r="AE52" s="6">
        <f t="shared" si="2"/>
        <v>28.326666666666995</v>
      </c>
      <c r="AF52" s="6">
        <f t="shared" si="3"/>
        <v>135968000.00000158</v>
      </c>
    </row>
    <row r="53" spans="6:32">
      <c r="F53" s="7">
        <v>1859114.1040000001</v>
      </c>
      <c r="G53" s="7">
        <v>3258608.6690000002</v>
      </c>
      <c r="H53" s="3">
        <f t="shared" si="0"/>
        <v>678619.16349999956</v>
      </c>
      <c r="I53" s="7">
        <v>434405.04599999997</v>
      </c>
      <c r="J53" s="7">
        <v>6230746.9824999999</v>
      </c>
      <c r="L53" s="6" t="s">
        <v>443</v>
      </c>
      <c r="M53" s="6" t="s">
        <v>436</v>
      </c>
      <c r="N53" s="6" t="s">
        <v>437</v>
      </c>
      <c r="O53" s="6" t="s">
        <v>438</v>
      </c>
      <c r="P53" s="6">
        <v>1997</v>
      </c>
      <c r="Q53" s="6" t="s">
        <v>439</v>
      </c>
      <c r="R53" s="6">
        <v>2687</v>
      </c>
      <c r="S53" s="6">
        <f t="shared" si="5"/>
        <v>483.66</v>
      </c>
      <c r="U53" s="8" t="s">
        <v>945</v>
      </c>
      <c r="V53" s="6">
        <v>105689614409007</v>
      </c>
      <c r="W53" s="6">
        <v>9.3872673978274701</v>
      </c>
      <c r="X53" s="6">
        <v>4.2103548049926802</v>
      </c>
      <c r="Y53" s="6">
        <f t="shared" si="6"/>
        <v>13.597622202820151</v>
      </c>
      <c r="Z53" s="6">
        <f t="shared" si="7"/>
        <v>0.1359762220282015</v>
      </c>
      <c r="AC53" s="8" t="s">
        <v>291</v>
      </c>
      <c r="AD53" s="6">
        <v>325.45333333333338</v>
      </c>
      <c r="AE53" s="6">
        <f t="shared" si="2"/>
        <v>28.453333333333376</v>
      </c>
      <c r="AF53" s="6">
        <f t="shared" si="3"/>
        <v>136576000.00000021</v>
      </c>
    </row>
    <row r="54" spans="6:32">
      <c r="F54" s="7">
        <v>1858105.7815</v>
      </c>
      <c r="G54" s="7">
        <v>3308778.7239999999</v>
      </c>
      <c r="H54" s="3">
        <f t="shared" si="0"/>
        <v>699557.39749999996</v>
      </c>
      <c r="I54" s="7">
        <v>445965.45699999999</v>
      </c>
      <c r="J54" s="7">
        <v>6312407.3600000003</v>
      </c>
      <c r="L54" s="6" t="s">
        <v>443</v>
      </c>
      <c r="M54" s="6" t="s">
        <v>436</v>
      </c>
      <c r="N54" s="6" t="s">
        <v>437</v>
      </c>
      <c r="O54" s="6" t="s">
        <v>438</v>
      </c>
      <c r="P54" s="6">
        <v>1998</v>
      </c>
      <c r="Q54" s="6" t="s">
        <v>439</v>
      </c>
      <c r="R54" s="6">
        <v>2701</v>
      </c>
      <c r="S54" s="6">
        <f t="shared" si="5"/>
        <v>486.18</v>
      </c>
      <c r="U54" s="8" t="s">
        <v>946</v>
      </c>
      <c r="V54" s="6">
        <v>109376238567508</v>
      </c>
      <c r="W54" s="6">
        <v>9.3651483211549795</v>
      </c>
      <c r="X54" s="6">
        <v>4.4312999248504701</v>
      </c>
      <c r="Y54" s="6">
        <f t="shared" si="6"/>
        <v>13.79644824600545</v>
      </c>
      <c r="Z54" s="6">
        <f t="shared" si="7"/>
        <v>0.13796448246005449</v>
      </c>
      <c r="AC54" s="8" t="s">
        <v>292</v>
      </c>
      <c r="AD54" s="6">
        <v>325.90666666666669</v>
      </c>
      <c r="AE54" s="6">
        <f t="shared" si="2"/>
        <v>28.906666666666695</v>
      </c>
      <c r="AF54" s="6">
        <f t="shared" si="3"/>
        <v>138752000.00000015</v>
      </c>
    </row>
    <row r="55" spans="6:32">
      <c r="F55" s="7">
        <v>1857016.4269999999</v>
      </c>
      <c r="G55" s="7">
        <v>3357615.5490000001</v>
      </c>
      <c r="H55" s="3">
        <f t="shared" si="0"/>
        <v>721761.34099999978</v>
      </c>
      <c r="I55" s="7">
        <v>457505.04800000001</v>
      </c>
      <c r="J55" s="7">
        <v>6393898.3650000002</v>
      </c>
      <c r="L55" s="6" t="s">
        <v>443</v>
      </c>
      <c r="M55" s="6" t="s">
        <v>436</v>
      </c>
      <c r="N55" s="6" t="s">
        <v>437</v>
      </c>
      <c r="O55" s="6" t="s">
        <v>438</v>
      </c>
      <c r="P55" s="6">
        <v>1999</v>
      </c>
      <c r="Q55" s="6" t="s">
        <v>439</v>
      </c>
      <c r="R55" s="6">
        <v>2715</v>
      </c>
      <c r="S55" s="6">
        <f t="shared" si="5"/>
        <v>488.7</v>
      </c>
      <c r="U55" s="8" t="s">
        <v>947</v>
      </c>
      <c r="V55" s="6">
        <v>112085723572099</v>
      </c>
      <c r="W55" s="6">
        <v>9.44422355704239</v>
      </c>
      <c r="X55" s="6">
        <v>4.3998949527740399</v>
      </c>
      <c r="Y55" s="6">
        <f t="shared" si="6"/>
        <v>13.844118509816429</v>
      </c>
      <c r="Z55" s="6">
        <f t="shared" si="7"/>
        <v>0.13844118509816428</v>
      </c>
      <c r="AC55" s="8" t="s">
        <v>293</v>
      </c>
      <c r="AD55" s="6">
        <v>326.02</v>
      </c>
      <c r="AE55" s="6">
        <f t="shared" si="2"/>
        <v>29.019999999999982</v>
      </c>
      <c r="AF55" s="6">
        <f t="shared" si="3"/>
        <v>139295999.99999991</v>
      </c>
    </row>
    <row r="56" spans="6:32">
      <c r="F56" s="7">
        <v>1856051.0855</v>
      </c>
      <c r="G56" s="7">
        <v>3405372.8590000002</v>
      </c>
      <c r="H56" s="3">
        <f t="shared" si="0"/>
        <v>745428.04200000037</v>
      </c>
      <c r="I56" s="7">
        <v>468899.4915</v>
      </c>
      <c r="J56" s="7">
        <v>6475751.4780000001</v>
      </c>
      <c r="L56" s="6" t="s">
        <v>443</v>
      </c>
      <c r="M56" s="6" t="s">
        <v>436</v>
      </c>
      <c r="N56" s="6" t="s">
        <v>437</v>
      </c>
      <c r="O56" s="6" t="s">
        <v>438</v>
      </c>
      <c r="P56" s="6">
        <v>2000</v>
      </c>
      <c r="Q56" s="6" t="s">
        <v>439</v>
      </c>
      <c r="R56" s="6">
        <v>2727</v>
      </c>
      <c r="S56" s="6">
        <f t="shared" si="5"/>
        <v>490.86</v>
      </c>
      <c r="U56" s="8" t="s">
        <v>948</v>
      </c>
      <c r="V56" s="6">
        <v>104219919880060</v>
      </c>
      <c r="W56" s="6">
        <v>9.7348097453744007</v>
      </c>
      <c r="X56" s="6">
        <v>4.3871564865112296</v>
      </c>
      <c r="Y56" s="6">
        <f t="shared" si="6"/>
        <v>14.121966231885629</v>
      </c>
      <c r="Z56" s="6">
        <f t="shared" si="7"/>
        <v>0.1412196623188563</v>
      </c>
      <c r="AC56" s="8" t="s">
        <v>294</v>
      </c>
      <c r="AD56" s="6">
        <v>326.00666666666666</v>
      </c>
      <c r="AE56" s="6">
        <f t="shared" si="2"/>
        <v>29.006666666666661</v>
      </c>
      <c r="AF56" s="6">
        <f t="shared" si="3"/>
        <v>139231999.99999997</v>
      </c>
    </row>
    <row r="57" spans="6:32">
      <c r="F57" s="7">
        <v>1854493.4265000001</v>
      </c>
      <c r="G57" s="7">
        <v>3452604.2680000002</v>
      </c>
      <c r="H57" s="3">
        <f t="shared" si="0"/>
        <v>770748.30200000014</v>
      </c>
      <c r="I57" s="7">
        <v>480330.1225</v>
      </c>
      <c r="J57" s="7">
        <v>6558176.1189999999</v>
      </c>
      <c r="L57" s="6" t="s">
        <v>443</v>
      </c>
      <c r="M57" s="6" t="s">
        <v>436</v>
      </c>
      <c r="N57" s="6" t="s">
        <v>437</v>
      </c>
      <c r="O57" s="6" t="s">
        <v>438</v>
      </c>
      <c r="P57" s="6">
        <v>2001</v>
      </c>
      <c r="Q57" s="6" t="s">
        <v>439</v>
      </c>
      <c r="R57" s="6">
        <v>2725</v>
      </c>
      <c r="S57" s="6">
        <f t="shared" si="5"/>
        <v>490.5</v>
      </c>
      <c r="U57" s="8" t="s">
        <v>949</v>
      </c>
      <c r="V57" s="6">
        <v>104917317216249</v>
      </c>
      <c r="W57" s="6">
        <v>9.86060831385565</v>
      </c>
      <c r="X57" s="6">
        <v>4.2540798187255904</v>
      </c>
      <c r="Y57" s="6">
        <f t="shared" si="6"/>
        <v>14.114688132581239</v>
      </c>
      <c r="Z57" s="6">
        <f t="shared" si="7"/>
        <v>0.14114688132581241</v>
      </c>
      <c r="AC57" s="8" t="s">
        <v>295</v>
      </c>
      <c r="AD57" s="6">
        <v>325.91333333333336</v>
      </c>
      <c r="AE57" s="6">
        <f t="shared" si="2"/>
        <v>28.913333333333355</v>
      </c>
      <c r="AF57" s="6">
        <f t="shared" si="3"/>
        <v>138784000.00000012</v>
      </c>
    </row>
    <row r="58" spans="6:32">
      <c r="F58" s="7">
        <v>1855443.0915000001</v>
      </c>
      <c r="G58" s="7">
        <v>3497855.6579999998</v>
      </c>
      <c r="H58" s="3">
        <f t="shared" si="0"/>
        <v>796346.93250000011</v>
      </c>
      <c r="I58" s="7">
        <v>491770.53600000002</v>
      </c>
      <c r="J58" s="7">
        <v>6641416.2180000003</v>
      </c>
      <c r="L58" s="6" t="s">
        <v>443</v>
      </c>
      <c r="M58" s="6" t="s">
        <v>436</v>
      </c>
      <c r="N58" s="6" t="s">
        <v>437</v>
      </c>
      <c r="O58" s="6" t="s">
        <v>438</v>
      </c>
      <c r="P58" s="6">
        <v>2002</v>
      </c>
      <c r="Q58" s="6" t="s">
        <v>439</v>
      </c>
      <c r="R58" s="6">
        <v>2728</v>
      </c>
      <c r="S58" s="6">
        <f t="shared" si="5"/>
        <v>491.04000000000008</v>
      </c>
      <c r="U58" s="8" t="s">
        <v>950</v>
      </c>
      <c r="V58" s="6">
        <v>108244894689418</v>
      </c>
      <c r="W58" s="6">
        <v>9.7642348192295199</v>
      </c>
      <c r="X58" s="6">
        <v>4.0855398178100604</v>
      </c>
      <c r="Y58" s="6">
        <f t="shared" si="6"/>
        <v>13.84977463703958</v>
      </c>
      <c r="Z58" s="6">
        <f t="shared" si="7"/>
        <v>0.1384977463703958</v>
      </c>
      <c r="AC58" s="8" t="s">
        <v>296</v>
      </c>
      <c r="AD58" s="6">
        <v>326.58666666666664</v>
      </c>
      <c r="AE58" s="6">
        <f t="shared" si="2"/>
        <v>29.586666666666645</v>
      </c>
      <c r="AF58" s="6">
        <f t="shared" si="3"/>
        <v>142015999.99999988</v>
      </c>
    </row>
    <row r="59" spans="6:32">
      <c r="F59" s="7">
        <v>1860797.9815</v>
      </c>
      <c r="G59" s="7">
        <v>3539016.7294999999</v>
      </c>
      <c r="H59" s="3">
        <f t="shared" si="0"/>
        <v>823495.31099999999</v>
      </c>
      <c r="I59" s="7">
        <v>502638.52250000002</v>
      </c>
      <c r="J59" s="7">
        <v>6725948.5444999998</v>
      </c>
      <c r="L59" s="6" t="s">
        <v>443</v>
      </c>
      <c r="M59" s="6" t="s">
        <v>436</v>
      </c>
      <c r="N59" s="6" t="s">
        <v>437</v>
      </c>
      <c r="O59" s="6" t="s">
        <v>438</v>
      </c>
      <c r="P59" s="6">
        <v>2003</v>
      </c>
      <c r="Q59" s="6" t="s">
        <v>439</v>
      </c>
      <c r="R59" s="6">
        <v>2735</v>
      </c>
      <c r="S59" s="6">
        <f t="shared" si="5"/>
        <v>492.3</v>
      </c>
      <c r="U59" s="8" t="s">
        <v>951</v>
      </c>
      <c r="V59" s="6">
        <v>110188821207238</v>
      </c>
      <c r="W59" s="6">
        <v>9.7012412497758191</v>
      </c>
      <c r="X59" s="6">
        <v>4.2125699520111102</v>
      </c>
      <c r="Y59" s="6">
        <f t="shared" si="6"/>
        <v>13.913811201786929</v>
      </c>
      <c r="Z59" s="6">
        <f t="shared" si="7"/>
        <v>0.1391381120178693</v>
      </c>
      <c r="AC59" s="8" t="s">
        <v>297</v>
      </c>
      <c r="AD59" s="6">
        <v>326.75333333333333</v>
      </c>
      <c r="AE59" s="6">
        <f t="shared" si="2"/>
        <v>29.75333333333333</v>
      </c>
      <c r="AF59" s="6">
        <f t="shared" si="3"/>
        <v>142816000</v>
      </c>
    </row>
    <row r="60" spans="6:32">
      <c r="F60" s="7">
        <v>1869153.4945</v>
      </c>
      <c r="G60" s="7">
        <v>3578051.0290000001</v>
      </c>
      <c r="H60" s="3">
        <f t="shared" si="0"/>
        <v>851399.59299999941</v>
      </c>
      <c r="I60" s="7">
        <v>512993.15549999999</v>
      </c>
      <c r="J60" s="7">
        <v>6811597.2719999999</v>
      </c>
      <c r="L60" s="6" t="s">
        <v>443</v>
      </c>
      <c r="M60" s="6" t="s">
        <v>436</v>
      </c>
      <c r="N60" s="6" t="s">
        <v>437</v>
      </c>
      <c r="O60" s="6" t="s">
        <v>438</v>
      </c>
      <c r="P60" s="6">
        <v>2004</v>
      </c>
      <c r="Q60" s="6" t="s">
        <v>439</v>
      </c>
      <c r="R60" s="6">
        <v>2747</v>
      </c>
      <c r="S60" s="6">
        <f t="shared" si="5"/>
        <v>494.46000000000004</v>
      </c>
      <c r="U60" s="8" t="s">
        <v>952</v>
      </c>
      <c r="V60" s="6">
        <v>104593080673164</v>
      </c>
      <c r="W60" s="6">
        <v>9.8301950071659192</v>
      </c>
      <c r="X60" s="6">
        <v>4.0953102111816397</v>
      </c>
      <c r="Y60" s="6">
        <f t="shared" si="6"/>
        <v>13.92550521834756</v>
      </c>
      <c r="Z60" s="6">
        <f t="shared" si="7"/>
        <v>0.13925505218347559</v>
      </c>
      <c r="AC60" s="8" t="s">
        <v>298</v>
      </c>
      <c r="AD60" s="6">
        <v>326.7</v>
      </c>
      <c r="AE60" s="6">
        <f t="shared" si="2"/>
        <v>29.699999999999989</v>
      </c>
      <c r="AF60" s="6">
        <f t="shared" si="3"/>
        <v>142559999.99999994</v>
      </c>
    </row>
    <row r="61" spans="6:32">
      <c r="F61" s="7">
        <v>1879595.5395</v>
      </c>
      <c r="G61" s="7">
        <v>3617927.86</v>
      </c>
      <c r="H61" s="3">
        <f t="shared" si="0"/>
        <v>877191.10800000047</v>
      </c>
      <c r="I61" s="7">
        <v>523591.40049999999</v>
      </c>
      <c r="J61" s="7">
        <v>6898305.9079999998</v>
      </c>
      <c r="L61" s="6" t="s">
        <v>443</v>
      </c>
      <c r="M61" s="6" t="s">
        <v>436</v>
      </c>
      <c r="N61" s="6" t="s">
        <v>437</v>
      </c>
      <c r="O61" s="6" t="s">
        <v>438</v>
      </c>
      <c r="P61" s="6">
        <v>2005</v>
      </c>
      <c r="Q61" s="6" t="s">
        <v>439</v>
      </c>
      <c r="R61" s="6">
        <v>2761</v>
      </c>
      <c r="S61" s="6">
        <f t="shared" si="5"/>
        <v>496.98</v>
      </c>
      <c r="U61">
        <v>2000</v>
      </c>
      <c r="X61" s="6">
        <v>4.3320498466491699</v>
      </c>
      <c r="AC61" s="8" t="s">
        <v>299</v>
      </c>
      <c r="AD61" s="6">
        <v>327.10333333333335</v>
      </c>
      <c r="AE61" s="6">
        <f t="shared" si="2"/>
        <v>30.103333333333353</v>
      </c>
      <c r="AF61" s="6">
        <f t="shared" si="3"/>
        <v>144496000.00000009</v>
      </c>
    </row>
    <row r="62" spans="6:32">
      <c r="F62" s="7">
        <v>1891103.21</v>
      </c>
      <c r="G62" s="7">
        <v>3658122.7524999999</v>
      </c>
      <c r="H62" s="3">
        <f t="shared" si="0"/>
        <v>901765.6120000002</v>
      </c>
      <c r="I62" s="7">
        <v>534611.53049999999</v>
      </c>
      <c r="J62" s="7">
        <v>6985603.1050000004</v>
      </c>
      <c r="L62" s="6" t="s">
        <v>443</v>
      </c>
      <c r="M62" s="6" t="s">
        <v>436</v>
      </c>
      <c r="N62" s="6" t="s">
        <v>437</v>
      </c>
      <c r="O62" s="6" t="s">
        <v>438</v>
      </c>
      <c r="P62" s="6">
        <v>2006</v>
      </c>
      <c r="Q62" s="6" t="s">
        <v>439</v>
      </c>
      <c r="R62" s="6">
        <v>2779</v>
      </c>
      <c r="S62" s="6">
        <f t="shared" si="5"/>
        <v>500.21999999999997</v>
      </c>
      <c r="AC62" s="8" t="s">
        <v>300</v>
      </c>
      <c r="AD62" s="6">
        <v>327.63333333333333</v>
      </c>
      <c r="AE62" s="6">
        <f t="shared" si="2"/>
        <v>30.633333333333326</v>
      </c>
      <c r="AF62" s="6">
        <f t="shared" si="3"/>
        <v>147039999.99999997</v>
      </c>
    </row>
    <row r="63" spans="6:32">
      <c r="F63" s="7">
        <v>1903771.6544999999</v>
      </c>
      <c r="G63" s="7">
        <v>3697350.1274999999</v>
      </c>
      <c r="H63" s="3">
        <f t="shared" si="0"/>
        <v>924521.65699999942</v>
      </c>
      <c r="I63" s="7">
        <v>547481.98600000003</v>
      </c>
      <c r="J63" s="7">
        <v>7073125.4249999998</v>
      </c>
      <c r="L63" s="6" t="s">
        <v>443</v>
      </c>
      <c r="M63" s="6" t="s">
        <v>436</v>
      </c>
      <c r="N63" s="6" t="s">
        <v>437</v>
      </c>
      <c r="O63" s="6" t="s">
        <v>438</v>
      </c>
      <c r="P63" s="6">
        <v>2007</v>
      </c>
      <c r="Q63" s="6" t="s">
        <v>439</v>
      </c>
      <c r="R63" s="6">
        <v>2807</v>
      </c>
      <c r="S63" s="6">
        <f t="shared" si="5"/>
        <v>505.26000000000005</v>
      </c>
      <c r="AC63" s="8" t="s">
        <v>301</v>
      </c>
      <c r="AD63" s="6">
        <v>328.38</v>
      </c>
      <c r="AE63" s="6">
        <f t="shared" si="2"/>
        <v>31.379999999999995</v>
      </c>
      <c r="AF63" s="6">
        <f t="shared" si="3"/>
        <v>150623999.99999997</v>
      </c>
    </row>
    <row r="64" spans="6:32">
      <c r="F64" s="7">
        <v>1918554.6984999999</v>
      </c>
      <c r="G64" s="7">
        <v>3731573.6340000001</v>
      </c>
      <c r="H64" s="3">
        <f t="shared" si="0"/>
        <v>948535.33350000018</v>
      </c>
      <c r="I64" s="7">
        <v>563034.255</v>
      </c>
      <c r="J64" s="7">
        <v>7161697.9210000001</v>
      </c>
      <c r="L64" s="6" t="s">
        <v>443</v>
      </c>
      <c r="M64" s="6" t="s">
        <v>436</v>
      </c>
      <c r="N64" s="6" t="s">
        <v>437</v>
      </c>
      <c r="O64" s="6" t="s">
        <v>438</v>
      </c>
      <c r="P64" s="6">
        <v>2008</v>
      </c>
      <c r="Q64" s="6" t="s">
        <v>439</v>
      </c>
      <c r="R64" s="6">
        <v>2825</v>
      </c>
      <c r="S64" s="6">
        <f t="shared" si="5"/>
        <v>508.5</v>
      </c>
      <c r="AC64" s="8" t="s">
        <v>302</v>
      </c>
      <c r="AD64" s="6">
        <v>328.79333333333335</v>
      </c>
      <c r="AE64" s="6">
        <f t="shared" si="2"/>
        <v>31.793333333333351</v>
      </c>
      <c r="AF64" s="6">
        <f t="shared" si="3"/>
        <v>152608000.00000009</v>
      </c>
    </row>
    <row r="65" spans="6:32">
      <c r="F65" s="7">
        <v>1934434.6465</v>
      </c>
      <c r="G65" s="7">
        <v>3757826.8684999999</v>
      </c>
      <c r="H65" s="3">
        <f t="shared" si="0"/>
        <v>978059.12800000026</v>
      </c>
      <c r="I65" s="7">
        <v>580272.72699999996</v>
      </c>
      <c r="J65" s="7">
        <v>7250593.3700000001</v>
      </c>
      <c r="L65" s="6" t="s">
        <v>443</v>
      </c>
      <c r="M65" s="6" t="s">
        <v>436</v>
      </c>
      <c r="N65" s="6" t="s">
        <v>437</v>
      </c>
      <c r="O65" s="6" t="s">
        <v>438</v>
      </c>
      <c r="P65" s="6">
        <v>2009</v>
      </c>
      <c r="Q65" s="6" t="s">
        <v>439</v>
      </c>
      <c r="R65" s="6">
        <v>2825</v>
      </c>
      <c r="S65" s="6">
        <f t="shared" si="5"/>
        <v>508.5</v>
      </c>
      <c r="AC65" s="8" t="s">
        <v>303</v>
      </c>
      <c r="AD65" s="6">
        <v>329.48666666666668</v>
      </c>
      <c r="AE65" s="6">
        <f t="shared" si="2"/>
        <v>32.486666666666679</v>
      </c>
      <c r="AF65" s="6">
        <f t="shared" si="3"/>
        <v>155936000.00000006</v>
      </c>
    </row>
    <row r="66" spans="6:32">
      <c r="F66" s="7">
        <v>1950067.7224999999</v>
      </c>
      <c r="G66" s="7">
        <v>3781925.0860000001</v>
      </c>
      <c r="H66" s="3">
        <f t="shared" si="0"/>
        <v>1007868.8764999995</v>
      </c>
      <c r="I66" s="7">
        <v>599151.73400000005</v>
      </c>
      <c r="J66" s="7">
        <v>7339013.4189999998</v>
      </c>
      <c r="L66" s="6" t="s">
        <v>443</v>
      </c>
      <c r="M66" s="6" t="s">
        <v>436</v>
      </c>
      <c r="N66" s="6" t="s">
        <v>437</v>
      </c>
      <c r="O66" s="6" t="s">
        <v>438</v>
      </c>
      <c r="P66" s="6">
        <v>2010</v>
      </c>
      <c r="Q66" s="6" t="s">
        <v>439</v>
      </c>
      <c r="R66" s="6">
        <v>2850</v>
      </c>
      <c r="S66" s="6">
        <f t="shared" si="5"/>
        <v>513</v>
      </c>
      <c r="AC66" s="8" t="s">
        <v>304</v>
      </c>
      <c r="AD66" s="6">
        <v>330.44333333333333</v>
      </c>
      <c r="AE66" s="6">
        <f t="shared" si="2"/>
        <v>33.443333333333328</v>
      </c>
      <c r="AF66" s="6">
        <f t="shared" si="3"/>
        <v>160527999.99999997</v>
      </c>
    </row>
    <row r="67" spans="6:32">
      <c r="F67" s="7">
        <v>1964306.639</v>
      </c>
      <c r="G67" s="7">
        <v>3807881.3955000001</v>
      </c>
      <c r="H67" s="3">
        <f t="shared" ref="H67:H73" si="8">J67-I67-G67-F67</f>
        <v>1034688.8284999998</v>
      </c>
      <c r="I67" s="7">
        <v>619720.67350000003</v>
      </c>
      <c r="J67" s="7">
        <v>7426597.5365000004</v>
      </c>
      <c r="L67" s="6" t="s">
        <v>443</v>
      </c>
      <c r="M67" s="6" t="s">
        <v>436</v>
      </c>
      <c r="N67" s="6" t="s">
        <v>437</v>
      </c>
      <c r="O67" s="6" t="s">
        <v>438</v>
      </c>
      <c r="P67" s="6">
        <v>2011</v>
      </c>
      <c r="Q67" s="6" t="s">
        <v>439</v>
      </c>
      <c r="R67" s="6">
        <v>2869</v>
      </c>
      <c r="S67" s="6">
        <f t="shared" si="5"/>
        <v>516.41999999999996</v>
      </c>
      <c r="AC67" s="8" t="s">
        <v>305</v>
      </c>
      <c r="AD67" s="6">
        <v>329.9666666666667</v>
      </c>
      <c r="AE67" s="6">
        <f t="shared" si="2"/>
        <v>32.966666666666697</v>
      </c>
      <c r="AF67" s="6">
        <f t="shared" si="3"/>
        <v>158240000.00000015</v>
      </c>
    </row>
    <row r="68" spans="6:32">
      <c r="F68" s="7">
        <v>1977517.9375</v>
      </c>
      <c r="G68" s="7">
        <v>3834941.2285000002</v>
      </c>
      <c r="H68" s="3">
        <f t="shared" si="8"/>
        <v>1059379.1994999992</v>
      </c>
      <c r="I68" s="7">
        <v>641635.87250000006</v>
      </c>
      <c r="J68" s="7">
        <v>7513474.2379999999</v>
      </c>
      <c r="L68" s="6" t="s">
        <v>443</v>
      </c>
      <c r="M68" s="6" t="s">
        <v>436</v>
      </c>
      <c r="N68" s="6" t="s">
        <v>437</v>
      </c>
      <c r="O68" s="6" t="s">
        <v>438</v>
      </c>
      <c r="P68" s="6">
        <v>2012</v>
      </c>
      <c r="Q68" s="6" t="s">
        <v>439</v>
      </c>
      <c r="R68" s="6">
        <v>2874</v>
      </c>
      <c r="S68" s="6">
        <f t="shared" si="5"/>
        <v>517.31999999999994</v>
      </c>
      <c r="AC68" s="8" t="s">
        <v>306</v>
      </c>
      <c r="AD68" s="6">
        <v>329.83666666666664</v>
      </c>
      <c r="AE68" s="6">
        <f t="shared" si="2"/>
        <v>32.836666666666645</v>
      </c>
      <c r="AF68" s="6">
        <f t="shared" si="3"/>
        <v>157615999.99999988</v>
      </c>
    </row>
    <row r="69" spans="6:32">
      <c r="F69" s="7">
        <v>1990610.405</v>
      </c>
      <c r="G69" s="7">
        <v>3862630.51</v>
      </c>
      <c r="H69" s="3">
        <f t="shared" si="8"/>
        <v>1081538.0884999998</v>
      </c>
      <c r="I69" s="7">
        <v>665043.4</v>
      </c>
      <c r="J69" s="7">
        <v>7599822.4035</v>
      </c>
      <c r="L69" s="6" t="s">
        <v>443</v>
      </c>
      <c r="M69" s="6" t="s">
        <v>436</v>
      </c>
      <c r="N69" s="6" t="s">
        <v>437</v>
      </c>
      <c r="O69" s="6" t="s">
        <v>438</v>
      </c>
      <c r="P69" s="6">
        <v>2013</v>
      </c>
      <c r="Q69" s="6" t="s">
        <v>439</v>
      </c>
      <c r="R69" s="6">
        <v>2884</v>
      </c>
      <c r="S69" s="6">
        <f t="shared" si="5"/>
        <v>519.12</v>
      </c>
      <c r="AC69" s="8" t="s">
        <v>307</v>
      </c>
      <c r="AD69" s="6">
        <v>330.07333333333332</v>
      </c>
      <c r="AE69" s="6">
        <f t="shared" ref="AE69:AE132" si="9">AD69-297</f>
        <v>33.073333333333323</v>
      </c>
      <c r="AF69" s="6">
        <f t="shared" ref="AF69:AF132" si="10">AE69*4800000</f>
        <v>158751999.99999994</v>
      </c>
    </row>
    <row r="70" spans="6:32">
      <c r="F70" s="7">
        <v>2001436.5944999999</v>
      </c>
      <c r="G70" s="7">
        <v>3888408.01</v>
      </c>
      <c r="H70" s="3">
        <f t="shared" si="8"/>
        <v>1104512.3684999996</v>
      </c>
      <c r="I70" s="7">
        <v>689432.85499999998</v>
      </c>
      <c r="J70" s="7">
        <v>7683789.8279999997</v>
      </c>
      <c r="AC70" s="8" t="s">
        <v>308</v>
      </c>
      <c r="AD70" s="6">
        <v>330.3966666666667</v>
      </c>
      <c r="AE70" s="6">
        <f t="shared" si="9"/>
        <v>33.396666666666704</v>
      </c>
      <c r="AF70" s="6">
        <f t="shared" si="10"/>
        <v>160304000.00000018</v>
      </c>
    </row>
    <row r="71" spans="6:32">
      <c r="F71" s="7">
        <v>2009205.5549999999</v>
      </c>
      <c r="G71" s="7">
        <v>3912440.6379999998</v>
      </c>
      <c r="H71" s="3">
        <f t="shared" si="8"/>
        <v>1128652.7009999997</v>
      </c>
      <c r="I71" s="7">
        <v>714652.1385</v>
      </c>
      <c r="J71" s="7">
        <v>7764951.0324999997</v>
      </c>
      <c r="AC71" s="8" t="s">
        <v>309</v>
      </c>
      <c r="AD71" s="6">
        <v>330.52333333333331</v>
      </c>
      <c r="AE71" s="6">
        <f t="shared" si="9"/>
        <v>33.523333333333312</v>
      </c>
      <c r="AF71" s="6">
        <f t="shared" si="10"/>
        <v>160911999.99999991</v>
      </c>
    </row>
    <row r="72" spans="6:32">
      <c r="F72" s="7">
        <v>2013738.7394999999</v>
      </c>
      <c r="G72" s="7">
        <v>3936188.8385000001</v>
      </c>
      <c r="H72" s="3">
        <f t="shared" si="8"/>
        <v>1151547.7444999998</v>
      </c>
      <c r="I72" s="7">
        <v>739477.5575</v>
      </c>
      <c r="J72" s="7">
        <v>7840952.8799999999</v>
      </c>
      <c r="AC72" s="8" t="s">
        <v>310</v>
      </c>
      <c r="AD72" s="6">
        <v>330.68666666666667</v>
      </c>
      <c r="AE72" s="6">
        <f t="shared" si="9"/>
        <v>33.686666666666667</v>
      </c>
      <c r="AF72" s="6">
        <f t="shared" si="10"/>
        <v>161696000</v>
      </c>
    </row>
    <row r="73" spans="6:32">
      <c r="F73" s="7">
        <v>2015023.334</v>
      </c>
      <c r="G73" s="7">
        <v>3959703.8245000001</v>
      </c>
      <c r="H73" s="3">
        <f t="shared" si="8"/>
        <v>1173295.3959999995</v>
      </c>
      <c r="I73" s="7">
        <v>761272.59699999995</v>
      </c>
      <c r="J73" s="7">
        <v>7909295.1514999997</v>
      </c>
      <c r="AC73" s="8" t="s">
        <v>311</v>
      </c>
      <c r="AD73" s="6">
        <v>330.84</v>
      </c>
      <c r="AE73" s="6">
        <f t="shared" si="9"/>
        <v>33.839999999999975</v>
      </c>
      <c r="AF73" s="6">
        <f t="shared" si="10"/>
        <v>162431999.99999988</v>
      </c>
    </row>
    <row r="74" spans="6:32">
      <c r="AC74" s="8" t="s">
        <v>312</v>
      </c>
      <c r="AD74" s="6">
        <v>331.35333333333335</v>
      </c>
      <c r="AE74" s="6">
        <f t="shared" si="9"/>
        <v>34.353333333333353</v>
      </c>
      <c r="AF74" s="6">
        <f t="shared" si="10"/>
        <v>164896000.00000009</v>
      </c>
    </row>
    <row r="75" spans="6:32">
      <c r="AC75" s="8" t="s">
        <v>313</v>
      </c>
      <c r="AD75" s="6">
        <v>331.6466666666667</v>
      </c>
      <c r="AE75" s="6">
        <f t="shared" si="9"/>
        <v>34.646666666666704</v>
      </c>
      <c r="AF75" s="6">
        <f t="shared" si="10"/>
        <v>166304000.00000018</v>
      </c>
    </row>
    <row r="76" spans="6:32">
      <c r="AC76" s="8" t="s">
        <v>314</v>
      </c>
      <c r="AD76" s="6">
        <v>331.86333333333329</v>
      </c>
      <c r="AE76" s="6">
        <f t="shared" si="9"/>
        <v>34.863333333333287</v>
      </c>
      <c r="AF76" s="6">
        <f t="shared" si="10"/>
        <v>167343999.99999979</v>
      </c>
    </row>
    <row r="77" spans="6:32">
      <c r="AC77" s="8" t="s">
        <v>315</v>
      </c>
      <c r="AD77" s="6">
        <v>331.82333333333332</v>
      </c>
      <c r="AE77" s="6">
        <f t="shared" si="9"/>
        <v>34.823333333333323</v>
      </c>
      <c r="AF77" s="6">
        <f t="shared" si="10"/>
        <v>167151999.99999994</v>
      </c>
    </row>
    <row r="78" spans="6:32">
      <c r="AC78" s="8" t="s">
        <v>316</v>
      </c>
      <c r="AD78" s="6">
        <v>332.12333333333328</v>
      </c>
      <c r="AE78" s="6">
        <f t="shared" si="9"/>
        <v>35.123333333333278</v>
      </c>
      <c r="AF78" s="6">
        <f t="shared" si="10"/>
        <v>168591999.99999973</v>
      </c>
    </row>
    <row r="79" spans="6:32">
      <c r="AC79" s="8" t="s">
        <v>317</v>
      </c>
      <c r="AD79" s="6">
        <v>332.30666666666667</v>
      </c>
      <c r="AE79" s="6">
        <f t="shared" si="9"/>
        <v>35.306666666666672</v>
      </c>
      <c r="AF79" s="6">
        <f t="shared" si="10"/>
        <v>169472000.00000003</v>
      </c>
    </row>
    <row r="80" spans="6:32">
      <c r="AC80" s="8" t="s">
        <v>318</v>
      </c>
      <c r="AD80" s="6">
        <v>332.91666666666663</v>
      </c>
      <c r="AE80" s="6">
        <f t="shared" si="9"/>
        <v>35.916666666666629</v>
      </c>
      <c r="AF80" s="6">
        <f t="shared" si="10"/>
        <v>172399999.99999982</v>
      </c>
    </row>
    <row r="81" spans="29:32">
      <c r="AC81" s="8" t="s">
        <v>319</v>
      </c>
      <c r="AD81" s="6">
        <v>333.77333333333331</v>
      </c>
      <c r="AE81" s="6">
        <f t="shared" si="9"/>
        <v>36.773333333333312</v>
      </c>
      <c r="AF81" s="6">
        <f t="shared" si="10"/>
        <v>176511999.99999991</v>
      </c>
    </row>
    <row r="82" spans="29:32">
      <c r="AC82" s="8" t="s">
        <v>320</v>
      </c>
      <c r="AD82" s="6">
        <v>334.09333333333336</v>
      </c>
      <c r="AE82" s="6">
        <f t="shared" si="9"/>
        <v>37.093333333333362</v>
      </c>
      <c r="AF82" s="6">
        <f t="shared" si="10"/>
        <v>178048000.00000015</v>
      </c>
    </row>
    <row r="83" spans="29:32">
      <c r="AC83" s="8" t="s">
        <v>321</v>
      </c>
      <c r="AD83" s="6">
        <v>334.59</v>
      </c>
      <c r="AE83" s="6">
        <f t="shared" si="9"/>
        <v>37.589999999999975</v>
      </c>
      <c r="AF83" s="6">
        <f t="shared" si="10"/>
        <v>180431999.99999988</v>
      </c>
    </row>
    <row r="84" spans="29:32">
      <c r="AC84" s="8" t="s">
        <v>322</v>
      </c>
      <c r="AD84" s="6">
        <v>334.87</v>
      </c>
      <c r="AE84" s="6">
        <f t="shared" si="9"/>
        <v>37.870000000000005</v>
      </c>
      <c r="AF84" s="6">
        <f t="shared" si="10"/>
        <v>181776000.00000003</v>
      </c>
    </row>
    <row r="85" spans="29:32">
      <c r="AC85" s="8" t="s">
        <v>323</v>
      </c>
      <c r="AD85" s="6">
        <v>335.24666666666667</v>
      </c>
      <c r="AE85" s="6">
        <f t="shared" si="9"/>
        <v>38.24666666666667</v>
      </c>
      <c r="AF85" s="6">
        <f t="shared" si="10"/>
        <v>183584000</v>
      </c>
    </row>
    <row r="86" spans="29:32">
      <c r="AC86" s="8" t="s">
        <v>324</v>
      </c>
      <c r="AD86" s="6">
        <v>335.67666666666668</v>
      </c>
      <c r="AE86" s="6">
        <f t="shared" si="9"/>
        <v>38.676666666666677</v>
      </c>
      <c r="AF86" s="6">
        <f t="shared" si="10"/>
        <v>185648000.00000006</v>
      </c>
    </row>
    <row r="87" spans="29:32">
      <c r="AC87" s="8" t="s">
        <v>325</v>
      </c>
      <c r="AD87" s="6">
        <v>335.86</v>
      </c>
      <c r="AE87" s="6">
        <f t="shared" si="9"/>
        <v>38.860000000000014</v>
      </c>
      <c r="AF87" s="6">
        <f t="shared" si="10"/>
        <v>186528000.00000006</v>
      </c>
    </row>
    <row r="88" spans="29:32">
      <c r="AC88" s="8" t="s">
        <v>326</v>
      </c>
      <c r="AD88" s="6">
        <v>336.26</v>
      </c>
      <c r="AE88" s="6">
        <f t="shared" si="9"/>
        <v>39.259999999999991</v>
      </c>
      <c r="AF88" s="6">
        <f t="shared" si="10"/>
        <v>188447999.99999997</v>
      </c>
    </row>
    <row r="89" spans="29:32">
      <c r="AC89" s="8" t="s">
        <v>327</v>
      </c>
      <c r="AD89" s="6">
        <v>336.39333333333337</v>
      </c>
      <c r="AE89" s="6">
        <f t="shared" si="9"/>
        <v>39.393333333333374</v>
      </c>
      <c r="AF89" s="6">
        <f t="shared" si="10"/>
        <v>189088000.00000018</v>
      </c>
    </row>
    <row r="90" spans="29:32">
      <c r="AC90" s="8" t="s">
        <v>328</v>
      </c>
      <c r="AD90" s="6">
        <v>337.02666666666664</v>
      </c>
      <c r="AE90" s="6">
        <f t="shared" si="9"/>
        <v>40.026666666666642</v>
      </c>
      <c r="AF90" s="6">
        <f t="shared" si="10"/>
        <v>192127999.99999988</v>
      </c>
    </row>
    <row r="91" spans="29:32">
      <c r="AC91" s="8" t="s">
        <v>329</v>
      </c>
      <c r="AD91" s="6">
        <v>337.66333333333336</v>
      </c>
      <c r="AE91" s="6">
        <f t="shared" si="9"/>
        <v>40.663333333333355</v>
      </c>
      <c r="AF91" s="6">
        <f t="shared" si="10"/>
        <v>195184000.00000012</v>
      </c>
    </row>
    <row r="92" spans="29:32">
      <c r="AC92" s="8" t="s">
        <v>330</v>
      </c>
      <c r="AD92" s="6">
        <v>338.16333333333336</v>
      </c>
      <c r="AE92" s="6">
        <f t="shared" si="9"/>
        <v>41.163333333333355</v>
      </c>
      <c r="AF92" s="6">
        <f t="shared" si="10"/>
        <v>197584000.00000012</v>
      </c>
    </row>
    <row r="93" spans="29:32">
      <c r="AC93" s="8" t="s">
        <v>331</v>
      </c>
      <c r="AD93" s="6">
        <v>338.52000000000004</v>
      </c>
      <c r="AE93" s="6">
        <f t="shared" si="9"/>
        <v>41.520000000000039</v>
      </c>
      <c r="AF93" s="6">
        <f t="shared" si="10"/>
        <v>199296000.00000018</v>
      </c>
    </row>
    <row r="94" spans="29:32">
      <c r="AC94" s="8" t="s">
        <v>332</v>
      </c>
      <c r="AD94" s="6">
        <v>339.00333333333333</v>
      </c>
      <c r="AE94" s="6">
        <f t="shared" si="9"/>
        <v>42.00333333333333</v>
      </c>
      <c r="AF94" s="6">
        <f t="shared" si="10"/>
        <v>201616000</v>
      </c>
    </row>
    <row r="95" spans="29:32">
      <c r="AC95" s="8" t="s">
        <v>333</v>
      </c>
      <c r="AD95" s="6">
        <v>339.37333333333328</v>
      </c>
      <c r="AE95" s="6">
        <f t="shared" si="9"/>
        <v>42.373333333333278</v>
      </c>
      <c r="AF95" s="6">
        <f t="shared" si="10"/>
        <v>203391999.99999973</v>
      </c>
    </row>
    <row r="96" spans="29:32">
      <c r="AC96" s="8" t="s">
        <v>334</v>
      </c>
      <c r="AD96" s="6">
        <v>339.82666666666665</v>
      </c>
      <c r="AE96" s="6">
        <f t="shared" si="9"/>
        <v>42.826666666666654</v>
      </c>
      <c r="AF96" s="6">
        <f t="shared" si="10"/>
        <v>205567999.99999994</v>
      </c>
    </row>
    <row r="97" spans="29:32">
      <c r="AC97" s="8" t="s">
        <v>335</v>
      </c>
      <c r="AD97" s="6">
        <v>340.00333333333333</v>
      </c>
      <c r="AE97" s="6">
        <f t="shared" si="9"/>
        <v>43.00333333333333</v>
      </c>
      <c r="AF97" s="6">
        <f t="shared" si="10"/>
        <v>206416000</v>
      </c>
    </row>
    <row r="98" spans="29:32">
      <c r="AC98" s="8" t="s">
        <v>336</v>
      </c>
      <c r="AD98" s="6">
        <v>339.98666666666668</v>
      </c>
      <c r="AE98" s="6">
        <f t="shared" si="9"/>
        <v>42.986666666666679</v>
      </c>
      <c r="AF98" s="6">
        <f t="shared" si="10"/>
        <v>206336000.00000006</v>
      </c>
    </row>
    <row r="99" spans="29:32">
      <c r="AC99" s="8" t="s">
        <v>337</v>
      </c>
      <c r="AD99" s="6">
        <v>340.66333333333336</v>
      </c>
      <c r="AE99" s="6">
        <f t="shared" si="9"/>
        <v>43.663333333333355</v>
      </c>
      <c r="AF99" s="6">
        <f t="shared" si="10"/>
        <v>209584000.00000012</v>
      </c>
    </row>
    <row r="100" spans="29:32">
      <c r="AC100" s="8" t="s">
        <v>338</v>
      </c>
      <c r="AD100" s="6">
        <v>341.14333333333337</v>
      </c>
      <c r="AE100" s="6">
        <f t="shared" si="9"/>
        <v>44.143333333333374</v>
      </c>
      <c r="AF100" s="6">
        <f t="shared" si="10"/>
        <v>211888000.00000018</v>
      </c>
    </row>
    <row r="101" spans="29:32">
      <c r="AC101" s="8" t="s">
        <v>339</v>
      </c>
      <c r="AD101" s="6">
        <v>341.47333333333336</v>
      </c>
      <c r="AE101" s="6">
        <f t="shared" si="9"/>
        <v>44.473333333333358</v>
      </c>
      <c r="AF101" s="6">
        <f t="shared" si="10"/>
        <v>213472000.00000012</v>
      </c>
    </row>
    <row r="102" spans="29:32">
      <c r="AC102" s="8" t="s">
        <v>340</v>
      </c>
      <c r="AD102" s="6">
        <v>341.6033333333333</v>
      </c>
      <c r="AE102" s="6">
        <f t="shared" si="9"/>
        <v>44.603333333333296</v>
      </c>
      <c r="AF102" s="6">
        <f t="shared" si="10"/>
        <v>214095999.99999982</v>
      </c>
    </row>
    <row r="103" spans="29:32">
      <c r="AC103" s="8" t="s">
        <v>341</v>
      </c>
      <c r="AD103" s="6">
        <v>341.69</v>
      </c>
      <c r="AE103" s="6">
        <f t="shared" si="9"/>
        <v>44.69</v>
      </c>
      <c r="AF103" s="6">
        <f t="shared" si="10"/>
        <v>214512000</v>
      </c>
    </row>
    <row r="104" spans="29:32">
      <c r="AC104" s="8" t="s">
        <v>342</v>
      </c>
      <c r="AD104" s="6">
        <v>341.95</v>
      </c>
      <c r="AE104" s="6">
        <f t="shared" si="9"/>
        <v>44.949999999999989</v>
      </c>
      <c r="AF104" s="6">
        <f t="shared" si="10"/>
        <v>215759999.99999994</v>
      </c>
    </row>
    <row r="105" spans="29:32">
      <c r="AC105" s="8" t="s">
        <v>343</v>
      </c>
      <c r="AD105" s="6">
        <v>343.01</v>
      </c>
      <c r="AE105" s="6">
        <f t="shared" si="9"/>
        <v>46.009999999999991</v>
      </c>
      <c r="AF105" s="6">
        <f t="shared" si="10"/>
        <v>220847999.99999997</v>
      </c>
    </row>
    <row r="106" spans="29:32">
      <c r="AC106" s="8" t="s">
        <v>344</v>
      </c>
      <c r="AD106" s="6">
        <v>343.68</v>
      </c>
      <c r="AE106" s="6">
        <f t="shared" si="9"/>
        <v>46.680000000000007</v>
      </c>
      <c r="AF106" s="6">
        <f t="shared" si="10"/>
        <v>224064000.00000003</v>
      </c>
    </row>
    <row r="107" spans="29:32">
      <c r="AC107" s="8" t="s">
        <v>345</v>
      </c>
      <c r="AD107" s="6">
        <v>343.9666666666667</v>
      </c>
      <c r="AE107" s="6">
        <f t="shared" si="9"/>
        <v>46.966666666666697</v>
      </c>
      <c r="AF107" s="6">
        <f t="shared" si="10"/>
        <v>225440000.00000015</v>
      </c>
    </row>
    <row r="108" spans="29:32">
      <c r="AC108" s="8" t="s">
        <v>346</v>
      </c>
      <c r="AD108" s="6">
        <v>344.32333333333332</v>
      </c>
      <c r="AE108" s="6">
        <f t="shared" si="9"/>
        <v>47.323333333333323</v>
      </c>
      <c r="AF108" s="6">
        <f t="shared" si="10"/>
        <v>227151999.99999994</v>
      </c>
    </row>
    <row r="109" spans="29:32">
      <c r="AC109" s="8" t="s">
        <v>347</v>
      </c>
      <c r="AD109" s="6">
        <v>344.69</v>
      </c>
      <c r="AE109" s="6">
        <f t="shared" si="9"/>
        <v>47.69</v>
      </c>
      <c r="AF109" s="6">
        <f t="shared" si="10"/>
        <v>228912000</v>
      </c>
    </row>
    <row r="110" spans="29:32">
      <c r="AC110" s="8" t="s">
        <v>348</v>
      </c>
      <c r="AD110" s="6">
        <v>344.9666666666667</v>
      </c>
      <c r="AE110" s="6">
        <f t="shared" si="9"/>
        <v>47.966666666666697</v>
      </c>
      <c r="AF110" s="6">
        <f t="shared" si="10"/>
        <v>230240000.00000015</v>
      </c>
    </row>
    <row r="111" spans="29:32">
      <c r="AC111" s="8" t="s">
        <v>349</v>
      </c>
      <c r="AD111" s="6">
        <v>345.49333333333334</v>
      </c>
      <c r="AE111" s="6">
        <f t="shared" si="9"/>
        <v>48.493333333333339</v>
      </c>
      <c r="AF111" s="6">
        <f t="shared" si="10"/>
        <v>232768000.00000003</v>
      </c>
    </row>
    <row r="112" spans="29:32">
      <c r="AC112" s="8" t="s">
        <v>350</v>
      </c>
      <c r="AD112" s="6">
        <v>346.02333333333331</v>
      </c>
      <c r="AE112" s="6">
        <f t="shared" si="9"/>
        <v>49.023333333333312</v>
      </c>
      <c r="AF112" s="6">
        <f t="shared" si="10"/>
        <v>235311999.99999991</v>
      </c>
    </row>
    <row r="113" spans="29:32">
      <c r="AC113" s="8" t="s">
        <v>351</v>
      </c>
      <c r="AD113" s="6">
        <v>346.14333333333337</v>
      </c>
      <c r="AE113" s="6">
        <f t="shared" si="9"/>
        <v>49.143333333333374</v>
      </c>
      <c r="AF113" s="6">
        <f t="shared" si="10"/>
        <v>235888000.00000018</v>
      </c>
    </row>
    <row r="114" spans="29:32">
      <c r="AC114" s="8" t="s">
        <v>352</v>
      </c>
      <c r="AD114" s="6">
        <v>346.41333333333336</v>
      </c>
      <c r="AE114" s="6">
        <f t="shared" si="9"/>
        <v>49.413333333333355</v>
      </c>
      <c r="AF114" s="6">
        <f t="shared" si="10"/>
        <v>237184000.00000012</v>
      </c>
    </row>
    <row r="115" spans="29:32">
      <c r="AC115" s="8" t="s">
        <v>353</v>
      </c>
      <c r="AD115" s="6">
        <v>346.82</v>
      </c>
      <c r="AE115" s="6">
        <f t="shared" si="9"/>
        <v>49.819999999999993</v>
      </c>
      <c r="AF115" s="6">
        <f t="shared" si="10"/>
        <v>239135999.99999997</v>
      </c>
    </row>
    <row r="116" spans="29:32">
      <c r="AC116" s="8" t="s">
        <v>354</v>
      </c>
      <c r="AD116" s="6">
        <v>346.91</v>
      </c>
      <c r="AE116" s="6">
        <f t="shared" si="9"/>
        <v>49.910000000000025</v>
      </c>
      <c r="AF116" s="6">
        <f t="shared" si="10"/>
        <v>239568000.00000012</v>
      </c>
    </row>
    <row r="117" spans="29:32">
      <c r="AC117" s="8" t="s">
        <v>355</v>
      </c>
      <c r="AD117" s="6">
        <v>347.43666666666667</v>
      </c>
      <c r="AE117" s="6">
        <f t="shared" si="9"/>
        <v>50.436666666666667</v>
      </c>
      <c r="AF117" s="6">
        <f t="shared" si="10"/>
        <v>242096000</v>
      </c>
    </row>
    <row r="118" spans="29:32">
      <c r="AC118" s="8" t="s">
        <v>356</v>
      </c>
      <c r="AD118" s="6">
        <v>347.8533333333333</v>
      </c>
      <c r="AE118" s="6">
        <f t="shared" si="9"/>
        <v>50.853333333333296</v>
      </c>
      <c r="AF118" s="6">
        <f t="shared" si="10"/>
        <v>244095999.99999982</v>
      </c>
    </row>
    <row r="119" spans="29:32">
      <c r="AC119" s="8" t="s">
        <v>357</v>
      </c>
      <c r="AD119" s="6">
        <v>348.22666666666663</v>
      </c>
      <c r="AE119" s="6">
        <f t="shared" si="9"/>
        <v>51.226666666666631</v>
      </c>
      <c r="AF119" s="6">
        <f t="shared" si="10"/>
        <v>245887999.99999982</v>
      </c>
    </row>
    <row r="120" spans="29:32">
      <c r="AC120" s="8" t="s">
        <v>358</v>
      </c>
      <c r="AD120" s="6">
        <v>348.43</v>
      </c>
      <c r="AE120" s="6">
        <f t="shared" si="9"/>
        <v>51.430000000000007</v>
      </c>
      <c r="AF120" s="6">
        <f t="shared" si="10"/>
        <v>246864000.00000003</v>
      </c>
    </row>
    <row r="121" spans="29:32">
      <c r="AC121" s="8" t="s">
        <v>359</v>
      </c>
      <c r="AD121" s="6">
        <v>349.07333333333332</v>
      </c>
      <c r="AE121" s="6">
        <f t="shared" si="9"/>
        <v>52.073333333333323</v>
      </c>
      <c r="AF121" s="6">
        <f t="shared" si="10"/>
        <v>249951999.99999994</v>
      </c>
    </row>
    <row r="122" spans="29:32">
      <c r="AC122" s="8" t="s">
        <v>360</v>
      </c>
      <c r="AD122" s="6">
        <v>349.67</v>
      </c>
      <c r="AE122" s="6">
        <f t="shared" si="9"/>
        <v>52.670000000000016</v>
      </c>
      <c r="AF122" s="6">
        <f t="shared" si="10"/>
        <v>252816000.00000009</v>
      </c>
    </row>
    <row r="123" spans="29:32">
      <c r="AC123" s="8" t="s">
        <v>361</v>
      </c>
      <c r="AD123" s="6">
        <v>350.08333333333331</v>
      </c>
      <c r="AE123" s="6">
        <f t="shared" si="9"/>
        <v>53.083333333333314</v>
      </c>
      <c r="AF123" s="6">
        <f t="shared" si="10"/>
        <v>254799999.99999991</v>
      </c>
    </row>
    <row r="124" spans="29:32">
      <c r="AC124" s="8" t="s">
        <v>362</v>
      </c>
      <c r="AD124" s="6">
        <v>350.82333333333332</v>
      </c>
      <c r="AE124" s="6">
        <f t="shared" si="9"/>
        <v>53.823333333333323</v>
      </c>
      <c r="AF124" s="6">
        <f t="shared" si="10"/>
        <v>258351999.99999994</v>
      </c>
    </row>
    <row r="125" spans="29:32">
      <c r="AC125" s="8" t="s">
        <v>363</v>
      </c>
      <c r="AD125" s="6">
        <v>351.26666666666665</v>
      </c>
      <c r="AE125" s="6">
        <f t="shared" si="9"/>
        <v>54.266666666666652</v>
      </c>
      <c r="AF125" s="6">
        <f t="shared" si="10"/>
        <v>260479999.99999994</v>
      </c>
    </row>
    <row r="126" spans="29:32">
      <c r="AC126" s="8" t="s">
        <v>364</v>
      </c>
      <c r="AD126" s="6">
        <v>352.11333333333329</v>
      </c>
      <c r="AE126" s="6">
        <f t="shared" si="9"/>
        <v>55.113333333333287</v>
      </c>
      <c r="AF126" s="6">
        <f t="shared" si="10"/>
        <v>264543999.99999979</v>
      </c>
    </row>
    <row r="127" spans="29:32">
      <c r="AC127" s="8" t="s">
        <v>365</v>
      </c>
      <c r="AD127" s="6">
        <v>352.55666666666667</v>
      </c>
      <c r="AE127" s="6">
        <f t="shared" si="9"/>
        <v>55.556666666666672</v>
      </c>
      <c r="AF127" s="6">
        <f t="shared" si="10"/>
        <v>266672000.00000003</v>
      </c>
    </row>
    <row r="128" spans="29:32">
      <c r="AC128" s="8" t="s">
        <v>366</v>
      </c>
      <c r="AD128" s="6">
        <v>352.76000000000005</v>
      </c>
      <c r="AE128" s="6">
        <f t="shared" si="9"/>
        <v>55.760000000000048</v>
      </c>
      <c r="AF128" s="6">
        <f t="shared" si="10"/>
        <v>267648000.00000024</v>
      </c>
    </row>
    <row r="129" spans="29:32">
      <c r="AC129" s="8" t="s">
        <v>367</v>
      </c>
      <c r="AD129" s="6">
        <v>352.96999999999997</v>
      </c>
      <c r="AE129" s="6">
        <f t="shared" si="9"/>
        <v>55.96999999999997</v>
      </c>
      <c r="AF129" s="6">
        <f t="shared" si="10"/>
        <v>268655999.99999988</v>
      </c>
    </row>
    <row r="130" spans="29:32">
      <c r="AC130" s="8" t="s">
        <v>368</v>
      </c>
      <c r="AD130" s="6">
        <v>353.39333333333326</v>
      </c>
      <c r="AE130" s="6">
        <f t="shared" si="9"/>
        <v>56.39333333333326</v>
      </c>
      <c r="AF130" s="6">
        <f t="shared" si="10"/>
        <v>270687999.99999964</v>
      </c>
    </row>
    <row r="131" spans="29:32">
      <c r="AC131" s="8" t="s">
        <v>369</v>
      </c>
      <c r="AD131" s="6">
        <v>353.69666666666666</v>
      </c>
      <c r="AE131" s="6">
        <f t="shared" si="9"/>
        <v>56.696666666666658</v>
      </c>
      <c r="AF131" s="6">
        <f t="shared" si="10"/>
        <v>272143999.99999994</v>
      </c>
    </row>
    <row r="132" spans="29:32">
      <c r="AC132" s="8" t="s">
        <v>370</v>
      </c>
      <c r="AD132" s="6">
        <v>354.14000000000004</v>
      </c>
      <c r="AE132" s="6">
        <f t="shared" si="9"/>
        <v>57.140000000000043</v>
      </c>
      <c r="AF132" s="6">
        <f t="shared" si="10"/>
        <v>274272000.00000018</v>
      </c>
    </row>
    <row r="133" spans="29:32">
      <c r="AC133" s="8" t="s">
        <v>371</v>
      </c>
      <c r="AD133" s="6">
        <v>354.00333333333333</v>
      </c>
      <c r="AE133" s="6">
        <f t="shared" ref="AE133:AE196" si="11">AD133-297</f>
        <v>57.00333333333333</v>
      </c>
      <c r="AF133" s="6">
        <f t="shared" ref="AF133:AF196" si="12">AE133*4800000</f>
        <v>273616000</v>
      </c>
    </row>
    <row r="134" spans="29:32">
      <c r="AC134" s="8" t="s">
        <v>372</v>
      </c>
      <c r="AD134" s="6">
        <v>354.53666666666669</v>
      </c>
      <c r="AE134" s="6">
        <f t="shared" si="11"/>
        <v>57.53666666666669</v>
      </c>
      <c r="AF134" s="6">
        <f t="shared" si="12"/>
        <v>276176000.00000012</v>
      </c>
    </row>
    <row r="135" spans="29:32">
      <c r="AC135" s="8" t="s">
        <v>373</v>
      </c>
      <c r="AD135" s="6">
        <v>355.12666666666672</v>
      </c>
      <c r="AE135" s="6">
        <f t="shared" si="11"/>
        <v>58.126666666666722</v>
      </c>
      <c r="AF135" s="6">
        <f t="shared" si="12"/>
        <v>279008000.00000024</v>
      </c>
    </row>
    <row r="136" spans="29:32">
      <c r="AC136" s="8" t="s">
        <v>374</v>
      </c>
      <c r="AD136" s="6">
        <v>355.26666666666665</v>
      </c>
      <c r="AE136" s="6">
        <f t="shared" si="11"/>
        <v>58.266666666666652</v>
      </c>
      <c r="AF136" s="6">
        <f t="shared" si="12"/>
        <v>279679999.99999994</v>
      </c>
    </row>
    <row r="137" spans="29:32">
      <c r="AC137" s="8" t="s">
        <v>375</v>
      </c>
      <c r="AD137" s="6">
        <v>356.03666666666669</v>
      </c>
      <c r="AE137" s="6">
        <f t="shared" si="11"/>
        <v>59.03666666666669</v>
      </c>
      <c r="AF137" s="6">
        <f t="shared" si="12"/>
        <v>283376000.00000012</v>
      </c>
    </row>
    <row r="138" spans="29:32">
      <c r="AC138" s="8" t="s">
        <v>376</v>
      </c>
      <c r="AD138" s="6">
        <v>355.6466666666667</v>
      </c>
      <c r="AE138" s="6">
        <f t="shared" si="11"/>
        <v>58.646666666666704</v>
      </c>
      <c r="AF138" s="6">
        <f t="shared" si="12"/>
        <v>281504000.00000018</v>
      </c>
    </row>
    <row r="139" spans="29:32">
      <c r="AC139" s="8" t="s">
        <v>377</v>
      </c>
      <c r="AD139" s="6">
        <v>355.85999999999996</v>
      </c>
      <c r="AE139" s="6">
        <f t="shared" si="11"/>
        <v>58.859999999999957</v>
      </c>
      <c r="AF139" s="6">
        <f t="shared" si="12"/>
        <v>282527999.99999982</v>
      </c>
    </row>
    <row r="140" spans="29:32">
      <c r="AC140" s="8" t="s">
        <v>378</v>
      </c>
      <c r="AD140" s="6">
        <v>356.37999999999994</v>
      </c>
      <c r="AE140" s="6">
        <f t="shared" si="11"/>
        <v>59.379999999999939</v>
      </c>
      <c r="AF140" s="6">
        <f t="shared" si="12"/>
        <v>285023999.9999997</v>
      </c>
    </row>
    <row r="141" spans="29:32">
      <c r="AC141" s="8" t="s">
        <v>379</v>
      </c>
      <c r="AD141" s="6">
        <v>356.7</v>
      </c>
      <c r="AE141" s="6">
        <f t="shared" si="11"/>
        <v>59.699999999999989</v>
      </c>
      <c r="AF141" s="6">
        <f t="shared" si="12"/>
        <v>286559999.99999994</v>
      </c>
    </row>
    <row r="142" spans="29:32">
      <c r="AC142" s="8" t="s">
        <v>380</v>
      </c>
      <c r="AD142" s="6">
        <v>356.53666666666669</v>
      </c>
      <c r="AE142" s="6">
        <f t="shared" si="11"/>
        <v>59.53666666666669</v>
      </c>
      <c r="AF142" s="6">
        <f t="shared" si="12"/>
        <v>285776000.00000012</v>
      </c>
    </row>
    <row r="143" spans="29:32">
      <c r="AC143" s="8" t="s">
        <v>381</v>
      </c>
      <c r="AD143" s="6">
        <v>356.56666666666666</v>
      </c>
      <c r="AE143" s="6">
        <f t="shared" si="11"/>
        <v>59.566666666666663</v>
      </c>
      <c r="AF143" s="6">
        <f t="shared" si="12"/>
        <v>285920000</v>
      </c>
    </row>
    <row r="144" spans="29:32">
      <c r="AC144" s="8" t="s">
        <v>382</v>
      </c>
      <c r="AD144" s="6">
        <v>356.82666666666665</v>
      </c>
      <c r="AE144" s="6">
        <f t="shared" si="11"/>
        <v>59.826666666666654</v>
      </c>
      <c r="AF144" s="6">
        <f t="shared" si="12"/>
        <v>287167999.99999994</v>
      </c>
    </row>
    <row r="145" spans="29:32">
      <c r="AC145" s="8" t="s">
        <v>383</v>
      </c>
      <c r="AD145" s="6">
        <v>357.03</v>
      </c>
      <c r="AE145" s="6">
        <f t="shared" si="11"/>
        <v>60.029999999999973</v>
      </c>
      <c r="AF145" s="6">
        <f t="shared" si="12"/>
        <v>288143999.99999988</v>
      </c>
    </row>
    <row r="146" spans="29:32">
      <c r="AC146" s="8" t="s">
        <v>384</v>
      </c>
      <c r="AD146" s="6">
        <v>357.27333333333331</v>
      </c>
      <c r="AE146" s="6">
        <f t="shared" si="11"/>
        <v>60.273333333333312</v>
      </c>
      <c r="AF146" s="6">
        <f t="shared" si="12"/>
        <v>289311999.99999988</v>
      </c>
    </row>
    <row r="147" spans="29:32">
      <c r="AC147" s="8" t="s">
        <v>385</v>
      </c>
      <c r="AD147" s="6">
        <v>357.72666666666669</v>
      </c>
      <c r="AE147" s="6">
        <f t="shared" si="11"/>
        <v>60.726666666666688</v>
      </c>
      <c r="AF147" s="6">
        <f t="shared" si="12"/>
        <v>291488000.00000012</v>
      </c>
    </row>
    <row r="148" spans="29:32">
      <c r="AC148" s="8" t="s">
        <v>386</v>
      </c>
      <c r="AD148" s="6">
        <v>358.29</v>
      </c>
      <c r="AE148" s="6">
        <f t="shared" si="11"/>
        <v>61.29000000000002</v>
      </c>
      <c r="AF148" s="6">
        <f t="shared" si="12"/>
        <v>294192000.00000012</v>
      </c>
    </row>
    <row r="149" spans="29:32">
      <c r="AC149" s="8" t="s">
        <v>387</v>
      </c>
      <c r="AD149" s="6">
        <v>358.58333333333331</v>
      </c>
      <c r="AE149" s="6">
        <f t="shared" si="11"/>
        <v>61.583333333333314</v>
      </c>
      <c r="AF149" s="6">
        <f t="shared" si="12"/>
        <v>295599999.99999988</v>
      </c>
    </row>
    <row r="150" spans="29:32">
      <c r="AC150" s="8" t="s">
        <v>388</v>
      </c>
      <c r="AD150" s="6">
        <v>359.16666666666669</v>
      </c>
      <c r="AE150" s="6">
        <f t="shared" si="11"/>
        <v>62.166666666666686</v>
      </c>
      <c r="AF150" s="6">
        <f t="shared" si="12"/>
        <v>298400000.00000012</v>
      </c>
    </row>
    <row r="151" spans="29:32">
      <c r="AC151" s="8" t="s">
        <v>389</v>
      </c>
      <c r="AD151" s="6">
        <v>359.79666666666668</v>
      </c>
      <c r="AE151" s="6">
        <f t="shared" si="11"/>
        <v>62.796666666666681</v>
      </c>
      <c r="AF151" s="6">
        <f t="shared" si="12"/>
        <v>301424000.00000006</v>
      </c>
    </row>
    <row r="152" spans="29:32">
      <c r="AC152" s="8" t="s">
        <v>390</v>
      </c>
      <c r="AD152" s="6">
        <v>360.15333333333336</v>
      </c>
      <c r="AE152" s="6">
        <f t="shared" si="11"/>
        <v>63.153333333333364</v>
      </c>
      <c r="AF152" s="6">
        <f t="shared" si="12"/>
        <v>303136000.00000018</v>
      </c>
    </row>
    <row r="153" spans="29:32">
      <c r="AC153" s="8" t="s">
        <v>391</v>
      </c>
      <c r="AD153" s="6">
        <v>360.82</v>
      </c>
      <c r="AE153" s="6">
        <f t="shared" si="11"/>
        <v>63.819999999999993</v>
      </c>
      <c r="AF153" s="6">
        <f t="shared" si="12"/>
        <v>306335999.99999994</v>
      </c>
    </row>
    <row r="154" spans="29:32">
      <c r="AC154" s="8" t="s">
        <v>392</v>
      </c>
      <c r="AD154" s="6">
        <v>361.24666666666667</v>
      </c>
      <c r="AE154" s="6">
        <f t="shared" si="11"/>
        <v>64.24666666666667</v>
      </c>
      <c r="AF154" s="6">
        <f t="shared" si="12"/>
        <v>308384000</v>
      </c>
    </row>
    <row r="155" spans="29:32">
      <c r="AC155" s="8" t="s">
        <v>393</v>
      </c>
      <c r="AD155" s="6">
        <v>361.6466666666667</v>
      </c>
      <c r="AE155" s="6">
        <f t="shared" si="11"/>
        <v>64.646666666666704</v>
      </c>
      <c r="AF155" s="6">
        <f t="shared" si="12"/>
        <v>310304000.00000018</v>
      </c>
    </row>
    <row r="156" spans="29:32">
      <c r="AC156" s="8" t="s">
        <v>394</v>
      </c>
      <c r="AD156" s="6">
        <v>362.3633333333334</v>
      </c>
      <c r="AE156" s="6">
        <f t="shared" si="11"/>
        <v>65.363333333333401</v>
      </c>
      <c r="AF156" s="6">
        <f t="shared" si="12"/>
        <v>313744000.0000003</v>
      </c>
    </row>
    <row r="157" spans="29:32">
      <c r="AC157" s="8" t="s">
        <v>395</v>
      </c>
      <c r="AD157" s="6">
        <v>362.34666666666664</v>
      </c>
      <c r="AE157" s="6">
        <f t="shared" si="11"/>
        <v>65.346666666666636</v>
      </c>
      <c r="AF157" s="6">
        <f t="shared" si="12"/>
        <v>313663999.99999982</v>
      </c>
    </row>
    <row r="158" spans="29:32">
      <c r="AC158" s="8" t="s">
        <v>396</v>
      </c>
      <c r="AD158" s="6">
        <v>363.08333333333331</v>
      </c>
      <c r="AE158" s="6">
        <f t="shared" si="11"/>
        <v>66.083333333333314</v>
      </c>
      <c r="AF158" s="6">
        <f t="shared" si="12"/>
        <v>317199999.99999988</v>
      </c>
    </row>
    <row r="159" spans="29:32">
      <c r="AC159" s="8" t="s">
        <v>397</v>
      </c>
      <c r="AD159" s="6">
        <v>363.17666666666668</v>
      </c>
      <c r="AE159" s="6">
        <f t="shared" si="11"/>
        <v>66.176666666666677</v>
      </c>
      <c r="AF159" s="6">
        <f t="shared" si="12"/>
        <v>317648000.00000006</v>
      </c>
    </row>
    <row r="160" spans="29:32">
      <c r="AC160" s="8" t="s">
        <v>398</v>
      </c>
      <c r="AD160" s="6">
        <v>363.14999999999992</v>
      </c>
      <c r="AE160" s="6">
        <f t="shared" si="11"/>
        <v>66.14999999999992</v>
      </c>
      <c r="AF160" s="6">
        <f t="shared" si="12"/>
        <v>317519999.99999964</v>
      </c>
    </row>
    <row r="161" spans="29:32">
      <c r="AC161" s="8" t="s">
        <v>399</v>
      </c>
      <c r="AD161" s="6">
        <v>363.75</v>
      </c>
      <c r="AE161" s="6">
        <f t="shared" si="11"/>
        <v>66.75</v>
      </c>
      <c r="AF161" s="6">
        <f t="shared" si="12"/>
        <v>320400000</v>
      </c>
    </row>
    <row r="162" spans="29:32">
      <c r="AC162" s="8" t="s">
        <v>400</v>
      </c>
      <c r="AD162" s="6">
        <v>363.84999999999997</v>
      </c>
      <c r="AE162" s="6">
        <f t="shared" si="11"/>
        <v>66.849999999999966</v>
      </c>
      <c r="AF162" s="6">
        <f t="shared" si="12"/>
        <v>320879999.99999982</v>
      </c>
    </row>
    <row r="163" spans="29:32">
      <c r="AC163" s="8" t="s">
        <v>401</v>
      </c>
      <c r="AD163" s="6">
        <v>364.75666666666666</v>
      </c>
      <c r="AE163" s="6">
        <f t="shared" si="11"/>
        <v>67.756666666666661</v>
      </c>
      <c r="AF163" s="6">
        <f t="shared" si="12"/>
        <v>325232000</v>
      </c>
    </row>
    <row r="164" spans="29:32">
      <c r="AC164" s="8" t="s">
        <v>402</v>
      </c>
      <c r="AD164" s="6">
        <v>365.40333333333336</v>
      </c>
      <c r="AE164" s="6">
        <f t="shared" si="11"/>
        <v>68.403333333333364</v>
      </c>
      <c r="AF164" s="6">
        <f t="shared" si="12"/>
        <v>328336000.00000018</v>
      </c>
    </row>
    <row r="165" spans="29:32">
      <c r="AC165" s="8" t="s">
        <v>403</v>
      </c>
      <c r="AD165" s="6">
        <v>366.59999999999997</v>
      </c>
      <c r="AE165" s="6">
        <f t="shared" si="11"/>
        <v>69.599999999999966</v>
      </c>
      <c r="AF165" s="6">
        <f t="shared" si="12"/>
        <v>334079999.99999982</v>
      </c>
    </row>
    <row r="166" spans="29:32">
      <c r="AC166" s="8" t="s">
        <v>404</v>
      </c>
      <c r="AD166" s="6">
        <v>367.49666666666667</v>
      </c>
      <c r="AE166" s="6">
        <f t="shared" si="11"/>
        <v>70.49666666666667</v>
      </c>
      <c r="AF166" s="6">
        <f t="shared" si="12"/>
        <v>338384000</v>
      </c>
    </row>
    <row r="167" spans="29:32">
      <c r="AC167" s="8" t="s">
        <v>405</v>
      </c>
      <c r="AD167" s="6">
        <v>367.85666666666663</v>
      </c>
      <c r="AE167" s="6">
        <f t="shared" si="11"/>
        <v>70.856666666666626</v>
      </c>
      <c r="AF167" s="6">
        <f t="shared" si="12"/>
        <v>340111999.99999982</v>
      </c>
    </row>
    <row r="168" spans="29:32">
      <c r="AC168" s="8" t="s">
        <v>406</v>
      </c>
      <c r="AD168" s="6">
        <v>368.27666666666664</v>
      </c>
      <c r="AE168" s="6">
        <f t="shared" si="11"/>
        <v>71.276666666666642</v>
      </c>
      <c r="AF168" s="6">
        <f t="shared" si="12"/>
        <v>342127999.99999988</v>
      </c>
    </row>
    <row r="169" spans="29:32">
      <c r="AC169" s="8" t="s">
        <v>407</v>
      </c>
      <c r="AD169" s="6">
        <v>368.41</v>
      </c>
      <c r="AE169" s="6">
        <f t="shared" si="11"/>
        <v>71.410000000000025</v>
      </c>
      <c r="AF169" s="6">
        <f t="shared" si="12"/>
        <v>342768000.00000012</v>
      </c>
    </row>
    <row r="170" spans="29:32">
      <c r="AC170" s="8" t="s">
        <v>408</v>
      </c>
      <c r="AD170" s="6">
        <v>368.61333333333329</v>
      </c>
      <c r="AE170" s="6">
        <f t="shared" si="11"/>
        <v>71.613333333333287</v>
      </c>
      <c r="AF170" s="6">
        <f t="shared" si="12"/>
        <v>343743999.99999976</v>
      </c>
    </row>
    <row r="171" spans="29:32">
      <c r="AC171" s="8" t="s">
        <v>409</v>
      </c>
      <c r="AD171" s="6">
        <v>368.8633333333334</v>
      </c>
      <c r="AE171" s="6">
        <f t="shared" si="11"/>
        <v>71.863333333333401</v>
      </c>
      <c r="AF171" s="6">
        <f t="shared" si="12"/>
        <v>344944000.0000003</v>
      </c>
    </row>
    <row r="172" spans="29:32">
      <c r="AC172" s="8" t="s">
        <v>410</v>
      </c>
      <c r="AD172" s="6">
        <v>369.15666666666669</v>
      </c>
      <c r="AE172" s="6">
        <f t="shared" si="11"/>
        <v>72.156666666666695</v>
      </c>
      <c r="AF172" s="6">
        <f t="shared" si="12"/>
        <v>346352000.00000012</v>
      </c>
    </row>
    <row r="173" spans="29:32">
      <c r="AC173" s="8" t="s">
        <v>411</v>
      </c>
      <c r="AD173" s="6">
        <v>369.32333333333332</v>
      </c>
      <c r="AE173" s="6">
        <f t="shared" si="11"/>
        <v>72.323333333333323</v>
      </c>
      <c r="AF173" s="6">
        <f t="shared" si="12"/>
        <v>347151999.99999994</v>
      </c>
    </row>
    <row r="174" spans="29:32">
      <c r="AC174" s="8" t="s">
        <v>412</v>
      </c>
      <c r="AD174" s="6">
        <v>369.8966666666667</v>
      </c>
      <c r="AE174" s="6">
        <f t="shared" si="11"/>
        <v>72.896666666666704</v>
      </c>
      <c r="AF174" s="6">
        <f t="shared" si="12"/>
        <v>349904000.00000018</v>
      </c>
    </row>
    <row r="175" spans="29:32">
      <c r="AC175" s="8" t="s">
        <v>413</v>
      </c>
      <c r="AD175" s="6">
        <v>370.45333333333338</v>
      </c>
      <c r="AE175" s="6">
        <f t="shared" si="11"/>
        <v>73.453333333333376</v>
      </c>
      <c r="AF175" s="6">
        <f t="shared" si="12"/>
        <v>352576000.00000018</v>
      </c>
    </row>
    <row r="176" spans="29:32">
      <c r="AC176" s="8" t="s">
        <v>1160</v>
      </c>
      <c r="AD176" s="6">
        <v>370.86999999999995</v>
      </c>
      <c r="AE176" s="6">
        <f t="shared" si="11"/>
        <v>73.869999999999948</v>
      </c>
      <c r="AF176" s="6">
        <f t="shared" si="12"/>
        <v>354575999.99999976</v>
      </c>
    </row>
    <row r="177" spans="29:32">
      <c r="AC177" s="8" t="s">
        <v>1161</v>
      </c>
      <c r="AD177" s="6">
        <v>371.09</v>
      </c>
      <c r="AE177" s="6">
        <f t="shared" si="11"/>
        <v>74.089999999999975</v>
      </c>
      <c r="AF177" s="6">
        <f t="shared" si="12"/>
        <v>355631999.99999988</v>
      </c>
    </row>
    <row r="178" spans="29:32">
      <c r="AC178" s="8" t="s">
        <v>1162</v>
      </c>
      <c r="AD178" s="6">
        <v>371.35999999999996</v>
      </c>
      <c r="AE178" s="6">
        <f t="shared" si="11"/>
        <v>74.359999999999957</v>
      </c>
      <c r="AF178" s="6">
        <f t="shared" si="12"/>
        <v>356927999.99999982</v>
      </c>
    </row>
    <row r="179" spans="29:32">
      <c r="AC179" s="8" t="s">
        <v>1163</v>
      </c>
      <c r="AD179" s="6">
        <v>371.95333333333332</v>
      </c>
      <c r="AE179" s="6">
        <f t="shared" si="11"/>
        <v>74.953333333333319</v>
      </c>
      <c r="AF179" s="6">
        <f t="shared" si="12"/>
        <v>359775999.99999994</v>
      </c>
    </row>
    <row r="180" spans="29:32">
      <c r="AC180" s="8" t="s">
        <v>1164</v>
      </c>
      <c r="AD180" s="6">
        <v>372.52666666666664</v>
      </c>
      <c r="AE180" s="6">
        <f t="shared" si="11"/>
        <v>75.526666666666642</v>
      </c>
      <c r="AF180" s="6">
        <f t="shared" si="12"/>
        <v>362527999.99999988</v>
      </c>
    </row>
    <row r="181" spans="29:32">
      <c r="AC181" s="8" t="s">
        <v>1165</v>
      </c>
      <c r="AD181" s="6">
        <v>372.99333333333334</v>
      </c>
      <c r="AE181" s="6">
        <f t="shared" si="11"/>
        <v>75.993333333333339</v>
      </c>
      <c r="AF181" s="6">
        <f t="shared" si="12"/>
        <v>364768000</v>
      </c>
    </row>
    <row r="182" spans="29:32">
      <c r="AC182" s="8" t="s">
        <v>1166</v>
      </c>
      <c r="AD182" s="6">
        <v>373.85666666666663</v>
      </c>
      <c r="AE182" s="6">
        <f t="shared" si="11"/>
        <v>76.856666666666626</v>
      </c>
      <c r="AF182" s="6">
        <f t="shared" si="12"/>
        <v>368911999.99999982</v>
      </c>
    </row>
    <row r="183" spans="29:32">
      <c r="AC183" s="8" t="s">
        <v>1167</v>
      </c>
      <c r="AD183" s="6">
        <v>374.43333333333334</v>
      </c>
      <c r="AE183" s="6">
        <f t="shared" si="11"/>
        <v>77.433333333333337</v>
      </c>
      <c r="AF183" s="6">
        <f t="shared" si="12"/>
        <v>371680000</v>
      </c>
    </row>
    <row r="184" spans="29:32">
      <c r="AC184" s="8" t="s">
        <v>1168</v>
      </c>
      <c r="AD184" s="6">
        <v>374.92</v>
      </c>
      <c r="AE184" s="6">
        <f t="shared" si="11"/>
        <v>77.920000000000016</v>
      </c>
      <c r="AF184" s="6">
        <f t="shared" si="12"/>
        <v>374016000.00000006</v>
      </c>
    </row>
    <row r="185" spans="29:32">
      <c r="AC185" s="8" t="s">
        <v>1169</v>
      </c>
      <c r="AD185" s="6">
        <v>375.72666666666669</v>
      </c>
      <c r="AE185" s="6">
        <f t="shared" si="11"/>
        <v>78.726666666666688</v>
      </c>
      <c r="AF185" s="6">
        <f t="shared" si="12"/>
        <v>377888000.00000012</v>
      </c>
    </row>
    <row r="186" spans="29:32">
      <c r="AC186" s="8" t="s">
        <v>1170</v>
      </c>
      <c r="AD186" s="6">
        <v>376.43</v>
      </c>
      <c r="AE186" s="6">
        <f t="shared" si="11"/>
        <v>79.430000000000007</v>
      </c>
      <c r="AF186" s="6">
        <f t="shared" si="12"/>
        <v>381264000.00000006</v>
      </c>
    </row>
    <row r="187" spans="29:32">
      <c r="AC187" s="8" t="s">
        <v>1171</v>
      </c>
      <c r="AD187" s="6">
        <v>376.85666666666663</v>
      </c>
      <c r="AE187" s="6">
        <f t="shared" si="11"/>
        <v>79.856666666666626</v>
      </c>
      <c r="AF187" s="6">
        <f t="shared" si="12"/>
        <v>383311999.99999982</v>
      </c>
    </row>
    <row r="188" spans="29:32">
      <c r="AC188" s="8" t="s">
        <v>1172</v>
      </c>
      <c r="AD188" s="6">
        <v>377.18333333333334</v>
      </c>
      <c r="AE188" s="6">
        <f t="shared" si="11"/>
        <v>80.183333333333337</v>
      </c>
      <c r="AF188" s="6">
        <f t="shared" si="12"/>
        <v>384880000</v>
      </c>
    </row>
    <row r="189" spans="29:32">
      <c r="AC189" s="8" t="s">
        <v>1173</v>
      </c>
      <c r="AD189" s="6">
        <v>377.67666666666668</v>
      </c>
      <c r="AE189" s="6">
        <f t="shared" si="11"/>
        <v>80.676666666666677</v>
      </c>
      <c r="AF189" s="6">
        <f t="shared" si="12"/>
        <v>387248000.00000006</v>
      </c>
    </row>
    <row r="190" spans="29:32">
      <c r="AC190" s="8" t="s">
        <v>1174</v>
      </c>
      <c r="AD190" s="6">
        <v>377.60666666666663</v>
      </c>
      <c r="AE190" s="6">
        <f t="shared" si="11"/>
        <v>80.606666666666626</v>
      </c>
      <c r="AF190" s="6">
        <f t="shared" si="12"/>
        <v>386911999.99999982</v>
      </c>
    </row>
    <row r="191" spans="29:32">
      <c r="AC191" s="8" t="s">
        <v>1175</v>
      </c>
      <c r="AD191" s="6">
        <v>378.32333333333332</v>
      </c>
      <c r="AE191" s="6">
        <f t="shared" si="11"/>
        <v>81.323333333333323</v>
      </c>
      <c r="AF191" s="6">
        <f t="shared" si="12"/>
        <v>390351999.99999994</v>
      </c>
    </row>
    <row r="192" spans="29:32">
      <c r="AC192" s="8" t="s">
        <v>1176</v>
      </c>
      <c r="AD192" s="6">
        <v>378.97333333333336</v>
      </c>
      <c r="AE192" s="6">
        <f t="shared" si="11"/>
        <v>81.973333333333358</v>
      </c>
      <c r="AF192" s="6">
        <f t="shared" si="12"/>
        <v>393472000.00000012</v>
      </c>
    </row>
    <row r="193" spans="2:32">
      <c r="AC193" s="8" t="s">
        <v>1177</v>
      </c>
      <c r="AD193" s="6">
        <v>379.79999999999995</v>
      </c>
      <c r="AE193" s="6">
        <f t="shared" si="11"/>
        <v>82.799999999999955</v>
      </c>
      <c r="AF193" s="6">
        <f t="shared" si="12"/>
        <v>397439999.99999976</v>
      </c>
    </row>
    <row r="194" spans="2:32">
      <c r="AC194" s="8" t="s">
        <v>1178</v>
      </c>
      <c r="AD194" s="6">
        <v>380.3966666666667</v>
      </c>
      <c r="AE194" s="6">
        <f t="shared" si="11"/>
        <v>83.396666666666704</v>
      </c>
      <c r="AF194" s="6">
        <f t="shared" si="12"/>
        <v>400304000.00000018</v>
      </c>
    </row>
    <row r="195" spans="2:32">
      <c r="AC195" s="8" t="s">
        <v>1179</v>
      </c>
      <c r="AD195" s="6">
        <v>380.76</v>
      </c>
      <c r="AE195" s="6">
        <f t="shared" si="11"/>
        <v>83.759999999999991</v>
      </c>
      <c r="AF195" s="6">
        <f t="shared" si="12"/>
        <v>402047999.99999994</v>
      </c>
    </row>
    <row r="196" spans="2:32">
      <c r="AC196" s="8" t="s">
        <v>1180</v>
      </c>
      <c r="AD196" s="6">
        <v>381.41</v>
      </c>
      <c r="AE196" s="6">
        <f t="shared" si="11"/>
        <v>84.410000000000025</v>
      </c>
      <c r="AF196" s="6">
        <f t="shared" si="12"/>
        <v>405168000.00000012</v>
      </c>
    </row>
    <row r="197" spans="2:32">
      <c r="AC197" s="8" t="s">
        <v>1181</v>
      </c>
      <c r="AD197" s="6">
        <v>382.03333333333336</v>
      </c>
      <c r="AE197" s="6">
        <f t="shared" ref="AE197:AE260" si="13">AD197-297</f>
        <v>85.03333333333336</v>
      </c>
      <c r="AF197" s="6">
        <f t="shared" ref="AF197:AF260" si="14">AE197*4800000</f>
        <v>408160000.00000012</v>
      </c>
    </row>
    <row r="198" spans="2:32">
      <c r="AC198" s="8" t="s">
        <v>1182</v>
      </c>
      <c r="AD198" s="6">
        <v>382.24</v>
      </c>
      <c r="AE198" s="6">
        <f t="shared" si="13"/>
        <v>85.240000000000009</v>
      </c>
      <c r="AF198" s="6">
        <f t="shared" si="14"/>
        <v>409152000.00000006</v>
      </c>
    </row>
    <row r="199" spans="2:32">
      <c r="AC199" s="8" t="s">
        <v>1183</v>
      </c>
      <c r="AD199" s="6">
        <v>382.67333333333335</v>
      </c>
      <c r="AE199" s="6">
        <f t="shared" si="13"/>
        <v>85.673333333333346</v>
      </c>
      <c r="AF199" s="6">
        <f t="shared" si="14"/>
        <v>411232000.00000006</v>
      </c>
    </row>
    <row r="200" spans="2:32">
      <c r="AC200" s="8" t="s">
        <v>1184</v>
      </c>
      <c r="AD200" s="6">
        <v>383.09</v>
      </c>
      <c r="AE200" s="6">
        <f t="shared" si="13"/>
        <v>86.089999999999975</v>
      </c>
      <c r="AF200" s="6">
        <f t="shared" si="14"/>
        <v>413231999.99999988</v>
      </c>
    </row>
    <row r="201" spans="2:32">
      <c r="AC201" s="8" t="s">
        <v>1185</v>
      </c>
      <c r="AD201" s="6">
        <v>383.85666666666663</v>
      </c>
      <c r="AE201" s="6">
        <f t="shared" si="13"/>
        <v>86.856666666666626</v>
      </c>
      <c r="AF201" s="6">
        <f t="shared" si="14"/>
        <v>416911999.99999982</v>
      </c>
    </row>
    <row r="202" spans="2:32">
      <c r="B202" s="2">
        <v>2499322.1570000001</v>
      </c>
      <c r="AC202" s="8" t="s">
        <v>1186</v>
      </c>
      <c r="AD202" s="6">
        <v>384.25333333333333</v>
      </c>
      <c r="AE202" s="6">
        <f t="shared" si="13"/>
        <v>87.25333333333333</v>
      </c>
      <c r="AF202" s="6">
        <f t="shared" si="14"/>
        <v>418816000</v>
      </c>
    </row>
    <row r="203" spans="2:32">
      <c r="AC203" s="8" t="s">
        <v>1187</v>
      </c>
      <c r="AD203" s="6">
        <v>384.8966666666667</v>
      </c>
      <c r="AE203" s="6">
        <f t="shared" si="13"/>
        <v>87.896666666666704</v>
      </c>
      <c r="AF203" s="6">
        <f t="shared" si="14"/>
        <v>421904000.00000018</v>
      </c>
    </row>
    <row r="204" spans="2:32">
      <c r="AC204" s="8" t="s">
        <v>1188</v>
      </c>
      <c r="AD204" s="6">
        <v>385.15333333333336</v>
      </c>
      <c r="AE204" s="6">
        <f t="shared" si="13"/>
        <v>88.153333333333364</v>
      </c>
      <c r="AF204" s="6">
        <f t="shared" si="14"/>
        <v>423136000.00000018</v>
      </c>
    </row>
    <row r="205" spans="2:32">
      <c r="AC205" s="8" t="s">
        <v>1189</v>
      </c>
      <c r="AD205" s="6">
        <v>385.35999999999996</v>
      </c>
      <c r="AE205" s="6">
        <f t="shared" si="13"/>
        <v>88.359999999999957</v>
      </c>
      <c r="AF205" s="6">
        <f t="shared" si="14"/>
        <v>424127999.99999982</v>
      </c>
    </row>
    <row r="206" spans="2:32">
      <c r="B206" s="2">
        <v>2543130.3805</v>
      </c>
      <c r="AC206" s="8" t="s">
        <v>1190</v>
      </c>
      <c r="AD206" s="6">
        <v>386.23333333333335</v>
      </c>
      <c r="AE206" s="6">
        <f t="shared" si="13"/>
        <v>89.233333333333348</v>
      </c>
      <c r="AF206" s="6">
        <f t="shared" si="14"/>
        <v>428320000.00000006</v>
      </c>
    </row>
    <row r="207" spans="2:32">
      <c r="AC207" s="8" t="s">
        <v>1191</v>
      </c>
      <c r="AD207" s="6">
        <v>386.57333333333327</v>
      </c>
      <c r="AE207" s="6">
        <f t="shared" si="13"/>
        <v>89.573333333333267</v>
      </c>
      <c r="AF207" s="6">
        <f t="shared" si="14"/>
        <v>429951999.9999997</v>
      </c>
    </row>
    <row r="208" spans="2:32">
      <c r="AC208" s="8" t="s">
        <v>1192</v>
      </c>
      <c r="AD208" s="6">
        <v>387.07</v>
      </c>
      <c r="AE208" s="6">
        <f t="shared" si="13"/>
        <v>90.07</v>
      </c>
      <c r="AF208" s="6">
        <f t="shared" si="14"/>
        <v>432335999.99999994</v>
      </c>
    </row>
    <row r="209" spans="2:32">
      <c r="AC209" s="8" t="s">
        <v>1193</v>
      </c>
      <c r="AD209" s="6">
        <v>387.2833333333333</v>
      </c>
      <c r="AE209" s="6">
        <f t="shared" si="13"/>
        <v>90.283333333333303</v>
      </c>
      <c r="AF209" s="6">
        <f t="shared" si="14"/>
        <v>433359999.99999988</v>
      </c>
    </row>
    <row r="210" spans="2:32">
      <c r="B210" s="2">
        <v>2590270.8985000001</v>
      </c>
      <c r="AC210" s="8" t="s">
        <v>1194</v>
      </c>
      <c r="AD210" s="6">
        <v>387.99333333333334</v>
      </c>
      <c r="AE210" s="6">
        <f t="shared" si="13"/>
        <v>90.993333333333339</v>
      </c>
      <c r="AF210" s="6">
        <f t="shared" si="14"/>
        <v>436768000</v>
      </c>
    </row>
    <row r="211" spans="2:32">
      <c r="AC211" s="8" t="s">
        <v>1195</v>
      </c>
      <c r="AD211" s="6">
        <v>388.22333333333336</v>
      </c>
      <c r="AE211" s="6">
        <f t="shared" si="13"/>
        <v>91.223333333333358</v>
      </c>
      <c r="AF211" s="6">
        <f t="shared" si="14"/>
        <v>437872000.00000012</v>
      </c>
    </row>
    <row r="212" spans="2:32">
      <c r="AC212" s="8" t="s">
        <v>1196</v>
      </c>
      <c r="AD212" s="6">
        <v>389.31333333333333</v>
      </c>
      <c r="AE212" s="6">
        <f t="shared" si="13"/>
        <v>92.313333333333333</v>
      </c>
      <c r="AF212" s="6">
        <f t="shared" si="14"/>
        <v>443104000</v>
      </c>
    </row>
    <row r="213" spans="2:32">
      <c r="AC213" s="8" t="s">
        <v>1197</v>
      </c>
      <c r="AD213" s="6">
        <v>390.1033333333333</v>
      </c>
      <c r="AE213" s="6">
        <f t="shared" si="13"/>
        <v>93.103333333333296</v>
      </c>
      <c r="AF213" s="6">
        <f t="shared" si="14"/>
        <v>446895999.99999982</v>
      </c>
    </row>
    <row r="214" spans="2:32">
      <c r="B214" s="2">
        <v>2640278.7965000002</v>
      </c>
      <c r="AC214" s="8" t="s">
        <v>1198</v>
      </c>
      <c r="AD214" s="6">
        <v>390.15333333333336</v>
      </c>
      <c r="AE214" s="6">
        <f t="shared" si="13"/>
        <v>93.153333333333364</v>
      </c>
      <c r="AF214" s="6">
        <f t="shared" si="14"/>
        <v>447136000.00000018</v>
      </c>
    </row>
    <row r="215" spans="2:32">
      <c r="AC215" s="8" t="s">
        <v>1199</v>
      </c>
      <c r="AD215" s="6">
        <v>390.83666666666664</v>
      </c>
      <c r="AE215" s="6">
        <f t="shared" si="13"/>
        <v>93.836666666666645</v>
      </c>
      <c r="AF215" s="6">
        <f t="shared" si="14"/>
        <v>450415999.99999988</v>
      </c>
    </row>
    <row r="216" spans="2:32">
      <c r="AC216" s="8" t="s">
        <v>1200</v>
      </c>
      <c r="AD216" s="6">
        <v>391.19333333333333</v>
      </c>
      <c r="AE216" s="6">
        <f t="shared" si="13"/>
        <v>94.193333333333328</v>
      </c>
      <c r="AF216" s="6">
        <f t="shared" si="14"/>
        <v>452128000</v>
      </c>
    </row>
    <row r="217" spans="2:32">
      <c r="AC217" s="8" t="s">
        <v>1201</v>
      </c>
      <c r="AD217" s="6">
        <v>391.23666666666668</v>
      </c>
      <c r="AE217" s="6">
        <f t="shared" si="13"/>
        <v>94.236666666666679</v>
      </c>
      <c r="AF217" s="6">
        <f t="shared" si="14"/>
        <v>452336000.00000006</v>
      </c>
    </row>
    <row r="218" spans="2:32">
      <c r="B218" s="2">
        <v>2691979.3390000002</v>
      </c>
      <c r="AC218" s="8" t="s">
        <v>1202</v>
      </c>
      <c r="AD218" s="6">
        <v>392.29666666666662</v>
      </c>
      <c r="AE218" s="6">
        <f t="shared" si="13"/>
        <v>95.296666666666624</v>
      </c>
      <c r="AF218" s="6">
        <f t="shared" si="14"/>
        <v>457423999.99999982</v>
      </c>
    </row>
    <row r="219" spans="2:32">
      <c r="AC219" s="8" t="s">
        <v>1203</v>
      </c>
      <c r="AD219" s="6">
        <v>392.67666666666668</v>
      </c>
      <c r="AE219" s="6">
        <f t="shared" si="13"/>
        <v>95.676666666666677</v>
      </c>
      <c r="AF219" s="6">
        <f t="shared" si="14"/>
        <v>459248000.00000006</v>
      </c>
    </row>
    <row r="220" spans="2:32">
      <c r="AC220" s="8" t="s">
        <v>1204</v>
      </c>
      <c r="AD220" s="6">
        <v>393.08666666666664</v>
      </c>
      <c r="AE220" s="6">
        <f t="shared" si="13"/>
        <v>96.086666666666645</v>
      </c>
      <c r="AF220" s="6">
        <f t="shared" si="14"/>
        <v>461215999.99999988</v>
      </c>
    </row>
    <row r="221" spans="2:32">
      <c r="AC221" s="8" t="s">
        <v>1205</v>
      </c>
      <c r="AD221" s="6">
        <v>393.67</v>
      </c>
      <c r="AE221" s="6">
        <f t="shared" si="13"/>
        <v>96.670000000000016</v>
      </c>
      <c r="AF221" s="6">
        <f t="shared" si="14"/>
        <v>464016000.00000006</v>
      </c>
    </row>
    <row r="222" spans="2:32">
      <c r="B222" s="2">
        <v>2746072.1409999998</v>
      </c>
      <c r="AC222" s="8" t="s">
        <v>1206</v>
      </c>
      <c r="AD222" s="6">
        <v>394.41</v>
      </c>
      <c r="AE222" s="6">
        <f t="shared" si="13"/>
        <v>97.410000000000025</v>
      </c>
      <c r="AF222" s="6">
        <f t="shared" si="14"/>
        <v>467568000.00000012</v>
      </c>
    </row>
    <row r="223" spans="2:32">
      <c r="AC223" s="8" t="s">
        <v>1207</v>
      </c>
      <c r="AD223" s="6">
        <v>395.05333333333328</v>
      </c>
      <c r="AE223" s="6">
        <f t="shared" si="13"/>
        <v>98.053333333333285</v>
      </c>
      <c r="AF223" s="6">
        <f t="shared" si="14"/>
        <v>470655999.99999976</v>
      </c>
    </row>
    <row r="224" spans="2:32">
      <c r="AC224" s="8" t="s">
        <v>1208</v>
      </c>
      <c r="AD224" s="6">
        <v>395.97333333333336</v>
      </c>
      <c r="AE224" s="6">
        <f t="shared" si="13"/>
        <v>98.973333333333358</v>
      </c>
      <c r="AF224" s="6">
        <f t="shared" si="14"/>
        <v>475072000.00000012</v>
      </c>
    </row>
    <row r="225" spans="2:32">
      <c r="AC225" s="8" t="s">
        <v>1209</v>
      </c>
      <c r="AD225" s="6">
        <v>396.30333333333334</v>
      </c>
      <c r="AE225" s="6">
        <f t="shared" si="13"/>
        <v>99.303333333333342</v>
      </c>
      <c r="AF225" s="6">
        <f t="shared" si="14"/>
        <v>476656000.00000006</v>
      </c>
    </row>
    <row r="226" spans="2:32">
      <c r="B226" s="2">
        <v>2801002.6310000001</v>
      </c>
      <c r="AC226" s="8" t="s">
        <v>1210</v>
      </c>
      <c r="AD226" s="6">
        <v>397.21000000000004</v>
      </c>
      <c r="AE226" s="6">
        <f t="shared" si="13"/>
        <v>100.21000000000004</v>
      </c>
      <c r="AF226" s="6">
        <f t="shared" si="14"/>
        <v>481008000.00000018</v>
      </c>
    </row>
    <row r="227" spans="2:32">
      <c r="AC227" s="8" t="s">
        <v>1211</v>
      </c>
      <c r="AD227" s="6">
        <v>397.46000000000004</v>
      </c>
      <c r="AE227" s="6">
        <f t="shared" si="13"/>
        <v>100.46000000000004</v>
      </c>
      <c r="AF227" s="6">
        <f t="shared" si="14"/>
        <v>482208000.00000018</v>
      </c>
    </row>
    <row r="228" spans="2:32">
      <c r="AC228" s="8" t="s">
        <v>1212</v>
      </c>
      <c r="AD228" s="6">
        <v>397.8533333333333</v>
      </c>
      <c r="AE228" s="6">
        <f t="shared" si="13"/>
        <v>100.8533333333333</v>
      </c>
      <c r="AF228" s="6">
        <f t="shared" si="14"/>
        <v>484095999.99999982</v>
      </c>
    </row>
    <row r="229" spans="2:32">
      <c r="AC229" s="8" t="s">
        <v>1213</v>
      </c>
      <c r="AD229" s="6">
        <v>398.76333333333332</v>
      </c>
      <c r="AE229" s="6">
        <f t="shared" si="13"/>
        <v>101.76333333333332</v>
      </c>
      <c r="AF229" s="6">
        <f t="shared" si="14"/>
        <v>488463999.99999994</v>
      </c>
    </row>
    <row r="230" spans="2:32">
      <c r="B230" s="2">
        <v>2857866.8565000002</v>
      </c>
      <c r="AC230" s="8" t="s">
        <v>1214</v>
      </c>
      <c r="AD230" s="6">
        <v>399.01000000000005</v>
      </c>
      <c r="AE230" s="6">
        <f t="shared" si="13"/>
        <v>102.01000000000005</v>
      </c>
      <c r="AF230" s="6">
        <f t="shared" si="14"/>
        <v>489648000.00000024</v>
      </c>
    </row>
    <row r="231" spans="2:32">
      <c r="AC231" s="8" t="s">
        <v>1215</v>
      </c>
      <c r="AD231" s="6">
        <v>399.62333333333328</v>
      </c>
      <c r="AE231" s="6">
        <f t="shared" si="13"/>
        <v>102.62333333333328</v>
      </c>
      <c r="AF231" s="6">
        <f t="shared" si="14"/>
        <v>492591999.99999976</v>
      </c>
    </row>
    <row r="232" spans="2:32">
      <c r="AC232" s="8" t="s">
        <v>1216</v>
      </c>
      <c r="AD232" s="6">
        <v>399.97</v>
      </c>
      <c r="AE232" s="6">
        <f t="shared" si="13"/>
        <v>102.97000000000003</v>
      </c>
      <c r="AF232" s="6">
        <f t="shared" si="14"/>
        <v>494256000.00000012</v>
      </c>
    </row>
    <row r="233" spans="2:32">
      <c r="AC233" s="8" t="s">
        <v>1217</v>
      </c>
      <c r="AD233" s="6">
        <v>400.6033333333333</v>
      </c>
      <c r="AE233" s="6">
        <f t="shared" si="13"/>
        <v>103.6033333333333</v>
      </c>
      <c r="AF233" s="6">
        <f t="shared" si="14"/>
        <v>497295999.99999982</v>
      </c>
    </row>
    <row r="234" spans="2:32">
      <c r="B234" s="2">
        <v>2916108.0970000001</v>
      </c>
      <c r="AC234" s="8" t="s">
        <v>1218</v>
      </c>
      <c r="AD234" s="6">
        <v>401.19333333333338</v>
      </c>
      <c r="AE234" s="6">
        <f t="shared" si="13"/>
        <v>104.19333333333338</v>
      </c>
      <c r="AF234" s="6">
        <f t="shared" si="14"/>
        <v>500128000.00000024</v>
      </c>
    </row>
    <row r="235" spans="2:32">
      <c r="AC235" s="8" t="s">
        <v>1219</v>
      </c>
      <c r="AD235" s="6">
        <v>402.2833333333333</v>
      </c>
      <c r="AE235" s="6">
        <f t="shared" si="13"/>
        <v>105.2833333333333</v>
      </c>
      <c r="AF235" s="6">
        <f t="shared" si="14"/>
        <v>505359999.99999988</v>
      </c>
    </row>
    <row r="236" spans="2:32">
      <c r="AC236" s="8" t="s">
        <v>1220</v>
      </c>
      <c r="AD236" s="6">
        <v>403.12999999999994</v>
      </c>
      <c r="AE236" s="6">
        <f t="shared" si="13"/>
        <v>106.12999999999994</v>
      </c>
      <c r="AF236" s="6">
        <f t="shared" si="14"/>
        <v>509423999.9999997</v>
      </c>
    </row>
    <row r="237" spans="2:32">
      <c r="AC237" s="8" t="s">
        <v>1221</v>
      </c>
      <c r="AD237" s="6">
        <v>404.59</v>
      </c>
      <c r="AE237" s="6">
        <f t="shared" si="13"/>
        <v>107.58999999999997</v>
      </c>
      <c r="AF237" s="6">
        <f t="shared" si="14"/>
        <v>516431999.99999988</v>
      </c>
    </row>
    <row r="238" spans="2:32">
      <c r="B238" s="2">
        <v>2970292.1880000001</v>
      </c>
      <c r="AC238" s="8" t="s">
        <v>1222</v>
      </c>
      <c r="AD238" s="6">
        <v>404.5</v>
      </c>
      <c r="AE238" s="6">
        <f t="shared" si="13"/>
        <v>107.5</v>
      </c>
      <c r="AF238" s="6">
        <f t="shared" si="14"/>
        <v>516000000</v>
      </c>
    </row>
    <row r="239" spans="2:32">
      <c r="AC239" s="8" t="s">
        <v>1223</v>
      </c>
      <c r="AD239" s="6">
        <v>405.43333333333334</v>
      </c>
      <c r="AE239" s="6">
        <f t="shared" si="13"/>
        <v>108.43333333333334</v>
      </c>
      <c r="AF239" s="6">
        <f t="shared" si="14"/>
        <v>520480000</v>
      </c>
    </row>
    <row r="240" spans="2:32">
      <c r="AC240" s="8" t="s">
        <v>1224</v>
      </c>
      <c r="AD240" s="6">
        <v>405.9666666666667</v>
      </c>
      <c r="AE240" s="6">
        <f t="shared" si="13"/>
        <v>108.9666666666667</v>
      </c>
      <c r="AF240" s="6">
        <f t="shared" si="14"/>
        <v>523040000.00000012</v>
      </c>
    </row>
    <row r="241" spans="1:32">
      <c r="AC241" s="8" t="s">
        <v>1225</v>
      </c>
      <c r="AD241" s="6">
        <v>406.47333333333336</v>
      </c>
      <c r="AE241" s="6">
        <f t="shared" si="13"/>
        <v>109.47333333333336</v>
      </c>
      <c r="AF241" s="6">
        <f t="shared" si="14"/>
        <v>525472000.00000012</v>
      </c>
    </row>
    <row r="242" spans="1:32">
      <c r="A242" s="6">
        <v>17.252907501926</v>
      </c>
      <c r="B242" s="6">
        <v>3031564839</v>
      </c>
      <c r="C242" s="6">
        <f>A242*B242/1000</f>
        <v>52303307.753358185</v>
      </c>
      <c r="AC242" s="8" t="s">
        <v>1226</v>
      </c>
      <c r="AD242" s="6">
        <v>407.16333333333336</v>
      </c>
      <c r="AE242" s="6">
        <f t="shared" si="13"/>
        <v>110.16333333333336</v>
      </c>
      <c r="AF242" s="6">
        <f t="shared" si="14"/>
        <v>528784000.00000012</v>
      </c>
    </row>
    <row r="243" spans="1:32">
      <c r="A243" s="6">
        <v>14.5961537524056</v>
      </c>
      <c r="B243" s="6">
        <v>3072510552</v>
      </c>
      <c r="C243" s="6">
        <f t="shared" ref="C243:C302" si="15">A243*B243/1000</f>
        <v>44846836.422880597</v>
      </c>
      <c r="AC243" s="8" t="s">
        <v>1227</v>
      </c>
      <c r="AD243" s="6">
        <v>407.43333333333334</v>
      </c>
      <c r="AE243" s="6">
        <f t="shared" si="13"/>
        <v>110.43333333333334</v>
      </c>
      <c r="AF243" s="6">
        <f t="shared" si="14"/>
        <v>530080000</v>
      </c>
    </row>
    <row r="244" spans="1:32">
      <c r="A244" s="6">
        <v>13.627354424297099</v>
      </c>
      <c r="B244" s="6">
        <v>3126934725</v>
      </c>
      <c r="C244" s="6">
        <f t="shared" si="15"/>
        <v>42611847.759216979</v>
      </c>
      <c r="AC244" s="8" t="s">
        <v>1228</v>
      </c>
      <c r="AD244" s="6">
        <v>407.83</v>
      </c>
      <c r="AE244" s="6">
        <f t="shared" si="13"/>
        <v>110.82999999999998</v>
      </c>
      <c r="AF244" s="6">
        <f t="shared" si="14"/>
        <v>531983999.99999994</v>
      </c>
    </row>
    <row r="245" spans="1:32">
      <c r="A245" s="6">
        <v>13.4697240456383</v>
      </c>
      <c r="B245" s="6">
        <v>3193508879</v>
      </c>
      <c r="C245" s="6">
        <f t="shared" si="15"/>
        <v>43015683.337425716</v>
      </c>
      <c r="AC245" s="8" t="s">
        <v>1229</v>
      </c>
      <c r="AD245" s="6">
        <v>408.07666666666665</v>
      </c>
      <c r="AE245" s="6">
        <f t="shared" si="13"/>
        <v>111.07666666666665</v>
      </c>
      <c r="AF245" s="6">
        <f t="shared" si="14"/>
        <v>533167999.99999994</v>
      </c>
    </row>
    <row r="246" spans="1:32">
      <c r="A246" s="6">
        <v>13.539539374678</v>
      </c>
      <c r="B246" s="6">
        <v>3260517816</v>
      </c>
      <c r="C246" s="6">
        <f t="shared" si="15"/>
        <v>44145909.35157112</v>
      </c>
      <c r="D246">
        <v>1705254</v>
      </c>
      <c r="AC246" s="8" t="s">
        <v>1230</v>
      </c>
      <c r="AD246" s="6">
        <v>409.02333333333331</v>
      </c>
      <c r="AE246" s="6">
        <f t="shared" si="13"/>
        <v>112.02333333333331</v>
      </c>
      <c r="AF246" s="6">
        <f t="shared" si="14"/>
        <v>537711999.99999988</v>
      </c>
    </row>
    <row r="247" spans="1:32">
      <c r="A247" s="6">
        <v>13.3670755662116</v>
      </c>
      <c r="B247" s="6">
        <v>3328284623</v>
      </c>
      <c r="C247" s="6">
        <f t="shared" si="15"/>
        <v>44489432.061501086</v>
      </c>
      <c r="AC247" s="8" t="s">
        <v>1231</v>
      </c>
      <c r="AD247" s="6">
        <v>409.93</v>
      </c>
      <c r="AE247" s="6">
        <f t="shared" si="13"/>
        <v>112.93</v>
      </c>
      <c r="AF247" s="6">
        <f t="shared" si="14"/>
        <v>542064000</v>
      </c>
    </row>
    <row r="248" spans="1:32">
      <c r="A248" s="6">
        <v>12.949070435385201</v>
      </c>
      <c r="B248" s="6">
        <v>3398561224</v>
      </c>
      <c r="C248" s="6">
        <f t="shared" si="15"/>
        <v>44008208.668544941</v>
      </c>
      <c r="AC248" s="8" t="s">
        <v>1232</v>
      </c>
      <c r="AD248" s="6">
        <v>410.78666666666663</v>
      </c>
      <c r="AE248" s="6">
        <f t="shared" si="13"/>
        <v>113.78666666666663</v>
      </c>
      <c r="AF248" s="6">
        <f t="shared" si="14"/>
        <v>546175999.99999988</v>
      </c>
    </row>
    <row r="249" spans="1:32">
      <c r="A249" s="6">
        <v>12.692162100942801</v>
      </c>
      <c r="B249" s="6">
        <v>3468457168</v>
      </c>
      <c r="C249" s="6">
        <f t="shared" si="15"/>
        <v>44022220.616433002</v>
      </c>
      <c r="AC249" s="8" t="s">
        <v>1233</v>
      </c>
      <c r="AD249" s="6">
        <v>411.38000000000005</v>
      </c>
      <c r="AE249" s="6">
        <f t="shared" si="13"/>
        <v>114.38000000000005</v>
      </c>
      <c r="AF249" s="6">
        <f t="shared" si="14"/>
        <v>549024000.00000024</v>
      </c>
    </row>
    <row r="250" spans="1:32">
      <c r="A250" s="6">
        <v>12.4478631055695</v>
      </c>
      <c r="B250" s="6">
        <v>3540254815</v>
      </c>
      <c r="C250" s="6">
        <f t="shared" si="15"/>
        <v>44068607.295953281</v>
      </c>
      <c r="D250">
        <v>1723994</v>
      </c>
      <c r="AC250" s="8" t="s">
        <v>1234</v>
      </c>
      <c r="AD250" s="6">
        <v>412.00333333333333</v>
      </c>
      <c r="AE250" s="6">
        <f t="shared" si="13"/>
        <v>115.00333333333333</v>
      </c>
      <c r="AF250" s="6">
        <f t="shared" si="14"/>
        <v>552016000</v>
      </c>
    </row>
    <row r="251" spans="1:32">
      <c r="A251" s="6">
        <v>12.2938140581435</v>
      </c>
      <c r="B251" s="6">
        <v>3614668576</v>
      </c>
      <c r="C251" s="6">
        <f t="shared" si="15"/>
        <v>44438063.355158351</v>
      </c>
      <c r="AC251" s="8" t="s">
        <v>1235</v>
      </c>
      <c r="AD251" s="6">
        <v>412.45333333333338</v>
      </c>
      <c r="AE251" s="6">
        <f t="shared" si="13"/>
        <v>115.45333333333338</v>
      </c>
      <c r="AF251" s="6">
        <f t="shared" si="14"/>
        <v>554176000.00000024</v>
      </c>
    </row>
    <row r="252" spans="1:32">
      <c r="A252" s="6">
        <v>12.1459929137229</v>
      </c>
      <c r="B252" s="6">
        <v>3690306927</v>
      </c>
      <c r="C252" s="6">
        <f t="shared" si="15"/>
        <v>44822441.78480453</v>
      </c>
      <c r="AC252" s="8" t="s">
        <v>1236</v>
      </c>
      <c r="AD252" s="6">
        <v>413.31666666666666</v>
      </c>
      <c r="AE252" s="6">
        <f t="shared" si="13"/>
        <v>116.31666666666666</v>
      </c>
      <c r="AF252" s="6">
        <f t="shared" si="14"/>
        <v>558320000</v>
      </c>
    </row>
    <row r="253" spans="1:32">
      <c r="A253" s="6">
        <v>12.2668710024055</v>
      </c>
      <c r="B253" s="6">
        <v>3768023181</v>
      </c>
      <c r="C253" s="6">
        <f t="shared" si="15"/>
        <v>46221854.295400627</v>
      </c>
      <c r="AC253" s="8" t="s">
        <v>1237</v>
      </c>
      <c r="AD253" s="6">
        <v>413.96000000000004</v>
      </c>
      <c r="AE253" s="6">
        <f t="shared" si="13"/>
        <v>116.96000000000004</v>
      </c>
      <c r="AF253" s="6">
        <f t="shared" si="14"/>
        <v>561408000.00000012</v>
      </c>
    </row>
    <row r="254" spans="1:32">
      <c r="A254" s="6">
        <v>11.7644955911063</v>
      </c>
      <c r="B254" s="6">
        <v>3843695351</v>
      </c>
      <c r="C254" s="6">
        <f t="shared" si="15"/>
        <v>45219137.010395281</v>
      </c>
      <c r="D254">
        <v>1731532</v>
      </c>
      <c r="AC254" s="8" t="s">
        <v>1238</v>
      </c>
      <c r="AD254" s="6">
        <v>414.69333333333333</v>
      </c>
      <c r="AE254" s="6">
        <f t="shared" si="13"/>
        <v>117.69333333333333</v>
      </c>
      <c r="AF254" s="6">
        <f t="shared" si="14"/>
        <v>564928000</v>
      </c>
    </row>
    <row r="255" spans="1:32">
      <c r="A255" s="6">
        <v>11.4738732770324</v>
      </c>
      <c r="B255" s="6">
        <v>3920099706</v>
      </c>
      <c r="C255" s="6">
        <f t="shared" si="15"/>
        <v>44978727.25997597</v>
      </c>
      <c r="AC255" s="8" t="s">
        <v>1239</v>
      </c>
      <c r="AD255" s="6">
        <v>414.97666666666669</v>
      </c>
      <c r="AE255" s="6">
        <f t="shared" si="13"/>
        <v>117.97666666666669</v>
      </c>
      <c r="AF255" s="6">
        <f t="shared" si="14"/>
        <v>566288000.00000012</v>
      </c>
    </row>
    <row r="256" spans="1:32">
      <c r="A256" s="6">
        <v>11.3856100288032</v>
      </c>
      <c r="B256" s="6">
        <v>3995972023</v>
      </c>
      <c r="C256" s="6">
        <f t="shared" si="15"/>
        <v>45496579.139885813</v>
      </c>
      <c r="AC256" s="8" t="s">
        <v>1240</v>
      </c>
      <c r="AD256" s="6">
        <v>415.72666666666669</v>
      </c>
      <c r="AE256" s="6">
        <f t="shared" si="13"/>
        <v>118.72666666666669</v>
      </c>
      <c r="AF256" s="6">
        <f t="shared" si="14"/>
        <v>569888000.00000012</v>
      </c>
    </row>
    <row r="257" spans="1:32">
      <c r="A257" s="6">
        <v>11.308834425041001</v>
      </c>
      <c r="B257" s="6">
        <v>4070114517</v>
      </c>
      <c r="C257" s="6">
        <f t="shared" si="15"/>
        <v>46028251.163708724</v>
      </c>
      <c r="AC257" s="8" t="s">
        <v>1241</v>
      </c>
      <c r="AD257" s="6">
        <v>416.21333333333337</v>
      </c>
      <c r="AE257" s="6">
        <f t="shared" si="13"/>
        <v>119.21333333333337</v>
      </c>
      <c r="AF257" s="6">
        <f t="shared" si="14"/>
        <v>572224000.00000012</v>
      </c>
    </row>
    <row r="258" spans="1:32">
      <c r="A258" s="6">
        <v>11.1516553479889</v>
      </c>
      <c r="B258" s="6">
        <v>4143194666</v>
      </c>
      <c r="C258" s="6">
        <f t="shared" si="15"/>
        <v>46203478.95485799</v>
      </c>
      <c r="D258">
        <v>1751450</v>
      </c>
      <c r="AC258" s="8" t="s">
        <v>1242</v>
      </c>
      <c r="AD258" s="6">
        <v>416.63333333333327</v>
      </c>
      <c r="AE258" s="6">
        <f t="shared" si="13"/>
        <v>119.63333333333327</v>
      </c>
      <c r="AF258" s="6">
        <f t="shared" si="14"/>
        <v>574239999.99999964</v>
      </c>
    </row>
    <row r="259" spans="1:32">
      <c r="A259" s="6">
        <v>10.7880259092016</v>
      </c>
      <c r="B259" s="6">
        <v>4215940807</v>
      </c>
      <c r="C259" s="6">
        <f t="shared" si="15"/>
        <v>45481678.6575763</v>
      </c>
      <c r="AC259" s="8" t="s">
        <v>1243</v>
      </c>
      <c r="AD259" s="6">
        <v>417.22666666666663</v>
      </c>
      <c r="AE259" s="6">
        <f t="shared" si="13"/>
        <v>120.22666666666663</v>
      </c>
      <c r="AF259" s="6">
        <f t="shared" si="14"/>
        <v>577087999.99999988</v>
      </c>
    </row>
    <row r="260" spans="1:32">
      <c r="A260" s="6">
        <v>10.5484655813835</v>
      </c>
      <c r="B260" s="6">
        <v>4289914737</v>
      </c>
      <c r="C260" s="6">
        <f t="shared" si="15"/>
        <v>45252017.950314343</v>
      </c>
      <c r="AC260" s="8" t="s">
        <v>1244</v>
      </c>
      <c r="AD260" s="6">
        <v>417.84666666666664</v>
      </c>
      <c r="AE260" s="6">
        <f t="shared" si="13"/>
        <v>120.84666666666664</v>
      </c>
      <c r="AF260" s="6">
        <f t="shared" si="14"/>
        <v>580063999.99999988</v>
      </c>
    </row>
    <row r="261" spans="1:32">
      <c r="A261" s="6">
        <v>10.381299559073099</v>
      </c>
      <c r="B261" s="6">
        <v>4365850756</v>
      </c>
      <c r="C261" s="6">
        <f t="shared" si="15"/>
        <v>45323204.528241761</v>
      </c>
      <c r="AC261" s="8" t="s">
        <v>1245</v>
      </c>
      <c r="AD261" s="6">
        <v>417.91</v>
      </c>
      <c r="AE261" s="6">
        <f t="shared" ref="AE261:AE264" si="16">AD261-297</f>
        <v>120.91000000000003</v>
      </c>
      <c r="AF261" s="6">
        <f t="shared" ref="AF261:AF264" si="17">AE261*4800000</f>
        <v>580368000.00000012</v>
      </c>
    </row>
    <row r="262" spans="1:32">
      <c r="A262" s="6">
        <v>10.348632613397999</v>
      </c>
      <c r="B262" s="6">
        <v>4442440474</v>
      </c>
      <c r="C262" s="6">
        <f t="shared" si="15"/>
        <v>45973184.372315668</v>
      </c>
      <c r="D262">
        <v>1765132</v>
      </c>
      <c r="AC262" s="8" t="s">
        <v>1246</v>
      </c>
      <c r="AD262" s="6">
        <v>419.07333333333332</v>
      </c>
      <c r="AE262" s="6">
        <f t="shared" si="16"/>
        <v>122.07333333333332</v>
      </c>
      <c r="AF262" s="6">
        <f t="shared" si="17"/>
        <v>585952000</v>
      </c>
    </row>
    <row r="263" spans="1:32">
      <c r="A263" s="6">
        <v>10.199110350741</v>
      </c>
      <c r="B263" s="6">
        <v>4520991254</v>
      </c>
      <c r="C263" s="6">
        <f t="shared" si="15"/>
        <v>46110088.69428093</v>
      </c>
      <c r="AC263" s="8" t="s">
        <v>1247</v>
      </c>
      <c r="AD263" s="6">
        <v>419.42666666666668</v>
      </c>
      <c r="AE263" s="6">
        <f t="shared" si="16"/>
        <v>122.42666666666668</v>
      </c>
      <c r="AF263" s="6">
        <f t="shared" si="17"/>
        <v>587648000</v>
      </c>
    </row>
    <row r="264" spans="1:32">
      <c r="A264" s="6">
        <v>10.116889016287899</v>
      </c>
      <c r="B264" s="6">
        <v>4602763792</v>
      </c>
      <c r="C264" s="6">
        <f t="shared" si="15"/>
        <v>46565650.451852441</v>
      </c>
      <c r="AC264" s="8" t="s">
        <v>1248</v>
      </c>
      <c r="AD264" s="6">
        <v>419.315</v>
      </c>
      <c r="AE264" s="6">
        <f t="shared" si="16"/>
        <v>122.315</v>
      </c>
      <c r="AF264" s="6">
        <f t="shared" si="17"/>
        <v>587112000</v>
      </c>
    </row>
    <row r="265" spans="1:32">
      <c r="A265" s="6">
        <v>10.165297670984801</v>
      </c>
      <c r="B265" s="6">
        <v>4684941826</v>
      </c>
      <c r="C265" s="6">
        <f t="shared" si="15"/>
        <v>47623828.232537076</v>
      </c>
    </row>
    <row r="266" spans="1:32">
      <c r="A266" s="6">
        <v>10.0421800334758</v>
      </c>
      <c r="B266" s="6">
        <v>4766716805</v>
      </c>
      <c r="C266" s="6">
        <f t="shared" si="15"/>
        <v>47868228.324404553</v>
      </c>
      <c r="D266">
        <v>1772090</v>
      </c>
    </row>
    <row r="267" spans="1:32">
      <c r="A267" s="6">
        <v>9.9185935991533807</v>
      </c>
      <c r="B267" s="6">
        <v>4850160867</v>
      </c>
      <c r="C267" s="6">
        <f t="shared" si="15"/>
        <v>48106774.53029041</v>
      </c>
    </row>
    <row r="268" spans="1:32">
      <c r="A268" s="6">
        <v>9.7319121402081397</v>
      </c>
      <c r="B268" s="6">
        <v>4936097368</v>
      </c>
      <c r="C268" s="6">
        <f t="shared" si="15"/>
        <v>48037665.900888644</v>
      </c>
    </row>
    <row r="269" spans="1:32">
      <c r="A269" s="6">
        <v>9.5736353796850704</v>
      </c>
      <c r="B269" s="6">
        <v>5024386163</v>
      </c>
      <c r="C269" s="6">
        <f t="shared" si="15"/>
        <v>48101641.131296918</v>
      </c>
    </row>
    <row r="270" spans="1:32">
      <c r="A270" s="6">
        <v>9.5269827610488704</v>
      </c>
      <c r="B270" s="6">
        <v>5113492328</v>
      </c>
      <c r="C270" s="6">
        <f t="shared" si="15"/>
        <v>48716153.257611655</v>
      </c>
      <c r="D270">
        <v>1781293</v>
      </c>
    </row>
    <row r="271" spans="1:32">
      <c r="A271" s="6">
        <v>9.2984435553847202</v>
      </c>
      <c r="B271" s="6">
        <v>5202698711</v>
      </c>
      <c r="C271" s="6">
        <f t="shared" si="15"/>
        <v>48377000.299906343</v>
      </c>
    </row>
    <row r="272" spans="1:32">
      <c r="A272" s="6">
        <v>9.2591011902095293</v>
      </c>
      <c r="B272" s="6">
        <v>5293517142</v>
      </c>
      <c r="C272" s="6">
        <f t="shared" si="15"/>
        <v>49013210.869886748</v>
      </c>
    </row>
    <row r="273" spans="1:4">
      <c r="A273" s="6">
        <v>9.2252227165222394</v>
      </c>
      <c r="B273" s="6">
        <v>5382656065</v>
      </c>
      <c r="C273" s="6">
        <f t="shared" si="15"/>
        <v>49656201.006064206</v>
      </c>
    </row>
    <row r="274" spans="1:4">
      <c r="A274" s="6">
        <v>9.1377012683949292</v>
      </c>
      <c r="B274" s="6">
        <v>5470276947</v>
      </c>
      <c r="C274" s="6">
        <f t="shared" si="15"/>
        <v>49985756.597073443</v>
      </c>
      <c r="D274">
        <v>1793971</v>
      </c>
    </row>
    <row r="275" spans="1:4">
      <c r="A275" s="6">
        <v>9.14037808577074</v>
      </c>
      <c r="B275" s="6">
        <v>5556722537</v>
      </c>
      <c r="C275" s="6">
        <f t="shared" si="15"/>
        <v>50790544.90590319</v>
      </c>
    </row>
    <row r="276" spans="1:4">
      <c r="A276" s="6">
        <v>9.1035808261644497</v>
      </c>
      <c r="B276" s="6">
        <v>5642128764</v>
      </c>
      <c r="C276" s="6">
        <f t="shared" si="15"/>
        <v>51363575.234701328</v>
      </c>
    </row>
    <row r="277" spans="1:4">
      <c r="A277" s="6">
        <v>8.9863404430476308</v>
      </c>
      <c r="B277" s="6">
        <v>5726801833</v>
      </c>
      <c r="C277" s="6">
        <f t="shared" si="15"/>
        <v>51462990.921207204</v>
      </c>
    </row>
    <row r="278" spans="1:4">
      <c r="A278" s="6">
        <v>8.8849076747595408</v>
      </c>
      <c r="B278" s="6">
        <v>5811624986</v>
      </c>
      <c r="C278" s="6">
        <f t="shared" si="15"/>
        <v>51635751.440935709</v>
      </c>
      <c r="D278">
        <v>1805999</v>
      </c>
    </row>
    <row r="279" spans="1:4">
      <c r="A279" s="6">
        <v>8.7562141995549307</v>
      </c>
      <c r="B279" s="6">
        <v>5896077736</v>
      </c>
      <c r="C279" s="6">
        <f t="shared" si="15"/>
        <v>51627319.59364289</v>
      </c>
    </row>
    <row r="280" spans="1:4">
      <c r="A280" s="6">
        <v>8.6982169417318698</v>
      </c>
      <c r="B280" s="6">
        <v>5979730356</v>
      </c>
      <c r="C280" s="6">
        <f t="shared" si="15"/>
        <v>52012991.889547549</v>
      </c>
    </row>
    <row r="281" spans="1:4">
      <c r="A281" s="6">
        <v>8.5853115993821305</v>
      </c>
      <c r="B281" s="6">
        <v>6062281732</v>
      </c>
      <c r="C281" s="6">
        <f t="shared" si="15"/>
        <v>52046577.672461994</v>
      </c>
    </row>
    <row r="282" spans="1:4">
      <c r="A282" s="6">
        <v>8.49363386569126</v>
      </c>
      <c r="B282" s="6">
        <v>6144322697</v>
      </c>
      <c r="C282" s="6">
        <f t="shared" si="15"/>
        <v>52187627.340974659</v>
      </c>
      <c r="D282">
        <v>1820314</v>
      </c>
    </row>
    <row r="283" spans="1:4">
      <c r="A283" s="6">
        <v>8.4187986638941794</v>
      </c>
      <c r="B283" s="6">
        <v>6226339538</v>
      </c>
      <c r="C283" s="6">
        <f t="shared" si="15"/>
        <v>52418298.983465903</v>
      </c>
    </row>
    <row r="284" spans="1:4">
      <c r="A284" s="6">
        <v>8.3681013839693996</v>
      </c>
      <c r="B284" s="6">
        <v>6308092739</v>
      </c>
      <c r="C284" s="6">
        <f t="shared" si="15"/>
        <v>52786759.579433218</v>
      </c>
    </row>
    <row r="285" spans="1:4">
      <c r="A285" s="6">
        <v>8.3071382643687492</v>
      </c>
      <c r="B285" s="6">
        <v>6389383352</v>
      </c>
      <c r="C285" s="6">
        <f t="shared" si="15"/>
        <v>53077490.929119855</v>
      </c>
    </row>
    <row r="286" spans="1:4">
      <c r="A286" s="6">
        <v>8.1999572910375598</v>
      </c>
      <c r="B286" s="6">
        <v>6470821068</v>
      </c>
      <c r="C286" s="6">
        <f t="shared" si="15"/>
        <v>53060456.395546049</v>
      </c>
      <c r="D286">
        <v>1827067</v>
      </c>
    </row>
    <row r="287" spans="1:4">
      <c r="A287" s="6">
        <v>8.1524991959347908</v>
      </c>
      <c r="B287" s="6">
        <v>6552571570</v>
      </c>
      <c r="C287" s="6">
        <f t="shared" si="15"/>
        <v>53419834.45573017</v>
      </c>
    </row>
    <row r="288" spans="1:4">
      <c r="A288" s="6">
        <v>8.0726239520099003</v>
      </c>
      <c r="B288" s="6">
        <v>6634935638</v>
      </c>
      <c r="C288" s="6">
        <f t="shared" si="15"/>
        <v>53561340.351362891</v>
      </c>
    </row>
    <row r="289" spans="1:4">
      <c r="A289" s="6">
        <v>8.0365891799195897</v>
      </c>
      <c r="B289" s="6">
        <v>6717641730</v>
      </c>
      <c r="C289" s="6">
        <f t="shared" si="15"/>
        <v>53986926.841894314</v>
      </c>
    </row>
    <row r="290" spans="1:4">
      <c r="A290" s="6">
        <v>8.03557492665675</v>
      </c>
      <c r="B290" s="6">
        <v>6801408360</v>
      </c>
      <c r="C290" s="6">
        <f t="shared" si="15"/>
        <v>54653226.4835696</v>
      </c>
      <c r="D290">
        <v>1816583</v>
      </c>
    </row>
    <row r="291" spans="1:4">
      <c r="A291" s="6">
        <v>7.9184963788713798</v>
      </c>
      <c r="B291" s="6">
        <v>6885490816</v>
      </c>
      <c r="C291" s="6">
        <f t="shared" si="15"/>
        <v>54522734.093248136</v>
      </c>
    </row>
    <row r="292" spans="1:4">
      <c r="A292" s="6">
        <v>7.8747634092871701</v>
      </c>
      <c r="B292" s="6">
        <v>6969631901</v>
      </c>
      <c r="C292" s="6">
        <f t="shared" si="15"/>
        <v>54884202.27019538</v>
      </c>
    </row>
    <row r="293" spans="1:4">
      <c r="A293" s="6">
        <v>7.7858290244880104</v>
      </c>
      <c r="B293" s="6">
        <v>7053533350</v>
      </c>
      <c r="C293" s="6">
        <f t="shared" si="15"/>
        <v>54917604.681624144</v>
      </c>
    </row>
    <row r="294" spans="1:4">
      <c r="A294" s="6">
        <v>7.7318673183231299</v>
      </c>
      <c r="B294" s="6">
        <v>7140895722</v>
      </c>
      <c r="C294" s="6">
        <f t="shared" si="15"/>
        <v>55212458.256485254</v>
      </c>
      <c r="D294">
        <v>1828599</v>
      </c>
    </row>
    <row r="295" spans="1:4">
      <c r="A295" s="6">
        <v>7.6589671590168003</v>
      </c>
      <c r="B295" s="6">
        <v>7229184551</v>
      </c>
      <c r="C295" s="6">
        <f t="shared" si="15"/>
        <v>55368087.062580615</v>
      </c>
    </row>
    <row r="296" spans="1:4">
      <c r="A296" s="6">
        <v>7.5812713519177004</v>
      </c>
      <c r="B296" s="6">
        <v>7317508753</v>
      </c>
      <c r="C296" s="6">
        <f t="shared" si="15"/>
        <v>55476019.476525918</v>
      </c>
    </row>
    <row r="297" spans="1:4">
      <c r="A297" s="6">
        <v>7.5710757970752196</v>
      </c>
      <c r="B297" s="6">
        <v>7404910892</v>
      </c>
      <c r="C297" s="6">
        <f t="shared" si="15"/>
        <v>56063141.63391988</v>
      </c>
    </row>
    <row r="298" spans="1:4">
      <c r="A298" s="6">
        <v>7.5129861868758798</v>
      </c>
      <c r="B298" s="6">
        <v>7491934113</v>
      </c>
      <c r="C298" s="6">
        <f t="shared" si="15"/>
        <v>56286797.503953196</v>
      </c>
      <c r="D298">
        <v>1833790</v>
      </c>
    </row>
    <row r="299" spans="1:4">
      <c r="A299" s="6">
        <v>7.4949690707338599</v>
      </c>
      <c r="B299" s="6">
        <v>7578157615</v>
      </c>
      <c r="C299" s="6">
        <f t="shared" si="15"/>
        <v>56798056.937571272</v>
      </c>
    </row>
    <row r="300" spans="1:4">
      <c r="A300" s="6">
        <v>7.4886185967797498</v>
      </c>
      <c r="B300" s="6">
        <v>7661776338</v>
      </c>
      <c r="C300" s="6">
        <f t="shared" si="15"/>
        <v>57376120.769113854</v>
      </c>
    </row>
    <row r="301" spans="1:4">
      <c r="A301" s="6">
        <v>7.4680611629134397</v>
      </c>
      <c r="B301" s="6">
        <v>7742681934</v>
      </c>
      <c r="C301" s="6">
        <f t="shared" si="15"/>
        <v>57822822.248096921</v>
      </c>
    </row>
    <row r="302" spans="1:4">
      <c r="A302" s="6">
        <v>8.0321017565713095</v>
      </c>
      <c r="B302" s="6">
        <v>7820981524</v>
      </c>
      <c r="C302" s="6">
        <f t="shared" si="15"/>
        <v>62818919.437032156</v>
      </c>
      <c r="D302">
        <v>1833199</v>
      </c>
    </row>
    <row r="303" spans="1:4">
      <c r="B303" s="6">
        <v>7888408686</v>
      </c>
    </row>
    <row r="306" spans="4:4">
      <c r="D306">
        <v>1852740</v>
      </c>
    </row>
    <row r="310" spans="4:4">
      <c r="D310">
        <v>1858597</v>
      </c>
    </row>
    <row r="314" spans="4:4">
      <c r="D314">
        <v>1881392</v>
      </c>
    </row>
    <row r="318" spans="4:4">
      <c r="D318">
        <v>1896055</v>
      </c>
    </row>
    <row r="322" spans="4:4">
      <c r="D322">
        <v>1913139</v>
      </c>
    </row>
    <row r="326" spans="4:4">
      <c r="D326">
        <v>1916920</v>
      </c>
    </row>
    <row r="330" spans="4:4">
      <c r="D330">
        <v>1920822</v>
      </c>
    </row>
    <row r="334" spans="4:4">
      <c r="D334">
        <v>1921885</v>
      </c>
    </row>
    <row r="338" spans="4:4">
      <c r="D338">
        <v>1929834</v>
      </c>
    </row>
    <row r="342" spans="4:4">
      <c r="D342">
        <v>1939220</v>
      </c>
    </row>
    <row r="346" spans="4:4">
      <c r="D346">
        <v>1944273</v>
      </c>
    </row>
    <row r="350" spans="4:4">
      <c r="D350">
        <v>1951513</v>
      </c>
    </row>
    <row r="354" spans="4:4">
      <c r="D354">
        <v>1957859</v>
      </c>
    </row>
    <row r="358" spans="4:4">
      <c r="D358">
        <v>1957800</v>
      </c>
    </row>
    <row r="362" spans="4:4">
      <c r="D362">
        <v>1954337</v>
      </c>
    </row>
    <row r="366" spans="4:4">
      <c r="D366">
        <v>1949018</v>
      </c>
    </row>
    <row r="370" spans="4:4">
      <c r="D370">
        <v>2148698</v>
      </c>
    </row>
    <row r="374" spans="4:4">
      <c r="D374">
        <v>2154344</v>
      </c>
    </row>
    <row r="378" spans="4:4">
      <c r="D378">
        <v>2164048</v>
      </c>
    </row>
    <row r="382" spans="4:4">
      <c r="D382">
        <v>2174955</v>
      </c>
    </row>
    <row r="386" spans="4:4">
      <c r="D386">
        <v>2187328</v>
      </c>
    </row>
    <row r="390" spans="4:4">
      <c r="D390">
        <v>2195724</v>
      </c>
    </row>
    <row r="394" spans="4:4">
      <c r="D394">
        <v>2205123</v>
      </c>
    </row>
    <row r="398" spans="4:4">
      <c r="D398">
        <v>2218190</v>
      </c>
    </row>
    <row r="402" spans="4:4">
      <c r="D402">
        <v>2240493</v>
      </c>
    </row>
    <row r="406" spans="4:4">
      <c r="D406">
        <v>2255778</v>
      </c>
    </row>
    <row r="410" spans="4:4">
      <c r="D410">
        <v>2268443</v>
      </c>
    </row>
    <row r="414" spans="4:4">
      <c r="D414">
        <v>2276403</v>
      </c>
    </row>
    <row r="418" spans="4:4">
      <c r="D418">
        <v>2293238</v>
      </c>
    </row>
    <row r="422" spans="4:4">
      <c r="D422">
        <v>2308004</v>
      </c>
    </row>
    <row r="426" spans="4:4">
      <c r="D426">
        <v>2334157</v>
      </c>
    </row>
    <row r="430" spans="4:4">
      <c r="D430">
        <v>2350456</v>
      </c>
    </row>
    <row r="434" spans="4:4">
      <c r="D434">
        <v>2357976</v>
      </c>
    </row>
    <row r="438" spans="4:4">
      <c r="D438">
        <v>2364912</v>
      </c>
    </row>
    <row r="442" spans="4:4">
      <c r="D442">
        <v>2375265</v>
      </c>
    </row>
    <row r="446" spans="4:4">
      <c r="D446">
        <v>2375753</v>
      </c>
    </row>
    <row r="450" spans="4:4">
      <c r="D450">
        <v>2382069</v>
      </c>
    </row>
    <row r="454" spans="4:4">
      <c r="D454">
        <v>2393000</v>
      </c>
    </row>
  </sheetData>
  <mergeCells count="2">
    <mergeCell ref="L1:S1"/>
    <mergeCell ref="L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89"/>
  <sheetViews>
    <sheetView workbookViewId="0">
      <selection activeCell="G53" sqref="G53"/>
    </sheetView>
  </sheetViews>
  <sheetFormatPr defaultRowHeight="15"/>
  <sheetData>
    <row r="1" spans="1:31" ht="15.75" thickBot="1">
      <c r="A1" t="s">
        <v>1145</v>
      </c>
      <c r="B1">
        <v>1990</v>
      </c>
      <c r="C1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ht="30.75" thickBot="1">
      <c r="A2" s="10" t="s">
        <v>957</v>
      </c>
      <c r="B2" s="9">
        <v>0.122</v>
      </c>
      <c r="C2" s="9">
        <v>0.13300000000000001</v>
      </c>
      <c r="D2" s="9">
        <v>0.14499999999999999</v>
      </c>
      <c r="E2" s="9">
        <v>0.156</v>
      </c>
      <c r="F2" s="9">
        <v>0.16800000000000001</v>
      </c>
      <c r="G2" s="9">
        <v>0.17899999999999999</v>
      </c>
      <c r="H2" s="9">
        <v>0.19</v>
      </c>
      <c r="I2" s="9">
        <v>0.20200000000000001</v>
      </c>
      <c r="J2" s="9">
        <v>0.21299999999999999</v>
      </c>
      <c r="K2" s="9">
        <v>0.224</v>
      </c>
      <c r="L2" s="9">
        <v>0.23499999999999999</v>
      </c>
      <c r="M2" s="9">
        <v>0.247</v>
      </c>
      <c r="N2" s="9">
        <v>0.25900000000000001</v>
      </c>
      <c r="O2" s="9">
        <v>0.27100000000000002</v>
      </c>
      <c r="P2" s="9">
        <v>0.30199999999999999</v>
      </c>
      <c r="Q2" s="9">
        <v>0.312</v>
      </c>
      <c r="R2" s="9">
        <v>0.32400000000000001</v>
      </c>
      <c r="S2" s="9">
        <v>0.33600000000000002</v>
      </c>
      <c r="T2" s="9">
        <v>0.34200000000000003</v>
      </c>
      <c r="U2" s="9">
        <v>0.35199999999999998</v>
      </c>
      <c r="V2" s="9">
        <v>0.372</v>
      </c>
      <c r="W2" s="9">
        <v>0.374</v>
      </c>
      <c r="X2" s="9">
        <v>0.39</v>
      </c>
      <c r="Y2" s="9">
        <v>0.39800000000000002</v>
      </c>
      <c r="Z2" s="9">
        <v>0.40300000000000002</v>
      </c>
      <c r="AA2" s="9">
        <v>0.40500000000000003</v>
      </c>
      <c r="AB2" s="9">
        <v>0.40600000000000003</v>
      </c>
      <c r="AC2" s="9">
        <v>0.40799999999999997</v>
      </c>
      <c r="AD2" s="9">
        <v>0.41299999999999998</v>
      </c>
      <c r="AE2" s="9">
        <v>0.41399999999999998</v>
      </c>
    </row>
    <row r="3" spans="1:31" ht="15.75" thickBot="1">
      <c r="A3" s="10" t="s">
        <v>958</v>
      </c>
      <c r="B3" s="9">
        <v>0.58299999999999996</v>
      </c>
      <c r="C3" s="9">
        <v>0.58799999999999997</v>
      </c>
      <c r="D3" s="9">
        <v>0.55700000000000005</v>
      </c>
      <c r="E3" s="9">
        <v>0.54200000000000004</v>
      </c>
      <c r="F3" s="9">
        <v>0.52800000000000002</v>
      </c>
      <c r="G3" s="9">
        <v>0.55000000000000004</v>
      </c>
      <c r="H3" s="9">
        <v>0.55700000000000005</v>
      </c>
      <c r="I3" s="9">
        <v>0.56899999999999995</v>
      </c>
      <c r="J3" s="9">
        <v>0.57899999999999996</v>
      </c>
      <c r="K3" s="9">
        <v>0.58399999999999996</v>
      </c>
      <c r="L3" s="9">
        <v>0.58599999999999997</v>
      </c>
      <c r="M3" s="9">
        <v>0.58799999999999997</v>
      </c>
      <c r="N3" s="9">
        <v>0.59599999999999997</v>
      </c>
      <c r="O3" s="9">
        <v>0.60399999999999998</v>
      </c>
      <c r="P3" s="9">
        <v>0.60499999999999998</v>
      </c>
      <c r="Q3" s="9">
        <v>0.621</v>
      </c>
      <c r="R3" s="9">
        <v>0.628</v>
      </c>
      <c r="S3" s="9">
        <v>0.64</v>
      </c>
      <c r="T3" s="9">
        <v>0.64400000000000002</v>
      </c>
      <c r="U3" s="9">
        <v>0.65</v>
      </c>
      <c r="V3" s="9">
        <v>0.67100000000000004</v>
      </c>
      <c r="W3" s="9">
        <v>0.71399999999999997</v>
      </c>
      <c r="X3" s="9">
        <v>0.73899999999999999</v>
      </c>
      <c r="Y3" s="9">
        <v>0.749</v>
      </c>
      <c r="Z3" s="9">
        <v>0.75800000000000001</v>
      </c>
      <c r="AA3" s="9">
        <v>0.753</v>
      </c>
      <c r="AB3" s="9">
        <v>0.745</v>
      </c>
      <c r="AC3" s="9">
        <v>0.747</v>
      </c>
      <c r="AD3" s="9">
        <v>0.74299999999999999</v>
      </c>
      <c r="AE3" s="9">
        <v>0.746</v>
      </c>
    </row>
    <row r="4" spans="1:31" ht="15.75" thickBot="1">
      <c r="A4" s="10" t="s">
        <v>959</v>
      </c>
      <c r="B4" s="9">
        <v>0.38500000000000001</v>
      </c>
      <c r="C4" s="9">
        <v>0.39500000000000002</v>
      </c>
      <c r="D4" s="9">
        <v>0.40500000000000003</v>
      </c>
      <c r="E4" s="9">
        <v>0.41399999999999998</v>
      </c>
      <c r="F4" s="9">
        <v>0.42399999999999999</v>
      </c>
      <c r="G4" s="9">
        <v>0.43099999999999999</v>
      </c>
      <c r="H4" s="9">
        <v>0.443</v>
      </c>
      <c r="I4" s="9">
        <v>0.45800000000000002</v>
      </c>
      <c r="J4" s="9">
        <v>0.47299999999999998</v>
      </c>
      <c r="K4" s="9">
        <v>0.48699999999999999</v>
      </c>
      <c r="L4" s="9">
        <v>0.5</v>
      </c>
      <c r="M4" s="9">
        <v>0.51300000000000001</v>
      </c>
      <c r="N4" s="9">
        <v>0.52900000000000003</v>
      </c>
      <c r="O4" s="9">
        <v>0.54200000000000004</v>
      </c>
      <c r="P4" s="9">
        <v>0.55700000000000005</v>
      </c>
      <c r="Q4" s="9">
        <v>0.56999999999999995</v>
      </c>
      <c r="R4" s="9">
        <v>0.57699999999999996</v>
      </c>
      <c r="S4" s="9">
        <v>0.58799999999999997</v>
      </c>
      <c r="T4" s="9">
        <v>0.58799999999999997</v>
      </c>
      <c r="U4" s="9">
        <v>0.60799999999999998</v>
      </c>
      <c r="V4" s="9">
        <v>0.626</v>
      </c>
      <c r="W4" s="9">
        <v>0.64400000000000002</v>
      </c>
      <c r="X4" s="9">
        <v>0.63900000000000001</v>
      </c>
      <c r="Y4" s="9">
        <v>0.63900000000000001</v>
      </c>
      <c r="Z4" s="9">
        <v>0.65200000000000002</v>
      </c>
      <c r="AA4" s="9">
        <v>0.65900000000000003</v>
      </c>
      <c r="AB4" s="9">
        <v>0.66</v>
      </c>
      <c r="AC4" s="9">
        <v>0.66500000000000004</v>
      </c>
      <c r="AD4" s="9">
        <v>0.66800000000000004</v>
      </c>
      <c r="AE4" s="9">
        <v>0.67200000000000004</v>
      </c>
    </row>
    <row r="5" spans="1:31" ht="15.75" thickBot="1">
      <c r="A5" s="10" t="s">
        <v>960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0.63</v>
      </c>
      <c r="M5" s="9">
        <v>0.63</v>
      </c>
      <c r="N5" s="9">
        <v>0.63600000000000001</v>
      </c>
      <c r="O5" s="9">
        <v>0.64200000000000002</v>
      </c>
      <c r="P5" s="9">
        <v>0.65</v>
      </c>
      <c r="Q5" s="9">
        <v>0.63100000000000001</v>
      </c>
      <c r="R5" s="9">
        <v>0.65100000000000002</v>
      </c>
      <c r="S5" s="9">
        <v>0.65200000000000002</v>
      </c>
      <c r="T5" s="9">
        <v>0.66700000000000004</v>
      </c>
      <c r="U5" s="9">
        <v>0.66800000000000004</v>
      </c>
      <c r="V5" s="9">
        <v>0.67</v>
      </c>
      <c r="W5" s="9">
        <v>0.67100000000000004</v>
      </c>
      <c r="X5" s="9">
        <v>0.72399999999999998</v>
      </c>
      <c r="Y5" s="9">
        <v>0.71399999999999997</v>
      </c>
      <c r="Z5" s="9">
        <v>0.72499999999999998</v>
      </c>
      <c r="AA5" s="9">
        <v>0.71799999999999997</v>
      </c>
      <c r="AB5" s="9">
        <v>0.72199999999999998</v>
      </c>
      <c r="AC5" s="9">
        <v>0.71299999999999997</v>
      </c>
      <c r="AD5" s="9">
        <v>0.72</v>
      </c>
      <c r="AE5" s="9">
        <v>0.72</v>
      </c>
    </row>
    <row r="6" spans="1:31" ht="15.75" thickBot="1">
      <c r="A6" s="10" t="s">
        <v>961</v>
      </c>
      <c r="B6" s="9"/>
      <c r="C6" s="9"/>
      <c r="D6" s="9"/>
      <c r="E6" s="9"/>
      <c r="F6" s="9"/>
      <c r="G6" s="9"/>
      <c r="H6" s="9"/>
      <c r="I6" s="9"/>
      <c r="J6" s="9"/>
      <c r="K6" s="9">
        <v>0.27600000000000002</v>
      </c>
      <c r="L6" s="9">
        <v>0.28799999999999998</v>
      </c>
      <c r="M6" s="9">
        <v>0.3</v>
      </c>
      <c r="N6" s="9">
        <v>0.312</v>
      </c>
      <c r="O6" s="9">
        <v>0.32400000000000001</v>
      </c>
      <c r="P6" s="9">
        <v>0.33600000000000002</v>
      </c>
      <c r="Q6" s="9">
        <v>0.34799999999999998</v>
      </c>
      <c r="R6" s="9">
        <v>0.36199999999999999</v>
      </c>
      <c r="S6" s="9">
        <v>0.376</v>
      </c>
      <c r="T6" s="9">
        <v>0.39</v>
      </c>
      <c r="U6" s="9">
        <v>0.40400000000000003</v>
      </c>
      <c r="V6" s="9">
        <v>0.39800000000000002</v>
      </c>
      <c r="W6" s="9">
        <v>0.42299999999999999</v>
      </c>
      <c r="X6" s="9">
        <v>0.435</v>
      </c>
      <c r="Y6" s="9">
        <v>0.44700000000000001</v>
      </c>
      <c r="Z6" s="9">
        <v>0.46</v>
      </c>
      <c r="AA6" s="9">
        <v>0.47199999999999998</v>
      </c>
      <c r="AB6" s="9">
        <v>0.48699999999999999</v>
      </c>
      <c r="AC6" s="9">
        <v>0.498</v>
      </c>
      <c r="AD6" s="9">
        <v>0.5</v>
      </c>
      <c r="AE6" s="9">
        <v>0.5</v>
      </c>
    </row>
    <row r="7" spans="1:31" ht="45.75" thickBot="1">
      <c r="A7" s="10" t="s">
        <v>962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>
        <v>0.67300000000000004</v>
      </c>
      <c r="R7" s="9">
        <v>0.67500000000000004</v>
      </c>
      <c r="S7" s="9">
        <v>0.67600000000000005</v>
      </c>
      <c r="T7" s="9">
        <v>0.67400000000000004</v>
      </c>
      <c r="U7" s="9">
        <v>0.67200000000000004</v>
      </c>
      <c r="V7" s="9">
        <v>0.66700000000000004</v>
      </c>
      <c r="W7" s="9">
        <v>0.65100000000000002</v>
      </c>
      <c r="X7" s="9">
        <v>0.65600000000000003</v>
      </c>
      <c r="Y7" s="9">
        <v>0.65700000000000003</v>
      </c>
      <c r="Z7" s="9">
        <v>0.65200000000000002</v>
      </c>
      <c r="AA7" s="9">
        <v>0.65400000000000003</v>
      </c>
      <c r="AB7" s="9">
        <v>0.65400000000000003</v>
      </c>
      <c r="AC7" s="9">
        <v>0.65500000000000003</v>
      </c>
      <c r="AD7" s="9">
        <v>0.65600000000000003</v>
      </c>
      <c r="AE7" s="9">
        <v>0.66500000000000004</v>
      </c>
    </row>
    <row r="8" spans="1:31" ht="30.75" thickBot="1">
      <c r="A8" s="10" t="s">
        <v>963</v>
      </c>
      <c r="B8" s="9">
        <v>0.628</v>
      </c>
      <c r="C8" s="9">
        <v>0.63200000000000001</v>
      </c>
      <c r="D8" s="9">
        <v>0.63400000000000001</v>
      </c>
      <c r="E8" s="9">
        <v>0.63600000000000001</v>
      </c>
      <c r="F8" s="9">
        <v>0.63900000000000001</v>
      </c>
      <c r="G8" s="9">
        <v>0.64800000000000002</v>
      </c>
      <c r="H8" s="9">
        <v>0.65900000000000003</v>
      </c>
      <c r="I8" s="9">
        <v>0.67</v>
      </c>
      <c r="J8" s="9">
        <v>0.68100000000000005</v>
      </c>
      <c r="K8" s="9">
        <v>0.71499999999999997</v>
      </c>
      <c r="L8" s="9">
        <v>0.73599999999999999</v>
      </c>
      <c r="M8" s="9">
        <v>0.75600000000000001</v>
      </c>
      <c r="N8" s="9">
        <v>0.76200000000000001</v>
      </c>
      <c r="O8" s="9">
        <v>0.76100000000000001</v>
      </c>
      <c r="P8" s="9">
        <v>0.76</v>
      </c>
      <c r="Q8" s="9">
        <v>0.751</v>
      </c>
      <c r="R8" s="9">
        <v>0.79500000000000004</v>
      </c>
      <c r="S8" s="9">
        <v>0.79600000000000004</v>
      </c>
      <c r="T8" s="9">
        <v>0.80100000000000005</v>
      </c>
      <c r="U8" s="9">
        <v>0.81</v>
      </c>
      <c r="V8" s="9">
        <v>0.81799999999999995</v>
      </c>
      <c r="W8" s="9">
        <v>0.82399999999999995</v>
      </c>
      <c r="X8" s="9">
        <v>0.82199999999999995</v>
      </c>
      <c r="Y8" s="9">
        <v>0.82199999999999995</v>
      </c>
      <c r="Z8" s="9">
        <v>0.82599999999999996</v>
      </c>
      <c r="AA8" s="9">
        <v>0.83199999999999996</v>
      </c>
      <c r="AB8" s="9">
        <v>0.83399999999999996</v>
      </c>
      <c r="AC8" s="9">
        <v>0.84199999999999997</v>
      </c>
      <c r="AD8" s="9">
        <v>0.84199999999999997</v>
      </c>
      <c r="AE8" s="9">
        <v>0.85499999999999998</v>
      </c>
    </row>
    <row r="9" spans="1:31" ht="15.75" thickBot="1">
      <c r="A9" s="10" t="s">
        <v>964</v>
      </c>
      <c r="B9" s="9">
        <v>0.63700000000000001</v>
      </c>
      <c r="C9" s="9">
        <v>0.64</v>
      </c>
      <c r="D9" s="9">
        <v>0.64</v>
      </c>
      <c r="E9" s="9">
        <v>0.64700000000000002</v>
      </c>
      <c r="F9" s="9">
        <v>0.64</v>
      </c>
      <c r="G9" s="9">
        <v>0.63100000000000001</v>
      </c>
      <c r="H9" s="9">
        <v>0.63300000000000001</v>
      </c>
      <c r="I9" s="9">
        <v>0.64600000000000002</v>
      </c>
      <c r="J9" s="9">
        <v>0.66600000000000004</v>
      </c>
      <c r="K9" s="9">
        <v>0.67400000000000004</v>
      </c>
      <c r="L9" s="9">
        <v>0.67100000000000004</v>
      </c>
      <c r="M9" s="9">
        <v>0.66</v>
      </c>
      <c r="N9" s="9">
        <v>0.66</v>
      </c>
      <c r="O9" s="9">
        <v>0.66200000000000003</v>
      </c>
      <c r="P9" s="9">
        <v>0.66800000000000004</v>
      </c>
      <c r="Q9" s="9">
        <v>0.67900000000000005</v>
      </c>
      <c r="R9" s="9">
        <v>0.69599999999999995</v>
      </c>
      <c r="S9" s="9">
        <v>0.71699999999999997</v>
      </c>
      <c r="T9" s="9">
        <v>0.71199999999999997</v>
      </c>
      <c r="U9" s="9">
        <v>0.72899999999999998</v>
      </c>
      <c r="V9" s="9">
        <v>0.73399999999999999</v>
      </c>
      <c r="W9" s="9">
        <v>0.73699999999999999</v>
      </c>
      <c r="X9" s="9">
        <v>0.73599999999999999</v>
      </c>
      <c r="Y9" s="9">
        <v>0.74299999999999999</v>
      </c>
      <c r="Z9" s="9">
        <v>0.746</v>
      </c>
      <c r="AA9" s="9">
        <v>0.75</v>
      </c>
      <c r="AB9" s="9">
        <v>0.74399999999999999</v>
      </c>
      <c r="AC9" s="9">
        <v>0.73899999999999999</v>
      </c>
      <c r="AD9" s="9">
        <v>0.74</v>
      </c>
      <c r="AE9" s="9">
        <v>0.74</v>
      </c>
    </row>
    <row r="10" spans="1:31" ht="30.75" thickBot="1">
      <c r="A10" s="10" t="s">
        <v>965</v>
      </c>
      <c r="B10" s="9">
        <v>0.873</v>
      </c>
      <c r="C10" s="9">
        <v>0.874</v>
      </c>
      <c r="D10" s="9">
        <v>0.874</v>
      </c>
      <c r="E10" s="9">
        <v>0.875</v>
      </c>
      <c r="F10" s="9">
        <v>0.875</v>
      </c>
      <c r="G10" s="9">
        <v>0.89400000000000002</v>
      </c>
      <c r="H10" s="9">
        <v>0.89500000000000002</v>
      </c>
      <c r="I10" s="9">
        <v>0.89500000000000002</v>
      </c>
      <c r="J10" s="9">
        <v>0.89500000000000002</v>
      </c>
      <c r="K10" s="9">
        <v>0.89500000000000002</v>
      </c>
      <c r="L10" s="9">
        <v>0.89500000000000002</v>
      </c>
      <c r="M10" s="9">
        <v>0.89600000000000002</v>
      </c>
      <c r="N10" s="9">
        <v>0.89500000000000002</v>
      </c>
      <c r="O10" s="9">
        <v>0.89300000000000002</v>
      </c>
      <c r="P10" s="9">
        <v>0.89200000000000002</v>
      </c>
      <c r="Q10" s="9">
        <v>0.873</v>
      </c>
      <c r="R10" s="9">
        <v>0.876</v>
      </c>
      <c r="S10" s="9">
        <v>0.879</v>
      </c>
      <c r="T10" s="9">
        <v>0.91400000000000003</v>
      </c>
      <c r="U10" s="9">
        <v>0.91600000000000004</v>
      </c>
      <c r="V10" s="9">
        <v>0.91900000000000004</v>
      </c>
      <c r="W10" s="9">
        <v>0.92200000000000004</v>
      </c>
      <c r="X10" s="9">
        <v>0.92800000000000005</v>
      </c>
      <c r="Y10" s="9">
        <v>0.90600000000000003</v>
      </c>
      <c r="Z10" s="9">
        <v>0.90800000000000003</v>
      </c>
      <c r="AA10" s="9">
        <v>0.91800000000000004</v>
      </c>
      <c r="AB10" s="9">
        <v>0.91900000000000004</v>
      </c>
      <c r="AC10" s="9">
        <v>0.92300000000000004</v>
      </c>
      <c r="AD10" s="9">
        <v>0.92300000000000004</v>
      </c>
      <c r="AE10" s="9">
        <v>0.92400000000000004</v>
      </c>
    </row>
    <row r="11" spans="1:31" ht="15.75" thickBot="1">
      <c r="A11" s="10" t="s">
        <v>966</v>
      </c>
      <c r="B11" s="9">
        <v>0.67500000000000004</v>
      </c>
      <c r="C11" s="9">
        <v>0.68200000000000005</v>
      </c>
      <c r="D11" s="9">
        <v>0.69199999999999995</v>
      </c>
      <c r="E11" s="9">
        <v>0.69899999999999995</v>
      </c>
      <c r="F11" s="9">
        <v>0.70399999999999996</v>
      </c>
      <c r="G11" s="9">
        <v>0.70899999999999996</v>
      </c>
      <c r="H11" s="9">
        <v>0.71099999999999997</v>
      </c>
      <c r="I11" s="9">
        <v>0.71499999999999997</v>
      </c>
      <c r="J11" s="9">
        <v>0.72</v>
      </c>
      <c r="K11" s="9">
        <v>0.72699999999999998</v>
      </c>
      <c r="L11" s="9">
        <v>0.73099999999999998</v>
      </c>
      <c r="M11" s="9">
        <v>0.754</v>
      </c>
      <c r="N11" s="9">
        <v>0.72099999999999997</v>
      </c>
      <c r="O11" s="9">
        <v>0.72799999999999998</v>
      </c>
      <c r="P11" s="9">
        <v>0.74</v>
      </c>
      <c r="Q11" s="9">
        <v>0.749</v>
      </c>
      <c r="R11" s="9">
        <v>0.75900000000000001</v>
      </c>
      <c r="S11" s="9">
        <v>0.80600000000000005</v>
      </c>
      <c r="T11" s="9">
        <v>0.80900000000000005</v>
      </c>
      <c r="U11" s="9">
        <v>0.81899999999999995</v>
      </c>
      <c r="V11" s="9">
        <v>0.83699999999999997</v>
      </c>
      <c r="W11" s="9">
        <v>0.83799999999999997</v>
      </c>
      <c r="X11" s="9">
        <v>0.84099999999999997</v>
      </c>
      <c r="Y11" s="9">
        <v>0.83299999999999996</v>
      </c>
      <c r="Z11" s="9">
        <v>0.85399999999999998</v>
      </c>
      <c r="AA11" s="9">
        <v>0.86099999999999999</v>
      </c>
      <c r="AB11" s="9">
        <v>0.86199999999999999</v>
      </c>
      <c r="AC11" s="9">
        <v>0.86499999999999999</v>
      </c>
      <c r="AD11" s="9">
        <v>0.86599999999999999</v>
      </c>
      <c r="AE11" s="9">
        <v>0.86499999999999999</v>
      </c>
    </row>
    <row r="12" spans="1:31" ht="30.75" thickBot="1">
      <c r="A12" s="10" t="s">
        <v>967</v>
      </c>
      <c r="B12" s="9"/>
      <c r="C12" s="9"/>
      <c r="D12" s="9"/>
      <c r="E12" s="9"/>
      <c r="F12" s="9"/>
      <c r="G12" s="9">
        <v>0.61799999999999999</v>
      </c>
      <c r="H12" s="9">
        <v>0.61399999999999999</v>
      </c>
      <c r="I12" s="9">
        <v>0.61599999999999999</v>
      </c>
      <c r="J12" s="9">
        <v>0.625</v>
      </c>
      <c r="K12" s="9">
        <v>0.63300000000000001</v>
      </c>
      <c r="L12" s="9">
        <v>0.64</v>
      </c>
      <c r="M12" s="9">
        <v>0.64700000000000002</v>
      </c>
      <c r="N12" s="9">
        <v>0.65300000000000002</v>
      </c>
      <c r="O12" s="9">
        <v>0.66</v>
      </c>
      <c r="P12" s="9">
        <v>0.66600000000000004</v>
      </c>
      <c r="Q12" s="9">
        <v>0.65200000000000002</v>
      </c>
      <c r="R12" s="9">
        <v>0.68</v>
      </c>
      <c r="S12" s="9">
        <v>0.66200000000000003</v>
      </c>
      <c r="T12" s="9">
        <v>0.66200000000000003</v>
      </c>
      <c r="U12" s="9">
        <v>0.67400000000000004</v>
      </c>
      <c r="V12" s="9">
        <v>0.65900000000000003</v>
      </c>
      <c r="W12" s="9">
        <v>0.66300000000000003</v>
      </c>
      <c r="X12" s="9">
        <v>0.66600000000000004</v>
      </c>
      <c r="Y12" s="9">
        <v>0.66800000000000004</v>
      </c>
      <c r="Z12" s="9">
        <v>0.67400000000000004</v>
      </c>
      <c r="AA12" s="9">
        <v>0.68100000000000005</v>
      </c>
      <c r="AB12" s="9">
        <v>0.70799999999999996</v>
      </c>
      <c r="AC12" s="9">
        <v>0.71299999999999997</v>
      </c>
      <c r="AD12" s="9">
        <v>0.71099999999999997</v>
      </c>
      <c r="AE12" s="9">
        <v>0.71099999999999997</v>
      </c>
    </row>
    <row r="13" spans="1:31" ht="30.75" thickBot="1">
      <c r="A13" s="10" t="s">
        <v>968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>
        <v>0.7</v>
      </c>
      <c r="M13" s="9">
        <v>0.70199999999999996</v>
      </c>
      <c r="N13" s="9">
        <v>0.70399999999999996</v>
      </c>
      <c r="O13" s="9">
        <v>0.70599999999999996</v>
      </c>
      <c r="P13" s="9">
        <v>0.70799999999999996</v>
      </c>
      <c r="Q13" s="9">
        <v>0.71</v>
      </c>
      <c r="R13" s="9">
        <v>0.71699999999999997</v>
      </c>
      <c r="S13" s="9">
        <v>0.71699999999999997</v>
      </c>
      <c r="T13" s="9">
        <v>0.72</v>
      </c>
      <c r="U13" s="9">
        <v>0.72499999999999998</v>
      </c>
      <c r="V13" s="9">
        <v>0.73099999999999998</v>
      </c>
      <c r="W13" s="9">
        <v>0.73</v>
      </c>
      <c r="X13" s="9">
        <v>0.72899999999999998</v>
      </c>
      <c r="Y13" s="9">
        <v>0.72799999999999998</v>
      </c>
      <c r="Z13" s="9">
        <v>0.72699999999999998</v>
      </c>
      <c r="AA13" s="9">
        <v>0.73099999999999998</v>
      </c>
      <c r="AB13" s="9">
        <v>0.73499999999999999</v>
      </c>
      <c r="AC13" s="9">
        <v>0.73599999999999999</v>
      </c>
      <c r="AD13" s="9">
        <v>0.73699999999999999</v>
      </c>
      <c r="AE13" s="9">
        <v>0.74</v>
      </c>
    </row>
    <row r="14" spans="1:31" ht="15.75" thickBot="1">
      <c r="A14" s="10" t="s">
        <v>969</v>
      </c>
      <c r="B14" s="9">
        <v>0.57399999999999995</v>
      </c>
      <c r="C14" s="9">
        <v>0.58599999999999997</v>
      </c>
      <c r="D14" s="9">
        <v>0.58599999999999997</v>
      </c>
      <c r="E14" s="9">
        <v>0.59899999999999998</v>
      </c>
      <c r="F14" s="9">
        <v>0.60899999999999999</v>
      </c>
      <c r="G14" s="9">
        <v>0.61899999999999999</v>
      </c>
      <c r="H14" s="9">
        <v>0.624</v>
      </c>
      <c r="I14" s="9">
        <v>0.628</v>
      </c>
      <c r="J14" s="9">
        <v>0.63200000000000001</v>
      </c>
      <c r="K14" s="9">
        <v>0.63500000000000001</v>
      </c>
      <c r="L14" s="9">
        <v>0.64300000000000002</v>
      </c>
      <c r="M14" s="9">
        <v>0.64500000000000002</v>
      </c>
      <c r="N14" s="9">
        <v>0.64600000000000002</v>
      </c>
      <c r="O14" s="9">
        <v>0.64600000000000002</v>
      </c>
      <c r="P14" s="9">
        <v>0.64100000000000001</v>
      </c>
      <c r="Q14" s="9">
        <v>0.63700000000000001</v>
      </c>
      <c r="R14" s="9">
        <v>0.64</v>
      </c>
      <c r="S14" s="9">
        <v>0.64400000000000002</v>
      </c>
      <c r="T14" s="9">
        <v>0.64700000000000002</v>
      </c>
      <c r="U14" s="9">
        <v>0.65100000000000002</v>
      </c>
      <c r="V14" s="9">
        <v>0.65400000000000003</v>
      </c>
      <c r="W14" s="9">
        <v>0.66400000000000003</v>
      </c>
      <c r="X14" s="9">
        <v>0.66400000000000003</v>
      </c>
      <c r="Y14" s="9">
        <v>0.67400000000000004</v>
      </c>
      <c r="Z14" s="9">
        <v>0.68500000000000005</v>
      </c>
      <c r="AA14" s="9">
        <v>0.755</v>
      </c>
      <c r="AB14" s="9">
        <v>0.76800000000000002</v>
      </c>
      <c r="AC14" s="9">
        <v>0.77</v>
      </c>
      <c r="AD14" s="9">
        <v>0.76500000000000001</v>
      </c>
      <c r="AE14" s="9">
        <v>0.76900000000000002</v>
      </c>
    </row>
    <row r="15" spans="1:31" ht="30.75" thickBot="1">
      <c r="A15" s="10" t="s">
        <v>970</v>
      </c>
      <c r="B15" s="9">
        <v>0.251</v>
      </c>
      <c r="C15" s="9">
        <v>0.26</v>
      </c>
      <c r="D15" s="9">
        <v>0.26800000000000002</v>
      </c>
      <c r="E15" s="9">
        <v>0.27600000000000002</v>
      </c>
      <c r="F15" s="9">
        <v>0.28399999999999997</v>
      </c>
      <c r="G15" s="9">
        <v>0.29199999999999998</v>
      </c>
      <c r="H15" s="9">
        <v>0.30299999999999999</v>
      </c>
      <c r="I15" s="9">
        <v>0.313</v>
      </c>
      <c r="J15" s="9">
        <v>0.32400000000000001</v>
      </c>
      <c r="K15" s="9">
        <v>0.33400000000000002</v>
      </c>
      <c r="L15" s="9">
        <v>0.34399999999999997</v>
      </c>
      <c r="M15" s="9">
        <v>0.35499999999999998</v>
      </c>
      <c r="N15" s="9">
        <v>0.36199999999999999</v>
      </c>
      <c r="O15" s="9">
        <v>0.37</v>
      </c>
      <c r="P15" s="9">
        <v>0.378</v>
      </c>
      <c r="Q15" s="9">
        <v>0.38500000000000001</v>
      </c>
      <c r="R15" s="9">
        <v>0.39100000000000001</v>
      </c>
      <c r="S15" s="9">
        <v>0.39500000000000002</v>
      </c>
      <c r="T15" s="9">
        <v>0.39100000000000001</v>
      </c>
      <c r="U15" s="9">
        <v>0.40899999999999997</v>
      </c>
      <c r="V15" s="9">
        <v>0.432</v>
      </c>
      <c r="W15" s="9">
        <v>0.44600000000000001</v>
      </c>
      <c r="X15" s="9">
        <v>0.45600000000000002</v>
      </c>
      <c r="Y15" s="9">
        <v>0.45700000000000002</v>
      </c>
      <c r="Z15" s="9">
        <v>0.45100000000000001</v>
      </c>
      <c r="AA15" s="9">
        <v>0.47899999999999998</v>
      </c>
      <c r="AB15" s="9">
        <v>0.496</v>
      </c>
      <c r="AC15" s="9">
        <v>0.51300000000000001</v>
      </c>
      <c r="AD15" s="9">
        <v>0.52400000000000002</v>
      </c>
      <c r="AE15" s="9">
        <v>0.52900000000000003</v>
      </c>
    </row>
    <row r="16" spans="1:31" ht="30.75" thickBot="1">
      <c r="A16" s="10" t="s">
        <v>971</v>
      </c>
      <c r="B16" s="9">
        <v>0.625</v>
      </c>
      <c r="C16" s="9">
        <v>0.63200000000000001</v>
      </c>
      <c r="D16" s="9">
        <v>0.63900000000000001</v>
      </c>
      <c r="E16" s="9">
        <v>0.64600000000000002</v>
      </c>
      <c r="F16" s="9">
        <v>0.65300000000000002</v>
      </c>
      <c r="G16" s="9">
        <v>0.66</v>
      </c>
      <c r="H16" s="9">
        <v>0.66500000000000004</v>
      </c>
      <c r="I16" s="9">
        <v>0.66900000000000004</v>
      </c>
      <c r="J16" s="9">
        <v>0.66</v>
      </c>
      <c r="K16" s="9">
        <v>0.67800000000000005</v>
      </c>
      <c r="L16" s="9">
        <v>0.69</v>
      </c>
      <c r="M16" s="9">
        <v>0.69</v>
      </c>
      <c r="N16" s="9">
        <v>0.69699999999999995</v>
      </c>
      <c r="O16" s="9">
        <v>0.70399999999999996</v>
      </c>
      <c r="P16" s="9">
        <v>0.71099999999999997</v>
      </c>
      <c r="Q16" s="9">
        <v>0.71799999999999997</v>
      </c>
      <c r="R16" s="9">
        <v>0.72499999999999998</v>
      </c>
      <c r="S16" s="9">
        <v>0.73199999999999998</v>
      </c>
      <c r="T16" s="9">
        <v>0.74199999999999999</v>
      </c>
      <c r="U16" s="9">
        <v>0.751</v>
      </c>
      <c r="V16" s="9">
        <v>0.74199999999999999</v>
      </c>
      <c r="W16" s="9">
        <v>0.755</v>
      </c>
      <c r="X16" s="9">
        <v>0.77600000000000002</v>
      </c>
      <c r="Y16" s="9">
        <v>0.77700000000000002</v>
      </c>
      <c r="Z16" s="9">
        <v>0.77700000000000002</v>
      </c>
      <c r="AA16" s="9">
        <v>0.77700000000000002</v>
      </c>
      <c r="AB16" s="9">
        <v>0.77700000000000002</v>
      </c>
      <c r="AC16" s="9">
        <v>0.77300000000000002</v>
      </c>
      <c r="AD16" s="9">
        <v>0.77300000000000002</v>
      </c>
      <c r="AE16" s="9">
        <v>0.78200000000000003</v>
      </c>
    </row>
    <row r="17" spans="1:31" ht="15.75" thickBot="1">
      <c r="A17" s="10" t="s">
        <v>972</v>
      </c>
      <c r="B17" s="9"/>
      <c r="C17" s="9"/>
      <c r="D17" s="9"/>
      <c r="E17" s="9"/>
      <c r="F17" s="9"/>
      <c r="G17" s="9">
        <v>0.63</v>
      </c>
      <c r="H17" s="9">
        <v>0.64300000000000002</v>
      </c>
      <c r="I17" s="9">
        <v>0.64800000000000002</v>
      </c>
      <c r="J17" s="9">
        <v>0.64900000000000002</v>
      </c>
      <c r="K17" s="9">
        <v>0.65800000000000003</v>
      </c>
      <c r="L17" s="9">
        <v>0.66800000000000004</v>
      </c>
      <c r="M17" s="9">
        <v>0.67700000000000005</v>
      </c>
      <c r="N17" s="9">
        <v>0.68700000000000006</v>
      </c>
      <c r="O17" s="9">
        <v>0.69599999999999995</v>
      </c>
      <c r="P17" s="9">
        <v>0.70599999999999996</v>
      </c>
      <c r="Q17" s="9">
        <v>0.71599999999999997</v>
      </c>
      <c r="R17" s="9">
        <v>0.745</v>
      </c>
      <c r="S17" s="9">
        <v>0.77400000000000002</v>
      </c>
      <c r="T17" s="9">
        <v>0.80400000000000005</v>
      </c>
      <c r="U17" s="9">
        <v>0.82599999999999996</v>
      </c>
      <c r="V17" s="9">
        <v>0.82799999999999996</v>
      </c>
      <c r="W17" s="9">
        <v>0.82899999999999996</v>
      </c>
      <c r="X17" s="9">
        <v>0.83299999999999996</v>
      </c>
      <c r="Y17" s="9">
        <v>0.83899999999999997</v>
      </c>
      <c r="Z17" s="9">
        <v>0.83799999999999997</v>
      </c>
      <c r="AA17" s="9">
        <v>0.83699999999999997</v>
      </c>
      <c r="AB17" s="9">
        <v>0.83899999999999997</v>
      </c>
      <c r="AC17" s="9">
        <v>0.84199999999999997</v>
      </c>
      <c r="AD17" s="9">
        <v>0.84299999999999997</v>
      </c>
      <c r="AE17" s="9">
        <v>0.83799999999999997</v>
      </c>
    </row>
    <row r="18" spans="1:31" ht="15.75" thickBot="1">
      <c r="A18" s="10" t="s">
        <v>973</v>
      </c>
      <c r="B18" s="9">
        <v>0.70499999999999996</v>
      </c>
      <c r="C18" s="9">
        <v>0.70799999999999996</v>
      </c>
      <c r="D18" s="9">
        <v>0.745</v>
      </c>
      <c r="E18" s="9">
        <v>0.77900000000000003</v>
      </c>
      <c r="F18" s="9">
        <v>0.79</v>
      </c>
      <c r="G18" s="9">
        <v>0.80300000000000005</v>
      </c>
      <c r="H18" s="9">
        <v>0.81499999999999995</v>
      </c>
      <c r="I18" s="9">
        <v>0.82</v>
      </c>
      <c r="J18" s="9">
        <v>0.82699999999999996</v>
      </c>
      <c r="K18" s="9">
        <v>0.82499999999999996</v>
      </c>
      <c r="L18" s="9">
        <v>0.83299999999999996</v>
      </c>
      <c r="M18" s="9">
        <v>0.83799999999999997</v>
      </c>
      <c r="N18" s="9">
        <v>0.84199999999999997</v>
      </c>
      <c r="O18" s="9">
        <v>0.84599999999999997</v>
      </c>
      <c r="P18" s="9">
        <v>0.84899999999999998</v>
      </c>
      <c r="Q18" s="9">
        <v>0.85599999999999998</v>
      </c>
      <c r="R18" s="9">
        <v>0.86899999999999999</v>
      </c>
      <c r="S18" s="9">
        <v>0.871</v>
      </c>
      <c r="T18" s="9">
        <v>0.86499999999999999</v>
      </c>
      <c r="U18" s="9">
        <v>0.87</v>
      </c>
      <c r="V18" s="9">
        <v>0.871</v>
      </c>
      <c r="W18" s="9">
        <v>0.873</v>
      </c>
      <c r="X18" s="9">
        <v>0.874</v>
      </c>
      <c r="Y18" s="9">
        <v>0.88</v>
      </c>
      <c r="Z18" s="9">
        <v>0.88300000000000001</v>
      </c>
      <c r="AA18" s="9">
        <v>0.89</v>
      </c>
      <c r="AB18" s="9">
        <v>0.89300000000000002</v>
      </c>
      <c r="AC18" s="9">
        <v>0.9</v>
      </c>
      <c r="AD18" s="9">
        <v>0.9</v>
      </c>
      <c r="AE18" s="9">
        <v>0.90200000000000002</v>
      </c>
    </row>
    <row r="19" spans="1:31" ht="15.75" thickBot="1">
      <c r="A19" s="10" t="s">
        <v>974</v>
      </c>
      <c r="B19" s="9">
        <v>0.495</v>
      </c>
      <c r="C19" s="9">
        <v>0.498</v>
      </c>
      <c r="D19" s="9">
        <v>0.505</v>
      </c>
      <c r="E19" s="9">
        <v>0.51200000000000001</v>
      </c>
      <c r="F19" s="9">
        <v>0.51900000000000002</v>
      </c>
      <c r="G19" s="9">
        <v>0.52600000000000002</v>
      </c>
      <c r="H19" s="9">
        <v>0.53300000000000003</v>
      </c>
      <c r="I19" s="9">
        <v>0.54</v>
      </c>
      <c r="J19" s="9">
        <v>0.54800000000000004</v>
      </c>
      <c r="K19" s="9">
        <v>0.55500000000000005</v>
      </c>
      <c r="L19" s="9">
        <v>0.56299999999999994</v>
      </c>
      <c r="M19" s="9">
        <v>0.56999999999999995</v>
      </c>
      <c r="N19" s="9">
        <v>0.58299999999999996</v>
      </c>
      <c r="O19" s="9">
        <v>0.59599999999999997</v>
      </c>
      <c r="P19" s="9">
        <v>0.60799999999999998</v>
      </c>
      <c r="Q19" s="9">
        <v>0.59599999999999997</v>
      </c>
      <c r="R19" s="9">
        <v>0.61899999999999999</v>
      </c>
      <c r="S19" s="9">
        <v>0.626</v>
      </c>
      <c r="T19" s="9">
        <v>0.63300000000000001</v>
      </c>
      <c r="U19" s="9">
        <v>0.63500000000000001</v>
      </c>
      <c r="V19" s="9">
        <v>0.66300000000000003</v>
      </c>
      <c r="W19" s="9">
        <v>0.65</v>
      </c>
      <c r="X19" s="9">
        <v>0.66500000000000004</v>
      </c>
      <c r="Y19" s="9">
        <v>0.66500000000000004</v>
      </c>
      <c r="Z19" s="9">
        <v>0.66900000000000004</v>
      </c>
      <c r="AA19" s="9">
        <v>0.67400000000000004</v>
      </c>
      <c r="AB19" s="9">
        <v>0.69599999999999995</v>
      </c>
      <c r="AC19" s="9">
        <v>0.69099999999999995</v>
      </c>
      <c r="AD19" s="9">
        <v>0.69099999999999995</v>
      </c>
      <c r="AE19" s="9">
        <v>0.69499999999999995</v>
      </c>
    </row>
    <row r="20" spans="1:31" ht="15.75" thickBot="1">
      <c r="A20" s="10" t="s">
        <v>975</v>
      </c>
      <c r="B20" s="9">
        <v>0.20100000000000001</v>
      </c>
      <c r="C20" s="9">
        <v>0.20799999999999999</v>
      </c>
      <c r="D20" s="9">
        <v>0.215</v>
      </c>
      <c r="E20" s="9">
        <v>0.222</v>
      </c>
      <c r="F20" s="9">
        <v>0.22800000000000001</v>
      </c>
      <c r="G20" s="9">
        <v>0.23499999999999999</v>
      </c>
      <c r="H20" s="9">
        <v>0.24099999999999999</v>
      </c>
      <c r="I20" s="9">
        <v>0.248</v>
      </c>
      <c r="J20" s="9">
        <v>0.254</v>
      </c>
      <c r="K20" s="9">
        <v>0.26200000000000001</v>
      </c>
      <c r="L20" s="9">
        <v>0.27300000000000002</v>
      </c>
      <c r="M20" s="9">
        <v>0.29399999999999998</v>
      </c>
      <c r="N20" s="9">
        <v>0.31</v>
      </c>
      <c r="O20" s="9">
        <v>0.32100000000000001</v>
      </c>
      <c r="P20" s="9">
        <v>0.33300000000000002</v>
      </c>
      <c r="Q20" s="9">
        <v>0.34399999999999997</v>
      </c>
      <c r="R20" s="9">
        <v>0.35499999999999998</v>
      </c>
      <c r="S20" s="9">
        <v>0.36599999999999999</v>
      </c>
      <c r="T20" s="9">
        <v>0.377</v>
      </c>
      <c r="U20" s="9">
        <v>0.38900000000000001</v>
      </c>
      <c r="V20" s="9">
        <v>0.4</v>
      </c>
      <c r="W20" s="9">
        <v>0.41099999999999998</v>
      </c>
      <c r="X20" s="9">
        <v>0.433</v>
      </c>
      <c r="Y20" s="9">
        <v>0.45400000000000001</v>
      </c>
      <c r="Z20" s="9">
        <v>0.46</v>
      </c>
      <c r="AA20" s="9">
        <v>0.47299999999999998</v>
      </c>
      <c r="AB20" s="9">
        <v>0.47199999999999998</v>
      </c>
      <c r="AC20" s="9">
        <v>0.47199999999999998</v>
      </c>
      <c r="AD20" s="9">
        <v>0.47599999999999998</v>
      </c>
      <c r="AE20" s="9">
        <v>0.47799999999999998</v>
      </c>
    </row>
    <row r="21" spans="1:31" ht="15.75" thickBot="1">
      <c r="A21" s="10" t="s">
        <v>976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0.33500000000000002</v>
      </c>
      <c r="R21" s="9">
        <v>0.33700000000000002</v>
      </c>
      <c r="S21" s="9">
        <v>0.35</v>
      </c>
      <c r="T21" s="9">
        <v>0.36099999999999999</v>
      </c>
      <c r="U21" s="9">
        <v>0.372</v>
      </c>
      <c r="V21" s="9">
        <v>0.38800000000000001</v>
      </c>
      <c r="W21" s="9">
        <v>0.40100000000000002</v>
      </c>
      <c r="X21" s="9">
        <v>0.42099999999999999</v>
      </c>
      <c r="Y21" s="9">
        <v>0.443</v>
      </c>
      <c r="Z21" s="9">
        <v>0.45200000000000001</v>
      </c>
      <c r="AA21" s="9">
        <v>0.46500000000000002</v>
      </c>
      <c r="AB21" s="9">
        <v>0.47799999999999998</v>
      </c>
      <c r="AC21" s="9">
        <v>0.49099999999999999</v>
      </c>
      <c r="AD21" s="9">
        <v>0.49399999999999999</v>
      </c>
      <c r="AE21" s="9">
        <v>0.496</v>
      </c>
    </row>
    <row r="22" spans="1:31" ht="60.75" thickBot="1">
      <c r="A22" s="10" t="s">
        <v>977</v>
      </c>
      <c r="B22" s="9">
        <v>0.52800000000000002</v>
      </c>
      <c r="C22" s="9">
        <v>0.53700000000000003</v>
      </c>
      <c r="D22" s="9">
        <v>0.54600000000000004</v>
      </c>
      <c r="E22" s="9">
        <v>0.55500000000000005</v>
      </c>
      <c r="F22" s="9">
        <v>0.56499999999999995</v>
      </c>
      <c r="G22" s="9">
        <v>0.57399999999999995</v>
      </c>
      <c r="H22" s="9">
        <v>0.58099999999999996</v>
      </c>
      <c r="I22" s="9">
        <v>0.57399999999999995</v>
      </c>
      <c r="J22" s="9">
        <v>0.59399999999999997</v>
      </c>
      <c r="K22" s="9">
        <v>0.61599999999999999</v>
      </c>
      <c r="L22" s="9">
        <v>0.63</v>
      </c>
      <c r="M22" s="9">
        <v>0.63100000000000001</v>
      </c>
      <c r="N22" s="9">
        <v>0.64100000000000001</v>
      </c>
      <c r="O22" s="9">
        <v>0.64400000000000002</v>
      </c>
      <c r="P22" s="9">
        <v>0.63700000000000001</v>
      </c>
      <c r="Q22" s="9">
        <v>0.63100000000000001</v>
      </c>
      <c r="R22" s="9">
        <v>0.63500000000000001</v>
      </c>
      <c r="S22" s="9">
        <v>0.624</v>
      </c>
      <c r="T22" s="9">
        <v>0.63600000000000001</v>
      </c>
      <c r="U22" s="9">
        <v>0.63900000000000001</v>
      </c>
      <c r="V22" s="9">
        <v>0.64200000000000002</v>
      </c>
      <c r="W22" s="9">
        <v>0.64200000000000002</v>
      </c>
      <c r="X22" s="9">
        <v>0.64400000000000002</v>
      </c>
      <c r="Y22" s="9">
        <v>0.65600000000000003</v>
      </c>
      <c r="Z22" s="9">
        <v>0.66</v>
      </c>
      <c r="AA22" s="9">
        <v>0.66600000000000004</v>
      </c>
      <c r="AB22" s="9">
        <v>0.67</v>
      </c>
      <c r="AC22" s="9">
        <v>0.68600000000000005</v>
      </c>
      <c r="AD22" s="9">
        <v>0.69</v>
      </c>
      <c r="AE22" s="9">
        <v>0.69499999999999995</v>
      </c>
    </row>
    <row r="23" spans="1:31" ht="60.75" thickBot="1">
      <c r="A23" s="10" t="s">
        <v>978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>
        <v>0.55700000000000005</v>
      </c>
      <c r="M23" s="9">
        <v>0.56499999999999995</v>
      </c>
      <c r="N23" s="9">
        <v>0.57399999999999995</v>
      </c>
      <c r="O23" s="9">
        <v>0.58199999999999996</v>
      </c>
      <c r="P23" s="9">
        <v>0.59</v>
      </c>
      <c r="Q23" s="9">
        <v>0.59899999999999998</v>
      </c>
      <c r="R23" s="9">
        <v>0.60699999999999998</v>
      </c>
      <c r="S23" s="9">
        <v>0.61499999999999999</v>
      </c>
      <c r="T23" s="9">
        <v>0.623</v>
      </c>
      <c r="U23" s="9">
        <v>0.625</v>
      </c>
      <c r="V23" s="9">
        <v>0.60799999999999998</v>
      </c>
      <c r="W23" s="9">
        <v>0.626</v>
      </c>
      <c r="X23" s="9">
        <v>0.67200000000000004</v>
      </c>
      <c r="Y23" s="9">
        <v>0.68300000000000005</v>
      </c>
      <c r="Z23" s="9">
        <v>0.68700000000000006</v>
      </c>
      <c r="AA23" s="9">
        <v>0.68799999999999994</v>
      </c>
      <c r="AB23" s="9">
        <v>0.70899999999999996</v>
      </c>
      <c r="AC23" s="9">
        <v>0.70799999999999996</v>
      </c>
      <c r="AD23" s="9">
        <v>0.71</v>
      </c>
      <c r="AE23" s="9">
        <v>0.71099999999999997</v>
      </c>
    </row>
    <row r="24" spans="1:31" ht="30.75" thickBot="1">
      <c r="A24" s="10" t="s">
        <v>979</v>
      </c>
      <c r="B24" s="9">
        <v>0.46100000000000002</v>
      </c>
      <c r="C24" s="9">
        <v>0.47799999999999998</v>
      </c>
      <c r="D24" s="9">
        <v>0.48599999999999999</v>
      </c>
      <c r="E24" s="9">
        <v>0.49299999999999999</v>
      </c>
      <c r="F24" s="9">
        <v>0.499</v>
      </c>
      <c r="G24" s="9">
        <v>0.51900000000000002</v>
      </c>
      <c r="H24" s="9">
        <v>0.53100000000000003</v>
      </c>
      <c r="I24" s="9">
        <v>0.54200000000000004</v>
      </c>
      <c r="J24" s="9">
        <v>0.55900000000000005</v>
      </c>
      <c r="K24" s="9">
        <v>0.57699999999999996</v>
      </c>
      <c r="L24" s="9">
        <v>0.58899999999999997</v>
      </c>
      <c r="M24" s="9">
        <v>0.59699999999999998</v>
      </c>
      <c r="N24" s="9">
        <v>0.59599999999999997</v>
      </c>
      <c r="O24" s="9">
        <v>0.60299999999999998</v>
      </c>
      <c r="P24" s="9">
        <v>0.60799999999999998</v>
      </c>
      <c r="Q24" s="9">
        <v>0.61299999999999999</v>
      </c>
      <c r="R24" s="9">
        <v>0.622</v>
      </c>
      <c r="S24" s="9">
        <v>0.625</v>
      </c>
      <c r="T24" s="9">
        <v>0.628</v>
      </c>
      <c r="U24" s="9">
        <v>0.63200000000000001</v>
      </c>
      <c r="V24" s="9">
        <v>0.63600000000000001</v>
      </c>
      <c r="W24" s="9">
        <v>0.64100000000000001</v>
      </c>
      <c r="X24" s="9">
        <v>0.64500000000000002</v>
      </c>
      <c r="Y24" s="9">
        <v>0.64900000000000002</v>
      </c>
      <c r="Z24" s="9">
        <v>0.65300000000000002</v>
      </c>
      <c r="AA24" s="9">
        <v>0.65700000000000003</v>
      </c>
      <c r="AB24" s="9">
        <v>0.65900000000000003</v>
      </c>
      <c r="AC24" s="9">
        <v>0.66400000000000003</v>
      </c>
      <c r="AD24" s="9">
        <v>0.66600000000000004</v>
      </c>
      <c r="AE24" s="9">
        <v>0.67600000000000005</v>
      </c>
    </row>
    <row r="25" spans="1:31" ht="15.75" thickBot="1">
      <c r="A25" s="10" t="s">
        <v>980</v>
      </c>
      <c r="B25" s="9">
        <v>0.46300000000000002</v>
      </c>
      <c r="C25" s="9">
        <v>0.47499999999999998</v>
      </c>
      <c r="D25" s="9">
        <v>0.48699999999999999</v>
      </c>
      <c r="E25" s="9">
        <v>0.499</v>
      </c>
      <c r="F25" s="9">
        <v>0.51100000000000001</v>
      </c>
      <c r="G25" s="9">
        <v>0.52300000000000002</v>
      </c>
      <c r="H25" s="9">
        <v>0.53500000000000003</v>
      </c>
      <c r="I25" s="9">
        <v>0.54700000000000004</v>
      </c>
      <c r="J25" s="9">
        <v>0.55900000000000005</v>
      </c>
      <c r="K25" s="9">
        <v>0.57199999999999995</v>
      </c>
      <c r="L25" s="9">
        <v>0.58399999999999996</v>
      </c>
      <c r="M25" s="9">
        <v>0.59699999999999998</v>
      </c>
      <c r="N25" s="9">
        <v>0.61</v>
      </c>
      <c r="O25" s="9">
        <v>0.59499999999999997</v>
      </c>
      <c r="P25" s="9">
        <v>0.59299999999999997</v>
      </c>
      <c r="Q25" s="9">
        <v>0.59299999999999997</v>
      </c>
      <c r="R25" s="9">
        <v>0.58899999999999997</v>
      </c>
      <c r="S25" s="9">
        <v>0.58799999999999997</v>
      </c>
      <c r="T25" s="9">
        <v>0.60799999999999998</v>
      </c>
      <c r="U25" s="9">
        <v>0.61</v>
      </c>
      <c r="V25" s="9">
        <v>0.61899999999999999</v>
      </c>
      <c r="W25" s="9">
        <v>0.622</v>
      </c>
      <c r="X25" s="9">
        <v>0.628</v>
      </c>
      <c r="Y25" s="9">
        <v>0.66800000000000004</v>
      </c>
      <c r="Z25" s="9">
        <v>0.67400000000000004</v>
      </c>
      <c r="AA25" s="9">
        <v>0.67700000000000005</v>
      </c>
      <c r="AB25" s="9">
        <v>0.68400000000000005</v>
      </c>
      <c r="AC25" s="9">
        <v>0.68899999999999995</v>
      </c>
      <c r="AD25" s="9">
        <v>0.68899999999999995</v>
      </c>
      <c r="AE25" s="9">
        <v>0.69399999999999995</v>
      </c>
    </row>
    <row r="26" spans="1:31" ht="45.75" thickBot="1">
      <c r="A26" s="10" t="s">
        <v>981</v>
      </c>
      <c r="B26" s="9">
        <v>0.58799999999999997</v>
      </c>
      <c r="C26" s="9">
        <v>0.59599999999999997</v>
      </c>
      <c r="D26" s="9">
        <v>0.60399999999999998</v>
      </c>
      <c r="E26" s="9">
        <v>0.61299999999999999</v>
      </c>
      <c r="F26" s="9">
        <v>0.62</v>
      </c>
      <c r="G26" s="9">
        <v>0.626</v>
      </c>
      <c r="H26" s="9">
        <v>0.629</v>
      </c>
      <c r="I26" s="9">
        <v>0.63300000000000001</v>
      </c>
      <c r="J26" s="9">
        <v>0.63200000000000001</v>
      </c>
      <c r="K26" s="9">
        <v>0.64200000000000002</v>
      </c>
      <c r="L26" s="9">
        <v>0.64300000000000002</v>
      </c>
      <c r="M26" s="9">
        <v>0.64200000000000002</v>
      </c>
      <c r="N26" s="9">
        <v>0.64600000000000002</v>
      </c>
      <c r="O26" s="9">
        <v>0.65600000000000003</v>
      </c>
      <c r="P26" s="9">
        <v>0.66700000000000004</v>
      </c>
      <c r="Q26" s="9">
        <v>0.67400000000000004</v>
      </c>
      <c r="R26" s="9">
        <v>0.67800000000000005</v>
      </c>
      <c r="S26" s="9">
        <v>0.67700000000000005</v>
      </c>
      <c r="T26" s="9">
        <v>0.67700000000000005</v>
      </c>
      <c r="U26" s="9">
        <v>0.68300000000000005</v>
      </c>
      <c r="V26" s="9">
        <v>0.68300000000000005</v>
      </c>
      <c r="W26" s="9">
        <v>0.69199999999999995</v>
      </c>
      <c r="X26" s="9">
        <v>0.70899999999999996</v>
      </c>
      <c r="Y26" s="9">
        <v>0.71099999999999997</v>
      </c>
      <c r="Z26" s="9">
        <v>0.71</v>
      </c>
      <c r="AA26" s="9">
        <v>0.70499999999999996</v>
      </c>
      <c r="AB26" s="9">
        <v>0.70699999999999996</v>
      </c>
      <c r="AC26" s="9">
        <v>0.70399999999999996</v>
      </c>
      <c r="AD26" s="9">
        <v>0.70299999999999996</v>
      </c>
      <c r="AE26" s="9">
        <v>0.70199999999999996</v>
      </c>
    </row>
    <row r="27" spans="1:31" ht="15.75" thickBot="1">
      <c r="A27" s="10" t="s">
        <v>982</v>
      </c>
      <c r="B27" s="9">
        <v>0.63200000000000001</v>
      </c>
      <c r="C27" s="9">
        <v>0.63700000000000001</v>
      </c>
      <c r="D27" s="9">
        <v>0.63500000000000001</v>
      </c>
      <c r="E27" s="9">
        <v>0.63500000000000001</v>
      </c>
      <c r="F27" s="9">
        <v>0.63500000000000001</v>
      </c>
      <c r="G27" s="9">
        <v>0.64700000000000002</v>
      </c>
      <c r="H27" s="9">
        <v>0.66300000000000003</v>
      </c>
      <c r="I27" s="9">
        <v>0.66700000000000004</v>
      </c>
      <c r="J27" s="9">
        <v>0.67100000000000004</v>
      </c>
      <c r="K27" s="9">
        <v>0.67600000000000005</v>
      </c>
      <c r="L27" s="9">
        <v>0.67700000000000005</v>
      </c>
      <c r="M27" s="9">
        <v>0.69</v>
      </c>
      <c r="N27" s="9">
        <v>0.69099999999999995</v>
      </c>
      <c r="O27" s="9">
        <v>0.70499999999999996</v>
      </c>
      <c r="P27" s="9">
        <v>0.71199999999999997</v>
      </c>
      <c r="Q27" s="9">
        <v>0.71499999999999997</v>
      </c>
      <c r="R27" s="9">
        <v>0.72699999999999998</v>
      </c>
      <c r="S27" s="9">
        <v>0.74299999999999999</v>
      </c>
      <c r="T27" s="9">
        <v>0.747</v>
      </c>
      <c r="U27" s="9">
        <v>0.752</v>
      </c>
      <c r="V27" s="9">
        <v>0.76100000000000001</v>
      </c>
      <c r="W27" s="9">
        <v>0.76500000000000001</v>
      </c>
      <c r="X27" s="9">
        <v>0.77</v>
      </c>
      <c r="Y27" s="9">
        <v>0.78500000000000003</v>
      </c>
      <c r="Z27" s="9">
        <v>0.79300000000000004</v>
      </c>
      <c r="AA27" s="9">
        <v>0.79400000000000004</v>
      </c>
      <c r="AB27" s="9">
        <v>0.79300000000000004</v>
      </c>
      <c r="AC27" s="9">
        <v>0.78500000000000003</v>
      </c>
      <c r="AD27" s="9">
        <v>0.77900000000000003</v>
      </c>
      <c r="AE27" s="9">
        <v>0.77900000000000003</v>
      </c>
    </row>
    <row r="28" spans="1:31" ht="30.75" thickBot="1">
      <c r="A28" s="10" t="s">
        <v>983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>
        <v>0.13900000000000001</v>
      </c>
      <c r="M28" s="9">
        <v>0.14199999999999999</v>
      </c>
      <c r="N28" s="9">
        <v>0.14699999999999999</v>
      </c>
      <c r="O28" s="9">
        <v>0.151</v>
      </c>
      <c r="P28" s="9">
        <v>0.16200000000000001</v>
      </c>
      <c r="Q28" s="9">
        <v>0.17299999999999999</v>
      </c>
      <c r="R28" s="9">
        <v>0.18099999999999999</v>
      </c>
      <c r="S28" s="9">
        <v>0.19400000000000001</v>
      </c>
      <c r="T28" s="9">
        <v>0.20799999999999999</v>
      </c>
      <c r="U28" s="9">
        <v>0.22</v>
      </c>
      <c r="V28" s="9">
        <v>0.23200000000000001</v>
      </c>
      <c r="W28" s="9">
        <v>0.245</v>
      </c>
      <c r="X28" s="9">
        <v>0.253</v>
      </c>
      <c r="Y28" s="9">
        <v>0.26100000000000001</v>
      </c>
      <c r="Z28" s="9">
        <v>0.26400000000000001</v>
      </c>
      <c r="AA28" s="9">
        <v>0.27700000000000002</v>
      </c>
      <c r="AB28" s="9">
        <v>0.28599999999999998</v>
      </c>
      <c r="AC28" s="9">
        <v>0.29799999999999999</v>
      </c>
      <c r="AD28" s="9">
        <v>0.3</v>
      </c>
      <c r="AE28" s="9">
        <v>0.312</v>
      </c>
    </row>
    <row r="29" spans="1:31" ht="15.75" thickBot="1">
      <c r="A29" s="10" t="s">
        <v>984</v>
      </c>
      <c r="B29" s="9">
        <v>0.17100000000000001</v>
      </c>
      <c r="C29" s="9">
        <v>0.17599999999999999</v>
      </c>
      <c r="D29" s="9">
        <v>0.17199999999999999</v>
      </c>
      <c r="E29" s="9">
        <v>0.18099999999999999</v>
      </c>
      <c r="F29" s="9">
        <v>0.18099999999999999</v>
      </c>
      <c r="G29" s="9">
        <v>0.18099999999999999</v>
      </c>
      <c r="H29" s="9">
        <v>0.182</v>
      </c>
      <c r="I29" s="9">
        <v>0.182</v>
      </c>
      <c r="J29" s="9">
        <v>0.183</v>
      </c>
      <c r="K29" s="9">
        <v>0.183</v>
      </c>
      <c r="L29" s="9">
        <v>0.187</v>
      </c>
      <c r="M29" s="9">
        <v>0.186</v>
      </c>
      <c r="N29" s="9">
        <v>0.19900000000000001</v>
      </c>
      <c r="O29" s="9">
        <v>0.214</v>
      </c>
      <c r="P29" s="9">
        <v>0.22800000000000001</v>
      </c>
      <c r="Q29" s="9">
        <v>0.24</v>
      </c>
      <c r="R29" s="9">
        <v>0.28000000000000003</v>
      </c>
      <c r="S29" s="9">
        <v>0.30099999999999999</v>
      </c>
      <c r="T29" s="9">
        <v>0.32300000000000001</v>
      </c>
      <c r="U29" s="9">
        <v>0.35899999999999999</v>
      </c>
      <c r="V29" s="9">
        <v>0.376</v>
      </c>
      <c r="W29" s="9">
        <v>0.39200000000000002</v>
      </c>
      <c r="X29" s="9">
        <v>0.39900000000000002</v>
      </c>
      <c r="Y29" s="9">
        <v>0.40799999999999997</v>
      </c>
      <c r="Z29" s="9">
        <v>0.41899999999999998</v>
      </c>
      <c r="AA29" s="9">
        <v>0.42399999999999999</v>
      </c>
      <c r="AB29" s="9">
        <v>0.42899999999999999</v>
      </c>
      <c r="AC29" s="9">
        <v>0.42199999999999999</v>
      </c>
      <c r="AD29" s="9">
        <v>0.41199999999999998</v>
      </c>
      <c r="AE29" s="9">
        <v>0.41699999999999998</v>
      </c>
    </row>
    <row r="30" spans="1:31" ht="30.75" thickBot="1">
      <c r="A30" s="10" t="s">
        <v>985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0.436</v>
      </c>
      <c r="M30" s="9">
        <v>0.435</v>
      </c>
      <c r="N30" s="9">
        <v>0.45100000000000001</v>
      </c>
      <c r="O30" s="9">
        <v>0.45400000000000001</v>
      </c>
      <c r="P30" s="9">
        <v>0.45500000000000002</v>
      </c>
      <c r="Q30" s="9">
        <v>0.46300000000000002</v>
      </c>
      <c r="R30" s="9">
        <v>0.48699999999999999</v>
      </c>
      <c r="S30" s="9">
        <v>0.49</v>
      </c>
      <c r="T30" s="9">
        <v>0.503</v>
      </c>
      <c r="U30" s="9">
        <v>0.51500000000000001</v>
      </c>
      <c r="V30" s="9">
        <v>0.52100000000000002</v>
      </c>
      <c r="W30" s="9">
        <v>0.53200000000000003</v>
      </c>
      <c r="X30" s="9">
        <v>0.54300000000000004</v>
      </c>
      <c r="Y30" s="9">
        <v>0.54900000000000004</v>
      </c>
      <c r="Z30" s="9">
        <v>0.56699999999999995</v>
      </c>
      <c r="AA30" s="9">
        <v>0.56799999999999995</v>
      </c>
      <c r="AB30" s="9">
        <v>0.56399999999999995</v>
      </c>
      <c r="AC30" s="9">
        <v>0.56499999999999995</v>
      </c>
      <c r="AD30" s="9">
        <v>0.56599999999999995</v>
      </c>
      <c r="AE30" s="9">
        <v>0.56200000000000006</v>
      </c>
    </row>
    <row r="31" spans="1:31" ht="30.75" thickBot="1">
      <c r="A31" s="10" t="s">
        <v>986</v>
      </c>
      <c r="B31" s="9">
        <v>0.27600000000000002</v>
      </c>
      <c r="C31" s="9">
        <v>0.28000000000000003</v>
      </c>
      <c r="D31" s="9">
        <v>0.28399999999999997</v>
      </c>
      <c r="E31" s="9">
        <v>0.28799999999999998</v>
      </c>
      <c r="F31" s="9">
        <v>0.29199999999999998</v>
      </c>
      <c r="G31" s="9">
        <v>0.29699999999999999</v>
      </c>
      <c r="H31" s="9">
        <v>0.30099999999999999</v>
      </c>
      <c r="I31" s="9">
        <v>0.30499999999999999</v>
      </c>
      <c r="J31" s="9">
        <v>0.31</v>
      </c>
      <c r="K31" s="9">
        <v>0.30499999999999999</v>
      </c>
      <c r="L31" s="9">
        <v>0.31900000000000001</v>
      </c>
      <c r="M31" s="9">
        <v>0.33700000000000002</v>
      </c>
      <c r="N31" s="9">
        <v>0.36899999999999999</v>
      </c>
      <c r="O31" s="9">
        <v>0.38200000000000001</v>
      </c>
      <c r="P31" s="9">
        <v>0.39200000000000002</v>
      </c>
      <c r="Q31" s="9">
        <v>0.4</v>
      </c>
      <c r="R31" s="9">
        <v>0.40899999999999997</v>
      </c>
      <c r="S31" s="9">
        <v>0.42399999999999999</v>
      </c>
      <c r="T31" s="9">
        <v>0.42499999999999999</v>
      </c>
      <c r="U31" s="9">
        <v>0.42799999999999999</v>
      </c>
      <c r="V31" s="9">
        <v>0.44400000000000001</v>
      </c>
      <c r="W31" s="9">
        <v>0.44900000000000001</v>
      </c>
      <c r="X31" s="9">
        <v>0.45500000000000002</v>
      </c>
      <c r="Y31" s="9">
        <v>0.46</v>
      </c>
      <c r="Z31" s="9">
        <v>0.46500000000000002</v>
      </c>
      <c r="AA31" s="9">
        <v>0.46800000000000003</v>
      </c>
      <c r="AB31" s="9">
        <v>0.47199999999999998</v>
      </c>
      <c r="AC31" s="9">
        <v>0.47599999999999998</v>
      </c>
      <c r="AD31" s="9">
        <v>0.47599999999999998</v>
      </c>
      <c r="AE31" s="9">
        <v>0.48399999999999999</v>
      </c>
    </row>
    <row r="32" spans="1:31" ht="30.75" thickBot="1">
      <c r="A32" s="10" t="s">
        <v>987</v>
      </c>
      <c r="B32" s="9">
        <v>0.33900000000000002</v>
      </c>
      <c r="C32" s="9">
        <v>0.34200000000000003</v>
      </c>
      <c r="D32" s="9">
        <v>0.34300000000000003</v>
      </c>
      <c r="E32" s="9">
        <v>0.34399999999999997</v>
      </c>
      <c r="F32" s="9">
        <v>0.34399999999999997</v>
      </c>
      <c r="G32" s="9">
        <v>0.34499999999999997</v>
      </c>
      <c r="H32" s="9">
        <v>0.34599999999999997</v>
      </c>
      <c r="I32" s="9">
        <v>0.34699999999999998</v>
      </c>
      <c r="J32" s="9">
        <v>0.35</v>
      </c>
      <c r="K32" s="9">
        <v>0.35299999999999998</v>
      </c>
      <c r="L32" s="9">
        <v>0.36399999999999999</v>
      </c>
      <c r="M32" s="9">
        <v>0.40100000000000002</v>
      </c>
      <c r="N32" s="9">
        <v>0.4</v>
      </c>
      <c r="O32" s="9">
        <v>0.40400000000000003</v>
      </c>
      <c r="P32" s="9">
        <v>0.40600000000000003</v>
      </c>
      <c r="Q32" s="9">
        <v>0.40500000000000003</v>
      </c>
      <c r="R32" s="9">
        <v>0.4</v>
      </c>
      <c r="S32" s="9">
        <v>0.42199999999999999</v>
      </c>
      <c r="T32" s="9">
        <v>0.434</v>
      </c>
      <c r="U32" s="9">
        <v>0.44800000000000001</v>
      </c>
      <c r="V32" s="9">
        <v>0.46100000000000002</v>
      </c>
      <c r="W32" s="9">
        <v>0.47799999999999998</v>
      </c>
      <c r="X32" s="9">
        <v>0.501</v>
      </c>
      <c r="Y32" s="9">
        <v>0.51700000000000002</v>
      </c>
      <c r="Z32" s="9">
        <v>0.52200000000000002</v>
      </c>
      <c r="AA32" s="9">
        <v>0.53600000000000003</v>
      </c>
      <c r="AB32" s="9">
        <v>0.54</v>
      </c>
      <c r="AC32" s="9">
        <v>0.54300000000000004</v>
      </c>
      <c r="AD32" s="9">
        <v>0.54600000000000004</v>
      </c>
      <c r="AE32" s="9">
        <v>0.54700000000000004</v>
      </c>
    </row>
    <row r="33" spans="1:31" ht="15.75" thickBot="1">
      <c r="A33" s="10" t="s">
        <v>988</v>
      </c>
      <c r="B33" s="9">
        <v>0.80600000000000005</v>
      </c>
      <c r="C33" s="9">
        <v>0.81799999999999995</v>
      </c>
      <c r="D33" s="9">
        <v>0.82399999999999995</v>
      </c>
      <c r="E33" s="9">
        <v>0.81499999999999995</v>
      </c>
      <c r="F33" s="9">
        <v>0.82</v>
      </c>
      <c r="G33" s="9">
        <v>0.82199999999999995</v>
      </c>
      <c r="H33" s="9">
        <v>0.82499999999999996</v>
      </c>
      <c r="I33" s="9">
        <v>0.81599999999999995</v>
      </c>
      <c r="J33" s="9">
        <v>0.80500000000000005</v>
      </c>
      <c r="K33" s="9">
        <v>0.80500000000000005</v>
      </c>
      <c r="L33" s="9">
        <v>0.80500000000000005</v>
      </c>
      <c r="M33" s="9">
        <v>0.81399999999999995</v>
      </c>
      <c r="N33" s="9">
        <v>0.82199999999999995</v>
      </c>
      <c r="O33" s="9">
        <v>0.83</v>
      </c>
      <c r="P33" s="9">
        <v>0.83899999999999997</v>
      </c>
      <c r="Q33" s="9">
        <v>0.84699999999999998</v>
      </c>
      <c r="R33" s="9">
        <v>0.85</v>
      </c>
      <c r="S33" s="9">
        <v>0.83299999999999996</v>
      </c>
      <c r="T33" s="9">
        <v>0.83599999999999997</v>
      </c>
      <c r="U33" s="9">
        <v>0.83799999999999997</v>
      </c>
      <c r="V33" s="9">
        <v>0.84199999999999997</v>
      </c>
      <c r="W33" s="9">
        <v>0.84199999999999997</v>
      </c>
      <c r="X33" s="9">
        <v>0.84899999999999998</v>
      </c>
      <c r="Y33" s="9">
        <v>0.86399999999999999</v>
      </c>
      <c r="Z33" s="9">
        <v>0.874</v>
      </c>
      <c r="AA33" s="9">
        <v>0.88</v>
      </c>
      <c r="AB33" s="9">
        <v>0.88400000000000001</v>
      </c>
      <c r="AC33" s="9">
        <v>0.88900000000000001</v>
      </c>
      <c r="AD33" s="9">
        <v>0.89300000000000002</v>
      </c>
      <c r="AE33" s="9">
        <v>0.89400000000000002</v>
      </c>
    </row>
    <row r="34" spans="1:31" ht="45.75" thickBot="1">
      <c r="A34" s="10" t="s">
        <v>989</v>
      </c>
      <c r="B34" s="9">
        <v>0.214</v>
      </c>
      <c r="C34" s="9">
        <v>0.20699999999999999</v>
      </c>
      <c r="D34" s="9">
        <v>0.189</v>
      </c>
      <c r="E34" s="9">
        <v>0.19600000000000001</v>
      </c>
      <c r="F34" s="9">
        <v>0.20200000000000001</v>
      </c>
      <c r="G34" s="9">
        <v>0.20799999999999999</v>
      </c>
      <c r="H34" s="9">
        <v>0.215</v>
      </c>
      <c r="I34" s="9">
        <v>0.222</v>
      </c>
      <c r="J34" s="9">
        <v>0.22900000000000001</v>
      </c>
      <c r="K34" s="9">
        <v>0.23599999999999999</v>
      </c>
      <c r="L34" s="9">
        <v>0.24299999999999999</v>
      </c>
      <c r="M34" s="9">
        <v>0.249</v>
      </c>
      <c r="N34" s="9">
        <v>0.25600000000000001</v>
      </c>
      <c r="O34" s="9">
        <v>0.26200000000000001</v>
      </c>
      <c r="P34" s="9">
        <v>0.26900000000000002</v>
      </c>
      <c r="Q34" s="9">
        <v>0.27600000000000002</v>
      </c>
      <c r="R34" s="9">
        <v>0.28199999999999997</v>
      </c>
      <c r="S34" s="9">
        <v>0.28799999999999998</v>
      </c>
      <c r="T34" s="9">
        <v>0.29399999999999998</v>
      </c>
      <c r="U34" s="9">
        <v>0.29599999999999999</v>
      </c>
      <c r="V34" s="9">
        <v>0.307</v>
      </c>
      <c r="W34" s="9">
        <v>0.317</v>
      </c>
      <c r="X34" s="9">
        <v>0.32200000000000001</v>
      </c>
      <c r="Y34" s="9">
        <v>0.32900000000000001</v>
      </c>
      <c r="Z34" s="9">
        <v>0.33400000000000002</v>
      </c>
      <c r="AA34" s="9">
        <v>0.33900000000000002</v>
      </c>
      <c r="AB34" s="9">
        <v>0.34499999999999997</v>
      </c>
      <c r="AC34" s="9">
        <v>0.35199999999999998</v>
      </c>
      <c r="AD34" s="9">
        <v>0.35299999999999998</v>
      </c>
      <c r="AE34" s="9">
        <v>0.35299999999999998</v>
      </c>
    </row>
    <row r="35" spans="1:31" ht="15.75" thickBot="1">
      <c r="A35" s="10" t="s">
        <v>990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>
        <v>0.18</v>
      </c>
      <c r="M35" s="9">
        <v>0.188</v>
      </c>
      <c r="N35" s="9">
        <v>0.19600000000000001</v>
      </c>
      <c r="O35" s="9">
        <v>0.2</v>
      </c>
      <c r="P35" s="9">
        <v>0.20300000000000001</v>
      </c>
      <c r="Q35" s="9">
        <v>0.20200000000000001</v>
      </c>
      <c r="R35" s="9">
        <v>0.21199999999999999</v>
      </c>
      <c r="S35" s="9">
        <v>0.222</v>
      </c>
      <c r="T35" s="9">
        <v>0.23200000000000001</v>
      </c>
      <c r="U35" s="9">
        <v>0.246</v>
      </c>
      <c r="V35" s="9">
        <v>0.249</v>
      </c>
      <c r="W35" s="9">
        <v>0.26900000000000002</v>
      </c>
      <c r="X35" s="9">
        <v>0.27800000000000002</v>
      </c>
      <c r="Y35" s="9">
        <v>0.28599999999999998</v>
      </c>
      <c r="Z35" s="9">
        <v>0.29499999999999998</v>
      </c>
      <c r="AA35" s="9">
        <v>0.28299999999999997</v>
      </c>
      <c r="AB35" s="9">
        <v>0.27800000000000002</v>
      </c>
      <c r="AC35" s="9">
        <v>0.28799999999999998</v>
      </c>
      <c r="AD35" s="9">
        <v>0.28999999999999998</v>
      </c>
      <c r="AE35" s="9">
        <v>0.28799999999999998</v>
      </c>
    </row>
    <row r="36" spans="1:31" ht="15.75" thickBot="1">
      <c r="A36" s="10" t="s">
        <v>991</v>
      </c>
      <c r="B36" s="9">
        <v>0.626</v>
      </c>
      <c r="C36" s="9">
        <v>0.63800000000000001</v>
      </c>
      <c r="D36" s="9">
        <v>0.64</v>
      </c>
      <c r="E36" s="9">
        <v>0.61299999999999999</v>
      </c>
      <c r="F36" s="9">
        <v>0.62</v>
      </c>
      <c r="G36" s="9">
        <v>0.627</v>
      </c>
      <c r="H36" s="9">
        <v>0.63300000000000001</v>
      </c>
      <c r="I36" s="9">
        <v>0.64</v>
      </c>
      <c r="J36" s="9">
        <v>0.63700000000000001</v>
      </c>
      <c r="K36" s="9">
        <v>0.65300000000000002</v>
      </c>
      <c r="L36" s="9">
        <v>0.66100000000000003</v>
      </c>
      <c r="M36" s="9">
        <v>0.68400000000000005</v>
      </c>
      <c r="N36" s="9">
        <v>0.68500000000000005</v>
      </c>
      <c r="O36" s="9">
        <v>0.69799999999999995</v>
      </c>
      <c r="P36" s="9">
        <v>0.71499999999999997</v>
      </c>
      <c r="Q36" s="9">
        <v>0.72199999999999998</v>
      </c>
      <c r="R36" s="9">
        <v>0.71899999999999997</v>
      </c>
      <c r="S36" s="9">
        <v>0.745</v>
      </c>
      <c r="T36" s="9">
        <v>0.76</v>
      </c>
      <c r="U36" s="9">
        <v>0.78400000000000003</v>
      </c>
      <c r="V36" s="9">
        <v>0.72199999999999998</v>
      </c>
      <c r="W36" s="9">
        <v>0.74399999999999999</v>
      </c>
      <c r="X36" s="9">
        <v>0.751</v>
      </c>
      <c r="Y36" s="9">
        <v>0.75800000000000001</v>
      </c>
      <c r="Z36" s="9">
        <v>0.78300000000000003</v>
      </c>
      <c r="AA36" s="9">
        <v>0.79100000000000004</v>
      </c>
      <c r="AB36" s="9">
        <v>0.79900000000000004</v>
      </c>
      <c r="AC36" s="9">
        <v>0.80400000000000005</v>
      </c>
      <c r="AD36" s="9">
        <v>0.80500000000000005</v>
      </c>
      <c r="AE36" s="9">
        <v>0.81</v>
      </c>
    </row>
    <row r="37" spans="1:31" ht="15.75" thickBot="1">
      <c r="A37" s="10" t="s">
        <v>992</v>
      </c>
      <c r="B37" s="9">
        <v>0.40500000000000003</v>
      </c>
      <c r="C37" s="9">
        <v>0.41099999999999998</v>
      </c>
      <c r="D37" s="9">
        <v>0.42</v>
      </c>
      <c r="E37" s="9">
        <v>0.42699999999999999</v>
      </c>
      <c r="F37" s="9">
        <v>0.42699999999999999</v>
      </c>
      <c r="G37" s="9">
        <v>0.442</v>
      </c>
      <c r="H37" s="9">
        <v>0.45</v>
      </c>
      <c r="I37" s="9">
        <v>0.45700000000000002</v>
      </c>
      <c r="J37" s="9">
        <v>0.46500000000000002</v>
      </c>
      <c r="K37" s="9">
        <v>0.47299999999999998</v>
      </c>
      <c r="L37" s="9">
        <v>0.48099999999999998</v>
      </c>
      <c r="M37" s="9">
        <v>0.48799999999999999</v>
      </c>
      <c r="N37" s="9">
        <v>0.5</v>
      </c>
      <c r="O37" s="9">
        <v>0.51400000000000001</v>
      </c>
      <c r="P37" s="9">
        <v>0.52200000000000002</v>
      </c>
      <c r="Q37" s="9">
        <v>0.53500000000000003</v>
      </c>
      <c r="R37" s="9">
        <v>0.55100000000000005</v>
      </c>
      <c r="S37" s="9">
        <v>0.56499999999999995</v>
      </c>
      <c r="T37" s="9">
        <v>0.57699999999999996</v>
      </c>
      <c r="U37" s="9">
        <v>0.58599999999999997</v>
      </c>
      <c r="V37" s="9">
        <v>0.60199999999999998</v>
      </c>
      <c r="W37" s="9">
        <v>0.63</v>
      </c>
      <c r="X37" s="9">
        <v>0.64700000000000002</v>
      </c>
      <c r="Y37" s="9">
        <v>0.67700000000000005</v>
      </c>
      <c r="Z37" s="9">
        <v>0.70299999999999996</v>
      </c>
      <c r="AA37" s="9">
        <v>0.73199999999999998</v>
      </c>
      <c r="AB37" s="9">
        <v>0.75700000000000001</v>
      </c>
      <c r="AC37" s="9">
        <v>0.78700000000000003</v>
      </c>
      <c r="AD37" s="9">
        <v>0.85899999999999999</v>
      </c>
      <c r="AE37" s="9">
        <v>0.66</v>
      </c>
    </row>
    <row r="38" spans="1:31" ht="30.75" thickBot="1">
      <c r="A38" s="10" t="s">
        <v>993</v>
      </c>
      <c r="B38" s="9">
        <v>0.433</v>
      </c>
      <c r="C38" s="9">
        <v>0.438</v>
      </c>
      <c r="D38" s="9">
        <v>0.45700000000000002</v>
      </c>
      <c r="E38" s="9">
        <v>0.46600000000000003</v>
      </c>
      <c r="F38" s="9">
        <v>0.47399999999999998</v>
      </c>
      <c r="G38" s="9">
        <v>0.48</v>
      </c>
      <c r="H38" s="9">
        <v>0.498</v>
      </c>
      <c r="I38" s="9">
        <v>0.51200000000000001</v>
      </c>
      <c r="J38" s="9">
        <v>0.52600000000000002</v>
      </c>
      <c r="K38" s="9">
        <v>0.52900000000000003</v>
      </c>
      <c r="L38" s="9">
        <v>0.53400000000000003</v>
      </c>
      <c r="M38" s="9">
        <v>0.53700000000000003</v>
      </c>
      <c r="N38" s="9">
        <v>0.54</v>
      </c>
      <c r="O38" s="9">
        <v>0.53300000000000003</v>
      </c>
      <c r="P38" s="9">
        <v>0.56000000000000005</v>
      </c>
      <c r="Q38" s="9">
        <v>0.56499999999999995</v>
      </c>
      <c r="R38" s="9">
        <v>0.57699999999999996</v>
      </c>
      <c r="S38" s="9">
        <v>0.60199999999999998</v>
      </c>
      <c r="T38" s="9">
        <v>0.61399999999999999</v>
      </c>
      <c r="U38" s="9">
        <v>0.61699999999999999</v>
      </c>
      <c r="V38" s="9">
        <v>0.63400000000000001</v>
      </c>
      <c r="W38" s="9">
        <v>0.63800000000000001</v>
      </c>
      <c r="X38" s="9">
        <v>0.64400000000000002</v>
      </c>
      <c r="Y38" s="9">
        <v>0.64400000000000002</v>
      </c>
      <c r="Z38" s="9">
        <v>0.66400000000000003</v>
      </c>
      <c r="AA38" s="9">
        <v>0.66400000000000003</v>
      </c>
      <c r="AB38" s="9">
        <v>0.67300000000000004</v>
      </c>
      <c r="AC38" s="9">
        <v>0.67800000000000005</v>
      </c>
      <c r="AD38" s="9">
        <v>0.67800000000000005</v>
      </c>
      <c r="AE38" s="9">
        <v>0.68200000000000005</v>
      </c>
    </row>
    <row r="39" spans="1:31" ht="30.75" thickBot="1">
      <c r="A39" s="10" t="s">
        <v>994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>
        <v>0.32800000000000001</v>
      </c>
      <c r="M39" s="9">
        <v>0.33800000000000002</v>
      </c>
      <c r="N39" s="9">
        <v>0.34799999999999998</v>
      </c>
      <c r="O39" s="9">
        <v>0.36199999999999999</v>
      </c>
      <c r="P39" s="9">
        <v>0.36399999999999999</v>
      </c>
      <c r="Q39" s="9">
        <v>0.376</v>
      </c>
      <c r="R39" s="9">
        <v>0.38800000000000001</v>
      </c>
      <c r="S39" s="9">
        <v>0.39900000000000002</v>
      </c>
      <c r="T39" s="9">
        <v>0.41099999999999998</v>
      </c>
      <c r="U39" s="9">
        <v>0.42199999999999999</v>
      </c>
      <c r="V39" s="9">
        <v>0.434</v>
      </c>
      <c r="W39" s="9">
        <v>0.45700000000000002</v>
      </c>
      <c r="X39" s="9">
        <v>0.46500000000000002</v>
      </c>
      <c r="Y39" s="9">
        <v>0.46800000000000003</v>
      </c>
      <c r="Z39" s="9">
        <v>0.47</v>
      </c>
      <c r="AA39" s="9">
        <v>0.47099999999999997</v>
      </c>
      <c r="AB39" s="9">
        <v>0.47399999999999998</v>
      </c>
      <c r="AC39" s="9">
        <v>0.47599999999999998</v>
      </c>
      <c r="AD39" s="9">
        <v>0.47899999999999998</v>
      </c>
      <c r="AE39" s="9">
        <v>0.48199999999999998</v>
      </c>
    </row>
    <row r="40" spans="1:31" ht="15.75" thickBot="1">
      <c r="A40" s="10" t="s">
        <v>995</v>
      </c>
      <c r="B40" s="9">
        <v>0.45500000000000002</v>
      </c>
      <c r="C40" s="9">
        <v>0.45500000000000002</v>
      </c>
      <c r="D40" s="9">
        <v>0.45700000000000002</v>
      </c>
      <c r="E40" s="9">
        <v>0.45800000000000002</v>
      </c>
      <c r="F40" s="9">
        <v>0.45900000000000002</v>
      </c>
      <c r="G40" s="9">
        <v>0.46</v>
      </c>
      <c r="H40" s="9">
        <v>0.45900000000000002</v>
      </c>
      <c r="I40" s="9">
        <v>0.45800000000000002</v>
      </c>
      <c r="J40" s="9">
        <v>0.45600000000000002</v>
      </c>
      <c r="K40" s="9">
        <v>0.45500000000000002</v>
      </c>
      <c r="L40" s="9">
        <v>0.45400000000000001</v>
      </c>
      <c r="M40" s="9">
        <v>0.45200000000000001</v>
      </c>
      <c r="N40" s="9">
        <v>0.44900000000000001</v>
      </c>
      <c r="O40" s="9">
        <v>0.44500000000000001</v>
      </c>
      <c r="P40" s="9">
        <v>0.45300000000000001</v>
      </c>
      <c r="Q40" s="9">
        <v>0.46</v>
      </c>
      <c r="R40" s="9">
        <v>0.46800000000000003</v>
      </c>
      <c r="S40" s="9">
        <v>0.47599999999999998</v>
      </c>
      <c r="T40" s="9">
        <v>0.48399999999999999</v>
      </c>
      <c r="U40" s="9">
        <v>0.49199999999999999</v>
      </c>
      <c r="V40" s="9">
        <v>0.5</v>
      </c>
      <c r="W40" s="9">
        <v>0.5</v>
      </c>
      <c r="X40" s="9">
        <v>0.5</v>
      </c>
      <c r="Y40" s="9">
        <v>0.51100000000000001</v>
      </c>
      <c r="Z40" s="9">
        <v>0.52200000000000002</v>
      </c>
      <c r="AA40" s="9">
        <v>0.53300000000000003</v>
      </c>
      <c r="AB40" s="9">
        <v>0.53900000000000003</v>
      </c>
      <c r="AC40" s="9">
        <v>0.53900000000000003</v>
      </c>
      <c r="AD40" s="9">
        <v>0.53900000000000003</v>
      </c>
      <c r="AE40" s="9">
        <v>0.54300000000000004</v>
      </c>
    </row>
    <row r="41" spans="1:31" ht="75.75" thickBot="1">
      <c r="A41" s="10" t="s">
        <v>996</v>
      </c>
      <c r="B41" s="9">
        <v>0.26300000000000001</v>
      </c>
      <c r="C41" s="9">
        <v>0.26600000000000001</v>
      </c>
      <c r="D41" s="9">
        <v>0.27</v>
      </c>
      <c r="E41" s="9">
        <v>0.27300000000000002</v>
      </c>
      <c r="F41" s="9">
        <v>0.27700000000000002</v>
      </c>
      <c r="G41" s="9">
        <v>0.28000000000000003</v>
      </c>
      <c r="H41" s="9">
        <v>0.28499999999999998</v>
      </c>
      <c r="I41" s="9">
        <v>0.28999999999999998</v>
      </c>
      <c r="J41" s="9">
        <v>0.29499999999999998</v>
      </c>
      <c r="K41" s="9">
        <v>0.3</v>
      </c>
      <c r="L41" s="9">
        <v>0.30499999999999999</v>
      </c>
      <c r="M41" s="9">
        <v>0.315</v>
      </c>
      <c r="N41" s="9">
        <v>0.32400000000000001</v>
      </c>
      <c r="O41" s="9">
        <v>0.33300000000000002</v>
      </c>
      <c r="P41" s="9">
        <v>0.34300000000000003</v>
      </c>
      <c r="Q41" s="9">
        <v>0.35199999999999998</v>
      </c>
      <c r="R41" s="9">
        <v>0.36199999999999999</v>
      </c>
      <c r="S41" s="9">
        <v>0.38100000000000001</v>
      </c>
      <c r="T41" s="9">
        <v>0.40799999999999997</v>
      </c>
      <c r="U41" s="9">
        <v>0.41899999999999998</v>
      </c>
      <c r="V41" s="9">
        <v>0.45300000000000001</v>
      </c>
      <c r="W41" s="9">
        <v>0.45200000000000001</v>
      </c>
      <c r="X41" s="9">
        <v>0.45300000000000001</v>
      </c>
      <c r="Y41" s="9">
        <v>0.46600000000000003</v>
      </c>
      <c r="Z41" s="9">
        <v>0.48399999999999999</v>
      </c>
      <c r="AA41" s="9">
        <v>0.47799999999999998</v>
      </c>
      <c r="AB41" s="9">
        <v>0.48599999999999999</v>
      </c>
      <c r="AC41" s="9">
        <v>0.49299999999999999</v>
      </c>
      <c r="AD41" s="9">
        <v>0.49399999999999999</v>
      </c>
      <c r="AE41" s="9">
        <v>0.496</v>
      </c>
    </row>
    <row r="42" spans="1:31" ht="30.75" thickBot="1">
      <c r="A42" s="10" t="s">
        <v>997</v>
      </c>
      <c r="B42" s="9">
        <v>0.505</v>
      </c>
      <c r="C42" s="9">
        <v>0.51500000000000001</v>
      </c>
      <c r="D42" s="9">
        <v>0.52600000000000002</v>
      </c>
      <c r="E42" s="9">
        <v>0.53400000000000003</v>
      </c>
      <c r="F42" s="9">
        <v>0.54200000000000004</v>
      </c>
      <c r="G42" s="9">
        <v>0.55000000000000004</v>
      </c>
      <c r="H42" s="9">
        <v>0.55900000000000005</v>
      </c>
      <c r="I42" s="9">
        <v>0.56699999999999995</v>
      </c>
      <c r="J42" s="9">
        <v>0.57599999999999996</v>
      </c>
      <c r="K42" s="9">
        <v>0.58399999999999996</v>
      </c>
      <c r="L42" s="9">
        <v>0.59299999999999997</v>
      </c>
      <c r="M42" s="9">
        <v>0.59699999999999998</v>
      </c>
      <c r="N42" s="9">
        <v>0.60099999999999998</v>
      </c>
      <c r="O42" s="9">
        <v>0.60499999999999998</v>
      </c>
      <c r="P42" s="9">
        <v>0.60899999999999999</v>
      </c>
      <c r="Q42" s="9">
        <v>0.61299999999999999</v>
      </c>
      <c r="R42" s="9">
        <v>0.61899999999999999</v>
      </c>
      <c r="S42" s="9">
        <v>0.628</v>
      </c>
      <c r="T42" s="9">
        <v>0.64200000000000002</v>
      </c>
      <c r="U42" s="9">
        <v>0.65</v>
      </c>
      <c r="V42" s="9">
        <v>0.65</v>
      </c>
      <c r="W42" s="9">
        <v>0.67900000000000005</v>
      </c>
      <c r="X42" s="9">
        <v>0.68600000000000005</v>
      </c>
      <c r="Y42" s="9">
        <v>0.69399999999999995</v>
      </c>
      <c r="Z42" s="9">
        <v>0.71199999999999997</v>
      </c>
      <c r="AA42" s="9">
        <v>0.71</v>
      </c>
      <c r="AB42" s="9">
        <v>0.71399999999999997</v>
      </c>
      <c r="AC42" s="9">
        <v>0.71699999999999997</v>
      </c>
      <c r="AD42" s="9">
        <v>0.72399999999999998</v>
      </c>
      <c r="AE42" s="9">
        <v>0.72599999999999998</v>
      </c>
    </row>
    <row r="43" spans="1:31" ht="15.75" thickBot="1">
      <c r="A43" s="10" t="s">
        <v>998</v>
      </c>
      <c r="B43" s="9">
        <v>0.498</v>
      </c>
      <c r="C43" s="9">
        <v>0.50800000000000001</v>
      </c>
      <c r="D43" s="9">
        <v>0.51900000000000002</v>
      </c>
      <c r="E43" s="9">
        <v>0.52900000000000003</v>
      </c>
      <c r="F43" s="9">
        <v>0.55300000000000005</v>
      </c>
      <c r="G43" s="9">
        <v>0.55800000000000005</v>
      </c>
      <c r="H43" s="9">
        <v>0.57499999999999996</v>
      </c>
      <c r="I43" s="9">
        <v>0.59199999999999997</v>
      </c>
      <c r="J43" s="9">
        <v>0.61599999999999999</v>
      </c>
      <c r="K43" s="9">
        <v>0.63900000000000001</v>
      </c>
      <c r="L43" s="9">
        <v>0.65600000000000003</v>
      </c>
      <c r="M43" s="9">
        <v>0.67700000000000005</v>
      </c>
      <c r="N43" s="9">
        <v>0.68500000000000005</v>
      </c>
      <c r="O43" s="9">
        <v>0.69299999999999995</v>
      </c>
      <c r="P43" s="9">
        <v>0.70199999999999996</v>
      </c>
      <c r="Q43" s="9">
        <v>0.71</v>
      </c>
      <c r="R43" s="9">
        <v>0.71699999999999997</v>
      </c>
      <c r="S43" s="9">
        <v>0.73299999999999998</v>
      </c>
      <c r="T43" s="9">
        <v>0.74199999999999999</v>
      </c>
      <c r="U43" s="9">
        <v>0.746</v>
      </c>
      <c r="V43" s="9">
        <v>0.753</v>
      </c>
      <c r="W43" s="9">
        <v>0.77200000000000002</v>
      </c>
      <c r="X43" s="9">
        <v>0.77700000000000002</v>
      </c>
      <c r="Y43" s="9">
        <v>0.78500000000000003</v>
      </c>
      <c r="Z43" s="9">
        <v>0.79700000000000004</v>
      </c>
      <c r="AA43" s="9">
        <v>0.80200000000000005</v>
      </c>
      <c r="AB43" s="9">
        <v>0.80200000000000005</v>
      </c>
      <c r="AC43" s="9">
        <v>0.80200000000000005</v>
      </c>
      <c r="AD43" s="9">
        <v>0.80300000000000005</v>
      </c>
      <c r="AE43" s="9">
        <v>0.80500000000000005</v>
      </c>
    </row>
    <row r="44" spans="1:31" ht="15.75" thickBot="1">
      <c r="A44" s="10" t="s">
        <v>999</v>
      </c>
      <c r="B44" s="9">
        <v>0.624</v>
      </c>
      <c r="C44" s="9">
        <v>0.626</v>
      </c>
      <c r="D44" s="9">
        <v>0.627</v>
      </c>
      <c r="E44" s="9">
        <v>0.63300000000000001</v>
      </c>
      <c r="F44" s="9">
        <v>0.61899999999999999</v>
      </c>
      <c r="G44" s="9">
        <v>0.621</v>
      </c>
      <c r="H44" s="9">
        <v>0.63600000000000001</v>
      </c>
      <c r="I44" s="9">
        <v>0.64</v>
      </c>
      <c r="J44" s="9">
        <v>0.64700000000000002</v>
      </c>
      <c r="K44" s="9">
        <v>0.65500000000000003</v>
      </c>
      <c r="L44" s="9">
        <v>0.66300000000000003</v>
      </c>
      <c r="M44" s="9">
        <v>0.67</v>
      </c>
      <c r="N44" s="9">
        <v>0.67100000000000004</v>
      </c>
      <c r="O44" s="9">
        <v>0.69299999999999995</v>
      </c>
      <c r="P44" s="9">
        <v>0.72099999999999997</v>
      </c>
      <c r="Q44" s="9">
        <v>0.73599999999999999</v>
      </c>
      <c r="R44" s="9">
        <v>0.78</v>
      </c>
      <c r="S44" s="9">
        <v>0.81499999999999995</v>
      </c>
      <c r="T44" s="9">
        <v>0.83799999999999997</v>
      </c>
      <c r="U44" s="9">
        <v>0.84099999999999997</v>
      </c>
      <c r="V44" s="9">
        <v>0.82399999999999995</v>
      </c>
      <c r="W44" s="9">
        <v>0.81299999999999994</v>
      </c>
      <c r="X44" s="9">
        <v>0.77300000000000002</v>
      </c>
      <c r="Y44" s="9">
        <v>0.76</v>
      </c>
      <c r="Z44" s="9">
        <v>0.76</v>
      </c>
      <c r="AA44" s="9">
        <v>0.76700000000000002</v>
      </c>
      <c r="AB44" s="9">
        <v>0.76800000000000002</v>
      </c>
      <c r="AC44" s="9">
        <v>0.77600000000000002</v>
      </c>
      <c r="AD44" s="9">
        <v>0.78300000000000003</v>
      </c>
      <c r="AE44" s="9">
        <v>0.79</v>
      </c>
    </row>
    <row r="45" spans="1:31" ht="15.75" thickBot="1">
      <c r="A45" s="10" t="s">
        <v>1000</v>
      </c>
      <c r="B45" s="9">
        <v>0.54600000000000004</v>
      </c>
      <c r="C45" s="9">
        <v>0.55300000000000005</v>
      </c>
      <c r="D45" s="9">
        <v>0.55600000000000005</v>
      </c>
      <c r="E45" s="9">
        <v>0.64400000000000002</v>
      </c>
      <c r="F45" s="9">
        <v>0.64800000000000002</v>
      </c>
      <c r="G45" s="9">
        <v>0.65500000000000003</v>
      </c>
      <c r="H45" s="9">
        <v>0.66200000000000003</v>
      </c>
      <c r="I45" s="9">
        <v>0.66800000000000004</v>
      </c>
      <c r="J45" s="9">
        <v>0.67100000000000004</v>
      </c>
      <c r="K45" s="9">
        <v>0.67400000000000004</v>
      </c>
      <c r="L45" s="9">
        <v>0.67600000000000005</v>
      </c>
      <c r="M45" s="9">
        <v>0.68400000000000005</v>
      </c>
      <c r="N45" s="9">
        <v>0.70099999999999996</v>
      </c>
      <c r="O45" s="9">
        <v>0.71799999999999997</v>
      </c>
      <c r="P45" s="9">
        <v>0.72399999999999998</v>
      </c>
      <c r="Q45" s="9">
        <v>0.72899999999999998</v>
      </c>
      <c r="R45" s="9">
        <v>0.74</v>
      </c>
      <c r="S45" s="9">
        <v>0.755</v>
      </c>
      <c r="T45" s="9">
        <v>0.76800000000000002</v>
      </c>
      <c r="U45" s="9">
        <v>0.78100000000000003</v>
      </c>
      <c r="V45" s="9">
        <v>0.76700000000000002</v>
      </c>
      <c r="W45" s="9">
        <v>0.77100000000000002</v>
      </c>
      <c r="X45" s="9">
        <v>0.77700000000000002</v>
      </c>
      <c r="Y45" s="9">
        <v>0.78800000000000003</v>
      </c>
      <c r="Z45" s="9">
        <v>0.79300000000000004</v>
      </c>
      <c r="AA45" s="9">
        <v>0.79200000000000004</v>
      </c>
      <c r="AB45" s="9">
        <v>0.80800000000000005</v>
      </c>
      <c r="AC45" s="9">
        <v>0.81299999999999994</v>
      </c>
      <c r="AD45" s="9">
        <v>0.82699999999999996</v>
      </c>
      <c r="AE45" s="9">
        <v>0.82699999999999996</v>
      </c>
    </row>
    <row r="46" spans="1:31" ht="15.75" thickBot="1">
      <c r="A46" s="10" t="s">
        <v>1001</v>
      </c>
      <c r="B46" s="9">
        <v>0.60899999999999999</v>
      </c>
      <c r="C46" s="9">
        <v>0.60899999999999999</v>
      </c>
      <c r="D46" s="9">
        <v>0.61199999999999999</v>
      </c>
      <c r="E46" s="9">
        <v>0.626</v>
      </c>
      <c r="F46" s="9">
        <v>0.64200000000000002</v>
      </c>
      <c r="G46" s="9">
        <v>0.65700000000000003</v>
      </c>
      <c r="H46" s="9">
        <v>0.68500000000000005</v>
      </c>
      <c r="I46" s="9">
        <v>0.69899999999999995</v>
      </c>
      <c r="J46" s="9">
        <v>0.69699999999999995</v>
      </c>
      <c r="K46" s="9">
        <v>0.71899999999999997</v>
      </c>
      <c r="L46" s="9">
        <v>0.74099999999999999</v>
      </c>
      <c r="M46" s="9">
        <v>0.76200000000000001</v>
      </c>
      <c r="N46" s="9">
        <v>0.77700000000000002</v>
      </c>
      <c r="O46" s="9">
        <v>0.79200000000000004</v>
      </c>
      <c r="P46" s="9">
        <v>0.79400000000000004</v>
      </c>
      <c r="Q46" s="9">
        <v>0.80900000000000005</v>
      </c>
      <c r="R46" s="9">
        <v>0.82099999999999995</v>
      </c>
      <c r="S46" s="9">
        <v>0.83</v>
      </c>
      <c r="T46" s="9">
        <v>0.83599999999999997</v>
      </c>
      <c r="U46" s="9">
        <v>0.85</v>
      </c>
      <c r="V46" s="9">
        <v>0.85799999999999998</v>
      </c>
      <c r="W46" s="9">
        <v>0.86299999999999999</v>
      </c>
      <c r="X46" s="9">
        <v>0.85899999999999999</v>
      </c>
      <c r="Y46" s="9">
        <v>0.88200000000000001</v>
      </c>
      <c r="Z46" s="9">
        <v>0.89300000000000002</v>
      </c>
      <c r="AA46" s="9">
        <v>0.89100000000000001</v>
      </c>
      <c r="AB46" s="9">
        <v>0.88900000000000001</v>
      </c>
      <c r="AC46" s="9">
        <v>0.89</v>
      </c>
      <c r="AD46" s="9">
        <v>0.89</v>
      </c>
      <c r="AE46" s="9">
        <v>0.89</v>
      </c>
    </row>
    <row r="47" spans="1:31" ht="30.75" thickBot="1">
      <c r="A47" s="10" t="s">
        <v>1002</v>
      </c>
      <c r="B47" s="9">
        <v>0.23300000000000001</v>
      </c>
      <c r="C47" s="9">
        <v>0.23799999999999999</v>
      </c>
      <c r="D47" s="9">
        <v>0.24299999999999999</v>
      </c>
      <c r="E47" s="9">
        <v>0.248</v>
      </c>
      <c r="F47" s="9">
        <v>0.253</v>
      </c>
      <c r="G47" s="9">
        <v>0.25900000000000001</v>
      </c>
      <c r="H47" s="9">
        <v>0.26600000000000001</v>
      </c>
      <c r="I47" s="9">
        <v>0.27300000000000002</v>
      </c>
      <c r="J47" s="9">
        <v>0.27300000000000002</v>
      </c>
      <c r="K47" s="9">
        <v>0.28699999999999998</v>
      </c>
      <c r="L47" s="9">
        <v>0.29699999999999999</v>
      </c>
      <c r="M47" s="9">
        <v>0.30499999999999999</v>
      </c>
      <c r="N47" s="9">
        <v>0.313</v>
      </c>
      <c r="O47" s="9">
        <v>0.32100000000000001</v>
      </c>
      <c r="P47" s="9">
        <v>0.32900000000000001</v>
      </c>
      <c r="Q47" s="9">
        <v>0.33600000000000002</v>
      </c>
      <c r="R47" s="9">
        <v>0.34399999999999997</v>
      </c>
      <c r="S47" s="9">
        <v>0.35199999999999998</v>
      </c>
      <c r="T47" s="9">
        <v>0.36</v>
      </c>
      <c r="U47" s="9">
        <v>0.36799999999999999</v>
      </c>
      <c r="V47" s="9">
        <v>0.376</v>
      </c>
      <c r="W47" s="9">
        <v>0.38600000000000001</v>
      </c>
      <c r="X47" s="9">
        <v>0.39300000000000002</v>
      </c>
      <c r="Y47" s="9">
        <v>0.39900000000000002</v>
      </c>
      <c r="Z47" s="9">
        <v>0.38900000000000001</v>
      </c>
      <c r="AA47" s="9">
        <v>0.40400000000000003</v>
      </c>
      <c r="AB47" s="9">
        <v>0.41699999999999998</v>
      </c>
      <c r="AC47" s="9">
        <v>0.436</v>
      </c>
      <c r="AD47" s="9">
        <v>0.45</v>
      </c>
      <c r="AE47" s="9">
        <v>0.45300000000000001</v>
      </c>
    </row>
    <row r="48" spans="1:31" ht="30.75" thickBot="1">
      <c r="A48" s="10" t="s">
        <v>1003</v>
      </c>
      <c r="B48" s="9">
        <v>0.69</v>
      </c>
      <c r="C48" s="9">
        <v>0.7</v>
      </c>
      <c r="D48" s="9">
        <v>0.70799999999999996</v>
      </c>
      <c r="E48" s="9">
        <v>0.72299999999999998</v>
      </c>
      <c r="F48" s="9">
        <v>0.73899999999999999</v>
      </c>
      <c r="G48" s="9">
        <v>0.751</v>
      </c>
      <c r="H48" s="9">
        <v>0.76300000000000001</v>
      </c>
      <c r="I48" s="9">
        <v>0.77400000000000002</v>
      </c>
      <c r="J48" s="9">
        <v>0.78400000000000003</v>
      </c>
      <c r="K48" s="9">
        <v>0.80900000000000005</v>
      </c>
      <c r="L48" s="9">
        <v>0.80900000000000005</v>
      </c>
      <c r="M48" s="9">
        <v>0.84199999999999997</v>
      </c>
      <c r="N48" s="9">
        <v>0.85799999999999998</v>
      </c>
      <c r="O48" s="9">
        <v>0.88500000000000001</v>
      </c>
      <c r="P48" s="9">
        <v>0.88900000000000001</v>
      </c>
      <c r="Q48" s="9">
        <v>0.89500000000000002</v>
      </c>
      <c r="R48" s="9">
        <v>0.89</v>
      </c>
      <c r="S48" s="9">
        <v>0.88400000000000001</v>
      </c>
      <c r="T48" s="9">
        <v>0.89700000000000002</v>
      </c>
      <c r="U48" s="9">
        <v>0.89100000000000001</v>
      </c>
      <c r="V48" s="9">
        <v>0.89500000000000002</v>
      </c>
      <c r="W48" s="9">
        <v>0.92400000000000004</v>
      </c>
      <c r="X48" s="9">
        <v>0.92500000000000004</v>
      </c>
      <c r="Y48" s="9">
        <v>0.92600000000000005</v>
      </c>
      <c r="Z48" s="9">
        <v>0.92700000000000005</v>
      </c>
      <c r="AA48" s="9">
        <v>0.91800000000000004</v>
      </c>
      <c r="AB48" s="9">
        <v>0.91700000000000004</v>
      </c>
      <c r="AC48" s="9">
        <v>0.91900000000000004</v>
      </c>
      <c r="AD48" s="9">
        <v>0.92100000000000004</v>
      </c>
      <c r="AE48" s="9">
        <v>0.92</v>
      </c>
    </row>
    <row r="49" spans="1:31" ht="15.75" thickBot="1">
      <c r="A49" s="10" t="s">
        <v>1004</v>
      </c>
      <c r="B49" s="9"/>
      <c r="C49" s="9"/>
      <c r="D49" s="9"/>
      <c r="E49" s="9"/>
      <c r="F49" s="9"/>
      <c r="G49" s="9">
        <v>0.17100000000000001</v>
      </c>
      <c r="H49" s="9">
        <v>0.17299999999999999</v>
      </c>
      <c r="I49" s="9">
        <v>0.17799999999999999</v>
      </c>
      <c r="J49" s="9">
        <v>0.182</v>
      </c>
      <c r="K49" s="9">
        <v>0.186</v>
      </c>
      <c r="L49" s="9">
        <v>0.188</v>
      </c>
      <c r="M49" s="9">
        <v>0.20300000000000001</v>
      </c>
      <c r="N49" s="9">
        <v>0.21099999999999999</v>
      </c>
      <c r="O49" s="9">
        <v>0.222</v>
      </c>
      <c r="P49" s="9">
        <v>0.23200000000000001</v>
      </c>
      <c r="Q49" s="9">
        <v>0.245</v>
      </c>
      <c r="R49" s="9">
        <v>0.253</v>
      </c>
      <c r="S49" s="9">
        <v>0.26700000000000002</v>
      </c>
      <c r="T49" s="9">
        <v>0.27800000000000002</v>
      </c>
      <c r="U49" s="9">
        <v>0.28399999999999997</v>
      </c>
      <c r="V49" s="9">
        <v>0.29599999999999999</v>
      </c>
      <c r="W49" s="9">
        <v>0.3</v>
      </c>
      <c r="X49" s="9">
        <v>0.308</v>
      </c>
      <c r="Y49" s="9">
        <v>0.311</v>
      </c>
      <c r="Z49" s="9">
        <v>0.314</v>
      </c>
      <c r="AA49" s="9">
        <v>0.315</v>
      </c>
      <c r="AB49" s="9">
        <v>0.316</v>
      </c>
      <c r="AC49" s="9">
        <v>0.316</v>
      </c>
      <c r="AD49" s="9">
        <v>0.32200000000000001</v>
      </c>
      <c r="AE49" s="9">
        <v>0.32500000000000001</v>
      </c>
    </row>
    <row r="50" spans="1:31" ht="30.75" thickBot="1">
      <c r="A50" s="10" t="s">
        <v>1005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v>0.59499999999999997</v>
      </c>
      <c r="M50" s="9">
        <v>0.59699999999999998</v>
      </c>
      <c r="N50" s="9">
        <v>0.59899999999999998</v>
      </c>
      <c r="O50" s="9">
        <v>0.60199999999999998</v>
      </c>
      <c r="P50" s="9">
        <v>0.60399999999999998</v>
      </c>
      <c r="Q50" s="9">
        <v>0.60599999999999998</v>
      </c>
      <c r="R50" s="9">
        <v>0.60799999999999998</v>
      </c>
      <c r="S50" s="9">
        <v>0.61</v>
      </c>
      <c r="T50" s="9">
        <v>0.61199999999999999</v>
      </c>
      <c r="U50" s="9">
        <v>0.61299999999999999</v>
      </c>
      <c r="V50" s="9">
        <v>0.63900000000000001</v>
      </c>
      <c r="W50" s="9">
        <v>0.63900000000000001</v>
      </c>
      <c r="X50" s="9">
        <v>0.63700000000000001</v>
      </c>
      <c r="Y50" s="9">
        <v>0.63500000000000001</v>
      </c>
      <c r="Z50" s="9">
        <v>0.63400000000000001</v>
      </c>
      <c r="AA50" s="9">
        <v>0.63200000000000001</v>
      </c>
      <c r="AB50" s="9">
        <v>0.63</v>
      </c>
      <c r="AC50" s="9">
        <v>0.629</v>
      </c>
      <c r="AD50" s="9">
        <v>0.63</v>
      </c>
      <c r="AE50" s="9">
        <v>0.63200000000000001</v>
      </c>
    </row>
    <row r="51" spans="1:31" ht="45.75" thickBot="1">
      <c r="A51" s="10" t="s">
        <v>1006</v>
      </c>
      <c r="B51" s="9">
        <v>0.48499999999999999</v>
      </c>
      <c r="C51" s="9">
        <v>0.49299999999999999</v>
      </c>
      <c r="D51" s="9">
        <v>0.501</v>
      </c>
      <c r="E51" s="9">
        <v>0.50900000000000001</v>
      </c>
      <c r="F51" s="9">
        <v>0.51700000000000002</v>
      </c>
      <c r="G51" s="9">
        <v>0.52500000000000002</v>
      </c>
      <c r="H51" s="9">
        <v>0.53100000000000003</v>
      </c>
      <c r="I51" s="9">
        <v>0.53700000000000003</v>
      </c>
      <c r="J51" s="9">
        <v>0.54200000000000004</v>
      </c>
      <c r="K51" s="9">
        <v>0.54800000000000004</v>
      </c>
      <c r="L51" s="9">
        <v>0.55400000000000005</v>
      </c>
      <c r="M51" s="9">
        <v>0.56000000000000005</v>
      </c>
      <c r="N51" s="9">
        <v>0.56599999999999995</v>
      </c>
      <c r="O51" s="9">
        <v>0.57299999999999995</v>
      </c>
      <c r="P51" s="9">
        <v>0.57899999999999996</v>
      </c>
      <c r="Q51" s="9">
        <v>0.58499999999999996</v>
      </c>
      <c r="R51" s="9">
        <v>0.59</v>
      </c>
      <c r="S51" s="9">
        <v>0.59499999999999997</v>
      </c>
      <c r="T51" s="9">
        <v>0.59799999999999998</v>
      </c>
      <c r="U51" s="9">
        <v>0.60099999999999998</v>
      </c>
      <c r="V51" s="9">
        <v>0.60599999999999998</v>
      </c>
      <c r="W51" s="9">
        <v>0.61099999999999999</v>
      </c>
      <c r="X51" s="9">
        <v>0.61599999999999999</v>
      </c>
      <c r="Y51" s="9">
        <v>0.61899999999999999</v>
      </c>
      <c r="Z51" s="9">
        <v>0.64100000000000001</v>
      </c>
      <c r="AA51" s="9">
        <v>0.65200000000000002</v>
      </c>
      <c r="AB51" s="9">
        <v>0.65500000000000003</v>
      </c>
      <c r="AC51" s="9">
        <v>0.65700000000000003</v>
      </c>
      <c r="AD51" s="9">
        <v>0.66</v>
      </c>
      <c r="AE51" s="9">
        <v>0.66600000000000004</v>
      </c>
    </row>
    <row r="52" spans="1:31" ht="15.75" thickBot="1">
      <c r="A52" s="10" t="s">
        <v>1007</v>
      </c>
      <c r="B52" s="9">
        <v>0.55100000000000005</v>
      </c>
      <c r="C52" s="9">
        <v>0.54900000000000004</v>
      </c>
      <c r="D52" s="9">
        <v>0.55300000000000005</v>
      </c>
      <c r="E52" s="9">
        <v>0.55700000000000005</v>
      </c>
      <c r="F52" s="9">
        <v>0.56100000000000005</v>
      </c>
      <c r="G52" s="9">
        <v>0.56499999999999995</v>
      </c>
      <c r="H52" s="9">
        <v>0.56699999999999995</v>
      </c>
      <c r="I52" s="9">
        <v>0.56999999999999995</v>
      </c>
      <c r="J52" s="9">
        <v>0.57199999999999995</v>
      </c>
      <c r="K52" s="9">
        <v>0.57499999999999996</v>
      </c>
      <c r="L52" s="9">
        <v>0.57699999999999996</v>
      </c>
      <c r="M52" s="9">
        <v>0.58099999999999996</v>
      </c>
      <c r="N52" s="9">
        <v>0.58599999999999997</v>
      </c>
      <c r="O52" s="9">
        <v>0.59</v>
      </c>
      <c r="P52" s="9">
        <v>0.59399999999999997</v>
      </c>
      <c r="Q52" s="9">
        <v>0.59799999999999998</v>
      </c>
      <c r="R52" s="9">
        <v>0.6</v>
      </c>
      <c r="S52" s="9">
        <v>0.622</v>
      </c>
      <c r="T52" s="9">
        <v>0.629</v>
      </c>
      <c r="U52" s="9">
        <v>0.63300000000000001</v>
      </c>
      <c r="V52" s="9">
        <v>0.64600000000000002</v>
      </c>
      <c r="W52" s="9">
        <v>0.65100000000000002</v>
      </c>
      <c r="X52" s="9">
        <v>0.69499999999999995</v>
      </c>
      <c r="Y52" s="9">
        <v>0.69699999999999995</v>
      </c>
      <c r="Z52" s="9">
        <v>0.69499999999999995</v>
      </c>
      <c r="AA52" s="9">
        <v>0.71699999999999997</v>
      </c>
      <c r="AB52" s="9">
        <v>0.70399999999999996</v>
      </c>
      <c r="AC52" s="9">
        <v>0.70699999999999996</v>
      </c>
      <c r="AD52" s="9">
        <v>0.70899999999999996</v>
      </c>
      <c r="AE52" s="9">
        <v>0.70199999999999996</v>
      </c>
    </row>
    <row r="53" spans="1:31" ht="15.75" thickBot="1">
      <c r="A53" s="10" t="s">
        <v>1008</v>
      </c>
      <c r="B53" s="9">
        <v>0.38900000000000001</v>
      </c>
      <c r="C53" s="9">
        <v>0.39200000000000002</v>
      </c>
      <c r="D53" s="9">
        <v>0.4</v>
      </c>
      <c r="E53" s="9">
        <v>0.40799999999999997</v>
      </c>
      <c r="F53" s="9">
        <v>0.41599999999999998</v>
      </c>
      <c r="G53" s="9">
        <v>0.42399999999999999</v>
      </c>
      <c r="H53" s="9">
        <v>0.433</v>
      </c>
      <c r="I53" s="9">
        <v>0.442</v>
      </c>
      <c r="J53" s="9">
        <v>0.438</v>
      </c>
      <c r="K53" s="9">
        <v>0.46100000000000002</v>
      </c>
      <c r="L53" s="9">
        <v>0.46800000000000003</v>
      </c>
      <c r="M53" s="9">
        <v>0.47599999999999998</v>
      </c>
      <c r="N53" s="9">
        <v>0.48399999999999999</v>
      </c>
      <c r="O53" s="9">
        <v>0.48699999999999999</v>
      </c>
      <c r="P53" s="9">
        <v>0.497</v>
      </c>
      <c r="Q53" s="9">
        <v>0.50700000000000001</v>
      </c>
      <c r="R53" s="9">
        <v>0.51800000000000002</v>
      </c>
      <c r="S53" s="9">
        <v>0.52900000000000003</v>
      </c>
      <c r="T53" s="9">
        <v>0.54</v>
      </c>
      <c r="U53" s="9">
        <v>0.54</v>
      </c>
      <c r="V53" s="9">
        <v>0.55100000000000005</v>
      </c>
      <c r="W53" s="9">
        <v>0.55600000000000005</v>
      </c>
      <c r="X53" s="9">
        <v>0.57099999999999995</v>
      </c>
      <c r="Y53" s="9">
        <v>0.58299999999999996</v>
      </c>
      <c r="Z53" s="9">
        <v>0.58599999999999997</v>
      </c>
      <c r="AA53" s="9">
        <v>0.59699999999999998</v>
      </c>
      <c r="AB53" s="9">
        <v>0.60399999999999998</v>
      </c>
      <c r="AC53" s="9">
        <v>0.60499999999999998</v>
      </c>
      <c r="AD53" s="9">
        <v>0.60899999999999999</v>
      </c>
      <c r="AE53" s="9">
        <v>0.61799999999999999</v>
      </c>
    </row>
    <row r="54" spans="1:31" ht="30.75" thickBot="1">
      <c r="A54" s="10" t="s">
        <v>1009</v>
      </c>
      <c r="B54" s="9">
        <v>0.38200000000000001</v>
      </c>
      <c r="C54" s="9">
        <v>0.38400000000000001</v>
      </c>
      <c r="D54" s="9">
        <v>0.39600000000000002</v>
      </c>
      <c r="E54" s="9">
        <v>0.40799999999999997</v>
      </c>
      <c r="F54" s="9">
        <v>0.42</v>
      </c>
      <c r="G54" s="9">
        <v>0.432</v>
      </c>
      <c r="H54" s="9">
        <v>0.44700000000000001</v>
      </c>
      <c r="I54" s="9">
        <v>0.46300000000000002</v>
      </c>
      <c r="J54" s="9">
        <v>0.47799999999999998</v>
      </c>
      <c r="K54" s="9">
        <v>0.47899999999999998</v>
      </c>
      <c r="L54" s="9">
        <v>0.49299999999999999</v>
      </c>
      <c r="M54" s="9">
        <v>0.502</v>
      </c>
      <c r="N54" s="9">
        <v>0.51400000000000001</v>
      </c>
      <c r="O54" s="9">
        <v>0.52800000000000002</v>
      </c>
      <c r="P54" s="9">
        <v>0.53900000000000003</v>
      </c>
      <c r="Q54" s="9">
        <v>0.55100000000000005</v>
      </c>
      <c r="R54" s="9">
        <v>0.56100000000000005</v>
      </c>
      <c r="S54" s="9">
        <v>0.55500000000000005</v>
      </c>
      <c r="T54" s="9">
        <v>0.55700000000000005</v>
      </c>
      <c r="U54" s="9">
        <v>0.56000000000000005</v>
      </c>
      <c r="V54" s="9">
        <v>0.58599999999999997</v>
      </c>
      <c r="W54" s="9">
        <v>0.56999999999999995</v>
      </c>
      <c r="X54" s="9">
        <v>0.57699999999999996</v>
      </c>
      <c r="Y54" s="9">
        <v>0.57599999999999996</v>
      </c>
      <c r="Z54" s="9">
        <v>0.56799999999999995</v>
      </c>
      <c r="AA54" s="9">
        <v>0.56200000000000006</v>
      </c>
      <c r="AB54" s="9">
        <v>0.56599999999999995</v>
      </c>
      <c r="AC54" s="9">
        <v>0.56200000000000006</v>
      </c>
      <c r="AD54" s="9">
        <v>0.55300000000000005</v>
      </c>
      <c r="AE54" s="9">
        <v>0.55500000000000005</v>
      </c>
    </row>
    <row r="55" spans="1:31" ht="45.75" thickBot="1">
      <c r="A55" s="10" t="s">
        <v>1010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>
        <v>0.40200000000000002</v>
      </c>
      <c r="M55" s="9">
        <v>0.40699999999999997</v>
      </c>
      <c r="N55" s="9">
        <v>0.41099999999999998</v>
      </c>
      <c r="O55" s="9">
        <v>0.41599999999999998</v>
      </c>
      <c r="P55" s="9">
        <v>0.42099999999999999</v>
      </c>
      <c r="Q55" s="9">
        <v>0.42899999999999999</v>
      </c>
      <c r="R55" s="9">
        <v>0.43099999999999999</v>
      </c>
      <c r="S55" s="9">
        <v>0.433</v>
      </c>
      <c r="T55" s="9">
        <v>0.434</v>
      </c>
      <c r="U55" s="9">
        <v>0.436</v>
      </c>
      <c r="V55" s="9">
        <v>0.438</v>
      </c>
      <c r="W55" s="9">
        <v>0.438</v>
      </c>
      <c r="X55" s="9">
        <v>0.439</v>
      </c>
      <c r="Y55" s="9">
        <v>0.439</v>
      </c>
      <c r="Z55" s="9">
        <v>0.439</v>
      </c>
      <c r="AA55" s="9">
        <v>0.44</v>
      </c>
      <c r="AB55" s="9">
        <v>0.44</v>
      </c>
      <c r="AC55" s="9">
        <v>0.441</v>
      </c>
      <c r="AD55" s="9">
        <v>0.441</v>
      </c>
      <c r="AE55" s="9">
        <v>0.46700000000000003</v>
      </c>
    </row>
    <row r="56" spans="1:31" ht="15.75" thickBot="1">
      <c r="A56" s="10" t="s">
        <v>1011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0.27200000000000002</v>
      </c>
      <c r="R56" s="9">
        <v>0.27200000000000002</v>
      </c>
      <c r="S56" s="9">
        <v>0.27100000000000002</v>
      </c>
      <c r="T56" s="9">
        <v>0.27</v>
      </c>
      <c r="U56" s="9">
        <v>0.28199999999999997</v>
      </c>
      <c r="V56" s="9">
        <v>0.27900000000000003</v>
      </c>
      <c r="W56" s="9">
        <v>0.26900000000000002</v>
      </c>
      <c r="X56" s="9">
        <v>0.27100000000000002</v>
      </c>
      <c r="Y56" s="9">
        <v>0.27200000000000002</v>
      </c>
      <c r="Z56" s="9">
        <v>0.28999999999999998</v>
      </c>
      <c r="AA56" s="9">
        <v>0.27900000000000003</v>
      </c>
      <c r="AB56" s="9">
        <v>0.27900000000000003</v>
      </c>
      <c r="AC56" s="9">
        <v>0.26900000000000002</v>
      </c>
      <c r="AD56" s="9">
        <v>0.26900000000000002</v>
      </c>
      <c r="AE56" s="9">
        <v>0.26900000000000002</v>
      </c>
    </row>
    <row r="57" spans="1:31" ht="15.75" thickBot="1">
      <c r="A57" s="10" t="s">
        <v>1012</v>
      </c>
      <c r="B57" s="9">
        <v>0.67500000000000004</v>
      </c>
      <c r="C57" s="9">
        <v>0.67600000000000005</v>
      </c>
      <c r="D57" s="9">
        <v>0.68300000000000005</v>
      </c>
      <c r="E57" s="9">
        <v>0.67800000000000005</v>
      </c>
      <c r="F57" s="9">
        <v>0.69</v>
      </c>
      <c r="G57" s="9">
        <v>0.70699999999999996</v>
      </c>
      <c r="H57" s="9">
        <v>0.72599999999999998</v>
      </c>
      <c r="I57" s="9">
        <v>0.747</v>
      </c>
      <c r="J57" s="9">
        <v>0.76800000000000002</v>
      </c>
      <c r="K57" s="9">
        <v>0.78300000000000003</v>
      </c>
      <c r="L57" s="9">
        <v>0.80800000000000005</v>
      </c>
      <c r="M57" s="9">
        <v>0.82199999999999995</v>
      </c>
      <c r="N57" s="9">
        <v>0.83</v>
      </c>
      <c r="O57" s="9">
        <v>0.83499999999999996</v>
      </c>
      <c r="P57" s="9">
        <v>0.84099999999999997</v>
      </c>
      <c r="Q57" s="9">
        <v>0.85</v>
      </c>
      <c r="R57" s="9">
        <v>0.85199999999999998</v>
      </c>
      <c r="S57" s="9">
        <v>0.85599999999999998</v>
      </c>
      <c r="T57" s="9">
        <v>0.85799999999999998</v>
      </c>
      <c r="U57" s="9">
        <v>0.86299999999999999</v>
      </c>
      <c r="V57" s="9">
        <v>0.872</v>
      </c>
      <c r="W57" s="9">
        <v>0.876</v>
      </c>
      <c r="X57" s="9">
        <v>0.877</v>
      </c>
      <c r="Y57" s="9">
        <v>0.875</v>
      </c>
      <c r="Z57" s="9">
        <v>0.87</v>
      </c>
      <c r="AA57" s="9">
        <v>0.878</v>
      </c>
      <c r="AB57" s="9">
        <v>0.88200000000000001</v>
      </c>
      <c r="AC57" s="9">
        <v>0.88100000000000001</v>
      </c>
      <c r="AD57" s="9">
        <v>0.88200000000000001</v>
      </c>
      <c r="AE57" s="9">
        <v>0.88200000000000001</v>
      </c>
    </row>
    <row r="58" spans="1:31" ht="45.75" thickBot="1">
      <c r="A58" s="10" t="s">
        <v>1013</v>
      </c>
      <c r="B58" s="9">
        <v>0.40699999999999997</v>
      </c>
      <c r="C58" s="9">
        <v>0.41199999999999998</v>
      </c>
      <c r="D58" s="9">
        <v>0.41</v>
      </c>
      <c r="E58" s="9">
        <v>0.40899999999999997</v>
      </c>
      <c r="F58" s="9">
        <v>0.41</v>
      </c>
      <c r="G58" s="9">
        <v>0.40799999999999997</v>
      </c>
      <c r="H58" s="9">
        <v>0.40600000000000003</v>
      </c>
      <c r="I58" s="9">
        <v>0.40100000000000002</v>
      </c>
      <c r="J58" s="9">
        <v>0.39700000000000002</v>
      </c>
      <c r="K58" s="9">
        <v>0.39500000000000002</v>
      </c>
      <c r="L58" s="9">
        <v>0.38800000000000001</v>
      </c>
      <c r="M58" s="9">
        <v>0.38</v>
      </c>
      <c r="N58" s="9">
        <v>0.373</v>
      </c>
      <c r="O58" s="9">
        <v>0.376</v>
      </c>
      <c r="P58" s="9">
        <v>0.40300000000000002</v>
      </c>
      <c r="Q58" s="9">
        <v>0.42599999999999999</v>
      </c>
      <c r="R58" s="9">
        <v>0.45900000000000002</v>
      </c>
      <c r="S58" s="9">
        <v>0.47</v>
      </c>
      <c r="T58" s="9">
        <v>0.48099999999999998</v>
      </c>
      <c r="U58" s="9">
        <v>0.49099999999999999</v>
      </c>
      <c r="V58" s="9">
        <v>0.501</v>
      </c>
      <c r="W58" s="9">
        <v>0.50800000000000001</v>
      </c>
      <c r="X58" s="9">
        <v>0.51500000000000001</v>
      </c>
      <c r="Y58" s="9">
        <v>0.52200000000000002</v>
      </c>
      <c r="Z58" s="9">
        <v>0.53200000000000003</v>
      </c>
      <c r="AA58" s="9">
        <v>0.53700000000000003</v>
      </c>
      <c r="AB58" s="9">
        <v>0.54100000000000004</v>
      </c>
      <c r="AC58" s="9">
        <v>0.54500000000000004</v>
      </c>
      <c r="AD58" s="9">
        <v>0.55300000000000005</v>
      </c>
      <c r="AE58" s="9">
        <v>0.55700000000000005</v>
      </c>
    </row>
    <row r="59" spans="1:31" ht="15.75" thickBot="1">
      <c r="A59" s="10" t="s">
        <v>1014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>
        <v>0.16900000000000001</v>
      </c>
      <c r="M59" s="9">
        <v>0.187</v>
      </c>
      <c r="N59" s="9">
        <v>0.2</v>
      </c>
      <c r="O59" s="9">
        <v>0.20799999999999999</v>
      </c>
      <c r="P59" s="9">
        <v>0.221</v>
      </c>
      <c r="Q59" s="9">
        <v>0.247</v>
      </c>
      <c r="R59" s="9">
        <v>0.26400000000000001</v>
      </c>
      <c r="S59" s="9">
        <v>0.27900000000000003</v>
      </c>
      <c r="T59" s="9">
        <v>0.29799999999999999</v>
      </c>
      <c r="U59" s="9">
        <v>0.3</v>
      </c>
      <c r="V59" s="9">
        <v>0.30499999999999999</v>
      </c>
      <c r="W59" s="9">
        <v>0.312</v>
      </c>
      <c r="X59" s="9">
        <v>0.314</v>
      </c>
      <c r="Y59" s="9">
        <v>0.32</v>
      </c>
      <c r="Z59" s="9">
        <v>0.32300000000000001</v>
      </c>
      <c r="AA59" s="9">
        <v>0.32700000000000001</v>
      </c>
      <c r="AB59" s="9">
        <v>0.32700000000000001</v>
      </c>
      <c r="AC59" s="9">
        <v>0.33200000000000002</v>
      </c>
      <c r="AD59" s="9">
        <v>0.33500000000000002</v>
      </c>
      <c r="AE59" s="9">
        <v>0.34100000000000003</v>
      </c>
    </row>
    <row r="60" spans="1:31" ht="15.75" thickBot="1">
      <c r="A60" s="10" t="s">
        <v>1015</v>
      </c>
      <c r="B60" s="9">
        <v>0.61599999999999999</v>
      </c>
      <c r="C60" s="9">
        <v>0.63500000000000001</v>
      </c>
      <c r="D60" s="9">
        <v>0.64700000000000002</v>
      </c>
      <c r="E60" s="9">
        <v>0.65800000000000003</v>
      </c>
      <c r="F60" s="9">
        <v>0.67</v>
      </c>
      <c r="G60" s="9">
        <v>0.68200000000000005</v>
      </c>
      <c r="H60" s="9">
        <v>0.68300000000000005</v>
      </c>
      <c r="I60" s="9">
        <v>0.68400000000000005</v>
      </c>
      <c r="J60" s="9">
        <v>0.68500000000000005</v>
      </c>
      <c r="K60" s="9">
        <v>0.68600000000000005</v>
      </c>
      <c r="L60" s="9">
        <v>0.68600000000000005</v>
      </c>
      <c r="M60" s="9">
        <v>0.68600000000000005</v>
      </c>
      <c r="N60" s="9">
        <v>0.68500000000000005</v>
      </c>
      <c r="O60" s="9">
        <v>0.68400000000000005</v>
      </c>
      <c r="P60" s="9">
        <v>0.69499999999999995</v>
      </c>
      <c r="Q60" s="9">
        <v>0.69699999999999995</v>
      </c>
      <c r="R60" s="9">
        <v>0.70399999999999996</v>
      </c>
      <c r="S60" s="9">
        <v>0.71399999999999997</v>
      </c>
      <c r="T60" s="9">
        <v>0.71499999999999997</v>
      </c>
      <c r="U60" s="9">
        <v>0.72299999999999998</v>
      </c>
      <c r="V60" s="9">
        <v>0.72399999999999998</v>
      </c>
      <c r="W60" s="9">
        <v>0.73099999999999998</v>
      </c>
      <c r="X60" s="9">
        <v>0.73799999999999999</v>
      </c>
      <c r="Y60" s="9">
        <v>0.74299999999999999</v>
      </c>
      <c r="Z60" s="9">
        <v>0.753</v>
      </c>
      <c r="AA60" s="9">
        <v>0.76200000000000001</v>
      </c>
      <c r="AB60" s="9">
        <v>0.75800000000000001</v>
      </c>
      <c r="AC60" s="9">
        <v>0.76200000000000001</v>
      </c>
      <c r="AD60" s="9">
        <v>0.76400000000000001</v>
      </c>
      <c r="AE60" s="9">
        <v>0.76400000000000001</v>
      </c>
    </row>
    <row r="61" spans="1:31" ht="15.75" thickBot="1">
      <c r="A61" s="10" t="s">
        <v>1016</v>
      </c>
      <c r="B61" s="9">
        <v>0.66600000000000004</v>
      </c>
      <c r="C61" s="9">
        <v>0.68</v>
      </c>
      <c r="D61" s="9">
        <v>0.70299999999999996</v>
      </c>
      <c r="E61" s="9">
        <v>0.71399999999999997</v>
      </c>
      <c r="F61" s="9">
        <v>0.73099999999999998</v>
      </c>
      <c r="G61" s="9">
        <v>0.74099999999999999</v>
      </c>
      <c r="H61" s="9">
        <v>0.752</v>
      </c>
      <c r="I61" s="9">
        <v>0.76200000000000001</v>
      </c>
      <c r="J61" s="9">
        <v>0.77500000000000002</v>
      </c>
      <c r="K61" s="9">
        <v>0.78700000000000003</v>
      </c>
      <c r="L61" s="9">
        <v>0.80300000000000005</v>
      </c>
      <c r="M61" s="9">
        <v>0.81399999999999995</v>
      </c>
      <c r="N61" s="9">
        <v>0.81699999999999995</v>
      </c>
      <c r="O61" s="9">
        <v>0.82</v>
      </c>
      <c r="P61" s="9">
        <v>0.89</v>
      </c>
      <c r="Q61" s="9">
        <v>0.89500000000000002</v>
      </c>
      <c r="R61" s="9">
        <v>0.89600000000000002</v>
      </c>
      <c r="S61" s="9">
        <v>0.89700000000000002</v>
      </c>
      <c r="T61" s="9">
        <v>0.89700000000000002</v>
      </c>
      <c r="U61" s="9">
        <v>0.89200000000000002</v>
      </c>
      <c r="V61" s="9">
        <v>0.89700000000000002</v>
      </c>
      <c r="W61" s="9">
        <v>0.90100000000000002</v>
      </c>
      <c r="X61" s="9">
        <v>0.90400000000000003</v>
      </c>
      <c r="Y61" s="9">
        <v>0.92500000000000004</v>
      </c>
      <c r="Z61" s="9">
        <v>0.92100000000000004</v>
      </c>
      <c r="AA61" s="9">
        <v>0.92300000000000004</v>
      </c>
      <c r="AB61" s="9">
        <v>0.92400000000000004</v>
      </c>
      <c r="AC61" s="9">
        <v>0.92600000000000005</v>
      </c>
      <c r="AD61" s="9">
        <v>0.92700000000000005</v>
      </c>
      <c r="AE61" s="9">
        <v>0.92700000000000005</v>
      </c>
    </row>
    <row r="62" spans="1:31" ht="15.75" thickBot="1">
      <c r="A62" s="10" t="s">
        <v>1017</v>
      </c>
      <c r="B62" s="9">
        <v>0.63100000000000001</v>
      </c>
      <c r="C62" s="9">
        <v>0.65300000000000002</v>
      </c>
      <c r="D62" s="9">
        <v>0.66900000000000004</v>
      </c>
      <c r="E62" s="9">
        <v>0.68200000000000005</v>
      </c>
      <c r="F62" s="9">
        <v>0.71499999999999997</v>
      </c>
      <c r="G62" s="9">
        <v>0.72799999999999998</v>
      </c>
      <c r="H62" s="9">
        <v>0.73699999999999999</v>
      </c>
      <c r="I62" s="9">
        <v>0.74199999999999999</v>
      </c>
      <c r="J62" s="9">
        <v>0.747</v>
      </c>
      <c r="K62" s="9">
        <v>0.755</v>
      </c>
      <c r="L62" s="9">
        <v>0.74299999999999999</v>
      </c>
      <c r="M62" s="9">
        <v>0.74399999999999999</v>
      </c>
      <c r="N62" s="9">
        <v>0.74199999999999999</v>
      </c>
      <c r="O62" s="9">
        <v>0.748</v>
      </c>
      <c r="P62" s="9">
        <v>0.75</v>
      </c>
      <c r="Q62" s="9">
        <v>0.76900000000000002</v>
      </c>
      <c r="R62" s="9">
        <v>0.77400000000000002</v>
      </c>
      <c r="S62" s="9">
        <v>0.77500000000000002</v>
      </c>
      <c r="T62" s="9">
        <v>0.77600000000000002</v>
      </c>
      <c r="U62" s="9">
        <v>0.77800000000000002</v>
      </c>
      <c r="V62" s="9">
        <v>0.78300000000000003</v>
      </c>
      <c r="W62" s="9">
        <v>0.78700000000000003</v>
      </c>
      <c r="X62" s="9">
        <v>0.79200000000000004</v>
      </c>
      <c r="Y62" s="9">
        <v>0.80100000000000005</v>
      </c>
      <c r="Z62" s="9">
        <v>0.81100000000000005</v>
      </c>
      <c r="AA62" s="9">
        <v>0.81200000000000006</v>
      </c>
      <c r="AB62" s="9">
        <v>0.80900000000000005</v>
      </c>
      <c r="AC62" s="9">
        <v>0.81100000000000005</v>
      </c>
      <c r="AD62" s="9">
        <v>0.81200000000000006</v>
      </c>
      <c r="AE62" s="9">
        <v>0.81699999999999995</v>
      </c>
    </row>
    <row r="63" spans="1:31" ht="15.75" thickBot="1">
      <c r="A63" s="10" t="s">
        <v>1018</v>
      </c>
      <c r="B63" s="9">
        <v>0.47299999999999998</v>
      </c>
      <c r="C63" s="9">
        <v>0.48</v>
      </c>
      <c r="D63" s="9">
        <v>0.48699999999999999</v>
      </c>
      <c r="E63" s="9">
        <v>0.49399999999999999</v>
      </c>
      <c r="F63" s="9">
        <v>0.501</v>
      </c>
      <c r="G63" s="9">
        <v>0.50900000000000001</v>
      </c>
      <c r="H63" s="9">
        <v>0.51600000000000001</v>
      </c>
      <c r="I63" s="9">
        <v>0.52300000000000002</v>
      </c>
      <c r="J63" s="9">
        <v>0.53100000000000003</v>
      </c>
      <c r="K63" s="9">
        <v>0.53800000000000003</v>
      </c>
      <c r="L63" s="9">
        <v>0.54500000000000004</v>
      </c>
      <c r="M63" s="9">
        <v>0.55100000000000005</v>
      </c>
      <c r="N63" s="9">
        <v>0.55700000000000005</v>
      </c>
      <c r="O63" s="9">
        <v>0.56299999999999994</v>
      </c>
      <c r="P63" s="9">
        <v>0.56899999999999995</v>
      </c>
      <c r="Q63" s="9">
        <v>0.57499999999999996</v>
      </c>
      <c r="R63" s="9">
        <v>0.57999999999999996</v>
      </c>
      <c r="S63" s="9">
        <v>0.58499999999999996</v>
      </c>
      <c r="T63" s="9">
        <v>0.58899999999999997</v>
      </c>
      <c r="U63" s="9">
        <v>0.59399999999999997</v>
      </c>
      <c r="V63" s="9">
        <v>0.59899999999999998</v>
      </c>
      <c r="W63" s="9">
        <v>0.60399999999999998</v>
      </c>
      <c r="X63" s="9">
        <v>0.60799999999999998</v>
      </c>
      <c r="Y63" s="9">
        <v>0.61199999999999999</v>
      </c>
      <c r="Z63" s="9">
        <v>0.61799999999999999</v>
      </c>
      <c r="AA63" s="9">
        <v>0.623</v>
      </c>
      <c r="AB63" s="9">
        <v>0.628</v>
      </c>
      <c r="AC63" s="9">
        <v>0.63300000000000001</v>
      </c>
      <c r="AD63" s="9">
        <v>0.63900000000000001</v>
      </c>
      <c r="AE63" s="9">
        <v>0.65</v>
      </c>
    </row>
    <row r="64" spans="1:31" ht="15.75" thickBot="1">
      <c r="A64" s="10" t="s">
        <v>1019</v>
      </c>
      <c r="B64" s="9">
        <v>0.183</v>
      </c>
      <c r="C64" s="9">
        <v>0.188</v>
      </c>
      <c r="D64" s="9">
        <v>0.19400000000000001</v>
      </c>
      <c r="E64" s="9">
        <v>0.19900000000000001</v>
      </c>
      <c r="F64" s="9">
        <v>0.20499999999999999</v>
      </c>
      <c r="G64" s="9">
        <v>0.21</v>
      </c>
      <c r="H64" s="9">
        <v>0.219</v>
      </c>
      <c r="I64" s="9">
        <v>0.22800000000000001</v>
      </c>
      <c r="J64" s="9">
        <v>0.23599999999999999</v>
      </c>
      <c r="K64" s="9">
        <v>0.245</v>
      </c>
      <c r="L64" s="9">
        <v>0.254</v>
      </c>
      <c r="M64" s="9">
        <v>0.26400000000000001</v>
      </c>
      <c r="N64" s="9">
        <v>0.27400000000000002</v>
      </c>
      <c r="O64" s="9">
        <v>0.28399999999999997</v>
      </c>
      <c r="P64" s="9">
        <v>0.29299999999999998</v>
      </c>
      <c r="Q64" s="9">
        <v>0.30299999999999999</v>
      </c>
      <c r="R64" s="9">
        <v>0.314</v>
      </c>
      <c r="S64" s="9">
        <v>0.32400000000000001</v>
      </c>
      <c r="T64" s="9">
        <v>0.33300000000000002</v>
      </c>
      <c r="U64" s="9">
        <v>0.33500000000000002</v>
      </c>
      <c r="V64" s="9">
        <v>0.33500000000000002</v>
      </c>
      <c r="W64" s="9">
        <v>0.33700000000000002</v>
      </c>
      <c r="X64" s="9">
        <v>0.34499999999999997</v>
      </c>
      <c r="Y64" s="9">
        <v>0.35699999999999998</v>
      </c>
      <c r="Z64" s="9">
        <v>0.36199999999999999</v>
      </c>
      <c r="AA64" s="9">
        <v>0.36699999999999999</v>
      </c>
      <c r="AB64" s="9">
        <v>0.373</v>
      </c>
      <c r="AC64" s="9">
        <v>0.38100000000000001</v>
      </c>
      <c r="AD64" s="9">
        <v>0.39</v>
      </c>
      <c r="AE64" s="9">
        <v>0.40600000000000003</v>
      </c>
    </row>
    <row r="65" spans="1:31" ht="15.75" thickBot="1">
      <c r="A65" s="10" t="s">
        <v>1020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>
        <v>0.71699999999999997</v>
      </c>
      <c r="M65" s="9">
        <v>0.72099999999999997</v>
      </c>
      <c r="N65" s="9">
        <v>0.72399999999999998</v>
      </c>
      <c r="O65" s="9">
        <v>0.73099999999999998</v>
      </c>
      <c r="P65" s="9">
        <v>0.74</v>
      </c>
      <c r="Q65" s="9">
        <v>0.753</v>
      </c>
      <c r="R65" s="9">
        <v>0.752</v>
      </c>
      <c r="S65" s="9">
        <v>0.77</v>
      </c>
      <c r="T65" s="9">
        <v>0.76100000000000001</v>
      </c>
      <c r="U65" s="9">
        <v>0.77500000000000002</v>
      </c>
      <c r="V65" s="9">
        <v>0.77700000000000002</v>
      </c>
      <c r="W65" s="9">
        <v>0.77900000000000003</v>
      </c>
      <c r="X65" s="9">
        <v>0.79</v>
      </c>
      <c r="Y65" s="9">
        <v>0.80400000000000005</v>
      </c>
      <c r="Z65" s="9">
        <v>0.81599999999999995</v>
      </c>
      <c r="AA65" s="9">
        <v>0.83099999999999996</v>
      </c>
      <c r="AB65" s="9">
        <v>0.83499999999999996</v>
      </c>
      <c r="AC65" s="9">
        <v>0.84499999999999997</v>
      </c>
      <c r="AD65" s="9">
        <v>0.85099999999999998</v>
      </c>
      <c r="AE65" s="9">
        <v>0.86199999999999999</v>
      </c>
    </row>
    <row r="66" spans="1:31" ht="30.75" thickBot="1">
      <c r="A66" s="10" t="s">
        <v>1021</v>
      </c>
      <c r="B66" s="9">
        <v>0.69199999999999995</v>
      </c>
      <c r="C66" s="9">
        <v>0.70499999999999996</v>
      </c>
      <c r="D66" s="9">
        <v>0.71499999999999997</v>
      </c>
      <c r="E66" s="9">
        <v>0.74</v>
      </c>
      <c r="F66" s="9">
        <v>0.75</v>
      </c>
      <c r="G66" s="9">
        <v>0.75900000000000001</v>
      </c>
      <c r="H66" s="9">
        <v>0.76700000000000002</v>
      </c>
      <c r="I66" s="9">
        <v>0.77500000000000002</v>
      </c>
      <c r="J66" s="9">
        <v>0.79400000000000004</v>
      </c>
      <c r="K66" s="9">
        <v>0.81</v>
      </c>
      <c r="L66" s="9">
        <v>0.82499999999999996</v>
      </c>
      <c r="M66" s="9">
        <v>0.84</v>
      </c>
      <c r="N66" s="9">
        <v>0.85599999999999998</v>
      </c>
      <c r="O66" s="9">
        <v>0.871</v>
      </c>
      <c r="P66" s="9">
        <v>0.89400000000000002</v>
      </c>
      <c r="Q66" s="9">
        <v>0.89300000000000002</v>
      </c>
      <c r="R66" s="9">
        <v>0.91100000000000003</v>
      </c>
      <c r="S66" s="9">
        <v>0.91500000000000004</v>
      </c>
      <c r="T66" s="9">
        <v>0.91900000000000004</v>
      </c>
      <c r="U66" s="9">
        <v>0.92300000000000004</v>
      </c>
      <c r="V66" s="9">
        <v>0.92500000000000004</v>
      </c>
      <c r="W66" s="9">
        <v>0.93</v>
      </c>
      <c r="X66" s="9">
        <v>0.93300000000000005</v>
      </c>
      <c r="Y66" s="9">
        <v>0.93100000000000005</v>
      </c>
      <c r="Z66" s="9">
        <v>0.93300000000000005</v>
      </c>
      <c r="AA66" s="9">
        <v>0.93400000000000005</v>
      </c>
      <c r="AB66" s="9">
        <v>0.93700000000000006</v>
      </c>
      <c r="AC66" s="9">
        <v>0.94</v>
      </c>
      <c r="AD66" s="9">
        <v>0.94299999999999995</v>
      </c>
      <c r="AE66" s="9">
        <v>0.94299999999999995</v>
      </c>
    </row>
    <row r="67" spans="1:31" ht="15.75" thickBot="1">
      <c r="A67" s="10" t="s">
        <v>1022</v>
      </c>
      <c r="B67" s="9">
        <v>0.375</v>
      </c>
      <c r="C67" s="9">
        <v>0.38100000000000001</v>
      </c>
      <c r="D67" s="9">
        <v>0.38600000000000001</v>
      </c>
      <c r="E67" s="9">
        <v>0.39100000000000001</v>
      </c>
      <c r="F67" s="9">
        <v>0.39700000000000002</v>
      </c>
      <c r="G67" s="9">
        <v>0.40200000000000002</v>
      </c>
      <c r="H67" s="9">
        <v>0.40500000000000003</v>
      </c>
      <c r="I67" s="9">
        <v>0.40899999999999997</v>
      </c>
      <c r="J67" s="9">
        <v>0.41099999999999998</v>
      </c>
      <c r="K67" s="9">
        <v>0.41599999999999998</v>
      </c>
      <c r="L67" s="9">
        <v>0.42699999999999999</v>
      </c>
      <c r="M67" s="9">
        <v>0.41899999999999998</v>
      </c>
      <c r="N67" s="9">
        <v>0.42699999999999999</v>
      </c>
      <c r="O67" s="9">
        <v>0.42299999999999999</v>
      </c>
      <c r="P67" s="9">
        <v>0.437</v>
      </c>
      <c r="Q67" s="9">
        <v>0.45400000000000001</v>
      </c>
      <c r="R67" s="9">
        <v>0.46899999999999997</v>
      </c>
      <c r="S67" s="9">
        <v>0.49199999999999999</v>
      </c>
      <c r="T67" s="9">
        <v>0.51100000000000001</v>
      </c>
      <c r="U67" s="9">
        <v>0.51600000000000001</v>
      </c>
      <c r="V67" s="9">
        <v>0.52600000000000002</v>
      </c>
      <c r="W67" s="9">
        <v>0.53300000000000003</v>
      </c>
      <c r="X67" s="9">
        <v>0.53</v>
      </c>
      <c r="Y67" s="9">
        <v>0.53800000000000003</v>
      </c>
      <c r="Z67" s="9">
        <v>0.54500000000000004</v>
      </c>
      <c r="AA67" s="9">
        <v>0.53800000000000003</v>
      </c>
      <c r="AB67" s="9">
        <v>0.55600000000000005</v>
      </c>
      <c r="AC67" s="9">
        <v>0.55500000000000005</v>
      </c>
      <c r="AD67" s="9">
        <v>0.55800000000000005</v>
      </c>
      <c r="AE67" s="9">
        <v>0.56299999999999994</v>
      </c>
    </row>
    <row r="68" spans="1:31" ht="15.75" thickBot="1">
      <c r="A68" s="10" t="s">
        <v>1023</v>
      </c>
      <c r="B68" s="9">
        <v>0.60699999999999998</v>
      </c>
      <c r="C68" s="9">
        <v>0.624</v>
      </c>
      <c r="D68" s="9">
        <v>0.623</v>
      </c>
      <c r="E68" s="9">
        <v>0.61899999999999999</v>
      </c>
      <c r="F68" s="9">
        <v>0.626</v>
      </c>
      <c r="G68" s="9">
        <v>0.627</v>
      </c>
      <c r="H68" s="9">
        <v>0.63200000000000001</v>
      </c>
      <c r="I68" s="9">
        <v>0.63900000000000001</v>
      </c>
      <c r="J68" s="9">
        <v>0.65900000000000003</v>
      </c>
      <c r="K68" s="9">
        <v>0.65900000000000003</v>
      </c>
      <c r="L68" s="9">
        <v>0.67200000000000004</v>
      </c>
      <c r="M68" s="9">
        <v>0.69</v>
      </c>
      <c r="N68" s="9">
        <v>0.71399999999999997</v>
      </c>
      <c r="O68" s="9">
        <v>0.72399999999999998</v>
      </c>
      <c r="P68" s="9">
        <v>0.74199999999999999</v>
      </c>
      <c r="Q68" s="9">
        <v>0.76800000000000002</v>
      </c>
      <c r="R68" s="9">
        <v>0.77500000000000002</v>
      </c>
      <c r="S68" s="9">
        <v>0.76400000000000001</v>
      </c>
      <c r="T68" s="9">
        <v>0.78500000000000003</v>
      </c>
      <c r="U68" s="9">
        <v>0.79400000000000004</v>
      </c>
      <c r="V68" s="9">
        <v>0.79300000000000004</v>
      </c>
      <c r="W68" s="9">
        <v>0.79500000000000004</v>
      </c>
      <c r="X68" s="9">
        <v>0.80500000000000005</v>
      </c>
      <c r="Y68" s="9">
        <v>0.81200000000000006</v>
      </c>
      <c r="Z68" s="9">
        <v>0.83099999999999996</v>
      </c>
      <c r="AA68" s="9">
        <v>0.83299999999999996</v>
      </c>
      <c r="AB68" s="9">
        <v>0.82399999999999995</v>
      </c>
      <c r="AC68" s="9">
        <v>0.83299999999999996</v>
      </c>
      <c r="AD68" s="9">
        <v>0.83299999999999996</v>
      </c>
      <c r="AE68" s="9">
        <v>0.84899999999999998</v>
      </c>
    </row>
    <row r="69" spans="1:31" ht="15.75" thickBot="1">
      <c r="A69" s="10" t="s">
        <v>1024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>
        <v>0.65400000000000003</v>
      </c>
      <c r="O69" s="9">
        <v>0.66200000000000003</v>
      </c>
      <c r="P69" s="9">
        <v>0.67</v>
      </c>
      <c r="Q69" s="9">
        <v>0.67800000000000005</v>
      </c>
      <c r="R69" s="9">
        <v>0.68700000000000006</v>
      </c>
      <c r="S69" s="9">
        <v>0.69499999999999995</v>
      </c>
      <c r="T69" s="9">
        <v>0.70299999999999996</v>
      </c>
      <c r="U69" s="9">
        <v>0.71099999999999997</v>
      </c>
      <c r="V69" s="9">
        <v>0.71899999999999997</v>
      </c>
      <c r="W69" s="9">
        <v>0.72599999999999998</v>
      </c>
      <c r="X69" s="9">
        <v>0.73299999999999998</v>
      </c>
      <c r="Y69" s="9">
        <v>0.74</v>
      </c>
      <c r="Z69" s="9">
        <v>0.747</v>
      </c>
      <c r="AA69" s="9">
        <v>0.754</v>
      </c>
      <c r="AB69" s="9">
        <v>0.75800000000000001</v>
      </c>
      <c r="AC69" s="9">
        <v>0.75</v>
      </c>
      <c r="AD69" s="9">
        <v>0.755</v>
      </c>
      <c r="AE69" s="9">
        <v>0.77</v>
      </c>
    </row>
    <row r="70" spans="1:31" ht="30.75" thickBot="1">
      <c r="A70" s="10" t="s">
        <v>1025</v>
      </c>
      <c r="B70" s="9">
        <v>0.28399999999999997</v>
      </c>
      <c r="C70" s="9">
        <v>0.28899999999999998</v>
      </c>
      <c r="D70" s="9">
        <v>0.29399999999999998</v>
      </c>
      <c r="E70" s="9">
        <v>0.3</v>
      </c>
      <c r="F70" s="9">
        <v>0.30399999999999999</v>
      </c>
      <c r="G70" s="9">
        <v>0.311</v>
      </c>
      <c r="H70" s="9">
        <v>0.32</v>
      </c>
      <c r="I70" s="9">
        <v>0.33</v>
      </c>
      <c r="J70" s="9">
        <v>0.33900000000000002</v>
      </c>
      <c r="K70" s="9">
        <v>0.34899999999999998</v>
      </c>
      <c r="L70" s="9">
        <v>0.35799999999999998</v>
      </c>
      <c r="M70" s="9">
        <v>0.36799999999999999</v>
      </c>
      <c r="N70" s="9">
        <v>0.379</v>
      </c>
      <c r="O70" s="9">
        <v>0.38200000000000001</v>
      </c>
      <c r="P70" s="9">
        <v>0.38600000000000001</v>
      </c>
      <c r="Q70" s="9">
        <v>0.39</v>
      </c>
      <c r="R70" s="9">
        <v>0.40300000000000002</v>
      </c>
      <c r="S70" s="9">
        <v>0.41599999999999998</v>
      </c>
      <c r="T70" s="9">
        <v>0.42299999999999999</v>
      </c>
      <c r="U70" s="9">
        <v>0.43</v>
      </c>
      <c r="V70" s="9">
        <v>0.437</v>
      </c>
      <c r="W70" s="9">
        <v>0.443</v>
      </c>
      <c r="X70" s="9">
        <v>0.45</v>
      </c>
      <c r="Y70" s="9">
        <v>0.45300000000000001</v>
      </c>
      <c r="Z70" s="9">
        <v>0.51</v>
      </c>
      <c r="AA70" s="9">
        <v>0.51200000000000001</v>
      </c>
      <c r="AB70" s="9">
        <v>0.51100000000000001</v>
      </c>
      <c r="AC70" s="9">
        <v>0.51100000000000001</v>
      </c>
      <c r="AD70" s="9">
        <v>0.51100000000000001</v>
      </c>
      <c r="AE70" s="9">
        <v>0.51900000000000002</v>
      </c>
    </row>
    <row r="71" spans="1:31" ht="15.75" thickBot="1">
      <c r="A71" s="10" t="s">
        <v>1026</v>
      </c>
      <c r="B71" s="9">
        <v>0.121</v>
      </c>
      <c r="C71" s="9">
        <v>0.125</v>
      </c>
      <c r="D71" s="9">
        <v>0.129</v>
      </c>
      <c r="E71" s="9">
        <v>0.13200000000000001</v>
      </c>
      <c r="F71" s="9">
        <v>0.13700000000000001</v>
      </c>
      <c r="G71" s="9">
        <v>0.14199999999999999</v>
      </c>
      <c r="H71" s="9">
        <v>0.14699999999999999</v>
      </c>
      <c r="I71" s="9">
        <v>0.158</v>
      </c>
      <c r="J71" s="9">
        <v>0.16900000000000001</v>
      </c>
      <c r="K71" s="9">
        <v>0.18</v>
      </c>
      <c r="L71" s="9">
        <v>0.191</v>
      </c>
      <c r="M71" s="9">
        <v>0.20300000000000001</v>
      </c>
      <c r="N71" s="9">
        <v>0.214</v>
      </c>
      <c r="O71" s="9">
        <v>0.19400000000000001</v>
      </c>
      <c r="P71" s="9">
        <v>0.23599999999999999</v>
      </c>
      <c r="Q71" s="9">
        <v>0.251</v>
      </c>
      <c r="R71" s="9">
        <v>0.26500000000000001</v>
      </c>
      <c r="S71" s="9">
        <v>0.27200000000000002</v>
      </c>
      <c r="T71" s="9">
        <v>0.28100000000000003</v>
      </c>
      <c r="U71" s="9">
        <v>0.28000000000000003</v>
      </c>
      <c r="V71" s="9">
        <v>0.28799999999999998</v>
      </c>
      <c r="W71" s="9">
        <v>0.309</v>
      </c>
      <c r="X71" s="9">
        <v>0.32200000000000001</v>
      </c>
      <c r="Y71" s="9">
        <v>0.33300000000000002</v>
      </c>
      <c r="Z71" s="9">
        <v>0.34</v>
      </c>
      <c r="AA71" s="9">
        <v>0.34300000000000003</v>
      </c>
      <c r="AB71" s="9">
        <v>0.34699999999999998</v>
      </c>
      <c r="AC71" s="9">
        <v>0.34799999999999998</v>
      </c>
      <c r="AD71" s="9">
        <v>0.35</v>
      </c>
      <c r="AE71" s="9">
        <v>0.35399999999999998</v>
      </c>
    </row>
    <row r="72" spans="1:31" ht="30.75" thickBot="1">
      <c r="A72" s="10" t="s">
        <v>1027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>
        <v>0.311</v>
      </c>
      <c r="R72" s="9">
        <v>0.32500000000000001</v>
      </c>
      <c r="S72" s="9">
        <v>0.33400000000000002</v>
      </c>
      <c r="T72" s="9">
        <v>0.34499999999999997</v>
      </c>
      <c r="U72" s="9">
        <v>0.35399999999999998</v>
      </c>
      <c r="V72" s="9">
        <v>0.36099999999999999</v>
      </c>
      <c r="W72" s="9">
        <v>0.371</v>
      </c>
      <c r="X72" s="9">
        <v>0.377</v>
      </c>
      <c r="Y72" s="9">
        <v>0.38400000000000001</v>
      </c>
      <c r="Z72" s="9">
        <v>0.39400000000000002</v>
      </c>
      <c r="AA72" s="9">
        <v>0.39800000000000002</v>
      </c>
      <c r="AB72" s="9">
        <v>0.4</v>
      </c>
      <c r="AC72" s="9">
        <v>0.40200000000000002</v>
      </c>
      <c r="AD72" s="9">
        <v>0.40200000000000002</v>
      </c>
      <c r="AE72" s="9">
        <v>0.41399999999999998</v>
      </c>
    </row>
    <row r="73" spans="1:31" ht="15.75" thickBot="1">
      <c r="A73" s="10" t="s">
        <v>1028</v>
      </c>
      <c r="B73" s="9">
        <v>0.50700000000000001</v>
      </c>
      <c r="C73" s="9">
        <v>0.51200000000000001</v>
      </c>
      <c r="D73" s="9">
        <v>0.51700000000000002</v>
      </c>
      <c r="E73" s="9">
        <v>0.52300000000000002</v>
      </c>
      <c r="F73" s="9">
        <v>0.52800000000000002</v>
      </c>
      <c r="G73" s="9">
        <v>0.53300000000000003</v>
      </c>
      <c r="H73" s="9">
        <v>0.53900000000000003</v>
      </c>
      <c r="I73" s="9">
        <v>0.54500000000000004</v>
      </c>
      <c r="J73" s="9">
        <v>0.55000000000000004</v>
      </c>
      <c r="K73" s="9">
        <v>0.55600000000000005</v>
      </c>
      <c r="L73" s="9">
        <v>0.56100000000000005</v>
      </c>
      <c r="M73" s="9">
        <v>0.56499999999999995</v>
      </c>
      <c r="N73" s="9">
        <v>0.56799999999999995</v>
      </c>
      <c r="O73" s="9">
        <v>0.55400000000000005</v>
      </c>
      <c r="P73" s="9">
        <v>0.56100000000000005</v>
      </c>
      <c r="Q73" s="9">
        <v>0.56999999999999995</v>
      </c>
      <c r="R73" s="9">
        <v>0.56499999999999995</v>
      </c>
      <c r="S73" s="9">
        <v>0.56100000000000005</v>
      </c>
      <c r="T73" s="9">
        <v>0.56499999999999995</v>
      </c>
      <c r="U73" s="9">
        <v>0.56499999999999995</v>
      </c>
      <c r="V73" s="9">
        <v>0.57499999999999996</v>
      </c>
      <c r="W73" s="9">
        <v>0.59099999999999997</v>
      </c>
      <c r="X73" s="9">
        <v>0.59099999999999997</v>
      </c>
      <c r="Y73" s="9">
        <v>0.59299999999999997</v>
      </c>
      <c r="Z73" s="9">
        <v>0.59699999999999998</v>
      </c>
      <c r="AA73" s="9">
        <v>0.59799999999999998</v>
      </c>
      <c r="AB73" s="9">
        <v>0.6</v>
      </c>
      <c r="AC73" s="9">
        <v>0.60099999999999998</v>
      </c>
      <c r="AD73" s="9">
        <v>0.60199999999999998</v>
      </c>
      <c r="AE73" s="9">
        <v>0.60099999999999998</v>
      </c>
    </row>
    <row r="74" spans="1:31" ht="15.75" thickBot="1">
      <c r="A74" s="10" t="s">
        <v>1029</v>
      </c>
      <c r="B74" s="9">
        <v>0.28799999999999998</v>
      </c>
      <c r="C74" s="9">
        <v>0.29399999999999998</v>
      </c>
      <c r="D74" s="9">
        <v>0.29899999999999999</v>
      </c>
      <c r="E74" s="9">
        <v>0.30499999999999999</v>
      </c>
      <c r="F74" s="9">
        <v>0.31</v>
      </c>
      <c r="G74" s="9">
        <v>0.316</v>
      </c>
      <c r="H74" s="9">
        <v>0.32200000000000001</v>
      </c>
      <c r="I74" s="9">
        <v>0.32800000000000001</v>
      </c>
      <c r="J74" s="9">
        <v>0.33300000000000002</v>
      </c>
      <c r="K74" s="9">
        <v>0.33900000000000002</v>
      </c>
      <c r="L74" s="9">
        <v>0.34499999999999997</v>
      </c>
      <c r="M74" s="9">
        <v>0.35099999999999998</v>
      </c>
      <c r="N74" s="9">
        <v>0.35599999999999998</v>
      </c>
      <c r="O74" s="9">
        <v>0.36199999999999999</v>
      </c>
      <c r="P74" s="9">
        <v>0.36799999999999999</v>
      </c>
      <c r="Q74" s="9">
        <v>0.373</v>
      </c>
      <c r="R74" s="9">
        <v>0.378</v>
      </c>
      <c r="S74" s="9">
        <v>0.38400000000000001</v>
      </c>
      <c r="T74" s="9">
        <v>0.38900000000000001</v>
      </c>
      <c r="U74" s="9">
        <v>0.39400000000000002</v>
      </c>
      <c r="V74" s="9">
        <v>0.39900000000000002</v>
      </c>
      <c r="W74" s="9">
        <v>0.40699999999999997</v>
      </c>
      <c r="X74" s="9">
        <v>0.41099999999999998</v>
      </c>
      <c r="Y74" s="9">
        <v>0.41699999999999998</v>
      </c>
      <c r="Z74" s="9">
        <v>0.42399999999999999</v>
      </c>
      <c r="AA74" s="9">
        <v>0.43</v>
      </c>
      <c r="AB74" s="9">
        <v>0.437</v>
      </c>
      <c r="AC74" s="9">
        <v>0.44500000000000001</v>
      </c>
      <c r="AD74" s="9">
        <v>0.45</v>
      </c>
      <c r="AE74" s="9">
        <v>0.45600000000000002</v>
      </c>
    </row>
    <row r="75" spans="1:31" ht="30.75" thickBot="1">
      <c r="A75" s="10" t="s">
        <v>1030</v>
      </c>
      <c r="B75" s="9">
        <v>0.35499999999999998</v>
      </c>
      <c r="C75" s="9">
        <v>0.35699999999999998</v>
      </c>
      <c r="D75" s="9">
        <v>0.36199999999999999</v>
      </c>
      <c r="E75" s="9">
        <v>0.36699999999999999</v>
      </c>
      <c r="F75" s="9">
        <v>0.374</v>
      </c>
      <c r="G75" s="9">
        <v>0.38100000000000001</v>
      </c>
      <c r="H75" s="9">
        <v>0.38900000000000001</v>
      </c>
      <c r="I75" s="9">
        <v>0.39600000000000002</v>
      </c>
      <c r="J75" s="9">
        <v>0.40300000000000002</v>
      </c>
      <c r="K75" s="9">
        <v>0.41099999999999998</v>
      </c>
      <c r="L75" s="9">
        <v>0.41799999999999998</v>
      </c>
      <c r="M75" s="9">
        <v>0.42599999999999999</v>
      </c>
      <c r="N75" s="9">
        <v>0.434</v>
      </c>
      <c r="O75" s="9">
        <v>0.442</v>
      </c>
      <c r="P75" s="9">
        <v>0.44900000000000001</v>
      </c>
      <c r="Q75" s="9">
        <v>0.45700000000000002</v>
      </c>
      <c r="R75" s="9">
        <v>0.46500000000000002</v>
      </c>
      <c r="S75" s="9">
        <v>0.47399999999999998</v>
      </c>
      <c r="T75" s="9">
        <v>0.46100000000000002</v>
      </c>
      <c r="U75" s="9">
        <v>0.46899999999999997</v>
      </c>
      <c r="V75" s="9">
        <v>0.47699999999999998</v>
      </c>
      <c r="W75" s="9">
        <v>0.48</v>
      </c>
      <c r="X75" s="9">
        <v>0.47399999999999998</v>
      </c>
      <c r="Y75" s="9">
        <v>0.47399999999999998</v>
      </c>
      <c r="Z75" s="9">
        <v>0.47899999999999998</v>
      </c>
      <c r="AA75" s="9">
        <v>0.47899999999999998</v>
      </c>
      <c r="AB75" s="9">
        <v>0.49199999999999999</v>
      </c>
      <c r="AC75" s="9">
        <v>0.496</v>
      </c>
      <c r="AD75" s="9">
        <v>0.499</v>
      </c>
      <c r="AE75" s="9">
        <v>0.499</v>
      </c>
    </row>
    <row r="76" spans="1:31" ht="30.75" thickBot="1">
      <c r="A76" s="10" t="s">
        <v>1031</v>
      </c>
      <c r="B76" s="9">
        <v>0.64</v>
      </c>
      <c r="C76" s="9">
        <v>0.64500000000000002</v>
      </c>
      <c r="D76" s="9">
        <v>0.65</v>
      </c>
      <c r="E76" s="9">
        <v>0.65500000000000003</v>
      </c>
      <c r="F76" s="9">
        <v>0.66</v>
      </c>
      <c r="G76" s="9">
        <v>0.66500000000000004</v>
      </c>
      <c r="H76" s="9">
        <v>0.66900000000000004</v>
      </c>
      <c r="I76" s="9">
        <v>0.67300000000000004</v>
      </c>
      <c r="J76" s="9">
        <v>0.67700000000000005</v>
      </c>
      <c r="K76" s="9">
        <v>0.68200000000000005</v>
      </c>
      <c r="L76" s="9">
        <v>0.68600000000000005</v>
      </c>
      <c r="M76" s="9">
        <v>0.70099999999999996</v>
      </c>
      <c r="N76" s="9">
        <v>0.71599999999999997</v>
      </c>
      <c r="O76" s="9">
        <v>0.73099999999999998</v>
      </c>
      <c r="P76" s="9">
        <v>0.747</v>
      </c>
      <c r="Q76" s="9">
        <v>0.76200000000000001</v>
      </c>
      <c r="R76" s="9">
        <v>0.78100000000000003</v>
      </c>
      <c r="S76" s="9">
        <v>0.78300000000000003</v>
      </c>
      <c r="T76" s="9">
        <v>0.79800000000000004</v>
      </c>
      <c r="U76" s="9">
        <v>0.80700000000000005</v>
      </c>
      <c r="V76" s="9">
        <v>0.80800000000000005</v>
      </c>
      <c r="W76" s="9">
        <v>0.80700000000000005</v>
      </c>
      <c r="X76" s="9">
        <v>0.82399999999999995</v>
      </c>
      <c r="Y76" s="9">
        <v>0.82799999999999996</v>
      </c>
      <c r="Z76" s="9">
        <v>0.84399999999999997</v>
      </c>
      <c r="AA76" s="9">
        <v>0.85</v>
      </c>
      <c r="AB76" s="9">
        <v>0.85899999999999999</v>
      </c>
      <c r="AC76" s="9">
        <v>0.86299999999999999</v>
      </c>
      <c r="AD76" s="9">
        <v>0.871</v>
      </c>
      <c r="AE76" s="9">
        <v>0.88</v>
      </c>
    </row>
    <row r="77" spans="1:31" ht="15.75" thickBot="1">
      <c r="A77" s="10" t="s">
        <v>1032</v>
      </c>
      <c r="B77" s="9">
        <v>0.59799999999999998</v>
      </c>
      <c r="C77" s="9">
        <v>0.60899999999999999</v>
      </c>
      <c r="D77" s="9">
        <v>0.623</v>
      </c>
      <c r="E77" s="9">
        <v>0.65300000000000002</v>
      </c>
      <c r="F77" s="9">
        <v>0.68300000000000005</v>
      </c>
      <c r="G77" s="9">
        <v>0.70099999999999996</v>
      </c>
      <c r="H77" s="9">
        <v>0.71</v>
      </c>
      <c r="I77" s="9">
        <v>0.70599999999999996</v>
      </c>
      <c r="J77" s="9">
        <v>0.71499999999999997</v>
      </c>
      <c r="K77" s="9">
        <v>0.72699999999999998</v>
      </c>
      <c r="L77" s="9">
        <v>0.73599999999999999</v>
      </c>
      <c r="M77" s="9">
        <v>0.749</v>
      </c>
      <c r="N77" s="9">
        <v>0.75800000000000001</v>
      </c>
      <c r="O77" s="9">
        <v>0.77300000000000002</v>
      </c>
      <c r="P77" s="9">
        <v>0.77</v>
      </c>
      <c r="Q77" s="9">
        <v>0.77800000000000002</v>
      </c>
      <c r="R77" s="9">
        <v>0.79500000000000004</v>
      </c>
      <c r="S77" s="9">
        <v>0.80100000000000005</v>
      </c>
      <c r="T77" s="9">
        <v>0.80800000000000005</v>
      </c>
      <c r="U77" s="9">
        <v>0.82599999999999996</v>
      </c>
      <c r="V77" s="9">
        <v>0.83</v>
      </c>
      <c r="W77" s="9">
        <v>0.81299999999999994</v>
      </c>
      <c r="X77" s="9">
        <v>0.81799999999999995</v>
      </c>
      <c r="Y77" s="9">
        <v>0.83399999999999996</v>
      </c>
      <c r="Z77" s="9">
        <v>0.82099999999999995</v>
      </c>
      <c r="AA77" s="9">
        <v>0.82299999999999995</v>
      </c>
      <c r="AB77" s="9">
        <v>0.81799999999999995</v>
      </c>
      <c r="AC77" s="9">
        <v>0.81599999999999995</v>
      </c>
      <c r="AD77" s="9">
        <v>0.81899999999999995</v>
      </c>
      <c r="AE77" s="9">
        <v>0.82099999999999995</v>
      </c>
    </row>
    <row r="78" spans="1:31" ht="15.75" thickBot="1">
      <c r="A78" s="10" t="s">
        <v>1033</v>
      </c>
      <c r="B78" s="9">
        <v>0.67800000000000005</v>
      </c>
      <c r="C78" s="9">
        <v>0.71</v>
      </c>
      <c r="D78" s="9">
        <v>0.72199999999999998</v>
      </c>
      <c r="E78" s="9">
        <v>0.72099999999999997</v>
      </c>
      <c r="F78" s="9">
        <v>0.73099999999999998</v>
      </c>
      <c r="G78" s="9">
        <v>0.73799999999999999</v>
      </c>
      <c r="H78" s="9">
        <v>0.74199999999999999</v>
      </c>
      <c r="I78" s="9">
        <v>0.75800000000000001</v>
      </c>
      <c r="J78" s="9">
        <v>0.77400000000000002</v>
      </c>
      <c r="K78" s="9">
        <v>0.77800000000000002</v>
      </c>
      <c r="L78" s="9">
        <v>0.78900000000000003</v>
      </c>
      <c r="M78" s="9">
        <v>0.79600000000000004</v>
      </c>
      <c r="N78" s="9">
        <v>0.81299999999999994</v>
      </c>
      <c r="O78" s="9">
        <v>0.82699999999999996</v>
      </c>
      <c r="P78" s="9">
        <v>0.82799999999999996</v>
      </c>
      <c r="Q78" s="9">
        <v>0.83499999999999996</v>
      </c>
      <c r="R78" s="9">
        <v>0.83799999999999997</v>
      </c>
      <c r="S78" s="9">
        <v>0.84199999999999997</v>
      </c>
      <c r="T78" s="9">
        <v>0.84599999999999997</v>
      </c>
      <c r="U78" s="9">
        <v>0.84899999999999998</v>
      </c>
      <c r="V78" s="9">
        <v>0.85299999999999998</v>
      </c>
      <c r="W78" s="9">
        <v>0.86799999999999999</v>
      </c>
      <c r="X78" s="9">
        <v>0.88300000000000001</v>
      </c>
      <c r="Y78" s="9">
        <v>0.89800000000000002</v>
      </c>
      <c r="Z78" s="9">
        <v>0.90600000000000003</v>
      </c>
      <c r="AA78" s="9">
        <v>0.90600000000000003</v>
      </c>
      <c r="AB78" s="9">
        <v>0.91200000000000003</v>
      </c>
      <c r="AC78" s="9">
        <v>0.91200000000000003</v>
      </c>
      <c r="AD78" s="9">
        <v>0.91800000000000004</v>
      </c>
      <c r="AE78" s="9">
        <v>0.92600000000000005</v>
      </c>
    </row>
    <row r="79" spans="1:31" ht="15.75" thickBot="1">
      <c r="A79" s="10" t="s">
        <v>1034</v>
      </c>
      <c r="B79" s="9">
        <v>0.311</v>
      </c>
      <c r="C79" s="9">
        <v>0.317</v>
      </c>
      <c r="D79" s="9">
        <v>0.32400000000000001</v>
      </c>
      <c r="E79" s="9">
        <v>0.33100000000000002</v>
      </c>
      <c r="F79" s="9">
        <v>0.33800000000000002</v>
      </c>
      <c r="G79" s="9">
        <v>0.34399999999999997</v>
      </c>
      <c r="H79" s="9">
        <v>0.35099999999999998</v>
      </c>
      <c r="I79" s="9">
        <v>0.35799999999999998</v>
      </c>
      <c r="J79" s="9">
        <v>0.36499999999999999</v>
      </c>
      <c r="K79" s="9">
        <v>0.372</v>
      </c>
      <c r="L79" s="9">
        <v>0.379</v>
      </c>
      <c r="M79" s="9">
        <v>0.38200000000000001</v>
      </c>
      <c r="N79" s="9">
        <v>0.39</v>
      </c>
      <c r="O79" s="9">
        <v>0.40899999999999997</v>
      </c>
      <c r="P79" s="9">
        <v>0.41899999999999998</v>
      </c>
      <c r="Q79" s="9">
        <v>0.42899999999999999</v>
      </c>
      <c r="R79" s="9">
        <v>0.441</v>
      </c>
      <c r="S79" s="9">
        <v>0.45200000000000001</v>
      </c>
      <c r="T79" s="9">
        <v>0.46400000000000002</v>
      </c>
      <c r="U79" s="9">
        <v>0.46600000000000003</v>
      </c>
      <c r="V79" s="9">
        <v>0.47799999999999998</v>
      </c>
      <c r="W79" s="9">
        <v>0.49099999999999999</v>
      </c>
      <c r="X79" s="9">
        <v>0.505</v>
      </c>
      <c r="Y79" s="9">
        <v>0.51400000000000001</v>
      </c>
      <c r="Z79" s="9">
        <v>0.53</v>
      </c>
      <c r="AA79" s="9">
        <v>0.54</v>
      </c>
      <c r="AB79" s="9">
        <v>0.54400000000000004</v>
      </c>
      <c r="AC79" s="9">
        <v>0.55800000000000005</v>
      </c>
      <c r="AD79" s="9">
        <v>0.55300000000000005</v>
      </c>
      <c r="AE79" s="9">
        <v>0.55500000000000005</v>
      </c>
    </row>
    <row r="80" spans="1:31" ht="30.75" thickBot="1">
      <c r="A80" s="10" t="s">
        <v>1035</v>
      </c>
      <c r="B80" s="9">
        <v>0.38900000000000001</v>
      </c>
      <c r="C80" s="9">
        <v>0.39100000000000001</v>
      </c>
      <c r="D80" s="9">
        <v>0.39400000000000002</v>
      </c>
      <c r="E80" s="9">
        <v>0.39800000000000002</v>
      </c>
      <c r="F80" s="9">
        <v>0.40899999999999997</v>
      </c>
      <c r="G80" s="9">
        <v>0.42</v>
      </c>
      <c r="H80" s="9">
        <v>0.441</v>
      </c>
      <c r="I80" s="9">
        <v>0.46700000000000003</v>
      </c>
      <c r="J80" s="9">
        <v>0.48499999999999999</v>
      </c>
      <c r="K80" s="9">
        <v>0.504</v>
      </c>
      <c r="L80" s="9">
        <v>0.51800000000000002</v>
      </c>
      <c r="M80" s="9">
        <v>0.52400000000000002</v>
      </c>
      <c r="N80" s="9">
        <v>0.53300000000000003</v>
      </c>
      <c r="O80" s="9">
        <v>0.54300000000000004</v>
      </c>
      <c r="P80" s="9">
        <v>0.55100000000000005</v>
      </c>
      <c r="Q80" s="9">
        <v>0.55200000000000005</v>
      </c>
      <c r="R80" s="9">
        <v>0.56699999999999995</v>
      </c>
      <c r="S80" s="9">
        <v>0.55900000000000005</v>
      </c>
      <c r="T80" s="9">
        <v>0.55900000000000005</v>
      </c>
      <c r="U80" s="9">
        <v>0.57899999999999996</v>
      </c>
      <c r="V80" s="9">
        <v>0.58599999999999997</v>
      </c>
      <c r="W80" s="9">
        <v>0.59799999999999998</v>
      </c>
      <c r="X80" s="9">
        <v>0.60699999999999998</v>
      </c>
      <c r="Y80" s="9">
        <v>0.61399999999999999</v>
      </c>
      <c r="Z80" s="9">
        <v>0.61499999999999999</v>
      </c>
      <c r="AA80" s="9">
        <v>0.622</v>
      </c>
      <c r="AB80" s="9">
        <v>0.63400000000000001</v>
      </c>
      <c r="AC80" s="9">
        <v>0.63700000000000001</v>
      </c>
      <c r="AD80" s="9">
        <v>0.64200000000000002</v>
      </c>
      <c r="AE80" s="9">
        <v>0.65</v>
      </c>
    </row>
    <row r="81" spans="1:31" ht="60.75" thickBot="1">
      <c r="A81" s="10" t="s">
        <v>1036</v>
      </c>
      <c r="B81" s="9">
        <v>0.39700000000000002</v>
      </c>
      <c r="C81" s="9">
        <v>0.41399999999999998</v>
      </c>
      <c r="D81" s="9">
        <v>0.432</v>
      </c>
      <c r="E81" s="9">
        <v>0.44900000000000001</v>
      </c>
      <c r="F81" s="9">
        <v>0.46600000000000003</v>
      </c>
      <c r="G81" s="9">
        <v>0.48299999999999998</v>
      </c>
      <c r="H81" s="9">
        <v>0.49299999999999999</v>
      </c>
      <c r="I81" s="9">
        <v>0.504</v>
      </c>
      <c r="J81" s="9">
        <v>0.51400000000000001</v>
      </c>
      <c r="K81" s="9">
        <v>0.52400000000000002</v>
      </c>
      <c r="L81" s="9">
        <v>0.53</v>
      </c>
      <c r="M81" s="9">
        <v>0.54400000000000004</v>
      </c>
      <c r="N81" s="9">
        <v>0.54600000000000004</v>
      </c>
      <c r="O81" s="9">
        <v>0.55000000000000004</v>
      </c>
      <c r="P81" s="9">
        <v>0.54600000000000004</v>
      </c>
      <c r="Q81" s="9">
        <v>0.55200000000000005</v>
      </c>
      <c r="R81" s="9">
        <v>0.63300000000000001</v>
      </c>
      <c r="S81" s="9">
        <v>0.63100000000000001</v>
      </c>
      <c r="T81" s="9">
        <v>0.64</v>
      </c>
      <c r="U81" s="9">
        <v>0.65100000000000002</v>
      </c>
      <c r="V81" s="9">
        <v>0.66200000000000003</v>
      </c>
      <c r="W81" s="9">
        <v>0.68400000000000005</v>
      </c>
      <c r="X81" s="9">
        <v>0.73099999999999998</v>
      </c>
      <c r="Y81" s="9">
        <v>0.73799999999999999</v>
      </c>
      <c r="Z81" s="9">
        <v>0.73799999999999999</v>
      </c>
      <c r="AA81" s="9">
        <v>0.73899999999999999</v>
      </c>
      <c r="AB81" s="9">
        <v>0.747</v>
      </c>
      <c r="AC81" s="9">
        <v>0.749</v>
      </c>
      <c r="AD81" s="9">
        <v>0.75</v>
      </c>
      <c r="AE81" s="9">
        <v>0.75600000000000001</v>
      </c>
    </row>
    <row r="82" spans="1:31" ht="15.75" thickBot="1">
      <c r="A82" s="10" t="s">
        <v>1037</v>
      </c>
      <c r="B82" s="9">
        <v>0.373</v>
      </c>
      <c r="C82" s="9">
        <v>0.377</v>
      </c>
      <c r="D82" s="9">
        <v>0.38</v>
      </c>
      <c r="E82" s="9">
        <v>0.38400000000000001</v>
      </c>
      <c r="F82" s="9">
        <v>0.38700000000000001</v>
      </c>
      <c r="G82" s="9">
        <v>0.39</v>
      </c>
      <c r="H82" s="9">
        <v>0.39300000000000002</v>
      </c>
      <c r="I82" s="9">
        <v>0.39600000000000002</v>
      </c>
      <c r="J82" s="9">
        <v>0.39800000000000002</v>
      </c>
      <c r="K82" s="9">
        <v>0.40100000000000002</v>
      </c>
      <c r="L82" s="9">
        <v>0.41099999999999998</v>
      </c>
      <c r="M82" s="9">
        <v>0.42599999999999999</v>
      </c>
      <c r="N82" s="9">
        <v>0.441</v>
      </c>
      <c r="O82" s="9">
        <v>0.45600000000000002</v>
      </c>
      <c r="P82" s="9">
        <v>0.47099999999999997</v>
      </c>
      <c r="Q82" s="9">
        <v>0.47799999999999998</v>
      </c>
      <c r="R82" s="9">
        <v>0.48299999999999998</v>
      </c>
      <c r="S82" s="9">
        <v>0.48799999999999999</v>
      </c>
      <c r="T82" s="9">
        <v>0.49299999999999999</v>
      </c>
      <c r="U82" s="9">
        <v>0.498</v>
      </c>
      <c r="V82" s="9">
        <v>0.503</v>
      </c>
      <c r="W82" s="9">
        <v>0.51100000000000001</v>
      </c>
      <c r="X82" s="9">
        <v>0.50600000000000001</v>
      </c>
      <c r="Y82" s="9">
        <v>0.501</v>
      </c>
      <c r="Z82" s="9">
        <v>0.501</v>
      </c>
      <c r="AA82" s="9">
        <v>0.50600000000000001</v>
      </c>
      <c r="AB82" s="9">
        <v>0.51</v>
      </c>
      <c r="AC82" s="9">
        <v>0.54200000000000004</v>
      </c>
      <c r="AD82" s="9">
        <v>0.55400000000000005</v>
      </c>
      <c r="AE82" s="9">
        <v>0.55700000000000005</v>
      </c>
    </row>
    <row r="83" spans="1:31" ht="15.75" thickBot="1">
      <c r="A83" s="10" t="s">
        <v>1038</v>
      </c>
      <c r="B83" s="9">
        <v>0.66</v>
      </c>
      <c r="C83" s="9">
        <v>0.66500000000000004</v>
      </c>
      <c r="D83" s="9">
        <v>0.67500000000000004</v>
      </c>
      <c r="E83" s="9">
        <v>0.69299999999999995</v>
      </c>
      <c r="F83" s="9">
        <v>0.70299999999999996</v>
      </c>
      <c r="G83" s="9">
        <v>0.71</v>
      </c>
      <c r="H83" s="9">
        <v>0.71399999999999997</v>
      </c>
      <c r="I83" s="9">
        <v>0.72299999999999998</v>
      </c>
      <c r="J83" s="9">
        <v>0.79800000000000004</v>
      </c>
      <c r="K83" s="9">
        <v>0.80900000000000005</v>
      </c>
      <c r="L83" s="9">
        <v>0.81799999999999995</v>
      </c>
      <c r="M83" s="9">
        <v>0.82699999999999996</v>
      </c>
      <c r="N83" s="9">
        <v>0.84</v>
      </c>
      <c r="O83" s="9">
        <v>0.85099999999999998</v>
      </c>
      <c r="P83" s="9">
        <v>0.86399999999999999</v>
      </c>
      <c r="Q83" s="9">
        <v>0.87</v>
      </c>
      <c r="R83" s="9">
        <v>0.86599999999999999</v>
      </c>
      <c r="S83" s="9">
        <v>0.87</v>
      </c>
      <c r="T83" s="9">
        <v>0.88</v>
      </c>
      <c r="U83" s="9">
        <v>0.877</v>
      </c>
      <c r="V83" s="9">
        <v>0.85699999999999998</v>
      </c>
      <c r="W83" s="9">
        <v>0.86199999999999999</v>
      </c>
      <c r="X83" s="9">
        <v>0.877</v>
      </c>
      <c r="Y83" s="9">
        <v>0.89300000000000002</v>
      </c>
      <c r="Z83" s="9">
        <v>0.91</v>
      </c>
      <c r="AA83" s="9">
        <v>0.91</v>
      </c>
      <c r="AB83" s="9">
        <v>0.91800000000000004</v>
      </c>
      <c r="AC83" s="9">
        <v>0.91800000000000004</v>
      </c>
      <c r="AD83" s="9">
        <v>0.91800000000000004</v>
      </c>
      <c r="AE83" s="9">
        <v>0.92200000000000004</v>
      </c>
    </row>
    <row r="84" spans="1:31" ht="15.75" thickBot="1">
      <c r="A84" s="10" t="s">
        <v>1039</v>
      </c>
      <c r="B84" s="9">
        <v>0.71399999999999997</v>
      </c>
      <c r="C84" s="9">
        <v>0.72899999999999998</v>
      </c>
      <c r="D84" s="9">
        <v>0.74</v>
      </c>
      <c r="E84" s="9">
        <v>0.75</v>
      </c>
      <c r="F84" s="9">
        <v>0.75700000000000001</v>
      </c>
      <c r="G84" s="9">
        <v>0.76300000000000001</v>
      </c>
      <c r="H84" s="9">
        <v>0.76900000000000002</v>
      </c>
      <c r="I84" s="9">
        <v>0.78600000000000003</v>
      </c>
      <c r="J84" s="9">
        <v>0.80300000000000005</v>
      </c>
      <c r="K84" s="9">
        <v>0.82</v>
      </c>
      <c r="L84" s="9">
        <v>0.82</v>
      </c>
      <c r="M84" s="9">
        <v>0.82699999999999996</v>
      </c>
      <c r="N84" s="9">
        <v>0.84899999999999998</v>
      </c>
      <c r="O84" s="9">
        <v>0.84799999999999998</v>
      </c>
      <c r="P84" s="9">
        <v>0.84599999999999997</v>
      </c>
      <c r="Q84" s="9">
        <v>0.84699999999999998</v>
      </c>
      <c r="R84" s="9">
        <v>0.83799999999999997</v>
      </c>
      <c r="S84" s="9">
        <v>0.85499999999999998</v>
      </c>
      <c r="T84" s="9">
        <v>0.85099999999999998</v>
      </c>
      <c r="U84" s="9">
        <v>0.85499999999999998</v>
      </c>
      <c r="V84" s="9">
        <v>0.86</v>
      </c>
      <c r="W84" s="9">
        <v>0.871</v>
      </c>
      <c r="X84" s="9">
        <v>0.875</v>
      </c>
      <c r="Y84" s="9">
        <v>0.874</v>
      </c>
      <c r="Z84" s="9">
        <v>0.879</v>
      </c>
      <c r="AA84" s="9">
        <v>0.88</v>
      </c>
      <c r="AB84" s="9">
        <v>0.88100000000000001</v>
      </c>
      <c r="AC84" s="9">
        <v>0.879</v>
      </c>
      <c r="AD84" s="9">
        <v>0.88100000000000001</v>
      </c>
      <c r="AE84" s="9">
        <v>0.88300000000000001</v>
      </c>
    </row>
    <row r="85" spans="1:31" ht="15.75" thickBot="1">
      <c r="A85" s="10" t="s">
        <v>1040</v>
      </c>
      <c r="B85" s="9">
        <v>0.59899999999999998</v>
      </c>
      <c r="C85" s="9">
        <v>0.60899999999999999</v>
      </c>
      <c r="D85" s="9">
        <v>0.62</v>
      </c>
      <c r="E85" s="9">
        <v>0.63100000000000001</v>
      </c>
      <c r="F85" s="9">
        <v>0.64700000000000002</v>
      </c>
      <c r="G85" s="9">
        <v>0.65600000000000003</v>
      </c>
      <c r="H85" s="9">
        <v>0.66500000000000004</v>
      </c>
      <c r="I85" s="9">
        <v>0.67800000000000005</v>
      </c>
      <c r="J85" s="9">
        <v>0.68600000000000005</v>
      </c>
      <c r="K85" s="9">
        <v>0.69399999999999995</v>
      </c>
      <c r="L85" s="9">
        <v>0.7</v>
      </c>
      <c r="M85" s="9">
        <v>0.71199999999999997</v>
      </c>
      <c r="N85" s="9">
        <v>0.72199999999999998</v>
      </c>
      <c r="O85" s="9">
        <v>0.73299999999999998</v>
      </c>
      <c r="P85" s="9">
        <v>0.74099999999999999</v>
      </c>
      <c r="Q85" s="9">
        <v>0.748</v>
      </c>
      <c r="R85" s="9">
        <v>0.75700000000000001</v>
      </c>
      <c r="S85" s="9">
        <v>0.76500000000000001</v>
      </c>
      <c r="T85" s="9">
        <v>0.77100000000000002</v>
      </c>
      <c r="U85" s="9">
        <v>0.77400000000000002</v>
      </c>
      <c r="V85" s="9">
        <v>0.77800000000000002</v>
      </c>
      <c r="W85" s="9">
        <v>0.78700000000000003</v>
      </c>
      <c r="X85" s="9">
        <v>0.78700000000000003</v>
      </c>
      <c r="Y85" s="9">
        <v>0.78500000000000003</v>
      </c>
      <c r="Z85" s="9">
        <v>0.78600000000000003</v>
      </c>
      <c r="AA85" s="9">
        <v>0.78400000000000003</v>
      </c>
      <c r="AB85" s="9">
        <v>0.78500000000000003</v>
      </c>
      <c r="AC85" s="9">
        <v>0.78500000000000003</v>
      </c>
      <c r="AD85" s="9">
        <v>0.79100000000000004</v>
      </c>
      <c r="AE85" s="9">
        <v>0.79300000000000004</v>
      </c>
    </row>
    <row r="86" spans="1:31" ht="15.75" thickBot="1">
      <c r="A86" s="10" t="s">
        <v>1041</v>
      </c>
      <c r="B86" s="9">
        <v>0.50900000000000001</v>
      </c>
      <c r="C86" s="9">
        <v>0.51300000000000001</v>
      </c>
      <c r="D86" s="9">
        <v>0.51900000000000002</v>
      </c>
      <c r="E86" s="9">
        <v>0.52400000000000002</v>
      </c>
      <c r="F86" s="9">
        <v>0.52900000000000003</v>
      </c>
      <c r="G86" s="9">
        <v>0.53400000000000003</v>
      </c>
      <c r="H86" s="9">
        <v>0.54</v>
      </c>
      <c r="I86" s="9">
        <v>0.54500000000000004</v>
      </c>
      <c r="J86" s="9">
        <v>0.55000000000000004</v>
      </c>
      <c r="K86" s="9">
        <v>0.55500000000000005</v>
      </c>
      <c r="L86" s="9">
        <v>0.54800000000000004</v>
      </c>
      <c r="M86" s="9">
        <v>0.57599999999999996</v>
      </c>
      <c r="N86" s="9">
        <v>0.58599999999999997</v>
      </c>
      <c r="O86" s="9">
        <v>0.56899999999999995</v>
      </c>
      <c r="P86" s="9">
        <v>0.61099999999999999</v>
      </c>
      <c r="Q86" s="9">
        <v>0.61799999999999999</v>
      </c>
      <c r="R86" s="9">
        <v>0.625</v>
      </c>
      <c r="S86" s="9">
        <v>0.64500000000000002</v>
      </c>
      <c r="T86" s="9">
        <v>0.69699999999999995</v>
      </c>
      <c r="U86" s="9">
        <v>0.69399999999999995</v>
      </c>
      <c r="V86" s="9">
        <v>0.69099999999999995</v>
      </c>
      <c r="W86" s="9">
        <v>0.68899999999999995</v>
      </c>
      <c r="X86" s="9">
        <v>0.68500000000000005</v>
      </c>
      <c r="Y86" s="9">
        <v>0.68100000000000005</v>
      </c>
      <c r="Z86" s="9">
        <v>0.68100000000000005</v>
      </c>
      <c r="AA86" s="9">
        <v>0.68700000000000006</v>
      </c>
      <c r="AB86" s="9">
        <v>0.68700000000000006</v>
      </c>
      <c r="AC86" s="9">
        <v>0.69199999999999995</v>
      </c>
      <c r="AD86" s="9">
        <v>0.69099999999999995</v>
      </c>
      <c r="AE86" s="9">
        <v>0.68899999999999995</v>
      </c>
    </row>
    <row r="87" spans="1:31" ht="15.75" thickBot="1">
      <c r="A87" s="10" t="s">
        <v>1042</v>
      </c>
      <c r="B87" s="9">
        <v>0.69099999999999995</v>
      </c>
      <c r="C87" s="9">
        <v>0.69699999999999995</v>
      </c>
      <c r="D87" s="9">
        <v>0.70199999999999996</v>
      </c>
      <c r="E87" s="9">
        <v>0.71499999999999997</v>
      </c>
      <c r="F87" s="9">
        <v>0.72799999999999998</v>
      </c>
      <c r="G87" s="9">
        <v>0.73499999999999999</v>
      </c>
      <c r="H87" s="9">
        <v>0.74</v>
      </c>
      <c r="I87" s="9">
        <v>0.745</v>
      </c>
      <c r="J87" s="9">
        <v>0.74099999999999999</v>
      </c>
      <c r="K87" s="9">
        <v>0.747</v>
      </c>
      <c r="L87" s="9">
        <v>0.754</v>
      </c>
      <c r="M87" s="9">
        <v>0.75900000000000001</v>
      </c>
      <c r="N87" s="9">
        <v>0.76400000000000001</v>
      </c>
      <c r="O87" s="9">
        <v>0.76800000000000002</v>
      </c>
      <c r="P87" s="9">
        <v>0.77400000000000002</v>
      </c>
      <c r="Q87" s="9">
        <v>0.77900000000000003</v>
      </c>
      <c r="R87" s="9">
        <v>0.78500000000000003</v>
      </c>
      <c r="S87" s="9">
        <v>0.78800000000000003</v>
      </c>
      <c r="T87" s="9">
        <v>0.79200000000000004</v>
      </c>
      <c r="U87" s="9">
        <v>0.79600000000000004</v>
      </c>
      <c r="V87" s="9">
        <v>0.80200000000000005</v>
      </c>
      <c r="W87" s="9">
        <v>0.81299999999999994</v>
      </c>
      <c r="X87" s="9">
        <v>0.82299999999999995</v>
      </c>
      <c r="Y87" s="9">
        <v>0.83</v>
      </c>
      <c r="Z87" s="9">
        <v>0.83799999999999997</v>
      </c>
      <c r="AA87" s="9">
        <v>0.83899999999999997</v>
      </c>
      <c r="AB87" s="9">
        <v>0.84599999999999997</v>
      </c>
      <c r="AC87" s="9">
        <v>0.84799999999999998</v>
      </c>
      <c r="AD87" s="9">
        <v>0.85</v>
      </c>
      <c r="AE87" s="9">
        <v>0.85099999999999998</v>
      </c>
    </row>
    <row r="88" spans="1:31" ht="15.75" thickBot="1">
      <c r="A88" s="10" t="s">
        <v>1043</v>
      </c>
      <c r="B88" s="9">
        <v>0.496</v>
      </c>
      <c r="C88" s="9">
        <v>0.52700000000000002</v>
      </c>
      <c r="D88" s="9">
        <v>0.56100000000000005</v>
      </c>
      <c r="E88" s="9">
        <v>0.58799999999999997</v>
      </c>
      <c r="F88" s="9">
        <v>0.61299999999999999</v>
      </c>
      <c r="G88" s="9">
        <v>0.64400000000000002</v>
      </c>
      <c r="H88" s="9">
        <v>0.65</v>
      </c>
      <c r="I88" s="9">
        <v>0.65500000000000003</v>
      </c>
      <c r="J88" s="9">
        <v>0.66</v>
      </c>
      <c r="K88" s="9">
        <v>0.66600000000000004</v>
      </c>
      <c r="L88" s="9">
        <v>0.67100000000000004</v>
      </c>
      <c r="M88" s="9">
        <v>0.67900000000000005</v>
      </c>
      <c r="N88" s="9">
        <v>0.66600000000000004</v>
      </c>
      <c r="O88" s="9">
        <v>0.67500000000000004</v>
      </c>
      <c r="P88" s="9">
        <v>0.68100000000000005</v>
      </c>
      <c r="Q88" s="9">
        <v>0.70499999999999996</v>
      </c>
      <c r="R88" s="9">
        <v>0.70399999999999996</v>
      </c>
      <c r="S88" s="9">
        <v>0.70399999999999996</v>
      </c>
      <c r="T88" s="9">
        <v>0.70399999999999996</v>
      </c>
      <c r="U88" s="9">
        <v>0.69699999999999995</v>
      </c>
      <c r="V88" s="9">
        <v>0.68500000000000005</v>
      </c>
      <c r="W88" s="9">
        <v>0.68</v>
      </c>
      <c r="X88" s="9">
        <v>0.68500000000000005</v>
      </c>
      <c r="Y88" s="9">
        <v>0.66900000000000004</v>
      </c>
      <c r="Z88" s="9">
        <v>0.67200000000000004</v>
      </c>
      <c r="AA88" s="9">
        <v>0.67400000000000004</v>
      </c>
      <c r="AB88" s="9">
        <v>0.67200000000000004</v>
      </c>
      <c r="AC88" s="9">
        <v>0.66200000000000003</v>
      </c>
      <c r="AD88" s="9">
        <v>0.66400000000000003</v>
      </c>
      <c r="AE88" s="9">
        <v>0.66700000000000004</v>
      </c>
    </row>
    <row r="89" spans="1:31" ht="30.75" thickBot="1">
      <c r="A89" s="10" t="s">
        <v>1044</v>
      </c>
      <c r="B89" s="9">
        <v>0.61299999999999999</v>
      </c>
      <c r="C89" s="9">
        <v>0.61899999999999999</v>
      </c>
      <c r="D89" s="9">
        <v>0.627</v>
      </c>
      <c r="E89" s="9">
        <v>0.63</v>
      </c>
      <c r="F89" s="9">
        <v>0.63300000000000001</v>
      </c>
      <c r="G89" s="9">
        <v>0.64200000000000002</v>
      </c>
      <c r="H89" s="9">
        <v>0.65100000000000002</v>
      </c>
      <c r="I89" s="9">
        <v>0.66</v>
      </c>
      <c r="J89" s="9">
        <v>0.66900000000000004</v>
      </c>
      <c r="K89" s="9">
        <v>0.67800000000000005</v>
      </c>
      <c r="L89" s="9">
        <v>0.69199999999999995</v>
      </c>
      <c r="M89" s="9">
        <v>0.71099999999999997</v>
      </c>
      <c r="N89" s="9">
        <v>0.73</v>
      </c>
      <c r="O89" s="9">
        <v>0.75</v>
      </c>
      <c r="P89" s="9">
        <v>0.76900000000000002</v>
      </c>
      <c r="Q89" s="9">
        <v>0.78900000000000003</v>
      </c>
      <c r="R89" s="9">
        <v>0.79500000000000004</v>
      </c>
      <c r="S89" s="9">
        <v>0.79300000000000004</v>
      </c>
      <c r="T89" s="9">
        <v>0.79</v>
      </c>
      <c r="U89" s="9">
        <v>0.78600000000000003</v>
      </c>
      <c r="V89" s="9">
        <v>0.78100000000000003</v>
      </c>
      <c r="W89" s="9">
        <v>0.79100000000000004</v>
      </c>
      <c r="X89" s="9">
        <v>0.80100000000000005</v>
      </c>
      <c r="Y89" s="9">
        <v>0.80200000000000005</v>
      </c>
      <c r="Z89" s="9">
        <v>0.80600000000000005</v>
      </c>
      <c r="AA89" s="9">
        <v>0.80600000000000005</v>
      </c>
      <c r="AB89" s="9">
        <v>0.80900000000000005</v>
      </c>
      <c r="AC89" s="9">
        <v>0.81699999999999995</v>
      </c>
      <c r="AD89" s="9">
        <v>0.82199999999999995</v>
      </c>
      <c r="AE89" s="9">
        <v>0.84</v>
      </c>
    </row>
    <row r="90" spans="1:31" ht="15.75" thickBot="1">
      <c r="A90" s="10" t="s">
        <v>1045</v>
      </c>
      <c r="B90" s="9">
        <v>0.376</v>
      </c>
      <c r="C90" s="9">
        <v>0.379</v>
      </c>
      <c r="D90" s="9">
        <v>0.38300000000000001</v>
      </c>
      <c r="E90" s="9">
        <v>0.38600000000000001</v>
      </c>
      <c r="F90" s="9">
        <v>0.39</v>
      </c>
      <c r="G90" s="9">
        <v>0.39300000000000002</v>
      </c>
      <c r="H90" s="9">
        <v>0.39600000000000002</v>
      </c>
      <c r="I90" s="9">
        <v>0.39900000000000002</v>
      </c>
      <c r="J90" s="9">
        <v>0.40200000000000002</v>
      </c>
      <c r="K90" s="9">
        <v>0.40500000000000003</v>
      </c>
      <c r="L90" s="9">
        <v>0.40699999999999997</v>
      </c>
      <c r="M90" s="9">
        <v>0.41399999999999998</v>
      </c>
      <c r="N90" s="9">
        <v>0.41199999999999998</v>
      </c>
      <c r="O90" s="9">
        <v>0.434</v>
      </c>
      <c r="P90" s="9">
        <v>0.45100000000000001</v>
      </c>
      <c r="Q90" s="9">
        <v>0.45500000000000002</v>
      </c>
      <c r="R90" s="9">
        <v>0.47599999999999998</v>
      </c>
      <c r="S90" s="9">
        <v>0.47499999999999998</v>
      </c>
      <c r="T90" s="9">
        <v>0.48399999999999999</v>
      </c>
      <c r="U90" s="9">
        <v>0.49399999999999999</v>
      </c>
      <c r="V90" s="9">
        <v>0.501</v>
      </c>
      <c r="W90" s="9">
        <v>0.50800000000000001</v>
      </c>
      <c r="X90" s="9">
        <v>0.51500000000000001</v>
      </c>
      <c r="Y90" s="9">
        <v>0.52200000000000002</v>
      </c>
      <c r="Z90" s="9">
        <v>0.52800000000000002</v>
      </c>
      <c r="AA90" s="9">
        <v>0.53400000000000003</v>
      </c>
      <c r="AB90" s="9">
        <v>0.53500000000000003</v>
      </c>
      <c r="AC90" s="9">
        <v>0.53600000000000003</v>
      </c>
      <c r="AD90" s="9">
        <v>0.53600000000000003</v>
      </c>
      <c r="AE90" s="9">
        <v>0.53400000000000003</v>
      </c>
    </row>
    <row r="91" spans="1:31" ht="15.75" thickBot="1">
      <c r="A91" s="10" t="s">
        <v>1046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>
        <v>0.51600000000000001</v>
      </c>
      <c r="M91" s="9">
        <v>0.55600000000000005</v>
      </c>
      <c r="N91" s="9">
        <v>0.55600000000000005</v>
      </c>
      <c r="O91" s="9">
        <v>0.58099999999999996</v>
      </c>
      <c r="P91" s="9">
        <v>0.57799999999999996</v>
      </c>
      <c r="Q91" s="9">
        <v>0.58099999999999996</v>
      </c>
      <c r="R91" s="9">
        <v>0.57499999999999996</v>
      </c>
      <c r="S91" s="9">
        <v>0.57499999999999996</v>
      </c>
      <c r="T91" s="9">
        <v>0.58499999999999996</v>
      </c>
      <c r="U91" s="9">
        <v>0.58799999999999997</v>
      </c>
      <c r="V91" s="9">
        <v>0.59299999999999997</v>
      </c>
      <c r="W91" s="9">
        <v>0.59299999999999997</v>
      </c>
      <c r="X91" s="9">
        <v>0.59399999999999997</v>
      </c>
      <c r="Y91" s="9">
        <v>0.59399999999999997</v>
      </c>
      <c r="Z91" s="9">
        <v>0.59499999999999997</v>
      </c>
      <c r="AA91" s="9">
        <v>0.58299999999999996</v>
      </c>
      <c r="AB91" s="9">
        <v>0.59</v>
      </c>
      <c r="AC91" s="9">
        <v>0.59</v>
      </c>
      <c r="AD91" s="9">
        <v>0.59</v>
      </c>
      <c r="AE91" s="9">
        <v>0.59399999999999997</v>
      </c>
    </row>
    <row r="92" spans="1:31" ht="45.75" thickBot="1">
      <c r="A92" s="10" t="s">
        <v>1047</v>
      </c>
      <c r="B92" s="9">
        <v>0.67600000000000005</v>
      </c>
      <c r="C92" s="9">
        <v>0.68600000000000005</v>
      </c>
      <c r="D92" s="9">
        <v>0.69399999999999995</v>
      </c>
      <c r="E92" s="9">
        <v>0.70699999999999996</v>
      </c>
      <c r="F92" s="9">
        <v>0.72299999999999998</v>
      </c>
      <c r="G92" s="9">
        <v>0.73699999999999999</v>
      </c>
      <c r="H92" s="9">
        <v>0.751</v>
      </c>
      <c r="I92" s="9">
        <v>0.77200000000000002</v>
      </c>
      <c r="J92" s="9">
        <v>0.76800000000000002</v>
      </c>
      <c r="K92" s="9">
        <v>0.77800000000000002</v>
      </c>
      <c r="L92" s="9">
        <v>0.78700000000000003</v>
      </c>
      <c r="M92" s="9">
        <v>0.79400000000000004</v>
      </c>
      <c r="N92" s="9">
        <v>0.8</v>
      </c>
      <c r="O92" s="9">
        <v>0.81</v>
      </c>
      <c r="P92" s="9">
        <v>0.82099999999999995</v>
      </c>
      <c r="Q92" s="9">
        <v>0.83099999999999996</v>
      </c>
      <c r="R92" s="9">
        <v>0.83799999999999997</v>
      </c>
      <c r="S92" s="9">
        <v>0.84699999999999998</v>
      </c>
      <c r="T92" s="9">
        <v>0.85099999999999998</v>
      </c>
      <c r="U92" s="9">
        <v>0.83699999999999997</v>
      </c>
      <c r="V92" s="9">
        <v>0.85599999999999998</v>
      </c>
      <c r="W92" s="9">
        <v>0.86199999999999999</v>
      </c>
      <c r="X92" s="9">
        <v>0.86499999999999999</v>
      </c>
      <c r="Y92" s="9">
        <v>0.86599999999999999</v>
      </c>
      <c r="Z92" s="9">
        <v>0.86499999999999999</v>
      </c>
      <c r="AA92" s="9">
        <v>0.86599999999999999</v>
      </c>
      <c r="AB92" s="9">
        <v>0.86699999999999999</v>
      </c>
      <c r="AC92" s="9">
        <v>0.86499999999999999</v>
      </c>
      <c r="AD92" s="9">
        <v>0.86499999999999999</v>
      </c>
      <c r="AE92" s="9">
        <v>0.86499999999999999</v>
      </c>
    </row>
    <row r="93" spans="1:31" ht="15.75" thickBot="1">
      <c r="A93" s="10" t="s">
        <v>1048</v>
      </c>
      <c r="B93" s="9">
        <v>0.47599999999999998</v>
      </c>
      <c r="C93" s="9">
        <v>0.42899999999999999</v>
      </c>
      <c r="D93" s="9">
        <v>0.38200000000000001</v>
      </c>
      <c r="E93" s="9">
        <v>0.41699999999999998</v>
      </c>
      <c r="F93" s="9">
        <v>0.46400000000000002</v>
      </c>
      <c r="G93" s="9">
        <v>0.51500000000000001</v>
      </c>
      <c r="H93" s="9">
        <v>0.56599999999999995</v>
      </c>
      <c r="I93" s="9">
        <v>0.57199999999999995</v>
      </c>
      <c r="J93" s="9">
        <v>0.58299999999999996</v>
      </c>
      <c r="K93" s="9">
        <v>0.59499999999999997</v>
      </c>
      <c r="L93" s="9">
        <v>0.59499999999999997</v>
      </c>
      <c r="M93" s="9">
        <v>0.59199999999999997</v>
      </c>
      <c r="N93" s="9">
        <v>0.59799999999999998</v>
      </c>
      <c r="O93" s="9">
        <v>0.60299999999999998</v>
      </c>
      <c r="P93" s="9">
        <v>0.59799999999999998</v>
      </c>
      <c r="Q93" s="9">
        <v>0.58299999999999996</v>
      </c>
      <c r="R93" s="9">
        <v>0.59399999999999997</v>
      </c>
      <c r="S93" s="9">
        <v>0.59199999999999997</v>
      </c>
      <c r="T93" s="9">
        <v>0.59499999999999997</v>
      </c>
      <c r="U93" s="9">
        <v>0.59599999999999997</v>
      </c>
      <c r="V93" s="9">
        <v>0.59899999999999998</v>
      </c>
      <c r="W93" s="9">
        <v>0.60099999999999998</v>
      </c>
      <c r="X93" s="9">
        <v>0.60799999999999998</v>
      </c>
      <c r="Y93" s="9">
        <v>0.60099999999999998</v>
      </c>
      <c r="Z93" s="9">
        <v>0.61199999999999999</v>
      </c>
      <c r="AA93" s="9">
        <v>0.623</v>
      </c>
      <c r="AB93" s="9">
        <v>0.629</v>
      </c>
      <c r="AC93" s="9">
        <v>0.63500000000000001</v>
      </c>
      <c r="AD93" s="9">
        <v>0.63800000000000001</v>
      </c>
      <c r="AE93" s="9">
        <v>0.63800000000000001</v>
      </c>
    </row>
    <row r="94" spans="1:31" ht="30.75" thickBot="1">
      <c r="A94" s="10" t="s">
        <v>1049</v>
      </c>
      <c r="B94" s="9">
        <v>0.61899999999999999</v>
      </c>
      <c r="C94" s="9">
        <v>0.61599999999999999</v>
      </c>
      <c r="D94" s="9">
        <v>0.61499999999999999</v>
      </c>
      <c r="E94" s="9">
        <v>0.60899999999999999</v>
      </c>
      <c r="F94" s="9">
        <v>0.6</v>
      </c>
      <c r="G94" s="9">
        <v>0.59699999999999998</v>
      </c>
      <c r="H94" s="9">
        <v>0.60299999999999998</v>
      </c>
      <c r="I94" s="9">
        <v>0.61199999999999999</v>
      </c>
      <c r="J94" s="9">
        <v>0.626</v>
      </c>
      <c r="K94" s="9">
        <v>0.64600000000000002</v>
      </c>
      <c r="L94" s="9">
        <v>0.65700000000000003</v>
      </c>
      <c r="M94" s="9">
        <v>0.66900000000000004</v>
      </c>
      <c r="N94" s="9">
        <v>0.67400000000000004</v>
      </c>
      <c r="O94" s="9">
        <v>0.68300000000000005</v>
      </c>
      <c r="P94" s="9">
        <v>0.68300000000000005</v>
      </c>
      <c r="Q94" s="9">
        <v>0.68700000000000006</v>
      </c>
      <c r="R94" s="9">
        <v>0.69299999999999995</v>
      </c>
      <c r="S94" s="9">
        <v>0.69399999999999995</v>
      </c>
      <c r="T94" s="9">
        <v>0.69</v>
      </c>
      <c r="U94" s="9">
        <v>0.69299999999999995</v>
      </c>
      <c r="V94" s="9">
        <v>0.69699999999999995</v>
      </c>
      <c r="W94" s="9">
        <v>0.69699999999999995</v>
      </c>
      <c r="X94" s="9">
        <v>0.71</v>
      </c>
      <c r="Y94" s="9">
        <v>0.71</v>
      </c>
      <c r="Z94" s="9">
        <v>0.71899999999999997</v>
      </c>
      <c r="AA94" s="9">
        <v>0.72399999999999998</v>
      </c>
      <c r="AB94" s="9">
        <v>0.72299999999999998</v>
      </c>
      <c r="AC94" s="9">
        <v>0.72399999999999998</v>
      </c>
      <c r="AD94" s="9">
        <v>0.72299999999999998</v>
      </c>
      <c r="AE94" s="9">
        <v>0.73</v>
      </c>
    </row>
    <row r="95" spans="1:31" ht="75.75" thickBot="1">
      <c r="A95" s="10" t="s">
        <v>1050</v>
      </c>
      <c r="B95" s="9">
        <v>0.28799999999999998</v>
      </c>
      <c r="C95" s="9">
        <v>0.29399999999999998</v>
      </c>
      <c r="D95" s="9">
        <v>0.29899999999999999</v>
      </c>
      <c r="E95" s="9">
        <v>0.30399999999999999</v>
      </c>
      <c r="F95" s="9">
        <v>0.315</v>
      </c>
      <c r="G95" s="9">
        <v>0.309</v>
      </c>
      <c r="H95" s="9">
        <v>0.32800000000000001</v>
      </c>
      <c r="I95" s="9">
        <v>0.33600000000000002</v>
      </c>
      <c r="J95" s="9">
        <v>0.34499999999999997</v>
      </c>
      <c r="K95" s="9">
        <v>0.35</v>
      </c>
      <c r="L95" s="9">
        <v>0.35199999999999998</v>
      </c>
      <c r="M95" s="9">
        <v>0.35399999999999998</v>
      </c>
      <c r="N95" s="9">
        <v>0.36399999999999999</v>
      </c>
      <c r="O95" s="9">
        <v>0.375</v>
      </c>
      <c r="P95" s="9">
        <v>0.38200000000000001</v>
      </c>
      <c r="Q95" s="9">
        <v>0.39</v>
      </c>
      <c r="R95" s="9">
        <v>0.39500000000000002</v>
      </c>
      <c r="S95" s="9">
        <v>0.40200000000000002</v>
      </c>
      <c r="T95" s="9">
        <v>0.41</v>
      </c>
      <c r="U95" s="9">
        <v>0.42</v>
      </c>
      <c r="V95" s="9">
        <v>0.42899999999999999</v>
      </c>
      <c r="W95" s="9">
        <v>0.44700000000000001</v>
      </c>
      <c r="X95" s="9">
        <v>0.45900000000000002</v>
      </c>
      <c r="Y95" s="9">
        <v>0.46200000000000002</v>
      </c>
      <c r="Z95" s="9">
        <v>0.46800000000000003</v>
      </c>
      <c r="AA95" s="9">
        <v>0.47899999999999998</v>
      </c>
      <c r="AB95" s="9">
        <v>0.48499999999999999</v>
      </c>
      <c r="AC95" s="9">
        <v>0.48299999999999998</v>
      </c>
      <c r="AD95" s="9">
        <v>0.47899999999999998</v>
      </c>
      <c r="AE95" s="9">
        <v>0.48099999999999998</v>
      </c>
    </row>
    <row r="96" spans="1:31" ht="15.75" thickBot="1">
      <c r="A96" s="10" t="s">
        <v>1051</v>
      </c>
      <c r="B96" s="9">
        <v>0.60399999999999998</v>
      </c>
      <c r="C96" s="9">
        <v>0.61</v>
      </c>
      <c r="D96" s="9">
        <v>0.61299999999999999</v>
      </c>
      <c r="E96" s="9">
        <v>0.60899999999999999</v>
      </c>
      <c r="F96" s="9">
        <v>0.60899999999999999</v>
      </c>
      <c r="G96" s="9">
        <v>0.61899999999999999</v>
      </c>
      <c r="H96" s="9">
        <v>0.63100000000000001</v>
      </c>
      <c r="I96" s="9">
        <v>0.64500000000000002</v>
      </c>
      <c r="J96" s="9">
        <v>0.66600000000000004</v>
      </c>
      <c r="K96" s="9">
        <v>0.68799999999999994</v>
      </c>
      <c r="L96" s="9">
        <v>0.70699999999999996</v>
      </c>
      <c r="M96" s="9">
        <v>0.74199999999999999</v>
      </c>
      <c r="N96" s="9">
        <v>0.76900000000000002</v>
      </c>
      <c r="O96" s="9">
        <v>0.79500000000000004</v>
      </c>
      <c r="P96" s="9">
        <v>0.82199999999999995</v>
      </c>
      <c r="Q96" s="9">
        <v>0.84099999999999997</v>
      </c>
      <c r="R96" s="9">
        <v>0.84499999999999997</v>
      </c>
      <c r="S96" s="9">
        <v>0.85</v>
      </c>
      <c r="T96" s="9">
        <v>0.85699999999999998</v>
      </c>
      <c r="U96" s="9">
        <v>0.85199999999999998</v>
      </c>
      <c r="V96" s="9">
        <v>0.85</v>
      </c>
      <c r="W96" s="9">
        <v>0.84799999999999998</v>
      </c>
      <c r="X96" s="9">
        <v>0.84299999999999997</v>
      </c>
      <c r="Y96" s="9">
        <v>0.85099999999999998</v>
      </c>
      <c r="Z96" s="9">
        <v>0.86099999999999999</v>
      </c>
      <c r="AA96" s="9">
        <v>0.86399999999999999</v>
      </c>
      <c r="AB96" s="9">
        <v>0.871</v>
      </c>
      <c r="AC96" s="9">
        <v>0.876</v>
      </c>
      <c r="AD96" s="9">
        <v>0.88300000000000001</v>
      </c>
      <c r="AE96" s="9">
        <v>0.88300000000000001</v>
      </c>
    </row>
    <row r="97" spans="1:31" ht="15.75" thickBot="1">
      <c r="A97" s="10" t="s">
        <v>1052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>
        <v>0.61899999999999999</v>
      </c>
      <c r="R97" s="9">
        <v>0.61</v>
      </c>
      <c r="S97" s="9">
        <v>0.623</v>
      </c>
      <c r="T97" s="9">
        <v>0.627</v>
      </c>
      <c r="U97" s="9">
        <v>0.63300000000000001</v>
      </c>
      <c r="V97" s="9">
        <v>0.63100000000000001</v>
      </c>
      <c r="W97" s="9">
        <v>0.63700000000000001</v>
      </c>
      <c r="X97" s="9">
        <v>0.61899999999999999</v>
      </c>
      <c r="Y97" s="9">
        <v>0.61599999999999999</v>
      </c>
      <c r="Z97" s="9">
        <v>0.59799999999999998</v>
      </c>
      <c r="AA97" s="9">
        <v>0.59299999999999997</v>
      </c>
      <c r="AB97" s="9">
        <v>0.58799999999999997</v>
      </c>
      <c r="AC97" s="9">
        <v>0.60399999999999998</v>
      </c>
      <c r="AD97" s="9">
        <v>0.60399999999999998</v>
      </c>
      <c r="AE97" s="9">
        <v>0.60399999999999998</v>
      </c>
    </row>
    <row r="98" spans="1:31" ht="15.75" thickBot="1">
      <c r="A98" s="10" t="s">
        <v>1053</v>
      </c>
      <c r="B98" s="9">
        <v>0.41499999999999998</v>
      </c>
      <c r="C98" s="9">
        <v>0.41799999999999998</v>
      </c>
      <c r="D98" s="9">
        <v>0.41899999999999998</v>
      </c>
      <c r="E98" s="9">
        <v>0.41299999999999998</v>
      </c>
      <c r="F98" s="9">
        <v>0.42399999999999999</v>
      </c>
      <c r="G98" s="9">
        <v>0.43</v>
      </c>
      <c r="H98" s="9">
        <v>0.42899999999999999</v>
      </c>
      <c r="I98" s="9">
        <v>0.42899999999999999</v>
      </c>
      <c r="J98" s="9">
        <v>0.42899999999999999</v>
      </c>
      <c r="K98" s="9">
        <v>0.42799999999999999</v>
      </c>
      <c r="L98" s="9">
        <v>0.45</v>
      </c>
      <c r="M98" s="9">
        <v>0.45600000000000002</v>
      </c>
      <c r="N98" s="9">
        <v>0.46</v>
      </c>
      <c r="O98" s="9">
        <v>0.46899999999999997</v>
      </c>
      <c r="P98" s="9">
        <v>0.47099999999999997</v>
      </c>
      <c r="Q98" s="9">
        <v>0.47299999999999998</v>
      </c>
      <c r="R98" s="9">
        <v>0.47499999999999998</v>
      </c>
      <c r="S98" s="9">
        <v>0.48199999999999998</v>
      </c>
      <c r="T98" s="9">
        <v>0.48</v>
      </c>
      <c r="U98" s="9">
        <v>0.498</v>
      </c>
      <c r="V98" s="9">
        <v>0.49199999999999999</v>
      </c>
      <c r="W98" s="9">
        <v>0.498</v>
      </c>
      <c r="X98" s="9">
        <v>0.505</v>
      </c>
      <c r="Y98" s="9">
        <v>0.51</v>
      </c>
      <c r="Z98" s="9">
        <v>0.51500000000000001</v>
      </c>
      <c r="AA98" s="9">
        <v>0.51600000000000001</v>
      </c>
      <c r="AB98" s="9">
        <v>0.52100000000000002</v>
      </c>
      <c r="AC98" s="9">
        <v>0.52500000000000002</v>
      </c>
      <c r="AD98" s="9">
        <v>0.52800000000000002</v>
      </c>
      <c r="AE98" s="9">
        <v>0.53200000000000003</v>
      </c>
    </row>
    <row r="99" spans="1:31" ht="15.75" thickBot="1">
      <c r="A99" s="10" t="s">
        <v>1054</v>
      </c>
      <c r="B99" s="9"/>
      <c r="C99" s="9"/>
      <c r="D99" s="9"/>
      <c r="E99" s="9"/>
      <c r="F99" s="9"/>
      <c r="G99" s="9"/>
      <c r="H99" s="9"/>
      <c r="I99" s="9"/>
      <c r="J99" s="9"/>
      <c r="K99" s="9">
        <v>0.35399999999999998</v>
      </c>
      <c r="L99" s="9">
        <v>0.40799999999999997</v>
      </c>
      <c r="M99" s="9">
        <v>0.40699999999999997</v>
      </c>
      <c r="N99" s="9">
        <v>0.40600000000000003</v>
      </c>
      <c r="O99" s="9">
        <v>0.40600000000000003</v>
      </c>
      <c r="P99" s="9">
        <v>0.40500000000000003</v>
      </c>
      <c r="Q99" s="9">
        <v>0.40400000000000003</v>
      </c>
      <c r="R99" s="9">
        <v>0.40300000000000002</v>
      </c>
      <c r="S99" s="9">
        <v>0.40300000000000002</v>
      </c>
      <c r="T99" s="9">
        <v>0.40200000000000002</v>
      </c>
      <c r="U99" s="9">
        <v>0.40100000000000002</v>
      </c>
      <c r="V99" s="9">
        <v>0.4</v>
      </c>
      <c r="W99" s="9">
        <v>0.42799999999999999</v>
      </c>
      <c r="X99" s="9">
        <v>0.41399999999999998</v>
      </c>
      <c r="Y99" s="9">
        <v>0.42</v>
      </c>
      <c r="Z99" s="9">
        <v>0.42099999999999999</v>
      </c>
      <c r="AA99" s="9">
        <v>0.41499999999999998</v>
      </c>
      <c r="AB99" s="9">
        <v>0.41699999999999998</v>
      </c>
      <c r="AC99" s="9">
        <v>0.42199999999999999</v>
      </c>
      <c r="AD99" s="9">
        <v>0.42199999999999999</v>
      </c>
      <c r="AE99" s="9">
        <v>0.42599999999999999</v>
      </c>
    </row>
    <row r="100" spans="1:31" ht="15.75" thickBot="1">
      <c r="A100" s="10" t="s">
        <v>1055</v>
      </c>
      <c r="B100" s="9">
        <v>0.51600000000000001</v>
      </c>
      <c r="C100" s="9">
        <v>0.52700000000000002</v>
      </c>
      <c r="D100" s="9">
        <v>0.53700000000000003</v>
      </c>
      <c r="E100" s="9">
        <v>0.54800000000000004</v>
      </c>
      <c r="F100" s="9">
        <v>0.55800000000000005</v>
      </c>
      <c r="G100" s="9">
        <v>0.56799999999999995</v>
      </c>
      <c r="H100" s="9">
        <v>0.57899999999999996</v>
      </c>
      <c r="I100" s="9">
        <v>0.58899999999999997</v>
      </c>
      <c r="J100" s="9">
        <v>0.6</v>
      </c>
      <c r="K100" s="9">
        <v>0.61</v>
      </c>
      <c r="L100" s="9">
        <v>0.621</v>
      </c>
      <c r="M100" s="9">
        <v>0.63100000000000001</v>
      </c>
      <c r="N100" s="9">
        <v>0.64200000000000002</v>
      </c>
      <c r="O100" s="9">
        <v>0.64600000000000002</v>
      </c>
      <c r="P100" s="9">
        <v>0.64400000000000002</v>
      </c>
      <c r="Q100" s="9">
        <v>0.64200000000000002</v>
      </c>
      <c r="R100" s="9">
        <v>0.64</v>
      </c>
      <c r="S100" s="9">
        <v>0.63900000000000001</v>
      </c>
      <c r="T100" s="9">
        <v>0.63700000000000001</v>
      </c>
      <c r="U100" s="9">
        <v>0.63500000000000001</v>
      </c>
      <c r="V100" s="9">
        <v>0.63400000000000001</v>
      </c>
      <c r="W100" s="9">
        <v>0.625</v>
      </c>
      <c r="X100" s="9">
        <v>0.61599999999999999</v>
      </c>
      <c r="Y100" s="9">
        <v>0.61299999999999999</v>
      </c>
      <c r="Z100" s="9">
        <v>0.60899999999999999</v>
      </c>
      <c r="AA100" s="9">
        <v>0.60599999999999998</v>
      </c>
      <c r="AB100" s="9">
        <v>0.60199999999999998</v>
      </c>
      <c r="AC100" s="9">
        <v>0.60699999999999998</v>
      </c>
      <c r="AD100" s="9">
        <v>0.60699999999999998</v>
      </c>
      <c r="AE100" s="9">
        <v>0.61</v>
      </c>
    </row>
    <row r="101" spans="1:31" ht="30.75" thickBot="1">
      <c r="A101" s="10" t="s">
        <v>1056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>
        <v>0.71599999999999997</v>
      </c>
      <c r="M101" s="9">
        <v>0.72799999999999998</v>
      </c>
      <c r="N101" s="9">
        <v>0.73899999999999999</v>
      </c>
      <c r="O101" s="9">
        <v>0.751</v>
      </c>
      <c r="P101" s="9">
        <v>0.76300000000000001</v>
      </c>
      <c r="Q101" s="9">
        <v>0.76700000000000002</v>
      </c>
      <c r="R101" s="9">
        <v>0.77500000000000002</v>
      </c>
      <c r="S101" s="9">
        <v>0.78200000000000003</v>
      </c>
      <c r="T101" s="9">
        <v>0.79600000000000004</v>
      </c>
      <c r="U101" s="9">
        <v>0.79500000000000004</v>
      </c>
      <c r="V101" s="9">
        <v>0.80700000000000005</v>
      </c>
      <c r="W101" s="9">
        <v>0.81899999999999995</v>
      </c>
      <c r="X101" s="9">
        <v>0.82699999999999996</v>
      </c>
      <c r="Y101" s="9">
        <v>0.82399999999999995</v>
      </c>
      <c r="Z101" s="9">
        <v>0.81799999999999995</v>
      </c>
      <c r="AA101" s="9">
        <v>0.81799999999999995</v>
      </c>
      <c r="AB101" s="9">
        <v>0.82699999999999996</v>
      </c>
      <c r="AC101" s="9">
        <v>0.82699999999999996</v>
      </c>
      <c r="AD101" s="9">
        <v>0.83199999999999996</v>
      </c>
      <c r="AE101" s="9">
        <v>0.83199999999999996</v>
      </c>
    </row>
    <row r="102" spans="1:31" ht="30.75" thickBot="1">
      <c r="A102" s="10" t="s">
        <v>1057</v>
      </c>
      <c r="B102" s="9">
        <v>0.65500000000000003</v>
      </c>
      <c r="C102" s="9">
        <v>0.65800000000000003</v>
      </c>
      <c r="D102" s="9">
        <v>0.65100000000000002</v>
      </c>
      <c r="E102" s="9">
        <v>0.64700000000000002</v>
      </c>
      <c r="F102" s="9">
        <v>0.65</v>
      </c>
      <c r="G102" s="9">
        <v>0.66100000000000003</v>
      </c>
      <c r="H102" s="9">
        <v>0.67900000000000005</v>
      </c>
      <c r="I102" s="9">
        <v>0.69899999999999995</v>
      </c>
      <c r="J102" s="9">
        <v>0.71799999999999997</v>
      </c>
      <c r="K102" s="9">
        <v>0.74</v>
      </c>
      <c r="L102" s="9">
        <v>0.75800000000000001</v>
      </c>
      <c r="M102" s="9">
        <v>0.78</v>
      </c>
      <c r="N102" s="9">
        <v>0.79900000000000004</v>
      </c>
      <c r="O102" s="9">
        <v>0.82</v>
      </c>
      <c r="P102" s="9">
        <v>0.82899999999999996</v>
      </c>
      <c r="Q102" s="9">
        <v>0.84899999999999998</v>
      </c>
      <c r="R102" s="9">
        <v>0.86199999999999999</v>
      </c>
      <c r="S102" s="9">
        <v>0.86699999999999999</v>
      </c>
      <c r="T102" s="9">
        <v>0.873</v>
      </c>
      <c r="U102" s="9">
        <v>0.85199999999999998</v>
      </c>
      <c r="V102" s="9">
        <v>0.85399999999999998</v>
      </c>
      <c r="W102" s="9">
        <v>0.86</v>
      </c>
      <c r="X102" s="9">
        <v>0.85499999999999998</v>
      </c>
      <c r="Y102" s="9">
        <v>0.85699999999999998</v>
      </c>
      <c r="Z102" s="9">
        <v>0.878</v>
      </c>
      <c r="AA102" s="9">
        <v>0.88300000000000001</v>
      </c>
      <c r="AB102" s="9">
        <v>0.88700000000000001</v>
      </c>
      <c r="AC102" s="9">
        <v>0.89</v>
      </c>
      <c r="AD102" s="9">
        <v>0.89</v>
      </c>
      <c r="AE102" s="9">
        <v>0.89800000000000002</v>
      </c>
    </row>
    <row r="103" spans="1:31" ht="30.75" thickBot="1">
      <c r="A103" s="10" t="s">
        <v>1058</v>
      </c>
      <c r="B103" s="9">
        <v>0.60199999999999998</v>
      </c>
      <c r="C103" s="9">
        <v>0.61</v>
      </c>
      <c r="D103" s="9">
        <v>0.61799999999999999</v>
      </c>
      <c r="E103" s="9">
        <v>0.625</v>
      </c>
      <c r="F103" s="9">
        <v>0.63300000000000001</v>
      </c>
      <c r="G103" s="9">
        <v>0.63900000000000001</v>
      </c>
      <c r="H103" s="9">
        <v>0.65700000000000003</v>
      </c>
      <c r="I103" s="9">
        <v>0.66800000000000004</v>
      </c>
      <c r="J103" s="9">
        <v>0.68400000000000005</v>
      </c>
      <c r="K103" s="9">
        <v>0.71199999999999997</v>
      </c>
      <c r="L103" s="9">
        <v>0.71699999999999997</v>
      </c>
      <c r="M103" s="9">
        <v>0.72499999999999998</v>
      </c>
      <c r="N103" s="9">
        <v>0.73399999999999999</v>
      </c>
      <c r="O103" s="9">
        <v>0.73899999999999999</v>
      </c>
      <c r="P103" s="9">
        <v>0.746</v>
      </c>
      <c r="Q103" s="9">
        <v>0.752</v>
      </c>
      <c r="R103" s="9">
        <v>0.75900000000000001</v>
      </c>
      <c r="S103" s="9">
        <v>0.76600000000000001</v>
      </c>
      <c r="T103" s="9">
        <v>0.76700000000000002</v>
      </c>
      <c r="U103" s="9">
        <v>0.77400000000000002</v>
      </c>
      <c r="V103" s="9">
        <v>0.78</v>
      </c>
      <c r="W103" s="9">
        <v>0.78</v>
      </c>
      <c r="X103" s="9">
        <v>0.77900000000000003</v>
      </c>
      <c r="Y103" s="9">
        <v>0.77800000000000002</v>
      </c>
      <c r="Z103" s="9">
        <v>0.78300000000000003</v>
      </c>
      <c r="AA103" s="9">
        <v>0.78800000000000003</v>
      </c>
      <c r="AB103" s="9">
        <v>0.79800000000000004</v>
      </c>
      <c r="AC103" s="9">
        <v>0.80200000000000005</v>
      </c>
      <c r="AD103" s="9">
        <v>0.80200000000000005</v>
      </c>
      <c r="AE103" s="9">
        <v>0.80600000000000005</v>
      </c>
    </row>
    <row r="104" spans="1:31" ht="30.75" thickBot="1">
      <c r="A104" s="10" t="s">
        <v>1059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>
        <v>0.39900000000000002</v>
      </c>
      <c r="M104" s="9">
        <v>0.40400000000000003</v>
      </c>
      <c r="N104" s="9">
        <v>0.41199999999999998</v>
      </c>
      <c r="O104" s="9">
        <v>0.42</v>
      </c>
      <c r="P104" s="9">
        <v>0.42799999999999999</v>
      </c>
      <c r="Q104" s="9">
        <v>0.438</v>
      </c>
      <c r="R104" s="9">
        <v>0.443</v>
      </c>
      <c r="S104" s="9">
        <v>0.45300000000000001</v>
      </c>
      <c r="T104" s="9">
        <v>0.46500000000000002</v>
      </c>
      <c r="U104" s="9">
        <v>0.48099999999999998</v>
      </c>
      <c r="V104" s="9">
        <v>0.48399999999999999</v>
      </c>
      <c r="W104" s="9">
        <v>0.48399999999999999</v>
      </c>
      <c r="X104" s="9">
        <v>0.48899999999999999</v>
      </c>
      <c r="Y104" s="9">
        <v>0.49199999999999999</v>
      </c>
      <c r="Z104" s="9">
        <v>0.49399999999999999</v>
      </c>
      <c r="AA104" s="9">
        <v>0.498</v>
      </c>
      <c r="AB104" s="9">
        <v>0.49399999999999999</v>
      </c>
      <c r="AC104" s="9">
        <v>0.49399999999999999</v>
      </c>
      <c r="AD104" s="9">
        <v>0.48899999999999999</v>
      </c>
      <c r="AE104" s="9">
        <v>0.48599999999999999</v>
      </c>
    </row>
    <row r="105" spans="1:31" ht="15.75" thickBot="1">
      <c r="A105" s="10" t="s">
        <v>1060</v>
      </c>
      <c r="B105" s="9">
        <v>0.23100000000000001</v>
      </c>
      <c r="C105" s="9">
        <v>0.23899999999999999</v>
      </c>
      <c r="D105" s="9">
        <v>0.27100000000000002</v>
      </c>
      <c r="E105" s="9">
        <v>0.28000000000000003</v>
      </c>
      <c r="F105" s="9">
        <v>0.28999999999999998</v>
      </c>
      <c r="G105" s="9">
        <v>0.38500000000000001</v>
      </c>
      <c r="H105" s="9">
        <v>0.38100000000000001</v>
      </c>
      <c r="I105" s="9">
        <v>0.38700000000000001</v>
      </c>
      <c r="J105" s="9">
        <v>0.39200000000000002</v>
      </c>
      <c r="K105" s="9">
        <v>0.39500000000000002</v>
      </c>
      <c r="L105" s="9">
        <v>0.378</v>
      </c>
      <c r="M105" s="9">
        <v>0.38800000000000001</v>
      </c>
      <c r="N105" s="9">
        <v>0.38800000000000001</v>
      </c>
      <c r="O105" s="9">
        <v>0.38700000000000001</v>
      </c>
      <c r="P105" s="9">
        <v>0.375</v>
      </c>
      <c r="Q105" s="9">
        <v>0.373</v>
      </c>
      <c r="R105" s="9">
        <v>0.38100000000000001</v>
      </c>
      <c r="S105" s="9">
        <v>0.38300000000000001</v>
      </c>
      <c r="T105" s="9">
        <v>0.40600000000000003</v>
      </c>
      <c r="U105" s="9">
        <v>0.42099999999999999</v>
      </c>
      <c r="V105" s="9">
        <v>0.42799999999999999</v>
      </c>
      <c r="W105" s="9">
        <v>0.433</v>
      </c>
      <c r="X105" s="9">
        <v>0.436</v>
      </c>
      <c r="Y105" s="9">
        <v>0.45</v>
      </c>
      <c r="Z105" s="9">
        <v>0.45600000000000002</v>
      </c>
      <c r="AA105" s="9">
        <v>0.45700000000000002</v>
      </c>
      <c r="AB105" s="9">
        <v>0.45500000000000002</v>
      </c>
      <c r="AC105" s="9">
        <v>0.45500000000000002</v>
      </c>
      <c r="AD105" s="9">
        <v>0.46300000000000002</v>
      </c>
      <c r="AE105" s="9">
        <v>0.47</v>
      </c>
    </row>
    <row r="106" spans="1:31" ht="15.75" thickBot="1">
      <c r="A106" s="10" t="s">
        <v>1061</v>
      </c>
      <c r="B106" s="9">
        <v>0.48799999999999999</v>
      </c>
      <c r="C106" s="9">
        <v>0.499</v>
      </c>
      <c r="D106" s="9">
        <v>0.51100000000000001</v>
      </c>
      <c r="E106" s="9">
        <v>0.51800000000000002</v>
      </c>
      <c r="F106" s="9">
        <v>0.52700000000000002</v>
      </c>
      <c r="G106" s="9">
        <v>0.53600000000000003</v>
      </c>
      <c r="H106" s="9">
        <v>0.55500000000000005</v>
      </c>
      <c r="I106" s="9">
        <v>0.57399999999999995</v>
      </c>
      <c r="J106" s="9">
        <v>0.59399999999999997</v>
      </c>
      <c r="K106" s="9">
        <v>0.60299999999999998</v>
      </c>
      <c r="L106" s="9">
        <v>0.61899999999999999</v>
      </c>
      <c r="M106" s="9">
        <v>0.61299999999999999</v>
      </c>
      <c r="N106" s="9">
        <v>0.61099999999999999</v>
      </c>
      <c r="O106" s="9">
        <v>0.62</v>
      </c>
      <c r="P106" s="9">
        <v>0.621</v>
      </c>
      <c r="Q106" s="9">
        <v>0.60799999999999998</v>
      </c>
      <c r="R106" s="9">
        <v>0.61499999999999999</v>
      </c>
      <c r="S106" s="9">
        <v>0.64</v>
      </c>
      <c r="T106" s="9">
        <v>0.66400000000000003</v>
      </c>
      <c r="U106" s="9">
        <v>0.67600000000000005</v>
      </c>
      <c r="V106" s="9">
        <v>0.68700000000000006</v>
      </c>
      <c r="W106" s="9">
        <v>0.69399999999999995</v>
      </c>
      <c r="X106" s="9">
        <v>0.69599999999999995</v>
      </c>
      <c r="Y106" s="9">
        <v>0.70099999999999996</v>
      </c>
      <c r="Z106" s="9">
        <v>0.70799999999999996</v>
      </c>
      <c r="AA106" s="9">
        <v>0.71299999999999997</v>
      </c>
      <c r="AB106" s="9">
        <v>0.71799999999999997</v>
      </c>
      <c r="AC106" s="9">
        <v>0.72399999999999998</v>
      </c>
      <c r="AD106" s="9">
        <v>0.71899999999999997</v>
      </c>
      <c r="AE106" s="9">
        <v>0.72599999999999998</v>
      </c>
    </row>
    <row r="107" spans="1:31" ht="30.75" thickBot="1">
      <c r="A107" s="10" t="s">
        <v>1062</v>
      </c>
      <c r="B107" s="9"/>
      <c r="C107" s="9"/>
      <c r="D107" s="9"/>
      <c r="E107" s="9"/>
      <c r="F107" s="9"/>
      <c r="G107" s="9">
        <v>0.35399999999999998</v>
      </c>
      <c r="H107" s="9">
        <v>0.36799999999999999</v>
      </c>
      <c r="I107" s="9">
        <v>0.38400000000000001</v>
      </c>
      <c r="J107" s="9">
        <v>0.40100000000000002</v>
      </c>
      <c r="K107" s="9">
        <v>0.41899999999999998</v>
      </c>
      <c r="L107" s="9">
        <v>0.43</v>
      </c>
      <c r="M107" s="9">
        <v>0.438</v>
      </c>
      <c r="N107" s="9">
        <v>0.435</v>
      </c>
      <c r="O107" s="9">
        <v>0.45100000000000001</v>
      </c>
      <c r="P107" s="9">
        <v>0.45100000000000001</v>
      </c>
      <c r="Q107" s="9">
        <v>0.45100000000000001</v>
      </c>
      <c r="R107" s="9">
        <v>0.45800000000000002</v>
      </c>
      <c r="S107" s="9">
        <v>0.46100000000000002</v>
      </c>
      <c r="T107" s="9">
        <v>0.47</v>
      </c>
      <c r="U107" s="9">
        <v>0.47699999999999998</v>
      </c>
      <c r="V107" s="9">
        <v>0.49399999999999999</v>
      </c>
      <c r="W107" s="9">
        <v>0.51300000000000001</v>
      </c>
      <c r="X107" s="9">
        <v>0.52500000000000002</v>
      </c>
      <c r="Y107" s="9">
        <v>0.53200000000000003</v>
      </c>
      <c r="Z107" s="9">
        <v>0.54600000000000004</v>
      </c>
      <c r="AA107" s="9">
        <v>0.55900000000000005</v>
      </c>
      <c r="AB107" s="9">
        <v>0.56299999999999994</v>
      </c>
      <c r="AC107" s="9">
        <v>0.56399999999999995</v>
      </c>
      <c r="AD107" s="9">
        <v>0.56399999999999995</v>
      </c>
      <c r="AE107" s="9">
        <v>0.57299999999999995</v>
      </c>
    </row>
    <row r="108" spans="1:31" ht="15.75" thickBot="1">
      <c r="A108" s="10" t="s">
        <v>1063</v>
      </c>
      <c r="B108" s="9">
        <v>8.1000000000000003E-2</v>
      </c>
      <c r="C108" s="9">
        <v>8.5000000000000006E-2</v>
      </c>
      <c r="D108" s="9">
        <v>9.0999999999999998E-2</v>
      </c>
      <c r="E108" s="9">
        <v>9.8000000000000004E-2</v>
      </c>
      <c r="F108" s="9">
        <v>0.106</v>
      </c>
      <c r="G108" s="9">
        <v>0.114</v>
      </c>
      <c r="H108" s="9">
        <v>0.123</v>
      </c>
      <c r="I108" s="9">
        <v>0.13600000000000001</v>
      </c>
      <c r="J108" s="9">
        <v>0.14599999999999999</v>
      </c>
      <c r="K108" s="9">
        <v>0.159</v>
      </c>
      <c r="L108" s="9">
        <v>0.16800000000000001</v>
      </c>
      <c r="M108" s="9">
        <v>0.17899999999999999</v>
      </c>
      <c r="N108" s="9">
        <v>0.191</v>
      </c>
      <c r="O108" s="9">
        <v>0.20300000000000001</v>
      </c>
      <c r="P108" s="9">
        <v>0.214</v>
      </c>
      <c r="Q108" s="9">
        <v>0.22600000000000001</v>
      </c>
      <c r="R108" s="9">
        <v>0.23699999999999999</v>
      </c>
      <c r="S108" s="9">
        <v>0.222</v>
      </c>
      <c r="T108" s="9">
        <v>0.26</v>
      </c>
      <c r="U108" s="9">
        <v>0.27</v>
      </c>
      <c r="V108" s="9">
        <v>0.27700000000000002</v>
      </c>
      <c r="W108" s="9">
        <v>0.28299999999999997</v>
      </c>
      <c r="X108" s="9">
        <v>0.28399999999999997</v>
      </c>
      <c r="Y108" s="9">
        <v>0.27900000000000003</v>
      </c>
      <c r="Z108" s="9">
        <v>0.28499999999999998</v>
      </c>
      <c r="AA108" s="9">
        <v>0.27400000000000002</v>
      </c>
      <c r="AB108" s="9">
        <v>0.27800000000000002</v>
      </c>
      <c r="AC108" s="9">
        <v>0.28199999999999997</v>
      </c>
      <c r="AD108" s="9">
        <v>0.28599999999999998</v>
      </c>
      <c r="AE108" s="9">
        <v>0.28599999999999998</v>
      </c>
    </row>
    <row r="109" spans="1:31" ht="15.75" thickBot="1">
      <c r="A109" s="10" t="s">
        <v>1064</v>
      </c>
      <c r="B109" s="9">
        <v>0.60499999999999998</v>
      </c>
      <c r="C109" s="9">
        <v>0.61</v>
      </c>
      <c r="D109" s="9">
        <v>0.61399999999999999</v>
      </c>
      <c r="E109" s="9">
        <v>0.61799999999999999</v>
      </c>
      <c r="F109" s="9">
        <v>0.62</v>
      </c>
      <c r="G109" s="9">
        <v>0.622</v>
      </c>
      <c r="H109" s="9">
        <v>0.625</v>
      </c>
      <c r="I109" s="9">
        <v>0.63100000000000001</v>
      </c>
      <c r="J109" s="9">
        <v>0.64600000000000002</v>
      </c>
      <c r="K109" s="9">
        <v>0.64700000000000002</v>
      </c>
      <c r="L109" s="9">
        <v>0.64800000000000002</v>
      </c>
      <c r="M109" s="9">
        <v>0.65700000000000003</v>
      </c>
      <c r="N109" s="9">
        <v>0.66200000000000003</v>
      </c>
      <c r="O109" s="9">
        <v>0.67800000000000005</v>
      </c>
      <c r="P109" s="9">
        <v>0.7</v>
      </c>
      <c r="Q109" s="9">
        <v>0.73699999999999999</v>
      </c>
      <c r="R109" s="9">
        <v>0.72899999999999998</v>
      </c>
      <c r="S109" s="9">
        <v>0.73399999999999999</v>
      </c>
      <c r="T109" s="9">
        <v>0.73299999999999998</v>
      </c>
      <c r="U109" s="9">
        <v>0.74399999999999999</v>
      </c>
      <c r="V109" s="9">
        <v>0.76900000000000002</v>
      </c>
      <c r="W109" s="9">
        <v>0.76300000000000001</v>
      </c>
      <c r="X109" s="9">
        <v>0.77700000000000002</v>
      </c>
      <c r="Y109" s="9">
        <v>0.78900000000000003</v>
      </c>
      <c r="Z109" s="9">
        <v>0.79800000000000004</v>
      </c>
      <c r="AA109" s="9">
        <v>0.80200000000000005</v>
      </c>
      <c r="AB109" s="9">
        <v>0.81299999999999994</v>
      </c>
      <c r="AC109" s="9">
        <v>0.81599999999999995</v>
      </c>
      <c r="AD109" s="9">
        <v>0.82399999999999995</v>
      </c>
      <c r="AE109" s="9">
        <v>0.82499999999999996</v>
      </c>
    </row>
    <row r="110" spans="1:31" ht="30.75" thickBot="1">
      <c r="A110" s="10" t="s">
        <v>1065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>
        <v>0.70699999999999996</v>
      </c>
      <c r="AD110" s="9">
        <v>0.70699999999999996</v>
      </c>
      <c r="AE110" s="9">
        <v>0.70699999999999996</v>
      </c>
    </row>
    <row r="111" spans="1:31" ht="30.75" thickBot="1">
      <c r="A111" s="10" t="s">
        <v>1066</v>
      </c>
      <c r="B111" s="9">
        <v>0.17799999999999999</v>
      </c>
      <c r="C111" s="9">
        <v>0.184</v>
      </c>
      <c r="D111" s="9">
        <v>0.19500000000000001</v>
      </c>
      <c r="E111" s="9">
        <v>0.21199999999999999</v>
      </c>
      <c r="F111" s="9">
        <v>0.23400000000000001</v>
      </c>
      <c r="G111" s="9">
        <v>0.24</v>
      </c>
      <c r="H111" s="9">
        <v>0.249</v>
      </c>
      <c r="I111" s="9">
        <v>0.253</v>
      </c>
      <c r="J111" s="9">
        <v>0.26600000000000001</v>
      </c>
      <c r="K111" s="9">
        <v>0.27400000000000002</v>
      </c>
      <c r="L111" s="9">
        <v>0.27900000000000003</v>
      </c>
      <c r="M111" s="9">
        <v>0.28199999999999997</v>
      </c>
      <c r="N111" s="9">
        <v>0.28599999999999998</v>
      </c>
      <c r="O111" s="9">
        <v>0.29099999999999998</v>
      </c>
      <c r="P111" s="9">
        <v>0.307</v>
      </c>
      <c r="Q111" s="9">
        <v>0.311</v>
      </c>
      <c r="R111" s="9">
        <v>0.31900000000000001</v>
      </c>
      <c r="S111" s="9">
        <v>0.318</v>
      </c>
      <c r="T111" s="9">
        <v>0.317</v>
      </c>
      <c r="U111" s="9">
        <v>0.33300000000000002</v>
      </c>
      <c r="V111" s="9">
        <v>0.33800000000000002</v>
      </c>
      <c r="W111" s="9">
        <v>0.34399999999999997</v>
      </c>
      <c r="X111" s="9">
        <v>0.35899999999999999</v>
      </c>
      <c r="Y111" s="9">
        <v>0.371</v>
      </c>
      <c r="Z111" s="9">
        <v>0.38100000000000001</v>
      </c>
      <c r="AA111" s="9">
        <v>0.38500000000000001</v>
      </c>
      <c r="AB111" s="9">
        <v>0.39700000000000002</v>
      </c>
      <c r="AC111" s="9">
        <v>0.38900000000000001</v>
      </c>
      <c r="AD111" s="9">
        <v>0.39200000000000002</v>
      </c>
      <c r="AE111" s="9">
        <v>0.39600000000000002</v>
      </c>
    </row>
    <row r="112" spans="1:31" ht="30.75" thickBot="1">
      <c r="A112" s="10" t="s">
        <v>1067</v>
      </c>
      <c r="B112" s="9">
        <v>0.48099999999999998</v>
      </c>
      <c r="C112" s="9">
        <v>0.48899999999999999</v>
      </c>
      <c r="D112" s="9">
        <v>0.497</v>
      </c>
      <c r="E112" s="9">
        <v>0.504</v>
      </c>
      <c r="F112" s="9">
        <v>0.51200000000000001</v>
      </c>
      <c r="G112" s="9">
        <v>0.52</v>
      </c>
      <c r="H112" s="9">
        <v>0.52400000000000002</v>
      </c>
      <c r="I112" s="9">
        <v>0.52700000000000002</v>
      </c>
      <c r="J112" s="9">
        <v>0.53500000000000003</v>
      </c>
      <c r="K112" s="9">
        <v>0.54200000000000004</v>
      </c>
      <c r="L112" s="9">
        <v>0.54600000000000004</v>
      </c>
      <c r="M112" s="9">
        <v>0.56100000000000005</v>
      </c>
      <c r="N112" s="9">
        <v>0.56899999999999995</v>
      </c>
      <c r="O112" s="9">
        <v>0.58299999999999996</v>
      </c>
      <c r="P112" s="9">
        <v>0.59499999999999997</v>
      </c>
      <c r="Q112" s="9">
        <v>0.61399999999999999</v>
      </c>
      <c r="R112" s="9">
        <v>0.623</v>
      </c>
      <c r="S112" s="9">
        <v>0.63200000000000001</v>
      </c>
      <c r="T112" s="9">
        <v>0.64200000000000002</v>
      </c>
      <c r="U112" s="9">
        <v>0.65500000000000003</v>
      </c>
      <c r="V112" s="9">
        <v>0.66400000000000003</v>
      </c>
      <c r="W112" s="9">
        <v>0.68100000000000005</v>
      </c>
      <c r="X112" s="9">
        <v>0.69899999999999995</v>
      </c>
      <c r="Y112" s="9">
        <v>0.70699999999999996</v>
      </c>
      <c r="Z112" s="9">
        <v>0.72899999999999998</v>
      </c>
      <c r="AA112" s="9">
        <v>0.72099999999999997</v>
      </c>
      <c r="AB112" s="9">
        <v>0.72799999999999998</v>
      </c>
      <c r="AC112" s="9">
        <v>0.73</v>
      </c>
      <c r="AD112" s="9">
        <v>0.73299999999999998</v>
      </c>
      <c r="AE112" s="9">
        <v>0.73599999999999999</v>
      </c>
    </row>
    <row r="113" spans="1:31" ht="15.75" thickBot="1">
      <c r="A113" s="10" t="s">
        <v>1068</v>
      </c>
      <c r="B113" s="9">
        <v>0.48</v>
      </c>
      <c r="C113" s="9">
        <v>0.48099999999999998</v>
      </c>
      <c r="D113" s="9">
        <v>0.48699999999999999</v>
      </c>
      <c r="E113" s="9">
        <v>0.49099999999999999</v>
      </c>
      <c r="F113" s="9">
        <v>0.5</v>
      </c>
      <c r="G113" s="9">
        <v>0.51200000000000001</v>
      </c>
      <c r="H113" s="9">
        <v>0.51600000000000001</v>
      </c>
      <c r="I113" s="9">
        <v>0.52100000000000002</v>
      </c>
      <c r="J113" s="9">
        <v>0.52600000000000002</v>
      </c>
      <c r="K113" s="9">
        <v>0.53200000000000003</v>
      </c>
      <c r="L113" s="9">
        <v>0.54400000000000004</v>
      </c>
      <c r="M113" s="9">
        <v>0.55300000000000005</v>
      </c>
      <c r="N113" s="9">
        <v>0.56599999999999995</v>
      </c>
      <c r="O113" s="9">
        <v>0.57199999999999995</v>
      </c>
      <c r="P113" s="9">
        <v>0.58899999999999997</v>
      </c>
      <c r="Q113" s="9">
        <v>0.60399999999999998</v>
      </c>
      <c r="R113" s="9">
        <v>0.62</v>
      </c>
      <c r="S113" s="9">
        <v>0.621</v>
      </c>
      <c r="T113" s="9">
        <v>0.627</v>
      </c>
      <c r="U113" s="9">
        <v>0.63700000000000001</v>
      </c>
      <c r="V113" s="9">
        <v>0.63400000000000001</v>
      </c>
      <c r="W113" s="9">
        <v>0.64900000000000002</v>
      </c>
      <c r="X113" s="9">
        <v>0.65800000000000003</v>
      </c>
      <c r="Y113" s="9">
        <v>0.65200000000000002</v>
      </c>
      <c r="Z113" s="9">
        <v>0.66100000000000003</v>
      </c>
      <c r="AA113" s="9">
        <v>0.67200000000000004</v>
      </c>
      <c r="AB113" s="9">
        <v>0.67700000000000005</v>
      </c>
      <c r="AC113" s="9">
        <v>0.68100000000000005</v>
      </c>
      <c r="AD113" s="9">
        <v>0.69399999999999995</v>
      </c>
      <c r="AE113" s="9">
        <v>0.70299999999999996</v>
      </c>
    </row>
    <row r="114" spans="1:31" ht="75.75" thickBot="1">
      <c r="A114" s="10" t="s">
        <v>1069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>
        <v>0.441</v>
      </c>
      <c r="M114" s="9">
        <v>0.45300000000000001</v>
      </c>
      <c r="N114" s="9">
        <v>0.46500000000000002</v>
      </c>
      <c r="O114" s="9">
        <v>0.47799999999999998</v>
      </c>
      <c r="P114" s="9">
        <v>0.49</v>
      </c>
      <c r="Q114" s="9">
        <v>0.503</v>
      </c>
      <c r="R114" s="9">
        <v>0.51500000000000001</v>
      </c>
      <c r="S114" s="9">
        <v>0.52700000000000002</v>
      </c>
      <c r="T114" s="9">
        <v>0.54</v>
      </c>
      <c r="U114" s="9">
        <v>0.54100000000000004</v>
      </c>
      <c r="V114" s="9">
        <v>0.55000000000000004</v>
      </c>
      <c r="W114" s="9">
        <v>0.55400000000000005</v>
      </c>
      <c r="X114" s="9">
        <v>0.55600000000000005</v>
      </c>
      <c r="Y114" s="9">
        <v>0.55800000000000005</v>
      </c>
      <c r="Z114" s="9">
        <v>0.56100000000000005</v>
      </c>
      <c r="AA114" s="9">
        <v>0.56000000000000005</v>
      </c>
      <c r="AB114" s="9">
        <v>0.56699999999999995</v>
      </c>
      <c r="AC114" s="9">
        <v>0.57399999999999995</v>
      </c>
      <c r="AD114" s="9">
        <v>0.57799999999999996</v>
      </c>
      <c r="AE114" s="9">
        <v>0.58099999999999996</v>
      </c>
    </row>
    <row r="115" spans="1:31" ht="45.75" thickBot="1">
      <c r="A115" s="10" t="s">
        <v>1070</v>
      </c>
      <c r="B115" s="9">
        <v>0.59799999999999998</v>
      </c>
      <c r="C115" s="9">
        <v>0.59699999999999998</v>
      </c>
      <c r="D115" s="9">
        <v>0.59599999999999997</v>
      </c>
      <c r="E115" s="9">
        <v>0.59499999999999997</v>
      </c>
      <c r="F115" s="9">
        <v>0.59399999999999997</v>
      </c>
      <c r="G115" s="9">
        <v>0.59299999999999997</v>
      </c>
      <c r="H115" s="9">
        <v>0.58599999999999997</v>
      </c>
      <c r="I115" s="9">
        <v>0.59</v>
      </c>
      <c r="J115" s="9">
        <v>0.60299999999999998</v>
      </c>
      <c r="K115" s="9">
        <v>0.61499999999999999</v>
      </c>
      <c r="L115" s="9">
        <v>0.61699999999999999</v>
      </c>
      <c r="M115" s="9">
        <v>0.623</v>
      </c>
      <c r="N115" s="9">
        <v>0.63800000000000001</v>
      </c>
      <c r="O115" s="9">
        <v>0.65200000000000002</v>
      </c>
      <c r="P115" s="9">
        <v>0.66600000000000004</v>
      </c>
      <c r="Q115" s="9">
        <v>0.67600000000000005</v>
      </c>
      <c r="R115" s="9">
        <v>0.69</v>
      </c>
      <c r="S115" s="9">
        <v>0.7</v>
      </c>
      <c r="T115" s="9">
        <v>0.69799999999999995</v>
      </c>
      <c r="U115" s="9">
        <v>0.69699999999999995</v>
      </c>
      <c r="V115" s="9">
        <v>0.69599999999999995</v>
      </c>
      <c r="W115" s="9">
        <v>0.69899999999999995</v>
      </c>
      <c r="X115" s="9">
        <v>0.70899999999999996</v>
      </c>
      <c r="Y115" s="9">
        <v>0.71599999999999997</v>
      </c>
      <c r="Z115" s="9">
        <v>0.71299999999999997</v>
      </c>
      <c r="AA115" s="9">
        <v>0.70899999999999996</v>
      </c>
      <c r="AB115" s="9">
        <v>0.70699999999999996</v>
      </c>
      <c r="AC115" s="9">
        <v>0.70799999999999996</v>
      </c>
      <c r="AD115" s="9">
        <v>0.70799999999999996</v>
      </c>
      <c r="AE115" s="9">
        <v>0.71099999999999997</v>
      </c>
    </row>
    <row r="116" spans="1:31" ht="30.75" thickBot="1">
      <c r="A116" s="10" t="s">
        <v>1071</v>
      </c>
      <c r="B116" s="9">
        <v>0.53900000000000003</v>
      </c>
      <c r="C116" s="9">
        <v>0.52700000000000002</v>
      </c>
      <c r="D116" s="9">
        <v>0.504</v>
      </c>
      <c r="E116" s="9">
        <v>0.47399999999999998</v>
      </c>
      <c r="F116" s="9">
        <v>0.47299999999999998</v>
      </c>
      <c r="G116" s="9">
        <v>0.47399999999999998</v>
      </c>
      <c r="H116" s="9">
        <v>0.48599999999999999</v>
      </c>
      <c r="I116" s="9">
        <v>0.495</v>
      </c>
      <c r="J116" s="9">
        <v>0.50800000000000001</v>
      </c>
      <c r="K116" s="9">
        <v>0.51800000000000002</v>
      </c>
      <c r="L116" s="9">
        <v>0.53400000000000003</v>
      </c>
      <c r="M116" s="9">
        <v>0.55700000000000005</v>
      </c>
      <c r="N116" s="9">
        <v>0.56999999999999995</v>
      </c>
      <c r="O116" s="9">
        <v>0.59299999999999997</v>
      </c>
      <c r="P116" s="9">
        <v>0.61199999999999999</v>
      </c>
      <c r="Q116" s="9">
        <v>0.63900000000000001</v>
      </c>
      <c r="R116" s="9">
        <v>0.65200000000000002</v>
      </c>
      <c r="S116" s="9">
        <v>0.66800000000000004</v>
      </c>
      <c r="T116" s="9">
        <v>0.68500000000000005</v>
      </c>
      <c r="U116" s="9">
        <v>0.70099999999999996</v>
      </c>
      <c r="V116" s="9">
        <v>0.72099999999999997</v>
      </c>
      <c r="W116" s="9">
        <v>0.73399999999999999</v>
      </c>
      <c r="X116" s="9">
        <v>0.73799999999999999</v>
      </c>
      <c r="Y116" s="9">
        <v>0.74199999999999999</v>
      </c>
      <c r="Z116" s="9">
        <v>0.746</v>
      </c>
      <c r="AA116" s="9">
        <v>0.752</v>
      </c>
      <c r="AB116" s="9">
        <v>0.73099999999999998</v>
      </c>
      <c r="AC116" s="9">
        <v>0.73299999999999998</v>
      </c>
      <c r="AD116" s="9">
        <v>0.73399999999999999</v>
      </c>
      <c r="AE116" s="9">
        <v>0.73599999999999999</v>
      </c>
    </row>
    <row r="117" spans="1:31" ht="30.75" thickBot="1">
      <c r="A117" s="10" t="s">
        <v>1072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v>0.69299999999999995</v>
      </c>
      <c r="P117" s="9">
        <v>0.70499999999999996</v>
      </c>
      <c r="Q117" s="9">
        <v>0.71799999999999997</v>
      </c>
      <c r="R117" s="9">
        <v>0.73399999999999999</v>
      </c>
      <c r="S117" s="9">
        <v>0.751</v>
      </c>
      <c r="T117" s="9">
        <v>0.76700000000000002</v>
      </c>
      <c r="U117" s="9">
        <v>0.78</v>
      </c>
      <c r="V117" s="9">
        <v>0.78700000000000003</v>
      </c>
      <c r="W117" s="9">
        <v>0.78800000000000003</v>
      </c>
      <c r="X117" s="9">
        <v>0.78900000000000003</v>
      </c>
      <c r="Y117" s="9">
        <v>0.79</v>
      </c>
      <c r="Z117" s="9">
        <v>0.79100000000000004</v>
      </c>
      <c r="AA117" s="9">
        <v>0.79200000000000004</v>
      </c>
      <c r="AB117" s="9">
        <v>0.79400000000000004</v>
      </c>
      <c r="AC117" s="9">
        <v>0.79600000000000004</v>
      </c>
      <c r="AD117" s="9">
        <v>0.80100000000000005</v>
      </c>
      <c r="AE117" s="9">
        <v>0.80300000000000005</v>
      </c>
    </row>
    <row r="118" spans="1:31" ht="15.75" thickBot="1">
      <c r="A118" s="10" t="s">
        <v>1073</v>
      </c>
      <c r="B118" s="9">
        <v>0.254</v>
      </c>
      <c r="C118" s="9">
        <v>0.25700000000000001</v>
      </c>
      <c r="D118" s="9">
        <v>0.26400000000000001</v>
      </c>
      <c r="E118" s="9">
        <v>0.27400000000000002</v>
      </c>
      <c r="F118" s="9">
        <v>0.28499999999999998</v>
      </c>
      <c r="G118" s="9">
        <v>0.29499999999999998</v>
      </c>
      <c r="H118" s="9">
        <v>0.30299999999999999</v>
      </c>
      <c r="I118" s="9">
        <v>0.311</v>
      </c>
      <c r="J118" s="9">
        <v>0.317</v>
      </c>
      <c r="K118" s="9">
        <v>0.33200000000000002</v>
      </c>
      <c r="L118" s="9">
        <v>0.34899999999999998</v>
      </c>
      <c r="M118" s="9">
        <v>0.36199999999999999</v>
      </c>
      <c r="N118" s="9">
        <v>0.378</v>
      </c>
      <c r="O118" s="9">
        <v>0.39100000000000001</v>
      </c>
      <c r="P118" s="9">
        <v>0.40100000000000002</v>
      </c>
      <c r="Q118" s="9">
        <v>0.40899999999999997</v>
      </c>
      <c r="R118" s="9">
        <v>0.41199999999999998</v>
      </c>
      <c r="S118" s="9">
        <v>0.42199999999999999</v>
      </c>
      <c r="T118" s="9">
        <v>0.42899999999999999</v>
      </c>
      <c r="U118" s="9">
        <v>0.437</v>
      </c>
      <c r="V118" s="9">
        <v>0.44900000000000001</v>
      </c>
      <c r="W118" s="9">
        <v>0.46300000000000002</v>
      </c>
      <c r="X118" s="9">
        <v>0.48</v>
      </c>
      <c r="Y118" s="9">
        <v>0.495</v>
      </c>
      <c r="Z118" s="9">
        <v>0.51100000000000001</v>
      </c>
      <c r="AA118" s="9">
        <v>0.51800000000000002</v>
      </c>
      <c r="AB118" s="9">
        <v>0.53800000000000003</v>
      </c>
      <c r="AC118" s="9">
        <v>0.54700000000000004</v>
      </c>
      <c r="AD118" s="9">
        <v>0.55900000000000005</v>
      </c>
      <c r="AE118" s="9">
        <v>0.56899999999999995</v>
      </c>
    </row>
    <row r="119" spans="1:31" ht="30.75" thickBot="1">
      <c r="A119" s="10" t="s">
        <v>1074</v>
      </c>
      <c r="B119" s="9">
        <v>0.13100000000000001</v>
      </c>
      <c r="C119" s="9">
        <v>0.13300000000000001</v>
      </c>
      <c r="D119" s="9">
        <v>0.13400000000000001</v>
      </c>
      <c r="E119" s="9">
        <v>0.13900000000000001</v>
      </c>
      <c r="F119" s="9">
        <v>0.14699999999999999</v>
      </c>
      <c r="G119" s="9">
        <v>0.159</v>
      </c>
      <c r="H119" s="9">
        <v>0.17699999999999999</v>
      </c>
      <c r="I119" s="9">
        <v>0.191</v>
      </c>
      <c r="J119" s="9">
        <v>0.20599999999999999</v>
      </c>
      <c r="K119" s="9">
        <v>0.22</v>
      </c>
      <c r="L119" s="9">
        <v>0.23599999999999999</v>
      </c>
      <c r="M119" s="9">
        <v>0.253</v>
      </c>
      <c r="N119" s="9">
        <v>0.26800000000000002</v>
      </c>
      <c r="O119" s="9">
        <v>0.28199999999999997</v>
      </c>
      <c r="P119" s="9">
        <v>0.29799999999999999</v>
      </c>
      <c r="Q119" s="9">
        <v>0.318</v>
      </c>
      <c r="R119" s="9">
        <v>0.32800000000000001</v>
      </c>
      <c r="S119" s="9">
        <v>0.34699999999999998</v>
      </c>
      <c r="T119" s="9">
        <v>0.36</v>
      </c>
      <c r="U119" s="9">
        <v>0.36599999999999999</v>
      </c>
      <c r="V119" s="9">
        <v>0.373</v>
      </c>
      <c r="W119" s="9">
        <v>0.34399999999999997</v>
      </c>
      <c r="X119" s="9">
        <v>0.34499999999999997</v>
      </c>
      <c r="Y119" s="9">
        <v>0.36399999999999999</v>
      </c>
      <c r="Z119" s="9">
        <v>0.36699999999999999</v>
      </c>
      <c r="AA119" s="9">
        <v>0.373</v>
      </c>
      <c r="AB119" s="9">
        <v>0.38100000000000001</v>
      </c>
      <c r="AC119" s="9">
        <v>0.38500000000000001</v>
      </c>
      <c r="AD119" s="9">
        <v>0.38900000000000001</v>
      </c>
      <c r="AE119" s="9">
        <v>0.39500000000000002</v>
      </c>
    </row>
    <row r="120" spans="1:31" ht="30.75" thickBot="1">
      <c r="A120" s="10" t="s">
        <v>1075</v>
      </c>
      <c r="B120" s="9">
        <v>0.251</v>
      </c>
      <c r="C120" s="9">
        <v>0.26800000000000002</v>
      </c>
      <c r="D120" s="9">
        <v>0.28599999999999998</v>
      </c>
      <c r="E120" s="9">
        <v>0.29099999999999998</v>
      </c>
      <c r="F120" s="9">
        <v>0.29599999999999999</v>
      </c>
      <c r="G120" s="9">
        <v>0.29599999999999999</v>
      </c>
      <c r="H120" s="9">
        <v>0.30099999999999999</v>
      </c>
      <c r="I120" s="9">
        <v>0.30499999999999999</v>
      </c>
      <c r="J120" s="9">
        <v>0.31</v>
      </c>
      <c r="K120" s="9">
        <v>0.315</v>
      </c>
      <c r="L120" s="9">
        <v>0.31900000000000001</v>
      </c>
      <c r="M120" s="9">
        <v>0.32400000000000001</v>
      </c>
      <c r="N120" s="9">
        <v>0.32900000000000001</v>
      </c>
      <c r="O120" s="9">
        <v>0.33400000000000002</v>
      </c>
      <c r="P120" s="9">
        <v>0.33900000000000002</v>
      </c>
      <c r="Q120" s="9">
        <v>0.34399999999999997</v>
      </c>
      <c r="R120" s="9">
        <v>0.35</v>
      </c>
      <c r="S120" s="9">
        <v>0.35899999999999999</v>
      </c>
      <c r="T120" s="9">
        <v>0.37</v>
      </c>
      <c r="U120" s="9">
        <v>0.38100000000000001</v>
      </c>
      <c r="V120" s="9">
        <v>0.39200000000000002</v>
      </c>
      <c r="W120" s="9">
        <v>0.40699999999999997</v>
      </c>
      <c r="X120" s="9">
        <v>0.41699999999999998</v>
      </c>
      <c r="Y120" s="9">
        <v>0.42699999999999999</v>
      </c>
      <c r="Z120" s="9">
        <v>0.43099999999999999</v>
      </c>
      <c r="AA120" s="9">
        <v>0.436</v>
      </c>
      <c r="AB120" s="9">
        <v>0.44</v>
      </c>
      <c r="AC120" s="9">
        <v>0.45200000000000001</v>
      </c>
      <c r="AD120" s="9">
        <v>0.45800000000000002</v>
      </c>
      <c r="AE120" s="9">
        <v>0.46400000000000002</v>
      </c>
    </row>
    <row r="121" spans="1:31" ht="15.75" thickBot="1">
      <c r="A121" s="10" t="s">
        <v>1076</v>
      </c>
      <c r="B121" s="9">
        <v>0.495</v>
      </c>
      <c r="C121" s="9">
        <v>0.496</v>
      </c>
      <c r="D121" s="9">
        <v>0.50800000000000001</v>
      </c>
      <c r="E121" s="9">
        <v>0.52</v>
      </c>
      <c r="F121" s="9">
        <v>0.53200000000000003</v>
      </c>
      <c r="G121" s="9">
        <v>0.52800000000000002</v>
      </c>
      <c r="H121" s="9">
        <v>0.52300000000000002</v>
      </c>
      <c r="I121" s="9">
        <v>0.51700000000000002</v>
      </c>
      <c r="J121" s="9">
        <v>0.51400000000000001</v>
      </c>
      <c r="K121" s="9">
        <v>0.50600000000000001</v>
      </c>
      <c r="L121" s="9">
        <v>0.51</v>
      </c>
      <c r="M121" s="9">
        <v>0.52100000000000002</v>
      </c>
      <c r="N121" s="9">
        <v>0.51700000000000002</v>
      </c>
      <c r="O121" s="9">
        <v>0.52</v>
      </c>
      <c r="P121" s="9">
        <v>0.51800000000000002</v>
      </c>
      <c r="Q121" s="9">
        <v>0.51600000000000001</v>
      </c>
      <c r="R121" s="9">
        <v>0.51300000000000001</v>
      </c>
      <c r="S121" s="9">
        <v>0.51900000000000002</v>
      </c>
      <c r="T121" s="9">
        <v>0.52100000000000002</v>
      </c>
      <c r="U121" s="9">
        <v>0.52800000000000002</v>
      </c>
      <c r="V121" s="9">
        <v>0.53800000000000003</v>
      </c>
      <c r="W121" s="9">
        <v>0.54900000000000004</v>
      </c>
      <c r="X121" s="9">
        <v>0.55700000000000005</v>
      </c>
      <c r="Y121" s="9">
        <v>0.56200000000000006</v>
      </c>
      <c r="Z121" s="9">
        <v>0.56499999999999995</v>
      </c>
      <c r="AA121" s="9">
        <v>0.56899999999999995</v>
      </c>
      <c r="AB121" s="9">
        <v>0.57099999999999995</v>
      </c>
      <c r="AC121" s="9">
        <v>0.58099999999999996</v>
      </c>
      <c r="AD121" s="9">
        <v>0.58199999999999996</v>
      </c>
      <c r="AE121" s="9">
        <v>0.58399999999999996</v>
      </c>
    </row>
    <row r="122" spans="1:31" ht="15.75" thickBot="1">
      <c r="A122" s="10" t="s">
        <v>1077</v>
      </c>
      <c r="B122" s="9">
        <v>0.27600000000000002</v>
      </c>
      <c r="C122" s="9">
        <v>0.28299999999999997</v>
      </c>
      <c r="D122" s="9">
        <v>0.29099999999999998</v>
      </c>
      <c r="E122" s="9">
        <v>0.29299999999999998</v>
      </c>
      <c r="F122" s="9">
        <v>0.29499999999999998</v>
      </c>
      <c r="G122" s="9">
        <v>0.29899999999999999</v>
      </c>
      <c r="H122" s="9">
        <v>0.31</v>
      </c>
      <c r="I122" s="9">
        <v>0.315</v>
      </c>
      <c r="J122" s="9">
        <v>0.32</v>
      </c>
      <c r="K122" s="9">
        <v>0.32500000000000001</v>
      </c>
      <c r="L122" s="9">
        <v>0.32800000000000001</v>
      </c>
      <c r="M122" s="9">
        <v>0.32</v>
      </c>
      <c r="N122" s="9">
        <v>0.33900000000000002</v>
      </c>
      <c r="O122" s="9">
        <v>0.34399999999999997</v>
      </c>
      <c r="P122" s="9">
        <v>0.35</v>
      </c>
      <c r="Q122" s="9">
        <v>0.35699999999999998</v>
      </c>
      <c r="R122" s="9">
        <v>0.373</v>
      </c>
      <c r="S122" s="9">
        <v>0.379</v>
      </c>
      <c r="T122" s="9">
        <v>0.39300000000000002</v>
      </c>
      <c r="U122" s="9">
        <v>0.41399999999999998</v>
      </c>
      <c r="V122" s="9">
        <v>0.442</v>
      </c>
      <c r="W122" s="9">
        <v>0.45400000000000001</v>
      </c>
      <c r="X122" s="9">
        <v>0.47799999999999998</v>
      </c>
      <c r="Y122" s="9">
        <v>0.49199999999999999</v>
      </c>
      <c r="Z122" s="9">
        <v>0.499</v>
      </c>
      <c r="AA122" s="9">
        <v>0.50900000000000001</v>
      </c>
      <c r="AB122" s="9">
        <v>0.51300000000000001</v>
      </c>
      <c r="AC122" s="9">
        <v>0.50700000000000001</v>
      </c>
      <c r="AD122" s="9">
        <v>0.51600000000000001</v>
      </c>
      <c r="AE122" s="9">
        <v>0.52100000000000002</v>
      </c>
    </row>
    <row r="123" spans="1:31" ht="30.75" thickBot="1">
      <c r="A123" s="10" t="s">
        <v>1078</v>
      </c>
      <c r="B123" s="9">
        <v>0.746</v>
      </c>
      <c r="C123" s="9">
        <v>0.75600000000000001</v>
      </c>
      <c r="D123" s="9">
        <v>0.75600000000000001</v>
      </c>
      <c r="E123" s="9">
        <v>0.76400000000000001</v>
      </c>
      <c r="F123" s="9">
        <v>0.82899999999999996</v>
      </c>
      <c r="G123" s="9">
        <v>0.81499999999999995</v>
      </c>
      <c r="H123" s="9">
        <v>0.82199999999999995</v>
      </c>
      <c r="I123" s="9">
        <v>0.81399999999999995</v>
      </c>
      <c r="J123" s="9">
        <v>0.81499999999999995</v>
      </c>
      <c r="K123" s="9">
        <v>0.81299999999999994</v>
      </c>
      <c r="L123" s="9">
        <v>0.82099999999999995</v>
      </c>
      <c r="M123" s="9">
        <v>0.82899999999999996</v>
      </c>
      <c r="N123" s="9">
        <v>0.82399999999999995</v>
      </c>
      <c r="O123" s="9">
        <v>0.83199999999999996</v>
      </c>
      <c r="P123" s="9">
        <v>0.83499999999999996</v>
      </c>
      <c r="Q123" s="9">
        <v>0.84399999999999997</v>
      </c>
      <c r="R123" s="9">
        <v>0.85099999999999998</v>
      </c>
      <c r="S123" s="9">
        <v>0.86199999999999999</v>
      </c>
      <c r="T123" s="9">
        <v>0.86599999999999999</v>
      </c>
      <c r="U123" s="9">
        <v>0.86499999999999999</v>
      </c>
      <c r="V123" s="9">
        <v>0.871</v>
      </c>
      <c r="W123" s="9">
        <v>0.89600000000000002</v>
      </c>
      <c r="X123" s="9">
        <v>0.89700000000000002</v>
      </c>
      <c r="Y123" s="9">
        <v>0.9</v>
      </c>
      <c r="Z123" s="9">
        <v>0.90300000000000002</v>
      </c>
      <c r="AA123" s="9">
        <v>0.90600000000000003</v>
      </c>
      <c r="AB123" s="9">
        <v>0.90800000000000003</v>
      </c>
      <c r="AC123" s="9">
        <v>0.90900000000000003</v>
      </c>
      <c r="AD123" s="9">
        <v>0.91200000000000003</v>
      </c>
      <c r="AE123" s="9">
        <v>0.91400000000000003</v>
      </c>
    </row>
    <row r="124" spans="1:31" ht="30.75" thickBot="1">
      <c r="A124" s="10" t="s">
        <v>1079</v>
      </c>
      <c r="B124" s="9">
        <v>0.78700000000000003</v>
      </c>
      <c r="C124" s="9">
        <v>0.79700000000000004</v>
      </c>
      <c r="D124" s="9">
        <v>0.80700000000000005</v>
      </c>
      <c r="E124" s="9">
        <v>0.82899999999999996</v>
      </c>
      <c r="F124" s="9">
        <v>0.84599999999999997</v>
      </c>
      <c r="G124" s="9">
        <v>0.85399999999999998</v>
      </c>
      <c r="H124" s="9">
        <v>0.85799999999999998</v>
      </c>
      <c r="I124" s="9">
        <v>0.86699999999999999</v>
      </c>
      <c r="J124" s="9">
        <v>0.86899999999999999</v>
      </c>
      <c r="K124" s="9">
        <v>0.86399999999999999</v>
      </c>
      <c r="L124" s="9">
        <v>0.86899999999999999</v>
      </c>
      <c r="M124" s="9">
        <v>0.872</v>
      </c>
      <c r="N124" s="9">
        <v>0.88700000000000001</v>
      </c>
      <c r="O124" s="9">
        <v>0.88800000000000001</v>
      </c>
      <c r="P124" s="9">
        <v>0.88800000000000001</v>
      </c>
      <c r="Q124" s="9">
        <v>0.88800000000000001</v>
      </c>
      <c r="R124" s="9">
        <v>0.89</v>
      </c>
      <c r="S124" s="9">
        <v>0.89200000000000002</v>
      </c>
      <c r="T124" s="9">
        <v>0.89400000000000002</v>
      </c>
      <c r="U124" s="9">
        <v>0.89700000000000002</v>
      </c>
      <c r="V124" s="9">
        <v>0.89900000000000002</v>
      </c>
      <c r="W124" s="9">
        <v>0.90100000000000002</v>
      </c>
      <c r="X124" s="9">
        <v>0.90300000000000002</v>
      </c>
      <c r="Y124" s="9">
        <v>0.90500000000000003</v>
      </c>
      <c r="Z124" s="9">
        <v>0.90700000000000003</v>
      </c>
      <c r="AA124" s="9">
        <v>0.91400000000000003</v>
      </c>
      <c r="AB124" s="9">
        <v>0.91900000000000004</v>
      </c>
      <c r="AC124" s="9">
        <v>0.92300000000000004</v>
      </c>
      <c r="AD124" s="9">
        <v>0.92300000000000004</v>
      </c>
      <c r="AE124" s="9">
        <v>0.92600000000000005</v>
      </c>
    </row>
    <row r="125" spans="1:31" ht="30.75" thickBot="1">
      <c r="A125" s="10" t="s">
        <v>1080</v>
      </c>
      <c r="B125" s="9">
        <v>0.34899999999999998</v>
      </c>
      <c r="C125" s="9">
        <v>0.36599999999999999</v>
      </c>
      <c r="D125" s="9">
        <v>0.375</v>
      </c>
      <c r="E125" s="9">
        <v>0.38300000000000001</v>
      </c>
      <c r="F125" s="9">
        <v>0.39</v>
      </c>
      <c r="G125" s="9">
        <v>0.39800000000000002</v>
      </c>
      <c r="H125" s="9">
        <v>0.41</v>
      </c>
      <c r="I125" s="9">
        <v>0.42199999999999999</v>
      </c>
      <c r="J125" s="9">
        <v>0.433</v>
      </c>
      <c r="K125" s="9">
        <v>0.44500000000000001</v>
      </c>
      <c r="L125" s="9">
        <v>0.45700000000000002</v>
      </c>
      <c r="M125" s="9">
        <v>0.46800000000000003</v>
      </c>
      <c r="N125" s="9">
        <v>0.47899999999999998</v>
      </c>
      <c r="O125" s="9">
        <v>0.48199999999999998</v>
      </c>
      <c r="P125" s="9">
        <v>0.48499999999999999</v>
      </c>
      <c r="Q125" s="9">
        <v>0.48799999999999999</v>
      </c>
      <c r="R125" s="9">
        <v>0.49099999999999999</v>
      </c>
      <c r="S125" s="9">
        <v>0.498</v>
      </c>
      <c r="T125" s="9">
        <v>0.50600000000000001</v>
      </c>
      <c r="U125" s="9">
        <v>0.51300000000000001</v>
      </c>
      <c r="V125" s="9">
        <v>0.52</v>
      </c>
      <c r="W125" s="9">
        <v>0.52400000000000002</v>
      </c>
      <c r="X125" s="9">
        <v>0.52900000000000003</v>
      </c>
      <c r="Y125" s="9">
        <v>0.53600000000000003</v>
      </c>
      <c r="Z125" s="9">
        <v>0.55300000000000005</v>
      </c>
      <c r="AA125" s="9">
        <v>0.55500000000000005</v>
      </c>
      <c r="AB125" s="9">
        <v>0.56200000000000006</v>
      </c>
      <c r="AC125" s="9">
        <v>0.56599999999999995</v>
      </c>
      <c r="AD125" s="9">
        <v>0.56599999999999995</v>
      </c>
      <c r="AE125" s="9">
        <v>0.57299999999999995</v>
      </c>
    </row>
    <row r="126" spans="1:31" ht="15.75" thickBot="1">
      <c r="A126" s="10" t="s">
        <v>1081</v>
      </c>
      <c r="B126" s="9">
        <v>8.2000000000000003E-2</v>
      </c>
      <c r="C126" s="9">
        <v>8.4000000000000005E-2</v>
      </c>
      <c r="D126" s="9">
        <v>8.5999999999999993E-2</v>
      </c>
      <c r="E126" s="9">
        <v>0.09</v>
      </c>
      <c r="F126" s="9">
        <v>9.2999999999999999E-2</v>
      </c>
      <c r="G126" s="9">
        <v>9.7000000000000003E-2</v>
      </c>
      <c r="H126" s="9">
        <v>0.10100000000000001</v>
      </c>
      <c r="I126" s="9">
        <v>0.105</v>
      </c>
      <c r="J126" s="9">
        <v>0.109</v>
      </c>
      <c r="K126" s="9">
        <v>0.112</v>
      </c>
      <c r="L126" s="9">
        <v>0.11600000000000001</v>
      </c>
      <c r="M126" s="9">
        <v>0.12</v>
      </c>
      <c r="N126" s="9">
        <v>0.124</v>
      </c>
      <c r="O126" s="9">
        <v>0.126</v>
      </c>
      <c r="P126" s="9">
        <v>0.13700000000000001</v>
      </c>
      <c r="Q126" s="9">
        <v>0.14399999999999999</v>
      </c>
      <c r="R126" s="9">
        <v>0.14899999999999999</v>
      </c>
      <c r="S126" s="9">
        <v>0.154</v>
      </c>
      <c r="T126" s="9">
        <v>0.16200000000000001</v>
      </c>
      <c r="U126" s="9">
        <v>0.17</v>
      </c>
      <c r="V126" s="9">
        <v>0.18</v>
      </c>
      <c r="W126" s="9">
        <v>0.189</v>
      </c>
      <c r="X126" s="9">
        <v>0.2</v>
      </c>
      <c r="Y126" s="9">
        <v>0.20899999999999999</v>
      </c>
      <c r="Z126" s="9">
        <v>0.217</v>
      </c>
      <c r="AA126" s="9">
        <v>0.22600000000000001</v>
      </c>
      <c r="AB126" s="9">
        <v>0.23300000000000001</v>
      </c>
      <c r="AC126" s="9">
        <v>0.245</v>
      </c>
      <c r="AD126" s="9">
        <v>0.247</v>
      </c>
      <c r="AE126" s="9">
        <v>0.249</v>
      </c>
    </row>
    <row r="127" spans="1:31" ht="15.75" thickBot="1">
      <c r="A127" s="10" t="s">
        <v>1082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>
        <v>0.41099999999999998</v>
      </c>
      <c r="P127" s="9">
        <v>0.42399999999999999</v>
      </c>
      <c r="Q127" s="9">
        <v>0.42599999999999999</v>
      </c>
      <c r="R127" s="9">
        <v>0.42799999999999999</v>
      </c>
      <c r="S127" s="9">
        <v>0.43099999999999999</v>
      </c>
      <c r="T127" s="9">
        <v>0.435</v>
      </c>
      <c r="U127" s="9">
        <v>0.438</v>
      </c>
      <c r="V127" s="9">
        <v>0.40699999999999997</v>
      </c>
      <c r="W127" s="9">
        <v>0.42399999999999999</v>
      </c>
      <c r="X127" s="9">
        <v>0.437</v>
      </c>
      <c r="Y127" s="9">
        <v>0.47499999999999998</v>
      </c>
      <c r="Z127" s="9">
        <v>0.47499999999999998</v>
      </c>
      <c r="AA127" s="9">
        <v>0.47399999999999998</v>
      </c>
      <c r="AB127" s="9">
        <v>0.47399999999999998</v>
      </c>
      <c r="AC127" s="9">
        <v>0.48399999999999999</v>
      </c>
      <c r="AD127" s="9">
        <v>0.48799999999999999</v>
      </c>
      <c r="AE127" s="9">
        <v>0.499</v>
      </c>
    </row>
    <row r="128" spans="1:31" ht="45.75" thickBot="1">
      <c r="A128" s="10" t="s">
        <v>1083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>
        <v>0.54400000000000004</v>
      </c>
      <c r="M128" s="9">
        <v>0.55700000000000005</v>
      </c>
      <c r="N128" s="9">
        <v>0.56899999999999995</v>
      </c>
      <c r="O128" s="9">
        <v>0.58099999999999996</v>
      </c>
      <c r="P128" s="9">
        <v>0.59299999999999997</v>
      </c>
      <c r="Q128" s="9">
        <v>0.60799999999999998</v>
      </c>
      <c r="R128" s="9">
        <v>0.61599999999999999</v>
      </c>
      <c r="S128" s="9">
        <v>0.624</v>
      </c>
      <c r="T128" s="9">
        <v>0.65300000000000002</v>
      </c>
      <c r="U128" s="9">
        <v>0.65700000000000003</v>
      </c>
      <c r="V128" s="9">
        <v>0.66200000000000003</v>
      </c>
      <c r="W128" s="9">
        <v>0.66700000000000004</v>
      </c>
      <c r="X128" s="9">
        <v>0.67</v>
      </c>
      <c r="Y128" s="9">
        <v>0.67300000000000004</v>
      </c>
      <c r="Z128" s="9">
        <v>0.67600000000000005</v>
      </c>
      <c r="AA128" s="9">
        <v>0.68899999999999995</v>
      </c>
      <c r="AB128" s="9">
        <v>0.69499999999999995</v>
      </c>
      <c r="AC128" s="9">
        <v>0.69699999999999995</v>
      </c>
      <c r="AD128" s="9">
        <v>0.70199999999999996</v>
      </c>
      <c r="AE128" s="9">
        <v>0.70399999999999996</v>
      </c>
    </row>
    <row r="129" spans="1:31" ht="15.75" thickBot="1">
      <c r="A129" s="10" t="s">
        <v>1084</v>
      </c>
      <c r="B129" s="9">
        <v>0.77200000000000002</v>
      </c>
      <c r="C129" s="9">
        <v>0.78200000000000003</v>
      </c>
      <c r="D129" s="9">
        <v>0.79200000000000004</v>
      </c>
      <c r="E129" s="9">
        <v>0.80800000000000005</v>
      </c>
      <c r="F129" s="9">
        <v>0.83899999999999997</v>
      </c>
      <c r="G129" s="9">
        <v>0.82499999999999996</v>
      </c>
      <c r="H129" s="9">
        <v>0.83199999999999996</v>
      </c>
      <c r="I129" s="9">
        <v>0.84</v>
      </c>
      <c r="J129" s="9">
        <v>0.86699999999999999</v>
      </c>
      <c r="K129" s="9">
        <v>0.876</v>
      </c>
      <c r="L129" s="9">
        <v>0.88800000000000001</v>
      </c>
      <c r="M129" s="9">
        <v>0.878</v>
      </c>
      <c r="N129" s="9">
        <v>0.88</v>
      </c>
      <c r="O129" s="9">
        <v>0.89200000000000002</v>
      </c>
      <c r="P129" s="9">
        <v>0.91200000000000003</v>
      </c>
      <c r="Q129" s="9">
        <v>0.90100000000000002</v>
      </c>
      <c r="R129" s="9">
        <v>0.90600000000000003</v>
      </c>
      <c r="S129" s="9">
        <v>0.90700000000000003</v>
      </c>
      <c r="T129" s="9">
        <v>0.90500000000000003</v>
      </c>
      <c r="U129" s="9">
        <v>0.90500000000000003</v>
      </c>
      <c r="V129" s="9">
        <v>0.91200000000000003</v>
      </c>
      <c r="W129" s="9">
        <v>0.91400000000000003</v>
      </c>
      <c r="X129" s="9">
        <v>0.90700000000000003</v>
      </c>
      <c r="Y129" s="9">
        <v>0.91500000000000004</v>
      </c>
      <c r="Z129" s="9">
        <v>0.90700000000000003</v>
      </c>
      <c r="AA129" s="9">
        <v>0.91200000000000003</v>
      </c>
      <c r="AB129" s="9">
        <v>0.91800000000000004</v>
      </c>
      <c r="AC129" s="9">
        <v>0.92600000000000005</v>
      </c>
      <c r="AD129" s="9">
        <v>0.92800000000000005</v>
      </c>
      <c r="AE129" s="9">
        <v>0.93</v>
      </c>
    </row>
    <row r="130" spans="1:31" ht="15.75" thickBot="1">
      <c r="A130" s="10" t="s">
        <v>1085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>
        <v>0.47499999999999998</v>
      </c>
      <c r="M130" s="9">
        <v>0.49199999999999999</v>
      </c>
      <c r="N130" s="9">
        <v>0.51</v>
      </c>
      <c r="O130" s="9">
        <v>0.53100000000000003</v>
      </c>
      <c r="P130" s="9">
        <v>0.54300000000000004</v>
      </c>
      <c r="Q130" s="9">
        <v>0.55300000000000005</v>
      </c>
      <c r="R130" s="9">
        <v>0.56200000000000006</v>
      </c>
      <c r="S130" s="9">
        <v>0.57699999999999996</v>
      </c>
      <c r="T130" s="9">
        <v>0.61399999999999999</v>
      </c>
      <c r="U130" s="9">
        <v>0.627</v>
      </c>
      <c r="V130" s="9">
        <v>0.63500000000000001</v>
      </c>
      <c r="W130" s="9">
        <v>0.64700000000000002</v>
      </c>
      <c r="X130" s="9">
        <v>0.66400000000000003</v>
      </c>
      <c r="Y130" s="9">
        <v>0.68100000000000005</v>
      </c>
      <c r="Z130" s="9">
        <v>0.69399999999999995</v>
      </c>
      <c r="AA130" s="9">
        <v>0.71699999999999997</v>
      </c>
      <c r="AB130" s="9">
        <v>0.71799999999999997</v>
      </c>
      <c r="AC130" s="9">
        <v>0.73099999999999998</v>
      </c>
      <c r="AD130" s="9">
        <v>0.71799999999999997</v>
      </c>
      <c r="AE130" s="9">
        <v>0.71799999999999997</v>
      </c>
    </row>
    <row r="131" spans="1:31" ht="15.75" thickBot="1">
      <c r="A131" s="10" t="s">
        <v>1086</v>
      </c>
      <c r="B131" s="9">
        <v>0.20499999999999999</v>
      </c>
      <c r="C131" s="9">
        <v>0.21</v>
      </c>
      <c r="D131" s="9">
        <v>0.215</v>
      </c>
      <c r="E131" s="9">
        <v>0.221</v>
      </c>
      <c r="F131" s="9">
        <v>0.22600000000000001</v>
      </c>
      <c r="G131" s="9">
        <v>0.23200000000000001</v>
      </c>
      <c r="H131" s="9">
        <v>0.23699999999999999</v>
      </c>
      <c r="I131" s="9">
        <v>0.24299999999999999</v>
      </c>
      <c r="J131" s="9">
        <v>0.248</v>
      </c>
      <c r="K131" s="9">
        <v>0.254</v>
      </c>
      <c r="L131" s="9">
        <v>0.25900000000000001</v>
      </c>
      <c r="M131" s="9">
        <v>0.27</v>
      </c>
      <c r="N131" s="9">
        <v>0.28000000000000003</v>
      </c>
      <c r="O131" s="9">
        <v>0.28999999999999998</v>
      </c>
      <c r="P131" s="9">
        <v>0.28999999999999998</v>
      </c>
      <c r="Q131" s="9">
        <v>0.31</v>
      </c>
      <c r="R131" s="9">
        <v>0.317</v>
      </c>
      <c r="S131" s="9">
        <v>0.32</v>
      </c>
      <c r="T131" s="9">
        <v>0.33200000000000002</v>
      </c>
      <c r="U131" s="9">
        <v>0.33900000000000002</v>
      </c>
      <c r="V131" s="9">
        <v>0.34499999999999997</v>
      </c>
      <c r="W131" s="9">
        <v>0.34899999999999998</v>
      </c>
      <c r="X131" s="9">
        <v>0.35099999999999998</v>
      </c>
      <c r="Y131" s="9">
        <v>0.35599999999999998</v>
      </c>
      <c r="Z131" s="9">
        <v>0.36499999999999999</v>
      </c>
      <c r="AA131" s="9">
        <v>0.372</v>
      </c>
      <c r="AB131" s="9">
        <v>0.38</v>
      </c>
      <c r="AC131" s="9">
        <v>0.39200000000000002</v>
      </c>
      <c r="AD131" s="9">
        <v>0.39200000000000002</v>
      </c>
      <c r="AE131" s="9">
        <v>0.40200000000000002</v>
      </c>
    </row>
    <row r="132" spans="1:31" ht="15.75" thickBot="1">
      <c r="A132" s="10" t="s">
        <v>1087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>
        <v>0.76100000000000001</v>
      </c>
      <c r="M132" s="9">
        <v>0.76200000000000001</v>
      </c>
      <c r="N132" s="9">
        <v>0.76300000000000001</v>
      </c>
      <c r="O132" s="9">
        <v>0.76500000000000001</v>
      </c>
      <c r="P132" s="9">
        <v>0.76600000000000001</v>
      </c>
      <c r="Q132" s="9">
        <v>0.76700000000000002</v>
      </c>
      <c r="R132" s="9">
        <v>0.77300000000000002</v>
      </c>
      <c r="S132" s="9">
        <v>0.77900000000000003</v>
      </c>
      <c r="T132" s="9">
        <v>0.78400000000000003</v>
      </c>
      <c r="U132" s="9">
        <v>0.79</v>
      </c>
      <c r="V132" s="9">
        <v>0.79500000000000004</v>
      </c>
      <c r="W132" s="9">
        <v>0.80100000000000005</v>
      </c>
      <c r="X132" s="9">
        <v>0.80300000000000005</v>
      </c>
      <c r="Y132" s="9">
        <v>0.88200000000000001</v>
      </c>
      <c r="Z132" s="9">
        <v>0.88400000000000001</v>
      </c>
      <c r="AA132" s="9">
        <v>0.84499999999999997</v>
      </c>
      <c r="AB132" s="9">
        <v>0.84899999999999998</v>
      </c>
      <c r="AC132" s="9">
        <v>0.85299999999999998</v>
      </c>
      <c r="AD132" s="9">
        <v>0.84799999999999998</v>
      </c>
      <c r="AE132" s="9">
        <v>0.85499999999999998</v>
      </c>
    </row>
    <row r="133" spans="1:31" ht="15.75" thickBot="1">
      <c r="A133" s="10" t="s">
        <v>1088</v>
      </c>
      <c r="B133" s="9">
        <v>0.53800000000000003</v>
      </c>
      <c r="C133" s="9">
        <v>0.54300000000000004</v>
      </c>
      <c r="D133" s="9">
        <v>0.55200000000000005</v>
      </c>
      <c r="E133" s="9">
        <v>0.56200000000000006</v>
      </c>
      <c r="F133" s="9">
        <v>0.56499999999999995</v>
      </c>
      <c r="G133" s="9">
        <v>0.57699999999999996</v>
      </c>
      <c r="H133" s="9">
        <v>0.58599999999999997</v>
      </c>
      <c r="I133" s="9">
        <v>0.59599999999999997</v>
      </c>
      <c r="J133" s="9">
        <v>0.60699999999999998</v>
      </c>
      <c r="K133" s="9">
        <v>0.61699999999999999</v>
      </c>
      <c r="L133" s="9">
        <v>0.627</v>
      </c>
      <c r="M133" s="9">
        <v>0.63700000000000001</v>
      </c>
      <c r="N133" s="9">
        <v>0.64500000000000002</v>
      </c>
      <c r="O133" s="9">
        <v>0.65100000000000002</v>
      </c>
      <c r="P133" s="9">
        <v>0.65500000000000003</v>
      </c>
      <c r="Q133" s="9">
        <v>0.65800000000000003</v>
      </c>
      <c r="R133" s="9">
        <v>0.66100000000000003</v>
      </c>
      <c r="S133" s="9">
        <v>0.66500000000000004</v>
      </c>
      <c r="T133" s="9">
        <v>0.66300000000000003</v>
      </c>
      <c r="U133" s="9">
        <v>0.66500000000000004</v>
      </c>
      <c r="V133" s="9">
        <v>0.66500000000000004</v>
      </c>
      <c r="W133" s="9">
        <v>0.66200000000000003</v>
      </c>
      <c r="X133" s="9">
        <v>0.66800000000000004</v>
      </c>
      <c r="Y133" s="9">
        <v>0.67400000000000004</v>
      </c>
      <c r="Z133" s="9">
        <v>0.68100000000000005</v>
      </c>
      <c r="AA133" s="9">
        <v>0.68100000000000005</v>
      </c>
      <c r="AB133" s="9">
        <v>0.69199999999999995</v>
      </c>
      <c r="AC133" s="9">
        <v>0.69699999999999995</v>
      </c>
      <c r="AD133" s="9">
        <v>0.69699999999999995</v>
      </c>
      <c r="AE133" s="9">
        <v>0.7</v>
      </c>
    </row>
    <row r="134" spans="1:31" ht="45.75" thickBot="1">
      <c r="A134" s="10" t="s">
        <v>1089</v>
      </c>
      <c r="B134" s="9">
        <v>0.20699999999999999</v>
      </c>
      <c r="C134" s="9">
        <v>0.214</v>
      </c>
      <c r="D134" s="9">
        <v>0.221</v>
      </c>
      <c r="E134" s="9">
        <v>0.22800000000000001</v>
      </c>
      <c r="F134" s="9">
        <v>0.22500000000000001</v>
      </c>
      <c r="G134" s="9">
        <v>0.24099999999999999</v>
      </c>
      <c r="H134" s="9">
        <v>0.25</v>
      </c>
      <c r="I134" s="9">
        <v>0.25900000000000001</v>
      </c>
      <c r="J134" s="9">
        <v>0.26800000000000002</v>
      </c>
      <c r="K134" s="9">
        <v>0.27300000000000002</v>
      </c>
      <c r="L134" s="9">
        <v>0.28399999999999997</v>
      </c>
      <c r="M134" s="9">
        <v>0.29599999999999999</v>
      </c>
      <c r="N134" s="9">
        <v>0.30599999999999999</v>
      </c>
      <c r="O134" s="9">
        <v>0.316</v>
      </c>
      <c r="P134" s="9">
        <v>0.33</v>
      </c>
      <c r="Q134" s="9">
        <v>0.34</v>
      </c>
      <c r="R134" s="9">
        <v>0.35299999999999998</v>
      </c>
      <c r="S134" s="9">
        <v>0.36699999999999999</v>
      </c>
      <c r="T134" s="9">
        <v>0.375</v>
      </c>
      <c r="U134" s="9">
        <v>0.38900000000000001</v>
      </c>
      <c r="V134" s="9">
        <v>0.40500000000000003</v>
      </c>
      <c r="W134" s="9">
        <v>0.41899999999999998</v>
      </c>
      <c r="X134" s="9">
        <v>0.39100000000000001</v>
      </c>
      <c r="Y134" s="9">
        <v>0.42499999999999999</v>
      </c>
      <c r="Z134" s="9">
        <v>0.42</v>
      </c>
      <c r="AA134" s="9">
        <v>0.42899999999999999</v>
      </c>
      <c r="AB134" s="9">
        <v>0.42899999999999999</v>
      </c>
      <c r="AC134" s="9">
        <v>0.43</v>
      </c>
      <c r="AD134" s="9">
        <v>0.432</v>
      </c>
      <c r="AE134" s="9">
        <v>0.439</v>
      </c>
    </row>
    <row r="135" spans="1:31" ht="30.75" thickBot="1">
      <c r="A135" s="10" t="s">
        <v>1090</v>
      </c>
      <c r="B135" s="9">
        <v>0.43099999999999999</v>
      </c>
      <c r="C135" s="9">
        <v>0.442</v>
      </c>
      <c r="D135" s="9">
        <v>0.45100000000000001</v>
      </c>
      <c r="E135" s="9">
        <v>0.46300000000000002</v>
      </c>
      <c r="F135" s="9">
        <v>0.47099999999999997</v>
      </c>
      <c r="G135" s="9">
        <v>0.48</v>
      </c>
      <c r="H135" s="9">
        <v>0.48799999999999999</v>
      </c>
      <c r="I135" s="9">
        <v>0.499</v>
      </c>
      <c r="J135" s="9">
        <v>0.50900000000000001</v>
      </c>
      <c r="K135" s="9">
        <v>0.52</v>
      </c>
      <c r="L135" s="9">
        <v>0.52400000000000002</v>
      </c>
      <c r="M135" s="9">
        <v>0.54600000000000004</v>
      </c>
      <c r="N135" s="9">
        <v>0.56799999999999995</v>
      </c>
      <c r="O135" s="9">
        <v>0.56999999999999995</v>
      </c>
      <c r="P135" s="9">
        <v>0.57899999999999996</v>
      </c>
      <c r="Q135" s="9">
        <v>0.58099999999999996</v>
      </c>
      <c r="R135" s="9">
        <v>0.56899999999999995</v>
      </c>
      <c r="S135" s="9">
        <v>0.56799999999999995</v>
      </c>
      <c r="T135" s="9">
        <v>0.58199999999999996</v>
      </c>
      <c r="U135" s="9">
        <v>0.57599999999999996</v>
      </c>
      <c r="V135" s="9">
        <v>0.59899999999999998</v>
      </c>
      <c r="W135" s="9">
        <v>0.60399999999999998</v>
      </c>
      <c r="X135" s="9">
        <v>0.60499999999999998</v>
      </c>
      <c r="Y135" s="9">
        <v>0.624</v>
      </c>
      <c r="Z135" s="9">
        <v>0.624</v>
      </c>
      <c r="AA135" s="9">
        <v>0.63500000000000001</v>
      </c>
      <c r="AB135" s="9">
        <v>0.63100000000000001</v>
      </c>
      <c r="AC135" s="9">
        <v>0.63400000000000001</v>
      </c>
      <c r="AD135" s="9">
        <v>0.63500000000000001</v>
      </c>
      <c r="AE135" s="9">
        <v>0.63800000000000001</v>
      </c>
    </row>
    <row r="136" spans="1:31" ht="15.75" thickBot="1">
      <c r="A136" s="10" t="s">
        <v>1091</v>
      </c>
      <c r="B136" s="9">
        <v>0.55100000000000005</v>
      </c>
      <c r="C136" s="9">
        <v>0.55600000000000005</v>
      </c>
      <c r="D136" s="9">
        <v>0.55500000000000005</v>
      </c>
      <c r="E136" s="9">
        <v>0.55800000000000005</v>
      </c>
      <c r="F136" s="9">
        <v>0.56799999999999995</v>
      </c>
      <c r="G136" s="9">
        <v>0.58099999999999996</v>
      </c>
      <c r="H136" s="9">
        <v>0.58599999999999997</v>
      </c>
      <c r="I136" s="9">
        <v>0.59</v>
      </c>
      <c r="J136" s="9">
        <v>0.61299999999999999</v>
      </c>
      <c r="K136" s="9">
        <v>0.63600000000000001</v>
      </c>
      <c r="L136" s="9">
        <v>0.63600000000000001</v>
      </c>
      <c r="M136" s="9">
        <v>0.65500000000000003</v>
      </c>
      <c r="N136" s="9">
        <v>0.64600000000000002</v>
      </c>
      <c r="O136" s="9">
        <v>0.63600000000000001</v>
      </c>
      <c r="P136" s="9">
        <v>0.64700000000000002</v>
      </c>
      <c r="Q136" s="9">
        <v>0.65300000000000002</v>
      </c>
      <c r="R136" s="9">
        <v>0.63500000000000001</v>
      </c>
      <c r="S136" s="9">
        <v>0.64200000000000002</v>
      </c>
      <c r="T136" s="9">
        <v>0.65300000000000002</v>
      </c>
      <c r="U136" s="9">
        <v>0.65600000000000003</v>
      </c>
      <c r="V136" s="9">
        <v>0.65200000000000002</v>
      </c>
      <c r="W136" s="9">
        <v>0.67800000000000005</v>
      </c>
      <c r="X136" s="9">
        <v>0.68899999999999995</v>
      </c>
      <c r="Y136" s="9">
        <v>0.69699999999999995</v>
      </c>
      <c r="Z136" s="9">
        <v>0.71899999999999997</v>
      </c>
      <c r="AA136" s="9">
        <v>0.70899999999999996</v>
      </c>
      <c r="AB136" s="9">
        <v>0.71799999999999997</v>
      </c>
      <c r="AC136" s="9">
        <v>0.72099999999999997</v>
      </c>
      <c r="AD136" s="9">
        <v>0.72799999999999998</v>
      </c>
      <c r="AE136" s="9">
        <v>0.74</v>
      </c>
    </row>
    <row r="137" spans="1:31" ht="30.75" thickBot="1">
      <c r="A137" s="10" t="s">
        <v>1092</v>
      </c>
      <c r="B137" s="9">
        <v>0.51900000000000002</v>
      </c>
      <c r="C137" s="9">
        <v>0.52300000000000002</v>
      </c>
      <c r="D137" s="9">
        <v>0.52700000000000002</v>
      </c>
      <c r="E137" s="9">
        <v>0.53</v>
      </c>
      <c r="F137" s="9">
        <v>0.53300000000000003</v>
      </c>
      <c r="G137" s="9">
        <v>0.53600000000000003</v>
      </c>
      <c r="H137" s="9">
        <v>0.54900000000000004</v>
      </c>
      <c r="I137" s="9">
        <v>0.55200000000000005</v>
      </c>
      <c r="J137" s="9">
        <v>0.55600000000000005</v>
      </c>
      <c r="K137" s="9">
        <v>0.56499999999999995</v>
      </c>
      <c r="L137" s="9">
        <v>0.57199999999999995</v>
      </c>
      <c r="M137" s="9">
        <v>0.57299999999999995</v>
      </c>
      <c r="N137" s="9">
        <v>0.58399999999999996</v>
      </c>
      <c r="O137" s="9">
        <v>0.58899999999999997</v>
      </c>
      <c r="P137" s="9">
        <v>0.61099999999999999</v>
      </c>
      <c r="Q137" s="9">
        <v>0.61099999999999999</v>
      </c>
      <c r="R137" s="9">
        <v>0.61</v>
      </c>
      <c r="S137" s="9">
        <v>0.61899999999999999</v>
      </c>
      <c r="T137" s="9">
        <v>0.624</v>
      </c>
      <c r="U137" s="9">
        <v>0.61499999999999999</v>
      </c>
      <c r="V137" s="9">
        <v>0.622</v>
      </c>
      <c r="W137" s="9">
        <v>0.63300000000000001</v>
      </c>
      <c r="X137" s="9">
        <v>0.64400000000000002</v>
      </c>
      <c r="Y137" s="9">
        <v>0.65500000000000003</v>
      </c>
      <c r="Z137" s="9">
        <v>0.66100000000000003</v>
      </c>
      <c r="AA137" s="9">
        <v>0.66500000000000004</v>
      </c>
      <c r="AB137" s="9">
        <v>0.66300000000000003</v>
      </c>
      <c r="AC137" s="9">
        <v>0.66500000000000004</v>
      </c>
      <c r="AD137" s="9">
        <v>0.66700000000000004</v>
      </c>
      <c r="AE137" s="9">
        <v>0.67800000000000005</v>
      </c>
    </row>
    <row r="138" spans="1:31" ht="15.75" thickBot="1">
      <c r="A138" s="10" t="s">
        <v>1093</v>
      </c>
      <c r="B138" s="9">
        <v>0.66500000000000004</v>
      </c>
      <c r="C138" s="9">
        <v>0.67100000000000004</v>
      </c>
      <c r="D138" s="9">
        <v>0.67600000000000005</v>
      </c>
      <c r="E138" s="9">
        <v>0.69799999999999995</v>
      </c>
      <c r="F138" s="9">
        <v>0.71</v>
      </c>
      <c r="G138" s="9">
        <v>0.71299999999999997</v>
      </c>
      <c r="H138" s="9">
        <v>0.72299999999999998</v>
      </c>
      <c r="I138" s="9">
        <v>0.74099999999999999</v>
      </c>
      <c r="J138" s="9">
        <v>0.75600000000000001</v>
      </c>
      <c r="K138" s="9">
        <v>0.77</v>
      </c>
      <c r="L138" s="9">
        <v>0.77700000000000002</v>
      </c>
      <c r="M138" s="9">
        <v>0.78700000000000003</v>
      </c>
      <c r="N138" s="9">
        <v>0.80400000000000005</v>
      </c>
      <c r="O138" s="9">
        <v>0.81100000000000005</v>
      </c>
      <c r="P138" s="9">
        <v>0.79600000000000004</v>
      </c>
      <c r="Q138" s="9">
        <v>0.80400000000000005</v>
      </c>
      <c r="R138" s="9">
        <v>0.80800000000000005</v>
      </c>
      <c r="S138" s="9">
        <v>0.81100000000000005</v>
      </c>
      <c r="T138" s="9">
        <v>0.81499999999999995</v>
      </c>
      <c r="U138" s="9">
        <v>0.82199999999999995</v>
      </c>
      <c r="V138" s="9">
        <v>0.83199999999999996</v>
      </c>
      <c r="W138" s="9">
        <v>0.83299999999999996</v>
      </c>
      <c r="X138" s="9">
        <v>0.81699999999999995</v>
      </c>
      <c r="Y138" s="9">
        <v>0.85299999999999998</v>
      </c>
      <c r="Z138" s="9">
        <v>0.84899999999999998</v>
      </c>
      <c r="AA138" s="9">
        <v>0.85499999999999998</v>
      </c>
      <c r="AB138" s="9">
        <v>0.86599999999999999</v>
      </c>
      <c r="AC138" s="9">
        <v>0.86599999999999999</v>
      </c>
      <c r="AD138" s="9">
        <v>0.86599999999999999</v>
      </c>
      <c r="AE138" s="9">
        <v>0.86899999999999999</v>
      </c>
    </row>
    <row r="139" spans="1:31" ht="15.75" thickBot="1">
      <c r="A139" s="10" t="s">
        <v>1094</v>
      </c>
      <c r="B139" s="9">
        <v>0.53600000000000003</v>
      </c>
      <c r="C139" s="9">
        <v>0.55000000000000004</v>
      </c>
      <c r="D139" s="9">
        <v>0.57299999999999995</v>
      </c>
      <c r="E139" s="9">
        <v>0.60599999999999998</v>
      </c>
      <c r="F139" s="9">
        <v>0.621</v>
      </c>
      <c r="G139" s="9">
        <v>0.63200000000000001</v>
      </c>
      <c r="H139" s="9">
        <v>0.64400000000000002</v>
      </c>
      <c r="I139" s="9">
        <v>0.65200000000000002</v>
      </c>
      <c r="J139" s="9">
        <v>0.66100000000000003</v>
      </c>
      <c r="K139" s="9">
        <v>0.65200000000000002</v>
      </c>
      <c r="L139" s="9">
        <v>0.66100000000000003</v>
      </c>
      <c r="M139" s="9">
        <v>0.66900000000000004</v>
      </c>
      <c r="N139" s="9">
        <v>0.66900000000000004</v>
      </c>
      <c r="O139" s="9">
        <v>0.68100000000000005</v>
      </c>
      <c r="P139" s="9">
        <v>0.68600000000000005</v>
      </c>
      <c r="Q139" s="9">
        <v>0.69199999999999995</v>
      </c>
      <c r="R139" s="9">
        <v>0.68300000000000005</v>
      </c>
      <c r="S139" s="9">
        <v>0.68400000000000005</v>
      </c>
      <c r="T139" s="9">
        <v>0.68799999999999994</v>
      </c>
      <c r="U139" s="9">
        <v>0.70199999999999996</v>
      </c>
      <c r="V139" s="9">
        <v>0.71199999999999997</v>
      </c>
      <c r="W139" s="9">
        <v>0.72099999999999997</v>
      </c>
      <c r="X139" s="9">
        <v>0.73</v>
      </c>
      <c r="Y139" s="9">
        <v>0.73899999999999999</v>
      </c>
      <c r="Z139" s="9">
        <v>0.751</v>
      </c>
      <c r="AA139" s="9">
        <v>0.76700000000000002</v>
      </c>
      <c r="AB139" s="9">
        <v>0.76300000000000001</v>
      </c>
      <c r="AC139" s="9">
        <v>0.76300000000000001</v>
      </c>
      <c r="AD139" s="9">
        <v>0.76300000000000001</v>
      </c>
      <c r="AE139" s="9">
        <v>0.76800000000000002</v>
      </c>
    </row>
    <row r="140" spans="1:31" ht="15.75" thickBot="1">
      <c r="A140" s="10" t="s">
        <v>1095</v>
      </c>
      <c r="B140" s="9">
        <v>0.50700000000000001</v>
      </c>
      <c r="C140" s="9">
        <v>0.503</v>
      </c>
      <c r="D140" s="9">
        <v>0.502</v>
      </c>
      <c r="E140" s="9">
        <v>0.52300000000000002</v>
      </c>
      <c r="F140" s="9">
        <v>0.54500000000000004</v>
      </c>
      <c r="G140" s="9">
        <v>0.56200000000000006</v>
      </c>
      <c r="H140" s="9">
        <v>0.58799999999999997</v>
      </c>
      <c r="I140" s="9">
        <v>0.59599999999999997</v>
      </c>
      <c r="J140" s="9">
        <v>0.60399999999999998</v>
      </c>
      <c r="K140" s="9">
        <v>0.61099999999999999</v>
      </c>
      <c r="L140" s="9">
        <v>0.61299999999999999</v>
      </c>
      <c r="M140" s="9">
        <v>0.61599999999999999</v>
      </c>
      <c r="N140" s="9">
        <v>0.625</v>
      </c>
      <c r="O140" s="9">
        <v>0.64200000000000002</v>
      </c>
      <c r="P140" s="9">
        <v>0.64600000000000002</v>
      </c>
      <c r="Q140" s="9">
        <v>0.65700000000000003</v>
      </c>
      <c r="R140" s="9">
        <v>0.64800000000000002</v>
      </c>
      <c r="S140" s="9">
        <v>0.65200000000000002</v>
      </c>
      <c r="T140" s="9">
        <v>0.66300000000000003</v>
      </c>
      <c r="U140" s="9">
        <v>0.65700000000000003</v>
      </c>
      <c r="V140" s="9">
        <v>0.63700000000000001</v>
      </c>
      <c r="W140" s="9">
        <v>0.65100000000000002</v>
      </c>
      <c r="X140" s="9">
        <v>0.68200000000000005</v>
      </c>
      <c r="Y140" s="9">
        <v>0.65100000000000002</v>
      </c>
      <c r="Z140" s="9">
        <v>0.63400000000000001</v>
      </c>
      <c r="AA140" s="9">
        <v>0.64200000000000002</v>
      </c>
      <c r="AB140" s="9">
        <v>0.65500000000000003</v>
      </c>
      <c r="AC140" s="9">
        <v>0.66200000000000003</v>
      </c>
      <c r="AD140" s="9">
        <v>0.65300000000000002</v>
      </c>
      <c r="AE140" s="9">
        <v>0.65900000000000003</v>
      </c>
    </row>
    <row r="141" spans="1:31" ht="15.75" thickBot="1">
      <c r="A141" s="10" t="s">
        <v>1096</v>
      </c>
      <c r="B141" s="9">
        <v>0.63200000000000001</v>
      </c>
      <c r="C141" s="9">
        <v>0.60899999999999999</v>
      </c>
      <c r="D141" s="9">
        <v>0.6</v>
      </c>
      <c r="E141" s="9">
        <v>0.59699999999999998</v>
      </c>
      <c r="F141" s="9">
        <v>0.59799999999999998</v>
      </c>
      <c r="G141" s="9">
        <v>0.60599999999999998</v>
      </c>
      <c r="H141" s="9">
        <v>0.622</v>
      </c>
      <c r="I141" s="9">
        <v>0.628</v>
      </c>
      <c r="J141" s="9">
        <v>0.63400000000000001</v>
      </c>
      <c r="K141" s="9">
        <v>0.64800000000000002</v>
      </c>
      <c r="L141" s="9">
        <v>0.65400000000000003</v>
      </c>
      <c r="M141" s="9">
        <v>0.65700000000000003</v>
      </c>
      <c r="N141" s="9">
        <v>0.66700000000000004</v>
      </c>
      <c r="O141" s="9">
        <v>0.68300000000000005</v>
      </c>
      <c r="P141" s="9">
        <v>0.70299999999999996</v>
      </c>
      <c r="Q141" s="9">
        <v>0.71599999999999997</v>
      </c>
      <c r="R141" s="9">
        <v>0.73299999999999998</v>
      </c>
      <c r="S141" s="9">
        <v>0.75600000000000001</v>
      </c>
      <c r="T141" s="9">
        <v>0.77700000000000002</v>
      </c>
      <c r="U141" s="9">
        <v>0.78600000000000003</v>
      </c>
      <c r="V141" s="9">
        <v>0.78300000000000003</v>
      </c>
      <c r="W141" s="9">
        <v>0.77700000000000002</v>
      </c>
      <c r="X141" s="9">
        <v>0.76300000000000001</v>
      </c>
      <c r="Y141" s="9">
        <v>0.76700000000000002</v>
      </c>
      <c r="Z141" s="9">
        <v>0.76500000000000001</v>
      </c>
      <c r="AA141" s="9">
        <v>0.76700000000000002</v>
      </c>
      <c r="AB141" s="9">
        <v>0.77200000000000002</v>
      </c>
      <c r="AC141" s="9">
        <v>0.76400000000000001</v>
      </c>
      <c r="AD141" s="9">
        <v>0.76200000000000001</v>
      </c>
      <c r="AE141" s="9">
        <v>0.76500000000000001</v>
      </c>
    </row>
    <row r="142" spans="1:31" ht="45.75" thickBot="1">
      <c r="A142" s="10" t="s">
        <v>1097</v>
      </c>
      <c r="B142" s="9">
        <v>0.66300000000000003</v>
      </c>
      <c r="C142" s="9">
        <v>0.66400000000000003</v>
      </c>
      <c r="D142" s="9">
        <v>0.66200000000000003</v>
      </c>
      <c r="E142" s="9">
        <v>0.65800000000000003</v>
      </c>
      <c r="F142" s="9">
        <v>0.65600000000000003</v>
      </c>
      <c r="G142" s="9">
        <v>0.66200000000000003</v>
      </c>
      <c r="H142" s="9">
        <v>0.67400000000000004</v>
      </c>
      <c r="I142" s="9">
        <v>0.68200000000000005</v>
      </c>
      <c r="J142" s="9">
        <v>0.69399999999999995</v>
      </c>
      <c r="K142" s="9">
        <v>0.70499999999999996</v>
      </c>
      <c r="L142" s="9">
        <v>0.72399999999999998</v>
      </c>
      <c r="M142" s="9">
        <v>0.73499999999999999</v>
      </c>
      <c r="N142" s="9">
        <v>0.746</v>
      </c>
      <c r="O142" s="9">
        <v>0.75700000000000001</v>
      </c>
      <c r="P142" s="9">
        <v>0.76</v>
      </c>
      <c r="Q142" s="9">
        <v>0.76200000000000001</v>
      </c>
      <c r="R142" s="9">
        <v>0.76400000000000001</v>
      </c>
      <c r="S142" s="9">
        <v>0.76700000000000002</v>
      </c>
      <c r="T142" s="9">
        <v>0.77</v>
      </c>
      <c r="U142" s="9">
        <v>0.76300000000000001</v>
      </c>
      <c r="V142" s="9">
        <v>0.77200000000000002</v>
      </c>
      <c r="W142" s="9">
        <v>0.78300000000000003</v>
      </c>
      <c r="X142" s="9">
        <v>0.79300000000000004</v>
      </c>
      <c r="Y142" s="9">
        <v>0.79400000000000004</v>
      </c>
      <c r="Z142" s="9">
        <v>0.80100000000000005</v>
      </c>
      <c r="AA142" s="9">
        <v>0.80400000000000005</v>
      </c>
      <c r="AB142" s="9">
        <v>0.81499999999999995</v>
      </c>
      <c r="AC142" s="9">
        <v>0.82299999999999995</v>
      </c>
      <c r="AD142" s="9">
        <v>0.82299999999999995</v>
      </c>
      <c r="AE142" s="9">
        <v>0.82299999999999995</v>
      </c>
    </row>
    <row r="143" spans="1:31" ht="15.75" thickBot="1">
      <c r="A143" s="10" t="s">
        <v>1098</v>
      </c>
      <c r="B143" s="9">
        <v>0.218</v>
      </c>
      <c r="C143" s="9">
        <v>0.222</v>
      </c>
      <c r="D143" s="9">
        <v>0.22600000000000001</v>
      </c>
      <c r="E143" s="9">
        <v>0.23</v>
      </c>
      <c r="F143" s="9">
        <v>0.23499999999999999</v>
      </c>
      <c r="G143" s="9">
        <v>0.23899999999999999</v>
      </c>
      <c r="H143" s="9">
        <v>0.24399999999999999</v>
      </c>
      <c r="I143" s="9">
        <v>0.248</v>
      </c>
      <c r="J143" s="9">
        <v>0.24299999999999999</v>
      </c>
      <c r="K143" s="9">
        <v>0.26200000000000001</v>
      </c>
      <c r="L143" s="9">
        <v>0.27600000000000002</v>
      </c>
      <c r="M143" s="9">
        <v>0.28199999999999997</v>
      </c>
      <c r="N143" s="9">
        <v>0.29599999999999999</v>
      </c>
      <c r="O143" s="9">
        <v>0.316</v>
      </c>
      <c r="P143" s="9">
        <v>0.33700000000000002</v>
      </c>
      <c r="Q143" s="9">
        <v>0.35399999999999998</v>
      </c>
      <c r="R143" s="9">
        <v>0.38100000000000001</v>
      </c>
      <c r="S143" s="9">
        <v>0.39500000000000002</v>
      </c>
      <c r="T143" s="9">
        <v>0.39400000000000002</v>
      </c>
      <c r="U143" s="9">
        <v>0.41599999999999998</v>
      </c>
      <c r="V143" s="9">
        <v>0.437</v>
      </c>
      <c r="W143" s="9">
        <v>0.437</v>
      </c>
      <c r="X143" s="9">
        <v>0.442</v>
      </c>
      <c r="Y143" s="9">
        <v>0.45100000000000001</v>
      </c>
      <c r="Z143" s="9">
        <v>0.45300000000000001</v>
      </c>
      <c r="AA143" s="9">
        <v>0.45200000000000001</v>
      </c>
      <c r="AB143" s="9">
        <v>0.44600000000000001</v>
      </c>
      <c r="AC143" s="9">
        <v>0.46200000000000002</v>
      </c>
      <c r="AD143" s="9">
        <v>0.46200000000000002</v>
      </c>
      <c r="AE143" s="9">
        <v>0.45800000000000002</v>
      </c>
    </row>
    <row r="144" spans="1:31" ht="45.75" thickBot="1">
      <c r="A144" s="10" t="s">
        <v>1099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>
        <v>0.55300000000000005</v>
      </c>
      <c r="R144" s="9">
        <v>0.56399999999999995</v>
      </c>
      <c r="S144" s="9">
        <v>0.57499999999999996</v>
      </c>
      <c r="T144" s="9">
        <v>0.60299999999999998</v>
      </c>
      <c r="U144" s="9">
        <v>0.60899999999999999</v>
      </c>
      <c r="V144" s="9">
        <v>0.622</v>
      </c>
      <c r="W144" s="9">
        <v>0.627</v>
      </c>
      <c r="X144" s="9">
        <v>0.61599999999999999</v>
      </c>
      <c r="Y144" s="9">
        <v>0.65700000000000003</v>
      </c>
      <c r="Z144" s="9">
        <v>0.65800000000000003</v>
      </c>
      <c r="AA144" s="9">
        <v>0.65400000000000003</v>
      </c>
      <c r="AB144" s="9">
        <v>0.65800000000000003</v>
      </c>
      <c r="AC144" s="9">
        <v>0.65800000000000003</v>
      </c>
      <c r="AD144" s="9">
        <v>0.66100000000000003</v>
      </c>
      <c r="AE144" s="9">
        <v>0.67300000000000004</v>
      </c>
    </row>
    <row r="145" spans="1:31" ht="30.75" thickBot="1">
      <c r="A145" s="10" t="s">
        <v>1100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>
        <v>0.59299999999999997</v>
      </c>
      <c r="M145" s="9">
        <v>0.59199999999999997</v>
      </c>
      <c r="N145" s="9">
        <v>0.59199999999999997</v>
      </c>
      <c r="O145" s="9">
        <v>0.59099999999999997</v>
      </c>
      <c r="P145" s="9">
        <v>0.58399999999999996</v>
      </c>
      <c r="Q145" s="9">
        <v>0.59399999999999997</v>
      </c>
      <c r="R145" s="9">
        <v>0.60799999999999998</v>
      </c>
      <c r="S145" s="9">
        <v>0.60699999999999998</v>
      </c>
      <c r="T145" s="9">
        <v>0.628</v>
      </c>
      <c r="U145" s="9">
        <v>0.63700000000000001</v>
      </c>
      <c r="V145" s="9">
        <v>0.64400000000000002</v>
      </c>
      <c r="W145" s="9">
        <v>0.65300000000000002</v>
      </c>
      <c r="X145" s="9">
        <v>0.64100000000000001</v>
      </c>
      <c r="Y145" s="9">
        <v>0.627</v>
      </c>
      <c r="Z145" s="9">
        <v>0.64</v>
      </c>
      <c r="AA145" s="9">
        <v>0.66400000000000003</v>
      </c>
      <c r="AB145" s="9">
        <v>0.66800000000000004</v>
      </c>
      <c r="AC145" s="9">
        <v>0.68100000000000005</v>
      </c>
      <c r="AD145" s="9">
        <v>0.67300000000000004</v>
      </c>
      <c r="AE145" s="9">
        <v>0.67200000000000004</v>
      </c>
    </row>
    <row r="146" spans="1:31" ht="75.75" thickBot="1">
      <c r="A146" s="10" t="s">
        <v>1101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>
        <v>0.60599999999999998</v>
      </c>
      <c r="M146" s="9">
        <v>0.61299999999999999</v>
      </c>
      <c r="N146" s="9">
        <v>0.61599999999999999</v>
      </c>
      <c r="O146" s="9">
        <v>0.626</v>
      </c>
      <c r="P146" s="9">
        <v>0.629</v>
      </c>
      <c r="Q146" s="9">
        <v>0.63600000000000001</v>
      </c>
      <c r="R146" s="9">
        <v>0.63900000000000001</v>
      </c>
      <c r="S146" s="9">
        <v>0.64200000000000002</v>
      </c>
      <c r="T146" s="9">
        <v>0.65400000000000003</v>
      </c>
      <c r="U146" s="9">
        <v>0.65200000000000002</v>
      </c>
      <c r="V146" s="9">
        <v>0.65100000000000002</v>
      </c>
      <c r="W146" s="9">
        <v>0.65800000000000003</v>
      </c>
      <c r="X146" s="9">
        <v>0.65200000000000002</v>
      </c>
      <c r="Y146" s="9">
        <v>0.65600000000000003</v>
      </c>
      <c r="Z146" s="9">
        <v>0.68</v>
      </c>
      <c r="AA146" s="9">
        <v>0.68200000000000005</v>
      </c>
      <c r="AB146" s="9">
        <v>0.68</v>
      </c>
      <c r="AC146" s="9">
        <v>0.67900000000000005</v>
      </c>
      <c r="AD146" s="9">
        <v>0.68</v>
      </c>
      <c r="AE146" s="9">
        <v>0.68400000000000005</v>
      </c>
    </row>
    <row r="147" spans="1:31" ht="15.75" thickBot="1">
      <c r="A147" s="10" t="s">
        <v>1102</v>
      </c>
      <c r="B147" s="9">
        <v>0.57699999999999996</v>
      </c>
      <c r="C147" s="9">
        <v>0.58199999999999996</v>
      </c>
      <c r="D147" s="9">
        <v>0.58799999999999997</v>
      </c>
      <c r="E147" s="9">
        <v>0.59299999999999997</v>
      </c>
      <c r="F147" s="9">
        <v>0.59799999999999998</v>
      </c>
      <c r="G147" s="9">
        <v>0.60399999999999998</v>
      </c>
      <c r="H147" s="9">
        <v>0.60899999999999999</v>
      </c>
      <c r="I147" s="9">
        <v>0.61</v>
      </c>
      <c r="J147" s="9">
        <v>0.61899999999999999</v>
      </c>
      <c r="K147" s="9">
        <v>0.627</v>
      </c>
      <c r="L147" s="9">
        <v>0.627</v>
      </c>
      <c r="M147" s="9">
        <v>0.63200000000000001</v>
      </c>
      <c r="N147" s="9">
        <v>0.63700000000000001</v>
      </c>
      <c r="O147" s="9">
        <v>0.64200000000000002</v>
      </c>
      <c r="P147" s="9">
        <v>0.65400000000000003</v>
      </c>
      <c r="Q147" s="9">
        <v>0.65800000000000003</v>
      </c>
      <c r="R147" s="9">
        <v>0.66200000000000003</v>
      </c>
      <c r="S147" s="9">
        <v>0.66600000000000004</v>
      </c>
      <c r="T147" s="9">
        <v>0.66600000000000004</v>
      </c>
      <c r="U147" s="9">
        <v>0.67700000000000005</v>
      </c>
      <c r="V147" s="9">
        <v>0.69199999999999995</v>
      </c>
      <c r="W147" s="9">
        <v>0.69699999999999995</v>
      </c>
      <c r="X147" s="9">
        <v>0.69399999999999995</v>
      </c>
      <c r="Y147" s="9">
        <v>0.69699999999999995</v>
      </c>
      <c r="Z147" s="9">
        <v>0.7</v>
      </c>
      <c r="AA147" s="9">
        <v>0.69799999999999995</v>
      </c>
      <c r="AB147" s="9">
        <v>0.69799999999999995</v>
      </c>
      <c r="AC147" s="9">
        <v>0.70099999999999996</v>
      </c>
      <c r="AD147" s="9">
        <v>0.70099999999999996</v>
      </c>
      <c r="AE147" s="9">
        <v>0.71299999999999997</v>
      </c>
    </row>
    <row r="148" spans="1:31" ht="60.75" thickBot="1">
      <c r="A148" s="10" t="s">
        <v>1103</v>
      </c>
      <c r="B148" s="9">
        <v>0.32300000000000001</v>
      </c>
      <c r="C148" s="9">
        <v>0.33100000000000002</v>
      </c>
      <c r="D148" s="9">
        <v>0.33900000000000002</v>
      </c>
      <c r="E148" s="9">
        <v>0.34699999999999998</v>
      </c>
      <c r="F148" s="9">
        <v>0.35499999999999998</v>
      </c>
      <c r="G148" s="9">
        <v>0.36299999999999999</v>
      </c>
      <c r="H148" s="9">
        <v>0.371</v>
      </c>
      <c r="I148" s="9">
        <v>0.379</v>
      </c>
      <c r="J148" s="9">
        <v>0.38600000000000001</v>
      </c>
      <c r="K148" s="9">
        <v>0.39400000000000002</v>
      </c>
      <c r="L148" s="9">
        <v>0.40200000000000002</v>
      </c>
      <c r="M148" s="9">
        <v>0.40799999999999997</v>
      </c>
      <c r="N148" s="9">
        <v>0.41299999999999998</v>
      </c>
      <c r="O148" s="9">
        <v>0.41799999999999998</v>
      </c>
      <c r="P148" s="9">
        <v>0.42599999999999999</v>
      </c>
      <c r="Q148" s="9">
        <v>0.433</v>
      </c>
      <c r="R148" s="9">
        <v>0.437</v>
      </c>
      <c r="S148" s="9">
        <v>0.441</v>
      </c>
      <c r="T148" s="9">
        <v>0.436</v>
      </c>
      <c r="U148" s="9">
        <v>0.45300000000000001</v>
      </c>
      <c r="V148" s="9">
        <v>0.45500000000000002</v>
      </c>
      <c r="W148" s="9">
        <v>0.46600000000000003</v>
      </c>
      <c r="X148" s="9">
        <v>0.47599999999999998</v>
      </c>
      <c r="Y148" s="9">
        <v>0.48899999999999999</v>
      </c>
      <c r="Z148" s="9">
        <v>0.5</v>
      </c>
      <c r="AA148" s="9">
        <v>0.53200000000000003</v>
      </c>
      <c r="AB148" s="9">
        <v>0.53400000000000003</v>
      </c>
      <c r="AC148" s="9">
        <v>0.55700000000000005</v>
      </c>
      <c r="AD148" s="9">
        <v>0.56699999999999995</v>
      </c>
      <c r="AE148" s="9">
        <v>0.56699999999999995</v>
      </c>
    </row>
    <row r="149" spans="1:31" ht="30.75" thickBot="1">
      <c r="A149" s="10" t="s">
        <v>1104</v>
      </c>
      <c r="B149" s="9">
        <v>0.48899999999999999</v>
      </c>
      <c r="C149" s="9">
        <v>0.495</v>
      </c>
      <c r="D149" s="9">
        <v>0.502</v>
      </c>
      <c r="E149" s="9">
        <v>0.50800000000000001</v>
      </c>
      <c r="F149" s="9">
        <v>0.51500000000000001</v>
      </c>
      <c r="G149" s="9">
        <v>0.52200000000000002</v>
      </c>
      <c r="H149" s="9">
        <v>0.52900000000000003</v>
      </c>
      <c r="I149" s="9">
        <v>0.53500000000000003</v>
      </c>
      <c r="J149" s="9">
        <v>0.54200000000000004</v>
      </c>
      <c r="K149" s="9">
        <v>0.54900000000000004</v>
      </c>
      <c r="L149" s="9">
        <v>0.55500000000000005</v>
      </c>
      <c r="M149" s="9">
        <v>0.56299999999999994</v>
      </c>
      <c r="N149" s="9">
        <v>0.57199999999999995</v>
      </c>
      <c r="O149" s="9">
        <v>0.57999999999999996</v>
      </c>
      <c r="P149" s="9">
        <v>0.59399999999999997</v>
      </c>
      <c r="Q149" s="9">
        <v>0.60399999999999998</v>
      </c>
      <c r="R149" s="9">
        <v>0.61899999999999999</v>
      </c>
      <c r="S149" s="9">
        <v>0.63400000000000001</v>
      </c>
      <c r="T149" s="9">
        <v>0.64900000000000002</v>
      </c>
      <c r="U149" s="9">
        <v>0.66400000000000003</v>
      </c>
      <c r="V149" s="9">
        <v>0.69099999999999995</v>
      </c>
      <c r="W149" s="9">
        <v>0.71899999999999997</v>
      </c>
      <c r="X149" s="9">
        <v>0.747</v>
      </c>
      <c r="Y149" s="9">
        <v>0.77</v>
      </c>
      <c r="Z149" s="9">
        <v>0.78700000000000003</v>
      </c>
      <c r="AA149" s="9">
        <v>0.80200000000000005</v>
      </c>
      <c r="AB149" s="9">
        <v>0.80300000000000005</v>
      </c>
      <c r="AC149" s="9">
        <v>0.78400000000000003</v>
      </c>
      <c r="AD149" s="9">
        <v>0.78900000000000003</v>
      </c>
      <c r="AE149" s="9">
        <v>0.78900000000000003</v>
      </c>
    </row>
    <row r="150" spans="1:31" ht="15.75" thickBot="1">
      <c r="A150" s="10" t="s">
        <v>1105</v>
      </c>
      <c r="B150" s="9">
        <v>0.19800000000000001</v>
      </c>
      <c r="C150" s="9">
        <v>0.19800000000000001</v>
      </c>
      <c r="D150" s="9">
        <v>0.19900000000000001</v>
      </c>
      <c r="E150" s="9">
        <v>0.2</v>
      </c>
      <c r="F150" s="9">
        <v>0.20100000000000001</v>
      </c>
      <c r="G150" s="9">
        <v>0.20200000000000001</v>
      </c>
      <c r="H150" s="9">
        <v>0.20300000000000001</v>
      </c>
      <c r="I150" s="9">
        <v>0.20399999999999999</v>
      </c>
      <c r="J150" s="9">
        <v>0.20599999999999999</v>
      </c>
      <c r="K150" s="9">
        <v>0.20799999999999999</v>
      </c>
      <c r="L150" s="9">
        <v>0.21299999999999999</v>
      </c>
      <c r="M150" s="9">
        <v>0.23499999999999999</v>
      </c>
      <c r="N150" s="9">
        <v>0.24199999999999999</v>
      </c>
      <c r="O150" s="9">
        <v>0.249</v>
      </c>
      <c r="P150" s="9">
        <v>0.25700000000000001</v>
      </c>
      <c r="Q150" s="9">
        <v>0.26400000000000001</v>
      </c>
      <c r="R150" s="9">
        <v>0.26800000000000002</v>
      </c>
      <c r="S150" s="9">
        <v>0.27800000000000002</v>
      </c>
      <c r="T150" s="9">
        <v>0.28999999999999998</v>
      </c>
      <c r="U150" s="9">
        <v>0.29399999999999998</v>
      </c>
      <c r="V150" s="9">
        <v>0.30099999999999999</v>
      </c>
      <c r="W150" s="9">
        <v>0.30399999999999999</v>
      </c>
      <c r="X150" s="9">
        <v>0.33</v>
      </c>
      <c r="Y150" s="9">
        <v>0.34200000000000003</v>
      </c>
      <c r="Z150" s="9">
        <v>0.34499999999999997</v>
      </c>
      <c r="AA150" s="9">
        <v>0.35399999999999998</v>
      </c>
      <c r="AB150" s="9">
        <v>0.35499999999999998</v>
      </c>
      <c r="AC150" s="9">
        <v>0.35399999999999998</v>
      </c>
      <c r="AD150" s="9">
        <v>0.35599999999999998</v>
      </c>
      <c r="AE150" s="9">
        <v>0.34499999999999997</v>
      </c>
    </row>
    <row r="151" spans="1:31" ht="15.75" thickBot="1">
      <c r="A151" s="10" t="s">
        <v>1106</v>
      </c>
      <c r="B151" s="9">
        <v>0.61</v>
      </c>
      <c r="C151" s="9">
        <v>0.61799999999999999</v>
      </c>
      <c r="D151" s="9">
        <v>0.626</v>
      </c>
      <c r="E151" s="9">
        <v>0.63300000000000001</v>
      </c>
      <c r="F151" s="9">
        <v>0.64100000000000001</v>
      </c>
      <c r="G151" s="9">
        <v>0.64800000000000002</v>
      </c>
      <c r="H151" s="9">
        <v>0.65400000000000003</v>
      </c>
      <c r="I151" s="9">
        <v>0.66</v>
      </c>
      <c r="J151" s="9">
        <v>0.66600000000000004</v>
      </c>
      <c r="K151" s="9">
        <v>0.67100000000000004</v>
      </c>
      <c r="L151" s="9">
        <v>0.67700000000000005</v>
      </c>
      <c r="M151" s="9">
        <v>0.68400000000000005</v>
      </c>
      <c r="N151" s="9">
        <v>0.68400000000000005</v>
      </c>
      <c r="O151" s="9">
        <v>0.69299999999999995</v>
      </c>
      <c r="P151" s="9">
        <v>0.7</v>
      </c>
      <c r="Q151" s="9">
        <v>0.71299999999999997</v>
      </c>
      <c r="R151" s="9">
        <v>0.71599999999999997</v>
      </c>
      <c r="S151" s="9">
        <v>0.71599999999999997</v>
      </c>
      <c r="T151" s="9">
        <v>0.72399999999999998</v>
      </c>
      <c r="U151" s="9">
        <v>0.72599999999999998</v>
      </c>
      <c r="V151" s="9">
        <v>0.72199999999999998</v>
      </c>
      <c r="W151" s="9">
        <v>0.74399999999999999</v>
      </c>
      <c r="X151" s="9">
        <v>0.73899999999999999</v>
      </c>
      <c r="Y151" s="9">
        <v>0.74</v>
      </c>
      <c r="Z151" s="9">
        <v>0.754</v>
      </c>
      <c r="AA151" s="9">
        <v>0.76600000000000001</v>
      </c>
      <c r="AB151" s="9">
        <v>0.77500000000000002</v>
      </c>
      <c r="AC151" s="9">
        <v>0.77800000000000002</v>
      </c>
      <c r="AD151" s="9">
        <v>0.78300000000000003</v>
      </c>
      <c r="AE151" s="9">
        <v>0.78300000000000003</v>
      </c>
    </row>
    <row r="152" spans="1:31" ht="30.75" thickBot="1">
      <c r="A152" s="10" t="s">
        <v>1107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>
        <v>0.58799999999999997</v>
      </c>
      <c r="M152" s="9">
        <v>0.57599999999999996</v>
      </c>
      <c r="N152" s="9">
        <v>0.58799999999999997</v>
      </c>
      <c r="O152" s="9">
        <v>0.59499999999999997</v>
      </c>
      <c r="P152" s="9">
        <v>0.59199999999999997</v>
      </c>
      <c r="Q152" s="9">
        <v>0.621</v>
      </c>
      <c r="R152" s="9">
        <v>0.58499999999999996</v>
      </c>
      <c r="S152" s="9">
        <v>0.64</v>
      </c>
      <c r="T152" s="9">
        <v>0.65600000000000003</v>
      </c>
      <c r="U152" s="9">
        <v>0.66900000000000004</v>
      </c>
      <c r="V152" s="9">
        <v>0.68400000000000005</v>
      </c>
      <c r="W152" s="9">
        <v>0.68600000000000005</v>
      </c>
      <c r="X152" s="9">
        <v>0.64500000000000002</v>
      </c>
      <c r="Y152" s="9">
        <v>0.69399999999999995</v>
      </c>
      <c r="Z152" s="9">
        <v>0.69099999999999995</v>
      </c>
      <c r="AA152" s="9">
        <v>0.71699999999999997</v>
      </c>
      <c r="AB152" s="9">
        <v>0.71699999999999997</v>
      </c>
      <c r="AC152" s="9">
        <v>0.71799999999999997</v>
      </c>
      <c r="AD152" s="9">
        <v>0.71499999999999997</v>
      </c>
      <c r="AE152" s="9">
        <v>0.72599999999999998</v>
      </c>
    </row>
    <row r="153" spans="1:31" ht="30.75" thickBot="1">
      <c r="A153" s="10" t="s">
        <v>1108</v>
      </c>
      <c r="B153" s="9">
        <v>0.19</v>
      </c>
      <c r="C153" s="9">
        <v>0.184</v>
      </c>
      <c r="D153" s="9">
        <v>0.19400000000000001</v>
      </c>
      <c r="E153" s="9">
        <v>0.20300000000000001</v>
      </c>
      <c r="F153" s="9">
        <v>0.21299999999999999</v>
      </c>
      <c r="G153" s="9">
        <v>0.223</v>
      </c>
      <c r="H153" s="9">
        <v>0.23200000000000001</v>
      </c>
      <c r="I153" s="9">
        <v>0.24199999999999999</v>
      </c>
      <c r="J153" s="9">
        <v>0.251</v>
      </c>
      <c r="K153" s="9">
        <v>0.26</v>
      </c>
      <c r="L153" s="9">
        <v>0.27</v>
      </c>
      <c r="M153" s="9">
        <v>0.27900000000000003</v>
      </c>
      <c r="N153" s="9">
        <v>0.28699999999999998</v>
      </c>
      <c r="O153" s="9">
        <v>0.29499999999999998</v>
      </c>
      <c r="P153" s="9">
        <v>0.30299999999999999</v>
      </c>
      <c r="Q153" s="9">
        <v>0.311</v>
      </c>
      <c r="R153" s="9">
        <v>0.318</v>
      </c>
      <c r="S153" s="9">
        <v>0.32600000000000001</v>
      </c>
      <c r="T153" s="9">
        <v>0.33400000000000002</v>
      </c>
      <c r="U153" s="9">
        <v>0.34200000000000003</v>
      </c>
      <c r="V153" s="9">
        <v>0.34899999999999998</v>
      </c>
      <c r="W153" s="9">
        <v>0.35699999999999998</v>
      </c>
      <c r="X153" s="9">
        <v>0.36399999999999999</v>
      </c>
      <c r="Y153" s="9">
        <v>0.372</v>
      </c>
      <c r="Z153" s="9">
        <v>0.374</v>
      </c>
      <c r="AA153" s="9">
        <v>0.38200000000000001</v>
      </c>
      <c r="AB153" s="9">
        <v>0.38700000000000001</v>
      </c>
      <c r="AC153" s="9">
        <v>0.39900000000000002</v>
      </c>
      <c r="AD153" s="9">
        <v>0.40300000000000002</v>
      </c>
      <c r="AE153" s="9">
        <v>0.40600000000000003</v>
      </c>
    </row>
    <row r="154" spans="1:31" ht="30.75" thickBot="1">
      <c r="A154" s="10" t="s">
        <v>1109</v>
      </c>
      <c r="B154" s="9">
        <v>0.48799999999999999</v>
      </c>
      <c r="C154" s="9">
        <v>0.503</v>
      </c>
      <c r="D154" s="9">
        <v>0.51900000000000002</v>
      </c>
      <c r="E154" s="9">
        <v>0.53500000000000003</v>
      </c>
      <c r="F154" s="9">
        <v>0.55100000000000005</v>
      </c>
      <c r="G154" s="9">
        <v>0.56599999999999995</v>
      </c>
      <c r="H154" s="9">
        <v>0.58299999999999996</v>
      </c>
      <c r="I154" s="9">
        <v>0.6</v>
      </c>
      <c r="J154" s="9">
        <v>0.61599999999999999</v>
      </c>
      <c r="K154" s="9">
        <v>0.63300000000000001</v>
      </c>
      <c r="L154" s="9">
        <v>0.64900000000000002</v>
      </c>
      <c r="M154" s="9">
        <v>0.65700000000000003</v>
      </c>
      <c r="N154" s="9">
        <v>0.67</v>
      </c>
      <c r="O154" s="9">
        <v>0.68100000000000005</v>
      </c>
      <c r="P154" s="9">
        <v>0.68799999999999994</v>
      </c>
      <c r="Q154" s="9">
        <v>0.73899999999999999</v>
      </c>
      <c r="R154" s="9">
        <v>0.74099999999999999</v>
      </c>
      <c r="S154" s="9">
        <v>0.73599999999999999</v>
      </c>
      <c r="T154" s="9">
        <v>0.751</v>
      </c>
      <c r="U154" s="9">
        <v>0.754</v>
      </c>
      <c r="V154" s="9">
        <v>0.78800000000000003</v>
      </c>
      <c r="W154" s="9">
        <v>0.79600000000000004</v>
      </c>
      <c r="X154" s="9">
        <v>0.80800000000000005</v>
      </c>
      <c r="Y154" s="9">
        <v>0.81299999999999994</v>
      </c>
      <c r="Z154" s="9">
        <v>0.84299999999999997</v>
      </c>
      <c r="AA154" s="9">
        <v>0.875</v>
      </c>
      <c r="AB154" s="9">
        <v>0.89200000000000002</v>
      </c>
      <c r="AC154" s="9">
        <v>0.91300000000000003</v>
      </c>
      <c r="AD154" s="9">
        <v>0.92100000000000004</v>
      </c>
      <c r="AE154" s="9">
        <v>0.92400000000000004</v>
      </c>
    </row>
    <row r="155" spans="1:31" ht="15.75" thickBot="1">
      <c r="A155" s="10" t="s">
        <v>1110</v>
      </c>
      <c r="B155" s="9">
        <v>0.67900000000000005</v>
      </c>
      <c r="C155" s="9">
        <v>0.68600000000000005</v>
      </c>
      <c r="D155" s="9">
        <v>0.69299999999999995</v>
      </c>
      <c r="E155" s="9">
        <v>0.69899999999999995</v>
      </c>
      <c r="F155" s="9">
        <v>0.70599999999999996</v>
      </c>
      <c r="G155" s="9">
        <v>0.71399999999999997</v>
      </c>
      <c r="H155" s="9">
        <v>0.71299999999999997</v>
      </c>
      <c r="I155" s="9">
        <v>0.70799999999999996</v>
      </c>
      <c r="J155" s="9">
        <v>0.71599999999999997</v>
      </c>
      <c r="K155" s="9">
        <v>0.71299999999999997</v>
      </c>
      <c r="L155" s="9">
        <v>0.71199999999999997</v>
      </c>
      <c r="M155" s="9">
        <v>0.70699999999999996</v>
      </c>
      <c r="N155" s="9">
        <v>0.71799999999999997</v>
      </c>
      <c r="O155" s="9">
        <v>0.72899999999999998</v>
      </c>
      <c r="P155" s="9">
        <v>0.74</v>
      </c>
      <c r="Q155" s="9">
        <v>0.753</v>
      </c>
      <c r="R155" s="9">
        <v>0.76500000000000001</v>
      </c>
      <c r="S155" s="9">
        <v>0.77900000000000003</v>
      </c>
      <c r="T155" s="9">
        <v>0.78800000000000003</v>
      </c>
      <c r="U155" s="9">
        <v>0.79500000000000004</v>
      </c>
      <c r="V155" s="9">
        <v>0.80200000000000005</v>
      </c>
      <c r="W155" s="9">
        <v>0.81799999999999995</v>
      </c>
      <c r="X155" s="9">
        <v>0.82399999999999995</v>
      </c>
      <c r="Y155" s="9">
        <v>0.82299999999999995</v>
      </c>
      <c r="Z155" s="9">
        <v>0.82099999999999995</v>
      </c>
      <c r="AA155" s="9">
        <v>0.82299999999999995</v>
      </c>
      <c r="AB155" s="9">
        <v>0.82199999999999995</v>
      </c>
      <c r="AC155" s="9">
        <v>0.82399999999999995</v>
      </c>
      <c r="AD155" s="9">
        <v>0.82399999999999995</v>
      </c>
      <c r="AE155" s="9">
        <v>0.82599999999999996</v>
      </c>
    </row>
    <row r="156" spans="1:31" ht="15.75" thickBot="1">
      <c r="A156" s="10" t="s">
        <v>1111</v>
      </c>
      <c r="B156" s="9">
        <v>0.69599999999999995</v>
      </c>
      <c r="C156" s="9">
        <v>0.69899999999999995</v>
      </c>
      <c r="D156" s="9">
        <v>0.70899999999999996</v>
      </c>
      <c r="E156" s="9">
        <v>0.70799999999999996</v>
      </c>
      <c r="F156" s="9">
        <v>0.71399999999999997</v>
      </c>
      <c r="G156" s="9">
        <v>0.72399999999999998</v>
      </c>
      <c r="H156" s="9">
        <v>0.73199999999999998</v>
      </c>
      <c r="I156" s="9">
        <v>0.74399999999999999</v>
      </c>
      <c r="J156" s="9">
        <v>0.76100000000000001</v>
      </c>
      <c r="K156" s="9">
        <v>0.78800000000000003</v>
      </c>
      <c r="L156" s="9">
        <v>0.79500000000000004</v>
      </c>
      <c r="M156" s="9">
        <v>0.81799999999999995</v>
      </c>
      <c r="N156" s="9">
        <v>0.83099999999999996</v>
      </c>
      <c r="O156" s="9">
        <v>0.84299999999999997</v>
      </c>
      <c r="P156" s="9">
        <v>0.85199999999999998</v>
      </c>
      <c r="Q156" s="9">
        <v>0.85399999999999998</v>
      </c>
      <c r="R156" s="9">
        <v>0.86199999999999999</v>
      </c>
      <c r="S156" s="9">
        <v>0.86199999999999999</v>
      </c>
      <c r="T156" s="9">
        <v>0.86799999999999999</v>
      </c>
      <c r="U156" s="9">
        <v>0.873</v>
      </c>
      <c r="V156" s="9">
        <v>0.878</v>
      </c>
      <c r="W156" s="9">
        <v>0.878</v>
      </c>
      <c r="X156" s="9">
        <v>0.85899999999999999</v>
      </c>
      <c r="Y156" s="9">
        <v>0.88100000000000001</v>
      </c>
      <c r="Z156" s="9">
        <v>0.876</v>
      </c>
      <c r="AA156" s="9">
        <v>0.875</v>
      </c>
      <c r="AB156" s="9">
        <v>0.88500000000000001</v>
      </c>
      <c r="AC156" s="9">
        <v>0.89300000000000002</v>
      </c>
      <c r="AD156" s="9">
        <v>0.89900000000000002</v>
      </c>
      <c r="AE156" s="9">
        <v>0.91</v>
      </c>
    </row>
    <row r="157" spans="1:31" ht="30.75" thickBot="1">
      <c r="A157" s="10" t="s">
        <v>1112</v>
      </c>
      <c r="B157" s="9"/>
      <c r="C157" s="9"/>
      <c r="D157" s="9"/>
      <c r="E157" s="9"/>
      <c r="F157" s="9"/>
      <c r="G157" s="9"/>
      <c r="H157" s="9"/>
      <c r="I157" s="9"/>
      <c r="J157" s="9"/>
      <c r="K157" s="9">
        <v>0.35</v>
      </c>
      <c r="L157" s="9">
        <v>0.33600000000000002</v>
      </c>
      <c r="M157" s="9">
        <v>0.35699999999999998</v>
      </c>
      <c r="N157" s="9">
        <v>0.377</v>
      </c>
      <c r="O157" s="9">
        <v>0.38300000000000001</v>
      </c>
      <c r="P157" s="9">
        <v>0.38800000000000001</v>
      </c>
      <c r="Q157" s="9">
        <v>0.39400000000000002</v>
      </c>
      <c r="R157" s="9">
        <v>0.41299999999999998</v>
      </c>
      <c r="S157" s="9">
        <v>0.42099999999999999</v>
      </c>
      <c r="T157" s="9">
        <v>0.42599999999999999</v>
      </c>
      <c r="U157" s="9">
        <v>0.432</v>
      </c>
      <c r="V157" s="9">
        <v>0.46700000000000003</v>
      </c>
      <c r="W157" s="9">
        <v>0.47099999999999997</v>
      </c>
      <c r="X157" s="9">
        <v>0.46800000000000003</v>
      </c>
      <c r="Y157" s="9">
        <v>0.46700000000000003</v>
      </c>
      <c r="Z157" s="9">
        <v>0.46600000000000003</v>
      </c>
      <c r="AA157" s="9">
        <v>0.46800000000000003</v>
      </c>
      <c r="AB157" s="9">
        <v>0.46500000000000002</v>
      </c>
      <c r="AC157" s="9">
        <v>0.46899999999999997</v>
      </c>
      <c r="AD157" s="9">
        <v>0.46899999999999997</v>
      </c>
      <c r="AE157" s="9">
        <v>0.47399999999999998</v>
      </c>
    </row>
    <row r="158" spans="1:31" ht="30.75" thickBot="1">
      <c r="A158" s="10" t="s">
        <v>1113</v>
      </c>
      <c r="B158" s="9">
        <v>0.53200000000000003</v>
      </c>
      <c r="C158" s="9">
        <v>0.55200000000000005</v>
      </c>
      <c r="D158" s="9">
        <v>0.58099999999999996</v>
      </c>
      <c r="E158" s="9">
        <v>0.60299999999999998</v>
      </c>
      <c r="F158" s="9">
        <v>0.61699999999999999</v>
      </c>
      <c r="G158" s="9">
        <v>0.63600000000000001</v>
      </c>
      <c r="H158" s="9">
        <v>0.63900000000000001</v>
      </c>
      <c r="I158" s="9">
        <v>0.64300000000000002</v>
      </c>
      <c r="J158" s="9">
        <v>0.64600000000000002</v>
      </c>
      <c r="K158" s="9">
        <v>0.64900000000000002</v>
      </c>
      <c r="L158" s="9">
        <v>0.65200000000000002</v>
      </c>
      <c r="M158" s="9">
        <v>0.60899999999999999</v>
      </c>
      <c r="N158" s="9">
        <v>0.64400000000000002</v>
      </c>
      <c r="O158" s="9">
        <v>0.65100000000000002</v>
      </c>
      <c r="P158" s="9">
        <v>0.65300000000000002</v>
      </c>
      <c r="Q158" s="9">
        <v>0.65500000000000003</v>
      </c>
      <c r="R158" s="9">
        <v>0.65600000000000003</v>
      </c>
      <c r="S158" s="9">
        <v>0.66</v>
      </c>
      <c r="T158" s="9">
        <v>0.68100000000000005</v>
      </c>
      <c r="U158" s="9">
        <v>0.69399999999999995</v>
      </c>
      <c r="V158" s="9">
        <v>0.69599999999999995</v>
      </c>
      <c r="W158" s="9">
        <v>0.67400000000000004</v>
      </c>
      <c r="X158" s="9">
        <v>0.68500000000000005</v>
      </c>
      <c r="Y158" s="9">
        <v>0.69499999999999995</v>
      </c>
      <c r="Z158" s="9">
        <v>0.70499999999999996</v>
      </c>
      <c r="AA158" s="9">
        <v>0.72</v>
      </c>
      <c r="AB158" s="9">
        <v>0.71799999999999997</v>
      </c>
      <c r="AC158" s="9">
        <v>0.71799999999999997</v>
      </c>
      <c r="AD158" s="9">
        <v>0.72099999999999997</v>
      </c>
      <c r="AE158" s="9">
        <v>0.72399999999999998</v>
      </c>
    </row>
    <row r="159" spans="1:31" ht="30.75" thickBot="1">
      <c r="A159" s="10" t="s">
        <v>1114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0.29699999999999999</v>
      </c>
      <c r="W159" s="9">
        <v>0.33300000000000002</v>
      </c>
      <c r="X159" s="9">
        <v>0.32500000000000001</v>
      </c>
      <c r="Y159" s="9">
        <v>0.317</v>
      </c>
      <c r="Z159" s="9">
        <v>0.309</v>
      </c>
      <c r="AA159" s="9">
        <v>0.309</v>
      </c>
      <c r="AB159" s="9">
        <v>0.309</v>
      </c>
      <c r="AC159" s="9">
        <v>0.309</v>
      </c>
      <c r="AD159" s="9">
        <v>0.309</v>
      </c>
      <c r="AE159" s="9">
        <v>0.307</v>
      </c>
    </row>
    <row r="160" spans="1:31" ht="15.75" thickBot="1">
      <c r="A160" s="10" t="s">
        <v>1115</v>
      </c>
      <c r="B160" s="9">
        <v>0.59099999999999997</v>
      </c>
      <c r="C160" s="9">
        <v>0.60899999999999999</v>
      </c>
      <c r="D160" s="9">
        <v>0.627</v>
      </c>
      <c r="E160" s="9">
        <v>0.65100000000000002</v>
      </c>
      <c r="F160" s="9">
        <v>0.67100000000000004</v>
      </c>
      <c r="G160" s="9">
        <v>0.68700000000000006</v>
      </c>
      <c r="H160" s="9">
        <v>0.69699999999999995</v>
      </c>
      <c r="I160" s="9">
        <v>0.70099999999999996</v>
      </c>
      <c r="J160" s="9">
        <v>0.70399999999999996</v>
      </c>
      <c r="K160" s="9">
        <v>0.70899999999999996</v>
      </c>
      <c r="L160" s="9">
        <v>0.71499999999999997</v>
      </c>
      <c r="M160" s="9">
        <v>0.71599999999999997</v>
      </c>
      <c r="N160" s="9">
        <v>0.71699999999999997</v>
      </c>
      <c r="O160" s="9">
        <v>0.72</v>
      </c>
      <c r="P160" s="9">
        <v>0.72599999999999998</v>
      </c>
      <c r="Q160" s="9">
        <v>0.73899999999999999</v>
      </c>
      <c r="R160" s="9">
        <v>0.745</v>
      </c>
      <c r="S160" s="9">
        <v>0.752</v>
      </c>
      <c r="T160" s="9">
        <v>0.75900000000000001</v>
      </c>
      <c r="U160" s="9">
        <v>0.76500000000000001</v>
      </c>
      <c r="V160" s="9">
        <v>0.78100000000000003</v>
      </c>
      <c r="W160" s="9">
        <v>0.79500000000000004</v>
      </c>
      <c r="X160" s="9">
        <v>0.80300000000000005</v>
      </c>
      <c r="Y160" s="9">
        <v>0.80400000000000005</v>
      </c>
      <c r="Z160" s="9">
        <v>0.81599999999999995</v>
      </c>
      <c r="AA160" s="9">
        <v>0.82699999999999996</v>
      </c>
      <c r="AB160" s="9">
        <v>0.83199999999999996</v>
      </c>
      <c r="AC160" s="9">
        <v>0.83599999999999997</v>
      </c>
      <c r="AD160" s="9">
        <v>0.83799999999999997</v>
      </c>
      <c r="AE160" s="9">
        <v>0.83099999999999996</v>
      </c>
    </row>
    <row r="161" spans="1:31" ht="15.75" thickBot="1">
      <c r="A161" s="10" t="s">
        <v>1116</v>
      </c>
      <c r="B161" s="9">
        <v>0.59199999999999997</v>
      </c>
      <c r="C161" s="9">
        <v>0.6</v>
      </c>
      <c r="D161" s="9">
        <v>0.60799999999999998</v>
      </c>
      <c r="E161" s="9">
        <v>0.60599999999999998</v>
      </c>
      <c r="F161" s="9">
        <v>0.625</v>
      </c>
      <c r="G161" s="9">
        <v>0.63300000000000001</v>
      </c>
      <c r="H161" s="9">
        <v>0.64200000000000002</v>
      </c>
      <c r="I161" s="9">
        <v>0.65200000000000002</v>
      </c>
      <c r="J161" s="9">
        <v>0.66100000000000003</v>
      </c>
      <c r="K161" s="9">
        <v>0.67</v>
      </c>
      <c r="L161" s="9">
        <v>0.67900000000000005</v>
      </c>
      <c r="M161" s="9">
        <v>0.68899999999999995</v>
      </c>
      <c r="N161" s="9">
        <v>0.69199999999999995</v>
      </c>
      <c r="O161" s="9">
        <v>0.69799999999999995</v>
      </c>
      <c r="P161" s="9">
        <v>0.70399999999999996</v>
      </c>
      <c r="Q161" s="9">
        <v>0.71</v>
      </c>
      <c r="R161" s="9">
        <v>0.71599999999999997</v>
      </c>
      <c r="S161" s="9">
        <v>0.72099999999999997</v>
      </c>
      <c r="T161" s="9">
        <v>0.73799999999999999</v>
      </c>
      <c r="U161" s="9">
        <v>0.73799999999999999</v>
      </c>
      <c r="V161" s="9">
        <v>0.73899999999999999</v>
      </c>
      <c r="W161" s="9">
        <v>0.74299999999999999</v>
      </c>
      <c r="X161" s="9">
        <v>0.74399999999999999</v>
      </c>
      <c r="Y161" s="9">
        <v>0.747</v>
      </c>
      <c r="Z161" s="9">
        <v>0.749</v>
      </c>
      <c r="AA161" s="9">
        <v>0.751</v>
      </c>
      <c r="AB161" s="9">
        <v>0.73499999999999999</v>
      </c>
      <c r="AC161" s="9">
        <v>0.73599999999999999</v>
      </c>
      <c r="AD161" s="9">
        <v>0.74099999999999999</v>
      </c>
      <c r="AE161" s="9">
        <v>0.746</v>
      </c>
    </row>
    <row r="162" spans="1:31" ht="15.75" thickBot="1">
      <c r="A162" s="10" t="s">
        <v>1117</v>
      </c>
      <c r="B162" s="9">
        <v>0.159</v>
      </c>
      <c r="C162" s="9">
        <v>0.16700000000000001</v>
      </c>
      <c r="D162" s="9">
        <v>0.17499999999999999</v>
      </c>
      <c r="E162" s="9">
        <v>0.183</v>
      </c>
      <c r="F162" s="9">
        <v>0.191</v>
      </c>
      <c r="G162" s="9">
        <v>0.19800000000000001</v>
      </c>
      <c r="H162" s="9">
        <v>0.20599999999999999</v>
      </c>
      <c r="I162" s="9">
        <v>0.214</v>
      </c>
      <c r="J162" s="9">
        <v>0.222</v>
      </c>
      <c r="K162" s="9">
        <v>0.23</v>
      </c>
      <c r="L162" s="9">
        <v>0.23799999999999999</v>
      </c>
      <c r="M162" s="9">
        <v>0.24399999999999999</v>
      </c>
      <c r="N162" s="9">
        <v>0.249</v>
      </c>
      <c r="O162" s="9">
        <v>0.255</v>
      </c>
      <c r="P162" s="9">
        <v>0.26800000000000002</v>
      </c>
      <c r="Q162" s="9">
        <v>0.27400000000000002</v>
      </c>
      <c r="R162" s="9">
        <v>0.28299999999999997</v>
      </c>
      <c r="S162" s="9">
        <v>0.28199999999999997</v>
      </c>
      <c r="T162" s="9">
        <v>0.29799999999999999</v>
      </c>
      <c r="U162" s="9">
        <v>0.30499999999999999</v>
      </c>
      <c r="V162" s="9">
        <v>0.30599999999999999</v>
      </c>
      <c r="W162" s="9">
        <v>0.30099999999999999</v>
      </c>
      <c r="X162" s="9">
        <v>0.311</v>
      </c>
      <c r="Y162" s="9">
        <v>0.32300000000000001</v>
      </c>
      <c r="Z162" s="9">
        <v>0.32700000000000001</v>
      </c>
      <c r="AA162" s="9">
        <v>0.33300000000000002</v>
      </c>
      <c r="AB162" s="9">
        <v>0.33600000000000002</v>
      </c>
      <c r="AC162" s="9">
        <v>0.33700000000000002</v>
      </c>
      <c r="AD162" s="9">
        <v>0.33900000000000002</v>
      </c>
      <c r="AE162" s="9">
        <v>0.34499999999999997</v>
      </c>
    </row>
    <row r="163" spans="1:31" ht="30.75" thickBot="1">
      <c r="A163" s="10" t="s">
        <v>1118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>
        <v>0.56999999999999995</v>
      </c>
      <c r="Q163" s="9">
        <v>0.57199999999999995</v>
      </c>
      <c r="R163" s="9">
        <v>0.57599999999999996</v>
      </c>
      <c r="S163" s="9">
        <v>0.57899999999999996</v>
      </c>
      <c r="T163" s="9">
        <v>0.58299999999999996</v>
      </c>
      <c r="U163" s="9">
        <v>0.59299999999999997</v>
      </c>
      <c r="V163" s="9">
        <v>0.59499999999999997</v>
      </c>
      <c r="W163" s="9">
        <v>0.61</v>
      </c>
      <c r="X163" s="9">
        <v>0.63400000000000001</v>
      </c>
      <c r="Y163" s="9">
        <v>0.64</v>
      </c>
      <c r="Z163" s="9">
        <v>0.64200000000000002</v>
      </c>
      <c r="AA163" s="9">
        <v>0.65800000000000003</v>
      </c>
      <c r="AB163" s="9">
        <v>0.65900000000000003</v>
      </c>
      <c r="AC163" s="9">
        <v>0.66100000000000003</v>
      </c>
      <c r="AD163" s="9">
        <v>0.66100000000000003</v>
      </c>
      <c r="AE163" s="9">
        <v>0.67500000000000004</v>
      </c>
    </row>
    <row r="164" spans="1:31" ht="15.75" thickBot="1">
      <c r="A164" s="10" t="s">
        <v>1119</v>
      </c>
      <c r="B164" s="9">
        <v>0.71</v>
      </c>
      <c r="C164" s="9">
        <v>0.71499999999999997</v>
      </c>
      <c r="D164" s="9">
        <v>0.72499999999999998</v>
      </c>
      <c r="E164" s="9">
        <v>0.77900000000000003</v>
      </c>
      <c r="F164" s="9">
        <v>0.79400000000000004</v>
      </c>
      <c r="G164" s="9">
        <v>0.80700000000000005</v>
      </c>
      <c r="H164" s="9">
        <v>0.82099999999999995</v>
      </c>
      <c r="I164" s="9">
        <v>0.84499999999999997</v>
      </c>
      <c r="J164" s="9">
        <v>0.874</v>
      </c>
      <c r="K164" s="9">
        <v>0.878</v>
      </c>
      <c r="L164" s="9">
        <v>0.88100000000000001</v>
      </c>
      <c r="M164" s="9">
        <v>0.88300000000000001</v>
      </c>
      <c r="N164" s="9">
        <v>0.88600000000000001</v>
      </c>
      <c r="O164" s="9">
        <v>0.89400000000000002</v>
      </c>
      <c r="P164" s="9">
        <v>0.85199999999999998</v>
      </c>
      <c r="Q164" s="9">
        <v>0.85299999999999998</v>
      </c>
      <c r="R164" s="9">
        <v>0.85399999999999998</v>
      </c>
      <c r="S164" s="9">
        <v>0.85399999999999998</v>
      </c>
      <c r="T164" s="9">
        <v>0.84299999999999997</v>
      </c>
      <c r="U164" s="9">
        <v>0.84499999999999997</v>
      </c>
      <c r="V164" s="9">
        <v>0.85299999999999998</v>
      </c>
      <c r="W164" s="9">
        <v>0.85099999999999998</v>
      </c>
      <c r="X164" s="9">
        <v>0.85399999999999998</v>
      </c>
      <c r="Y164" s="9">
        <v>0.90700000000000003</v>
      </c>
      <c r="Z164" s="9">
        <v>0.90900000000000003</v>
      </c>
      <c r="AA164" s="9">
        <v>0.91200000000000003</v>
      </c>
      <c r="AB164" s="9">
        <v>0.91400000000000003</v>
      </c>
      <c r="AC164" s="9">
        <v>0.91400000000000003</v>
      </c>
      <c r="AD164" s="9">
        <v>0.91400000000000003</v>
      </c>
      <c r="AE164" s="9">
        <v>0.91800000000000004</v>
      </c>
    </row>
    <row r="165" spans="1:31" ht="30.75" thickBot="1">
      <c r="A165" s="10" t="s">
        <v>1120</v>
      </c>
      <c r="B165" s="9">
        <v>0.69499999999999995</v>
      </c>
      <c r="C165" s="9">
        <v>0.70099999999999996</v>
      </c>
      <c r="D165" s="9">
        <v>0.70599999999999996</v>
      </c>
      <c r="E165" s="9">
        <v>0.71599999999999997</v>
      </c>
      <c r="F165" s="9">
        <v>0.72099999999999997</v>
      </c>
      <c r="G165" s="9">
        <v>0.72699999999999998</v>
      </c>
      <c r="H165" s="9">
        <v>0.74099999999999999</v>
      </c>
      <c r="I165" s="9">
        <v>0.75800000000000001</v>
      </c>
      <c r="J165" s="9">
        <v>0.77600000000000002</v>
      </c>
      <c r="K165" s="9">
        <v>0.78900000000000003</v>
      </c>
      <c r="L165" s="9">
        <v>0.80300000000000005</v>
      </c>
      <c r="M165" s="9">
        <v>0.80700000000000005</v>
      </c>
      <c r="N165" s="9">
        <v>0.80500000000000005</v>
      </c>
      <c r="O165" s="9">
        <v>0.81299999999999994</v>
      </c>
      <c r="P165" s="9">
        <v>0.81899999999999995</v>
      </c>
      <c r="Q165" s="9">
        <v>0.82299999999999995</v>
      </c>
      <c r="R165" s="9">
        <v>0.83399999999999996</v>
      </c>
      <c r="S165" s="9">
        <v>0.84399999999999997</v>
      </c>
      <c r="T165" s="9">
        <v>0.85499999999999998</v>
      </c>
      <c r="U165" s="9">
        <v>0.873</v>
      </c>
      <c r="V165" s="9">
        <v>0.877</v>
      </c>
      <c r="W165" s="9">
        <v>0.88</v>
      </c>
      <c r="X165" s="9">
        <v>0.88500000000000001</v>
      </c>
      <c r="Y165" s="9">
        <v>0.88800000000000001</v>
      </c>
      <c r="Z165" s="9">
        <v>0.877</v>
      </c>
      <c r="AA165" s="9">
        <v>0.88500000000000001</v>
      </c>
      <c r="AB165" s="9">
        <v>0.88500000000000001</v>
      </c>
      <c r="AC165" s="9">
        <v>0.88800000000000001</v>
      </c>
      <c r="AD165" s="9">
        <v>0.9</v>
      </c>
      <c r="AE165" s="9">
        <v>0.9</v>
      </c>
    </row>
    <row r="166" spans="1:31" ht="45.75" thickBot="1">
      <c r="A166" s="10" t="s">
        <v>1121</v>
      </c>
      <c r="B166" s="9">
        <v>0.41699999999999998</v>
      </c>
      <c r="C166" s="9">
        <v>0.41899999999999998</v>
      </c>
      <c r="D166" s="9">
        <v>0.41899999999999998</v>
      </c>
      <c r="E166" s="9">
        <v>0.41899999999999998</v>
      </c>
      <c r="F166" s="9">
        <v>0.41899999999999998</v>
      </c>
      <c r="G166" s="9">
        <v>0.41899999999999998</v>
      </c>
      <c r="H166" s="9">
        <v>0.42199999999999999</v>
      </c>
      <c r="I166" s="9">
        <v>0.42399999999999999</v>
      </c>
      <c r="J166" s="9">
        <v>0.42699999999999999</v>
      </c>
      <c r="K166" s="9">
        <v>0.43</v>
      </c>
      <c r="L166" s="9">
        <v>0.433</v>
      </c>
      <c r="M166" s="9">
        <v>0.44400000000000001</v>
      </c>
      <c r="N166" s="9">
        <v>0.442</v>
      </c>
      <c r="O166" s="9">
        <v>0.46400000000000002</v>
      </c>
      <c r="P166" s="9">
        <v>0.48499999999999999</v>
      </c>
      <c r="Q166" s="9">
        <v>0.50900000000000001</v>
      </c>
      <c r="R166" s="9">
        <v>0.52200000000000002</v>
      </c>
      <c r="S166" s="9">
        <v>0.53700000000000003</v>
      </c>
      <c r="T166" s="9">
        <v>0.53300000000000003</v>
      </c>
      <c r="U166" s="9">
        <v>0.54</v>
      </c>
      <c r="V166" s="9">
        <v>0.53400000000000003</v>
      </c>
      <c r="W166" s="9">
        <v>0.54500000000000004</v>
      </c>
      <c r="X166" s="9">
        <v>0.56699999999999995</v>
      </c>
      <c r="Y166" s="9">
        <v>0.46300000000000002</v>
      </c>
      <c r="Z166" s="9">
        <v>0.43099999999999999</v>
      </c>
      <c r="AA166" s="9">
        <v>0.41299999999999998</v>
      </c>
      <c r="AB166" s="9">
        <v>0.41399999999999998</v>
      </c>
      <c r="AC166" s="9">
        <v>0.41599999999999998</v>
      </c>
      <c r="AD166" s="9">
        <v>0.41599999999999998</v>
      </c>
      <c r="AE166" s="9">
        <v>0.41599999999999998</v>
      </c>
    </row>
    <row r="167" spans="1:31" ht="30.75" thickBot="1">
      <c r="A167" s="10" t="s">
        <v>1122</v>
      </c>
      <c r="B167" s="9">
        <v>0.65200000000000002</v>
      </c>
      <c r="C167" s="9">
        <v>0.65800000000000003</v>
      </c>
      <c r="D167" s="9">
        <v>0.66300000000000003</v>
      </c>
      <c r="E167" s="9">
        <v>0.64600000000000002</v>
      </c>
      <c r="F167" s="9">
        <v>0.63300000000000001</v>
      </c>
      <c r="G167" s="9">
        <v>0.63900000000000001</v>
      </c>
      <c r="H167" s="9">
        <v>0.63400000000000001</v>
      </c>
      <c r="I167" s="9">
        <v>0.63</v>
      </c>
      <c r="J167" s="9">
        <v>0.625</v>
      </c>
      <c r="K167" s="9">
        <v>0.621</v>
      </c>
      <c r="L167" s="9">
        <v>0.626</v>
      </c>
      <c r="M167" s="9">
        <v>0.627</v>
      </c>
      <c r="N167" s="9">
        <v>0.63400000000000001</v>
      </c>
      <c r="O167" s="9">
        <v>0.64500000000000002</v>
      </c>
      <c r="P167" s="9">
        <v>0.64600000000000002</v>
      </c>
      <c r="Q167" s="9">
        <v>0.64900000000000002</v>
      </c>
      <c r="R167" s="9">
        <v>0.65200000000000002</v>
      </c>
      <c r="S167" s="9">
        <v>0.64900000000000002</v>
      </c>
      <c r="T167" s="9">
        <v>0.67300000000000004</v>
      </c>
      <c r="U167" s="9">
        <v>0.67100000000000004</v>
      </c>
      <c r="V167" s="9">
        <v>0.67100000000000004</v>
      </c>
      <c r="W167" s="9">
        <v>0.66800000000000004</v>
      </c>
      <c r="X167" s="9">
        <v>0.66800000000000004</v>
      </c>
      <c r="Y167" s="9">
        <v>0.66700000000000004</v>
      </c>
      <c r="Z167" s="9">
        <v>0.66400000000000003</v>
      </c>
      <c r="AA167" s="9">
        <v>0.66300000000000003</v>
      </c>
      <c r="AB167" s="9">
        <v>0.66800000000000004</v>
      </c>
      <c r="AC167" s="9">
        <v>0.67</v>
      </c>
      <c r="AD167" s="9">
        <v>0.67300000000000004</v>
      </c>
      <c r="AE167" s="9">
        <v>0.68200000000000005</v>
      </c>
    </row>
    <row r="168" spans="1:31" ht="60.75" thickBot="1">
      <c r="A168" s="10" t="s">
        <v>1123</v>
      </c>
      <c r="B168" s="9">
        <v>0.27300000000000002</v>
      </c>
      <c r="C168" s="9">
        <v>0.27800000000000002</v>
      </c>
      <c r="D168" s="9">
        <v>0.28000000000000003</v>
      </c>
      <c r="E168" s="9">
        <v>0.28399999999999997</v>
      </c>
      <c r="F168" s="9">
        <v>0.28499999999999998</v>
      </c>
      <c r="G168" s="9">
        <v>0.28699999999999998</v>
      </c>
      <c r="H168" s="9">
        <v>0.28599999999999998</v>
      </c>
      <c r="I168" s="9">
        <v>0.28799999999999998</v>
      </c>
      <c r="J168" s="9">
        <v>0.29699999999999999</v>
      </c>
      <c r="K168" s="9">
        <v>0.30599999999999999</v>
      </c>
      <c r="L168" s="9">
        <v>0.314</v>
      </c>
      <c r="M168" s="9">
        <v>0.32300000000000001</v>
      </c>
      <c r="N168" s="9">
        <v>0.33200000000000002</v>
      </c>
      <c r="O168" s="9">
        <v>0.34300000000000003</v>
      </c>
      <c r="P168" s="9">
        <v>0.35399999999999998</v>
      </c>
      <c r="Q168" s="9">
        <v>0.37</v>
      </c>
      <c r="R168" s="9">
        <v>0.38</v>
      </c>
      <c r="S168" s="9">
        <v>0.39</v>
      </c>
      <c r="T168" s="9">
        <v>0.4</v>
      </c>
      <c r="U168" s="9">
        <v>0.41</v>
      </c>
      <c r="V168" s="9">
        <v>0.41599999999999998</v>
      </c>
      <c r="W168" s="9">
        <v>0.41499999999999998</v>
      </c>
      <c r="X168" s="9">
        <v>0.42599999999999999</v>
      </c>
      <c r="Y168" s="9">
        <v>0.41499999999999998</v>
      </c>
      <c r="Z168" s="9">
        <v>0.41799999999999998</v>
      </c>
      <c r="AA168" s="9">
        <v>0.43099999999999999</v>
      </c>
      <c r="AB168" s="9">
        <v>0.436</v>
      </c>
      <c r="AC168" s="9">
        <v>0.43099999999999999</v>
      </c>
      <c r="AD168" s="9">
        <v>0.42499999999999999</v>
      </c>
      <c r="AE168" s="9">
        <v>0.42899999999999999</v>
      </c>
    </row>
    <row r="169" spans="1:31" ht="15.75" thickBot="1">
      <c r="A169" s="10" t="s">
        <v>1124</v>
      </c>
      <c r="B169" s="9">
        <v>0.38700000000000001</v>
      </c>
      <c r="C169" s="9">
        <v>0.39800000000000002</v>
      </c>
      <c r="D169" s="9">
        <v>0.40600000000000003</v>
      </c>
      <c r="E169" s="9">
        <v>0.41599999999999998</v>
      </c>
      <c r="F169" s="9">
        <v>0.42499999999999999</v>
      </c>
      <c r="G169" s="9">
        <v>0.433</v>
      </c>
      <c r="H169" s="9">
        <v>0.44600000000000001</v>
      </c>
      <c r="I169" s="9">
        <v>0.46300000000000002</v>
      </c>
      <c r="J169" s="9">
        <v>0.48499999999999999</v>
      </c>
      <c r="K169" s="9">
        <v>0.501</v>
      </c>
      <c r="L169" s="9">
        <v>0.51700000000000002</v>
      </c>
      <c r="M169" s="9">
        <v>0.53200000000000003</v>
      </c>
      <c r="N169" s="9">
        <v>0.54400000000000004</v>
      </c>
      <c r="O169" s="9">
        <v>0.55500000000000005</v>
      </c>
      <c r="P169" s="9">
        <v>0.56799999999999995</v>
      </c>
      <c r="Q169" s="9">
        <v>0.58499999999999996</v>
      </c>
      <c r="R169" s="9">
        <v>0.57599999999999996</v>
      </c>
      <c r="S169" s="9">
        <v>0.60699999999999998</v>
      </c>
      <c r="T169" s="9">
        <v>0.61099999999999999</v>
      </c>
      <c r="U169" s="9">
        <v>0.61799999999999999</v>
      </c>
      <c r="V169" s="9">
        <v>0.61099999999999999</v>
      </c>
      <c r="W169" s="9">
        <v>0.626</v>
      </c>
      <c r="X169" s="9">
        <v>0.626</v>
      </c>
      <c r="Y169" s="9">
        <v>0.61499999999999999</v>
      </c>
      <c r="Z169" s="9">
        <v>0.629</v>
      </c>
      <c r="AA169" s="9">
        <v>0.64</v>
      </c>
      <c r="AB169" s="9">
        <v>0.65</v>
      </c>
      <c r="AC169" s="9">
        <v>0.66500000000000004</v>
      </c>
      <c r="AD169" s="9">
        <v>0.67500000000000004</v>
      </c>
      <c r="AE169" s="9">
        <v>0.68200000000000005</v>
      </c>
    </row>
    <row r="170" spans="1:31" ht="30.75" thickBot="1">
      <c r="A170" s="10" t="s">
        <v>1125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>
        <v>0.36399999999999999</v>
      </c>
      <c r="M170" s="9">
        <v>0.36399999999999999</v>
      </c>
      <c r="N170" s="9">
        <v>0.37</v>
      </c>
      <c r="O170" s="9">
        <v>0.38400000000000001</v>
      </c>
      <c r="P170" s="9">
        <v>0.39900000000000002</v>
      </c>
      <c r="Q170" s="9">
        <v>0.41399999999999998</v>
      </c>
      <c r="R170" s="9">
        <v>0.42799999999999999</v>
      </c>
      <c r="S170" s="9">
        <v>0.443</v>
      </c>
      <c r="T170" s="9">
        <v>0.46800000000000003</v>
      </c>
      <c r="U170" s="9">
        <v>0.47599999999999998</v>
      </c>
      <c r="V170" s="9">
        <v>0.49299999999999999</v>
      </c>
      <c r="W170" s="9">
        <v>0.51</v>
      </c>
      <c r="X170" s="9">
        <v>0.50800000000000001</v>
      </c>
      <c r="Y170" s="9">
        <v>0.501</v>
      </c>
      <c r="Z170" s="9">
        <v>0.498</v>
      </c>
      <c r="AA170" s="9">
        <v>0.497</v>
      </c>
      <c r="AB170" s="9">
        <v>0.495</v>
      </c>
      <c r="AC170" s="9">
        <v>0.496</v>
      </c>
      <c r="AD170" s="9">
        <v>0.496</v>
      </c>
      <c r="AE170" s="9">
        <v>0.51</v>
      </c>
    </row>
    <row r="171" spans="1:31" ht="15.75" thickBot="1">
      <c r="A171" s="10" t="s">
        <v>1126</v>
      </c>
      <c r="B171" s="9">
        <v>0.31</v>
      </c>
      <c r="C171" s="9">
        <v>0.32200000000000001</v>
      </c>
      <c r="D171" s="9">
        <v>0.31</v>
      </c>
      <c r="E171" s="9">
        <v>0.316</v>
      </c>
      <c r="F171" s="9">
        <v>0.32100000000000001</v>
      </c>
      <c r="G171" s="9">
        <v>0.34799999999999998</v>
      </c>
      <c r="H171" s="9">
        <v>0.36299999999999999</v>
      </c>
      <c r="I171" s="9">
        <v>0.371</v>
      </c>
      <c r="J171" s="9">
        <v>0.379</v>
      </c>
      <c r="K171" s="9">
        <v>0.38700000000000001</v>
      </c>
      <c r="L171" s="9">
        <v>0.39500000000000002</v>
      </c>
      <c r="M171" s="9">
        <v>0.40500000000000003</v>
      </c>
      <c r="N171" s="9">
        <v>0.41</v>
      </c>
      <c r="O171" s="9">
        <v>0.41599999999999998</v>
      </c>
      <c r="P171" s="9">
        <v>0.42099999999999999</v>
      </c>
      <c r="Q171" s="9">
        <v>0.42499999999999999</v>
      </c>
      <c r="R171" s="9">
        <v>0.437</v>
      </c>
      <c r="S171" s="9">
        <v>0.42299999999999999</v>
      </c>
      <c r="T171" s="9">
        <v>0.436</v>
      </c>
      <c r="U171" s="9">
        <v>0.45</v>
      </c>
      <c r="V171" s="9">
        <v>0.46400000000000002</v>
      </c>
      <c r="W171" s="9">
        <v>0.47699999999999998</v>
      </c>
      <c r="X171" s="9">
        <v>0.48299999999999998</v>
      </c>
      <c r="Y171" s="9">
        <v>0.48899999999999999</v>
      </c>
      <c r="Z171" s="9">
        <v>0.49099999999999999</v>
      </c>
      <c r="AA171" s="9">
        <v>0.495</v>
      </c>
      <c r="AB171" s="9">
        <v>0.5</v>
      </c>
      <c r="AC171" s="9">
        <v>0.50700000000000001</v>
      </c>
      <c r="AD171" s="9">
        <v>0.51</v>
      </c>
      <c r="AE171" s="9">
        <v>0.51700000000000002</v>
      </c>
    </row>
    <row r="172" spans="1:31" ht="15.75" thickBot="1">
      <c r="A172" s="10" t="s">
        <v>1127</v>
      </c>
      <c r="B172" s="9">
        <v>0.65600000000000003</v>
      </c>
      <c r="C172" s="9">
        <v>0.66200000000000003</v>
      </c>
      <c r="D172" s="9">
        <v>0.66800000000000004</v>
      </c>
      <c r="E172" s="9">
        <v>0.67300000000000004</v>
      </c>
      <c r="F172" s="9">
        <v>0.67900000000000005</v>
      </c>
      <c r="G172" s="9">
        <v>0.68500000000000005</v>
      </c>
      <c r="H172" s="9">
        <v>0.68500000000000005</v>
      </c>
      <c r="I172" s="9">
        <v>0.68500000000000005</v>
      </c>
      <c r="J172" s="9">
        <v>0.68400000000000005</v>
      </c>
      <c r="K172" s="9">
        <v>0.68300000000000005</v>
      </c>
      <c r="L172" s="9">
        <v>0.66900000000000004</v>
      </c>
      <c r="M172" s="9">
        <v>0.67600000000000005</v>
      </c>
      <c r="N172" s="9">
        <v>0.68300000000000005</v>
      </c>
      <c r="O172" s="9">
        <v>0.70899999999999996</v>
      </c>
      <c r="P172" s="9">
        <v>0.67800000000000005</v>
      </c>
      <c r="Q172" s="9">
        <v>0.67800000000000005</v>
      </c>
      <c r="R172" s="9">
        <v>0.68</v>
      </c>
      <c r="S172" s="9">
        <v>0.69699999999999995</v>
      </c>
      <c r="T172" s="9">
        <v>0.70199999999999996</v>
      </c>
      <c r="U172" s="9">
        <v>0.71099999999999997</v>
      </c>
      <c r="V172" s="9">
        <v>0.72299999999999998</v>
      </c>
      <c r="W172" s="9">
        <v>0.72899999999999998</v>
      </c>
      <c r="X172" s="9">
        <v>0.73499999999999999</v>
      </c>
      <c r="Y172" s="9">
        <v>0.73799999999999999</v>
      </c>
      <c r="Z172" s="9">
        <v>0.73399999999999999</v>
      </c>
      <c r="AA172" s="9">
        <v>0.77200000000000002</v>
      </c>
      <c r="AB172" s="9">
        <v>0.76900000000000002</v>
      </c>
      <c r="AC172" s="9">
        <v>0.77</v>
      </c>
      <c r="AD172" s="9">
        <v>0.77100000000000002</v>
      </c>
      <c r="AE172" s="9">
        <v>0.77500000000000002</v>
      </c>
    </row>
    <row r="173" spans="1:31" ht="45.75" thickBot="1">
      <c r="A173" s="10" t="s">
        <v>1128</v>
      </c>
      <c r="B173" s="9">
        <v>0.57499999999999996</v>
      </c>
      <c r="C173" s="9">
        <v>0.57499999999999996</v>
      </c>
      <c r="D173" s="9">
        <v>0.57699999999999996</v>
      </c>
      <c r="E173" s="9">
        <v>0.58199999999999996</v>
      </c>
      <c r="F173" s="9">
        <v>0.58899999999999997</v>
      </c>
      <c r="G173" s="9">
        <v>0.59699999999999998</v>
      </c>
      <c r="H173" s="9">
        <v>0.60399999999999998</v>
      </c>
      <c r="I173" s="9">
        <v>0.61099999999999999</v>
      </c>
      <c r="J173" s="9">
        <v>0.59399999999999997</v>
      </c>
      <c r="K173" s="9">
        <v>0.63300000000000001</v>
      </c>
      <c r="L173" s="9">
        <v>0.63600000000000001</v>
      </c>
      <c r="M173" s="9">
        <v>0.64700000000000002</v>
      </c>
      <c r="N173" s="9">
        <v>0.63800000000000001</v>
      </c>
      <c r="O173" s="9">
        <v>0.65500000000000003</v>
      </c>
      <c r="P173" s="9">
        <v>0.66500000000000004</v>
      </c>
      <c r="Q173" s="9">
        <v>0.65200000000000002</v>
      </c>
      <c r="R173" s="9">
        <v>0.67400000000000004</v>
      </c>
      <c r="S173" s="9">
        <v>0.69199999999999995</v>
      </c>
      <c r="T173" s="9">
        <v>0.70499999999999996</v>
      </c>
      <c r="U173" s="9">
        <v>0.71199999999999997</v>
      </c>
      <c r="V173" s="9">
        <v>0.71199999999999997</v>
      </c>
      <c r="W173" s="9">
        <v>0.71299999999999997</v>
      </c>
      <c r="X173" s="9">
        <v>0.70099999999999996</v>
      </c>
      <c r="Y173" s="9">
        <v>0.7</v>
      </c>
      <c r="Z173" s="9">
        <v>0.70399999999999996</v>
      </c>
      <c r="AA173" s="9">
        <v>0.71399999999999997</v>
      </c>
      <c r="AB173" s="9">
        <v>0.72099999999999997</v>
      </c>
      <c r="AC173" s="9">
        <v>0.72799999999999998</v>
      </c>
      <c r="AD173" s="9">
        <v>0.72799999999999998</v>
      </c>
      <c r="AE173" s="9">
        <v>0.72799999999999998</v>
      </c>
    </row>
    <row r="174" spans="1:31" ht="15.75" thickBot="1">
      <c r="A174" s="10" t="s">
        <v>1129</v>
      </c>
      <c r="B174" s="9">
        <v>0.40600000000000003</v>
      </c>
      <c r="C174" s="9">
        <v>0.41299999999999998</v>
      </c>
      <c r="D174" s="9">
        <v>0.42</v>
      </c>
      <c r="E174" s="9">
        <v>0.43099999999999999</v>
      </c>
      <c r="F174" s="9">
        <v>0.44800000000000001</v>
      </c>
      <c r="G174" s="9">
        <v>0.45900000000000002</v>
      </c>
      <c r="H174" s="9">
        <v>0.47</v>
      </c>
      <c r="I174" s="9">
        <v>0.47699999999999998</v>
      </c>
      <c r="J174" s="9">
        <v>0.496</v>
      </c>
      <c r="K174" s="9">
        <v>0.51300000000000001</v>
      </c>
      <c r="L174" s="9">
        <v>0.52600000000000002</v>
      </c>
      <c r="M174" s="9">
        <v>0.53900000000000003</v>
      </c>
      <c r="N174" s="9">
        <v>0.54900000000000004</v>
      </c>
      <c r="O174" s="9">
        <v>0.55700000000000005</v>
      </c>
      <c r="P174" s="9">
        <v>0.57299999999999995</v>
      </c>
      <c r="Q174" s="9">
        <v>0.58599999999999997</v>
      </c>
      <c r="R174" s="9">
        <v>0.59399999999999997</v>
      </c>
      <c r="S174" s="9">
        <v>0.60099999999999998</v>
      </c>
      <c r="T174" s="9">
        <v>0.61199999999999999</v>
      </c>
      <c r="U174" s="9">
        <v>0.61399999999999999</v>
      </c>
      <c r="V174" s="9">
        <v>0.625</v>
      </c>
      <c r="W174" s="9">
        <v>0.63500000000000001</v>
      </c>
      <c r="X174" s="9">
        <v>0.63300000000000001</v>
      </c>
      <c r="Y174" s="9">
        <v>0.63800000000000001</v>
      </c>
      <c r="Z174" s="9">
        <v>0.64</v>
      </c>
      <c r="AA174" s="9">
        <v>0.64500000000000002</v>
      </c>
      <c r="AB174" s="9">
        <v>0.64700000000000002</v>
      </c>
      <c r="AC174" s="9">
        <v>0.65300000000000002</v>
      </c>
      <c r="AD174" s="9">
        <v>0.65900000000000003</v>
      </c>
      <c r="AE174" s="9">
        <v>0.66100000000000003</v>
      </c>
    </row>
    <row r="175" spans="1:31" ht="15.75" thickBot="1">
      <c r="A175" s="10" t="s">
        <v>1130</v>
      </c>
      <c r="B175" s="9">
        <v>0.39900000000000002</v>
      </c>
      <c r="C175" s="9">
        <v>0.40400000000000003</v>
      </c>
      <c r="D175" s="9">
        <v>0.41</v>
      </c>
      <c r="E175" s="9">
        <v>0.41599999999999998</v>
      </c>
      <c r="F175" s="9">
        <v>0.42099999999999999</v>
      </c>
      <c r="G175" s="9">
        <v>0.42699999999999999</v>
      </c>
      <c r="H175" s="9">
        <v>0.435</v>
      </c>
      <c r="I175" s="9">
        <v>0.442</v>
      </c>
      <c r="J175" s="9">
        <v>0.45900000000000002</v>
      </c>
      <c r="K175" s="9">
        <v>0.47699999999999998</v>
      </c>
      <c r="L175" s="9">
        <v>0.49299999999999999</v>
      </c>
      <c r="M175" s="9">
        <v>0.51</v>
      </c>
      <c r="N175" s="9">
        <v>0.52400000000000002</v>
      </c>
      <c r="O175" s="9">
        <v>0.53</v>
      </c>
      <c r="P175" s="9">
        <v>0.53200000000000003</v>
      </c>
      <c r="Q175" s="9">
        <v>0.53400000000000003</v>
      </c>
      <c r="R175" s="9">
        <v>0.54100000000000004</v>
      </c>
      <c r="S175" s="9">
        <v>0.55200000000000005</v>
      </c>
      <c r="T175" s="9">
        <v>0.55300000000000005</v>
      </c>
      <c r="U175" s="9">
        <v>0.56899999999999995</v>
      </c>
      <c r="V175" s="9">
        <v>0.60199999999999998</v>
      </c>
      <c r="W175" s="9">
        <v>0.622</v>
      </c>
      <c r="X175" s="9">
        <v>0.64300000000000002</v>
      </c>
      <c r="Y175" s="9">
        <v>0.68200000000000005</v>
      </c>
      <c r="Z175" s="9">
        <v>0.7</v>
      </c>
      <c r="AA175" s="9">
        <v>0.70399999999999996</v>
      </c>
      <c r="AB175" s="9">
        <v>0.71699999999999997</v>
      </c>
      <c r="AC175" s="9">
        <v>0.72199999999999998</v>
      </c>
      <c r="AD175" s="9">
        <v>0.72699999999999998</v>
      </c>
      <c r="AE175" s="9">
        <v>0.73099999999999998</v>
      </c>
    </row>
    <row r="176" spans="1:31" ht="30.75" thickBot="1">
      <c r="A176" s="10" t="s">
        <v>1131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>
        <v>0.624</v>
      </c>
      <c r="W176" s="9">
        <v>0.625</v>
      </c>
      <c r="X176" s="9">
        <v>0.626</v>
      </c>
      <c r="Y176" s="9">
        <v>0.626</v>
      </c>
      <c r="Z176" s="9">
        <v>0.627</v>
      </c>
      <c r="AA176" s="9">
        <v>0.628</v>
      </c>
      <c r="AB176" s="9">
        <v>0.628</v>
      </c>
      <c r="AC176" s="9">
        <v>0.628</v>
      </c>
      <c r="AD176" s="9">
        <v>0.64500000000000002</v>
      </c>
      <c r="AE176" s="9">
        <v>0.65300000000000002</v>
      </c>
    </row>
    <row r="177" spans="1:31" ht="15.75" thickBot="1">
      <c r="A177" s="10" t="s">
        <v>1132</v>
      </c>
      <c r="B177" s="9">
        <v>0.25</v>
      </c>
      <c r="C177" s="9">
        <v>0.254</v>
      </c>
      <c r="D177" s="9">
        <v>0.24299999999999999</v>
      </c>
      <c r="E177" s="9">
        <v>0.25600000000000001</v>
      </c>
      <c r="F177" s="9">
        <v>0.26200000000000001</v>
      </c>
      <c r="G177" s="9">
        <v>0.26800000000000002</v>
      </c>
      <c r="H177" s="9">
        <v>0.3</v>
      </c>
      <c r="I177" s="9">
        <v>0.33300000000000002</v>
      </c>
      <c r="J177" s="9">
        <v>0.36499999999999999</v>
      </c>
      <c r="K177" s="9">
        <v>0.39800000000000002</v>
      </c>
      <c r="L177" s="9">
        <v>0.43</v>
      </c>
      <c r="M177" s="9">
        <v>0.439</v>
      </c>
      <c r="N177" s="9">
        <v>0.45800000000000002</v>
      </c>
      <c r="O177" s="9">
        <v>0.46400000000000002</v>
      </c>
      <c r="P177" s="9">
        <v>0.442</v>
      </c>
      <c r="Q177" s="9">
        <v>0.44500000000000001</v>
      </c>
      <c r="R177" s="9">
        <v>0.45300000000000001</v>
      </c>
      <c r="S177" s="9">
        <v>0.46100000000000002</v>
      </c>
      <c r="T177" s="9">
        <v>0.47299999999999998</v>
      </c>
      <c r="U177" s="9">
        <v>0.47699999999999998</v>
      </c>
      <c r="V177" s="9">
        <v>0.49299999999999999</v>
      </c>
      <c r="W177" s="9">
        <v>0.48699999999999999</v>
      </c>
      <c r="X177" s="9">
        <v>0.48299999999999998</v>
      </c>
      <c r="Y177" s="9">
        <v>0.48899999999999999</v>
      </c>
      <c r="Z177" s="9">
        <v>0.495</v>
      </c>
      <c r="AA177" s="9">
        <v>0.501</v>
      </c>
      <c r="AB177" s="9">
        <v>0.504</v>
      </c>
      <c r="AC177" s="9">
        <v>0.50700000000000001</v>
      </c>
      <c r="AD177" s="9">
        <v>0.51500000000000001</v>
      </c>
      <c r="AE177" s="9">
        <v>0.52300000000000002</v>
      </c>
    </row>
    <row r="178" spans="1:31" ht="15.75" thickBot="1">
      <c r="A178" s="10" t="s">
        <v>1133</v>
      </c>
      <c r="B178" s="9">
        <v>0.64800000000000002</v>
      </c>
      <c r="C178" s="9">
        <v>0.65400000000000003</v>
      </c>
      <c r="D178" s="9">
        <v>0.65400000000000003</v>
      </c>
      <c r="E178" s="9">
        <v>0.65500000000000003</v>
      </c>
      <c r="F178" s="9">
        <v>0.65900000000000003</v>
      </c>
      <c r="G178" s="9">
        <v>0.67200000000000004</v>
      </c>
      <c r="H178" s="9">
        <v>0.68400000000000005</v>
      </c>
      <c r="I178" s="9">
        <v>0.69599999999999995</v>
      </c>
      <c r="J178" s="9">
        <v>0.70799999999999996</v>
      </c>
      <c r="K178" s="9">
        <v>0.71499999999999997</v>
      </c>
      <c r="L178" s="9">
        <v>0.71699999999999997</v>
      </c>
      <c r="M178" s="9">
        <v>0.74099999999999999</v>
      </c>
      <c r="N178" s="9">
        <v>0.75700000000000001</v>
      </c>
      <c r="O178" s="9">
        <v>0.76600000000000001</v>
      </c>
      <c r="P178" s="9">
        <v>0.76700000000000002</v>
      </c>
      <c r="Q178" s="9">
        <v>0.77600000000000002</v>
      </c>
      <c r="R178" s="9">
        <v>0.78100000000000003</v>
      </c>
      <c r="S178" s="9">
        <v>0.78400000000000003</v>
      </c>
      <c r="T178" s="9">
        <v>0.78600000000000003</v>
      </c>
      <c r="U178" s="9">
        <v>0.78700000000000003</v>
      </c>
      <c r="V178" s="9">
        <v>0.78800000000000003</v>
      </c>
      <c r="W178" s="9">
        <v>0.78700000000000003</v>
      </c>
      <c r="X178" s="9">
        <v>0.79100000000000004</v>
      </c>
      <c r="Y178" s="9">
        <v>0.79100000000000004</v>
      </c>
      <c r="Z178" s="9">
        <v>0.8</v>
      </c>
      <c r="AA178" s="9">
        <v>0.79100000000000004</v>
      </c>
      <c r="AB178" s="9">
        <v>0.79200000000000004</v>
      </c>
      <c r="AC178" s="9">
        <v>0.79400000000000004</v>
      </c>
      <c r="AD178" s="9">
        <v>0.79200000000000004</v>
      </c>
      <c r="AE178" s="9">
        <v>0.79900000000000004</v>
      </c>
    </row>
    <row r="179" spans="1:31" ht="45.75" thickBot="1">
      <c r="A179" s="10" t="s">
        <v>1134</v>
      </c>
      <c r="B179" s="9">
        <v>0.47399999999999998</v>
      </c>
      <c r="C179" s="9">
        <v>0.49299999999999999</v>
      </c>
      <c r="D179" s="9">
        <v>0.499</v>
      </c>
      <c r="E179" s="9">
        <v>0.50900000000000001</v>
      </c>
      <c r="F179" s="9">
        <v>0.52800000000000002</v>
      </c>
      <c r="G179" s="9">
        <v>0.54400000000000004</v>
      </c>
      <c r="H179" s="9">
        <v>0.54500000000000004</v>
      </c>
      <c r="I179" s="9">
        <v>0.54500000000000004</v>
      </c>
      <c r="J179" s="9">
        <v>0.54800000000000004</v>
      </c>
      <c r="K179" s="9">
        <v>0.56100000000000005</v>
      </c>
      <c r="L179" s="9">
        <v>0.57299999999999995</v>
      </c>
      <c r="M179" s="9">
        <v>0.58199999999999996</v>
      </c>
      <c r="N179" s="9">
        <v>0.59099999999999997</v>
      </c>
      <c r="O179" s="9">
        <v>0.6</v>
      </c>
      <c r="P179" s="9">
        <v>0.60899999999999999</v>
      </c>
      <c r="Q179" s="9">
        <v>0.622</v>
      </c>
      <c r="R179" s="9">
        <v>0.63100000000000001</v>
      </c>
      <c r="S179" s="9">
        <v>0.64100000000000001</v>
      </c>
      <c r="T179" s="9">
        <v>0.65</v>
      </c>
      <c r="U179" s="9">
        <v>0.65900000000000003</v>
      </c>
      <c r="V179" s="9">
        <v>0.66900000000000004</v>
      </c>
      <c r="W179" s="9">
        <v>0.67800000000000005</v>
      </c>
      <c r="X179" s="9">
        <v>0.68700000000000006</v>
      </c>
      <c r="Y179" s="9">
        <v>0.69699999999999995</v>
      </c>
      <c r="Z179" s="9">
        <v>0.71099999999999997</v>
      </c>
      <c r="AA179" s="9">
        <v>0.73499999999999999</v>
      </c>
      <c r="AB179" s="9">
        <v>0.74299999999999999</v>
      </c>
      <c r="AC179" s="9">
        <v>0.78300000000000003</v>
      </c>
      <c r="AD179" s="9">
        <v>0.80200000000000005</v>
      </c>
      <c r="AE179" s="9">
        <v>0.80200000000000005</v>
      </c>
    </row>
    <row r="180" spans="1:31" ht="30.75" thickBot="1">
      <c r="A180" s="10" t="s">
        <v>1135</v>
      </c>
      <c r="B180" s="9">
        <v>0.64400000000000002</v>
      </c>
      <c r="C180" s="9">
        <v>0.67500000000000004</v>
      </c>
      <c r="D180" s="9">
        <v>0.70699999999999996</v>
      </c>
      <c r="E180" s="9">
        <v>0.73599999999999999</v>
      </c>
      <c r="F180" s="9">
        <v>0.76400000000000001</v>
      </c>
      <c r="G180" s="9">
        <v>0.79300000000000004</v>
      </c>
      <c r="H180" s="9">
        <v>0.80100000000000005</v>
      </c>
      <c r="I180" s="9">
        <v>0.80900000000000005</v>
      </c>
      <c r="J180" s="9">
        <v>0.81599999999999995</v>
      </c>
      <c r="K180" s="9">
        <v>0.82799999999999996</v>
      </c>
      <c r="L180" s="9">
        <v>0.83599999999999997</v>
      </c>
      <c r="M180" s="9">
        <v>0.84</v>
      </c>
      <c r="N180" s="9">
        <v>0.84199999999999997</v>
      </c>
      <c r="O180" s="9">
        <v>0.84499999999999997</v>
      </c>
      <c r="P180" s="9">
        <v>0.86099999999999999</v>
      </c>
      <c r="Q180" s="9">
        <v>0.86699999999999999</v>
      </c>
      <c r="R180" s="9">
        <v>0.85899999999999999</v>
      </c>
      <c r="S180" s="9">
        <v>0.86099999999999999</v>
      </c>
      <c r="T180" s="9">
        <v>0.872</v>
      </c>
      <c r="U180" s="9">
        <v>0.88400000000000001</v>
      </c>
      <c r="V180" s="9">
        <v>0.89600000000000002</v>
      </c>
      <c r="W180" s="9">
        <v>0.872</v>
      </c>
      <c r="X180" s="9">
        <v>0.86599999999999999</v>
      </c>
      <c r="Y180" s="9">
        <v>0.91200000000000003</v>
      </c>
      <c r="Z180" s="9">
        <v>0.92</v>
      </c>
      <c r="AA180" s="9">
        <v>0.91100000000000003</v>
      </c>
      <c r="AB180" s="9">
        <v>0.91100000000000003</v>
      </c>
      <c r="AC180" s="9">
        <v>0.91300000000000003</v>
      </c>
      <c r="AD180" s="9">
        <v>0.91800000000000004</v>
      </c>
      <c r="AE180" s="9">
        <v>0.92800000000000005</v>
      </c>
    </row>
    <row r="181" spans="1:31" ht="30.75" thickBot="1">
      <c r="A181" s="10" t="s">
        <v>1136</v>
      </c>
      <c r="B181" s="9">
        <v>0.83899999999999997</v>
      </c>
      <c r="C181" s="9">
        <v>0.84299999999999997</v>
      </c>
      <c r="D181" s="9">
        <v>0.85299999999999998</v>
      </c>
      <c r="E181" s="9">
        <v>0.86299999999999999</v>
      </c>
      <c r="F181" s="9">
        <v>0.86599999999999999</v>
      </c>
      <c r="G181" s="9">
        <v>0.86899999999999999</v>
      </c>
      <c r="H181" s="9">
        <v>0.86699999999999999</v>
      </c>
      <c r="I181" s="9">
        <v>0.86699999999999999</v>
      </c>
      <c r="J181" s="9">
        <v>0.86699999999999999</v>
      </c>
      <c r="K181" s="9">
        <v>0.86299999999999999</v>
      </c>
      <c r="L181" s="9">
        <v>0.84499999999999997</v>
      </c>
      <c r="M181" s="9">
        <v>0.85099999999999998</v>
      </c>
      <c r="N181" s="9">
        <v>0.85299999999999998</v>
      </c>
      <c r="O181" s="9">
        <v>0.85699999999999998</v>
      </c>
      <c r="P181" s="9">
        <v>0.85899999999999999</v>
      </c>
      <c r="Q181" s="9">
        <v>0.86199999999999999</v>
      </c>
      <c r="R181" s="9">
        <v>0.86499999999999999</v>
      </c>
      <c r="S181" s="9">
        <v>0.86899999999999999</v>
      </c>
      <c r="T181" s="9">
        <v>0.88200000000000001</v>
      </c>
      <c r="U181" s="9">
        <v>0.88700000000000001</v>
      </c>
      <c r="V181" s="9">
        <v>0.89200000000000002</v>
      </c>
      <c r="W181" s="9">
        <v>0.89700000000000002</v>
      </c>
      <c r="X181" s="9">
        <v>0.89800000000000002</v>
      </c>
      <c r="Y181" s="9">
        <v>0.89100000000000001</v>
      </c>
      <c r="Z181" s="9">
        <v>0.89200000000000002</v>
      </c>
      <c r="AA181" s="9">
        <v>0.89300000000000002</v>
      </c>
      <c r="AB181" s="9">
        <v>0.89600000000000002</v>
      </c>
      <c r="AC181" s="9">
        <v>0.89900000000000002</v>
      </c>
      <c r="AD181" s="9">
        <v>0.89900000000000002</v>
      </c>
      <c r="AE181" s="9">
        <v>0.9</v>
      </c>
    </row>
    <row r="182" spans="1:31" ht="15.75" thickBot="1">
      <c r="A182" s="10" t="s">
        <v>1137</v>
      </c>
      <c r="B182" s="9">
        <v>0.59699999999999998</v>
      </c>
      <c r="C182" s="9">
        <v>0.60099999999999998</v>
      </c>
      <c r="D182" s="9">
        <v>0.59699999999999998</v>
      </c>
      <c r="E182" s="9">
        <v>0.60099999999999998</v>
      </c>
      <c r="F182" s="9">
        <v>0.60499999999999998</v>
      </c>
      <c r="G182" s="9">
        <v>0.60899999999999999</v>
      </c>
      <c r="H182" s="9">
        <v>0.61499999999999999</v>
      </c>
      <c r="I182" s="9">
        <v>0.629</v>
      </c>
      <c r="J182" s="9">
        <v>0.64300000000000002</v>
      </c>
      <c r="K182" s="9">
        <v>0.64800000000000002</v>
      </c>
      <c r="L182" s="9">
        <v>0.66100000000000003</v>
      </c>
      <c r="M182" s="9">
        <v>0.67400000000000004</v>
      </c>
      <c r="N182" s="9">
        <v>0.68500000000000005</v>
      </c>
      <c r="O182" s="9">
        <v>0.69699999999999995</v>
      </c>
      <c r="P182" s="9">
        <v>0.69699999999999995</v>
      </c>
      <c r="Q182" s="9">
        <v>0.68799999999999994</v>
      </c>
      <c r="R182" s="9">
        <v>0.69299999999999995</v>
      </c>
      <c r="S182" s="9">
        <v>0.68600000000000005</v>
      </c>
      <c r="T182" s="9">
        <v>0.68799999999999994</v>
      </c>
      <c r="U182" s="9">
        <v>0.69799999999999995</v>
      </c>
      <c r="V182" s="9">
        <v>0.70699999999999996</v>
      </c>
      <c r="W182" s="9">
        <v>0.71699999999999997</v>
      </c>
      <c r="X182" s="9">
        <v>0.72699999999999998</v>
      </c>
      <c r="Y182" s="9">
        <v>0.73499999999999999</v>
      </c>
      <c r="Z182" s="9">
        <v>0.74099999999999999</v>
      </c>
      <c r="AA182" s="9">
        <v>0.74299999999999999</v>
      </c>
      <c r="AB182" s="9">
        <v>0.753</v>
      </c>
      <c r="AC182" s="9">
        <v>0.75900000000000001</v>
      </c>
      <c r="AD182" s="9">
        <v>0.76300000000000001</v>
      </c>
      <c r="AE182" s="9">
        <v>0.76500000000000001</v>
      </c>
    </row>
    <row r="183" spans="1:31" ht="30.75" thickBot="1">
      <c r="A183" s="10" t="s">
        <v>1138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>
        <v>0.60099999999999998</v>
      </c>
      <c r="M183" s="9">
        <v>0.61399999999999999</v>
      </c>
      <c r="N183" s="9">
        <v>0.627</v>
      </c>
      <c r="O183" s="9">
        <v>0.63400000000000001</v>
      </c>
      <c r="P183" s="9">
        <v>0.63900000000000001</v>
      </c>
      <c r="Q183" s="9">
        <v>0.64500000000000002</v>
      </c>
      <c r="R183" s="9">
        <v>0.64900000000000002</v>
      </c>
      <c r="S183" s="9">
        <v>0.65700000000000003</v>
      </c>
      <c r="T183" s="9">
        <v>0.65900000000000003</v>
      </c>
      <c r="U183" s="9">
        <v>0.66700000000000004</v>
      </c>
      <c r="V183" s="9">
        <v>0.67400000000000004</v>
      </c>
      <c r="W183" s="9">
        <v>0.68100000000000005</v>
      </c>
      <c r="X183" s="9">
        <v>0.69199999999999995</v>
      </c>
      <c r="Y183" s="9">
        <v>0.69899999999999995</v>
      </c>
      <c r="Z183" s="9">
        <v>0.70099999999999996</v>
      </c>
      <c r="AA183" s="9">
        <v>0.70499999999999996</v>
      </c>
      <c r="AB183" s="9">
        <v>0.70899999999999996</v>
      </c>
      <c r="AC183" s="9">
        <v>0.72399999999999998</v>
      </c>
      <c r="AD183" s="9">
        <v>0.72599999999999998</v>
      </c>
      <c r="AE183" s="9">
        <v>0.72899999999999998</v>
      </c>
    </row>
    <row r="184" spans="1:31" ht="15.75" thickBot="1">
      <c r="A184" s="10" t="s">
        <v>1139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>
        <v>0.51200000000000001</v>
      </c>
      <c r="R184" s="9">
        <v>0.51400000000000001</v>
      </c>
      <c r="S184" s="9">
        <v>0.51600000000000001</v>
      </c>
      <c r="T184" s="9">
        <v>0.51900000000000002</v>
      </c>
      <c r="U184" s="9">
        <v>0.52100000000000002</v>
      </c>
      <c r="V184" s="9">
        <v>0.52300000000000002</v>
      </c>
      <c r="W184" s="9">
        <v>0.52500000000000002</v>
      </c>
      <c r="X184" s="9">
        <v>0.52700000000000002</v>
      </c>
      <c r="Y184" s="9">
        <v>0.52900000000000003</v>
      </c>
      <c r="Z184" s="9">
        <v>0.52900000000000003</v>
      </c>
      <c r="AA184" s="9">
        <v>0.54400000000000004</v>
      </c>
      <c r="AB184" s="9">
        <v>0.54</v>
      </c>
      <c r="AC184" s="9">
        <v>0.54200000000000004</v>
      </c>
      <c r="AD184" s="9">
        <v>0.54500000000000004</v>
      </c>
      <c r="AE184" s="9">
        <v>0.56100000000000005</v>
      </c>
    </row>
    <row r="185" spans="1:31" ht="90.75" thickBot="1">
      <c r="A185" s="10" t="s">
        <v>1140</v>
      </c>
      <c r="B185" s="9">
        <v>0.44400000000000001</v>
      </c>
      <c r="C185" s="9">
        <v>0.45700000000000002</v>
      </c>
      <c r="D185" s="9">
        <v>0.46600000000000003</v>
      </c>
      <c r="E185" s="9">
        <v>0.47099999999999997</v>
      </c>
      <c r="F185" s="9">
        <v>0.47499999999999998</v>
      </c>
      <c r="G185" s="9">
        <v>0.48</v>
      </c>
      <c r="H185" s="9">
        <v>0.48399999999999999</v>
      </c>
      <c r="I185" s="9">
        <v>0.48699999999999999</v>
      </c>
      <c r="J185" s="9">
        <v>0.49199999999999999</v>
      </c>
      <c r="K185" s="9">
        <v>0.502</v>
      </c>
      <c r="L185" s="9">
        <v>0.503</v>
      </c>
      <c r="M185" s="9">
        <v>0.51800000000000002</v>
      </c>
      <c r="N185" s="9">
        <v>0.54900000000000004</v>
      </c>
      <c r="O185" s="9">
        <v>0.55600000000000005</v>
      </c>
      <c r="P185" s="9">
        <v>0.56899999999999995</v>
      </c>
      <c r="Q185" s="9">
        <v>0.59099999999999997</v>
      </c>
      <c r="R185" s="9">
        <v>0.61099999999999999</v>
      </c>
      <c r="S185" s="9">
        <v>0.64200000000000002</v>
      </c>
      <c r="T185" s="9">
        <v>0.66200000000000003</v>
      </c>
      <c r="U185" s="9">
        <v>0.66700000000000004</v>
      </c>
      <c r="V185" s="9">
        <v>0.67400000000000004</v>
      </c>
      <c r="W185" s="9">
        <v>0.70499999999999996</v>
      </c>
      <c r="X185" s="9">
        <v>0.70799999999999996</v>
      </c>
      <c r="Y185" s="9">
        <v>0.72399999999999998</v>
      </c>
      <c r="Z185" s="9">
        <v>0.72499999999999998</v>
      </c>
      <c r="AA185" s="9">
        <v>0.72399999999999998</v>
      </c>
      <c r="AB185" s="9">
        <v>0.72199999999999998</v>
      </c>
      <c r="AC185" s="9">
        <v>0.7</v>
      </c>
      <c r="AD185" s="9">
        <v>0.7</v>
      </c>
      <c r="AE185" s="9">
        <v>0.7</v>
      </c>
    </row>
    <row r="186" spans="1:31" ht="30.75" thickBot="1">
      <c r="A186" s="10" t="s">
        <v>1141</v>
      </c>
      <c r="B186" s="9">
        <v>0.34799999999999998</v>
      </c>
      <c r="C186" s="9">
        <v>0.36099999999999999</v>
      </c>
      <c r="D186" s="9">
        <v>0.374</v>
      </c>
      <c r="E186" s="9">
        <v>0.38700000000000001</v>
      </c>
      <c r="F186" s="9">
        <v>0.4</v>
      </c>
      <c r="G186" s="9">
        <v>0.41299999999999998</v>
      </c>
      <c r="H186" s="9">
        <v>0.42699999999999999</v>
      </c>
      <c r="I186" s="9">
        <v>0.41499999999999998</v>
      </c>
      <c r="J186" s="9">
        <v>0.45500000000000002</v>
      </c>
      <c r="K186" s="9">
        <v>0.46400000000000002</v>
      </c>
      <c r="L186" s="9">
        <v>0.47399999999999998</v>
      </c>
      <c r="M186" s="9">
        <v>0.48499999999999999</v>
      </c>
      <c r="N186" s="9">
        <v>0.496</v>
      </c>
      <c r="O186" s="9">
        <v>0.50700000000000001</v>
      </c>
      <c r="P186" s="9">
        <v>0.51800000000000002</v>
      </c>
      <c r="Q186" s="9">
        <v>0.52800000000000002</v>
      </c>
      <c r="R186" s="9">
        <v>0.53900000000000003</v>
      </c>
      <c r="S186" s="9">
        <v>0.55000000000000004</v>
      </c>
      <c r="T186" s="9">
        <v>0.56100000000000005</v>
      </c>
      <c r="U186" s="9">
        <v>0.59799999999999998</v>
      </c>
      <c r="V186" s="9">
        <v>0.58299999999999996</v>
      </c>
      <c r="W186" s="9">
        <v>0.60199999999999998</v>
      </c>
      <c r="X186" s="9">
        <v>0.60799999999999998</v>
      </c>
      <c r="Y186" s="9">
        <v>0.61399999999999999</v>
      </c>
      <c r="Z186" s="9">
        <v>0.61299999999999999</v>
      </c>
      <c r="AA186" s="9">
        <v>0.61899999999999999</v>
      </c>
      <c r="AB186" s="9">
        <v>0.621</v>
      </c>
      <c r="AC186" s="9">
        <v>0.626</v>
      </c>
      <c r="AD186" s="9">
        <v>0.626</v>
      </c>
      <c r="AE186" s="9">
        <v>0.63</v>
      </c>
    </row>
    <row r="187" spans="1:31" ht="15.75" thickBot="1">
      <c r="A187" s="10" t="s">
        <v>1142</v>
      </c>
      <c r="B187" s="9">
        <v>0.219</v>
      </c>
      <c r="C187" s="9">
        <v>0.222</v>
      </c>
      <c r="D187" s="9">
        <v>0.224</v>
      </c>
      <c r="E187" s="9">
        <v>0.22700000000000001</v>
      </c>
      <c r="F187" s="9">
        <v>0.23</v>
      </c>
      <c r="G187" s="9">
        <v>0.23300000000000001</v>
      </c>
      <c r="H187" s="9">
        <v>0.23699999999999999</v>
      </c>
      <c r="I187" s="9">
        <v>0.24099999999999999</v>
      </c>
      <c r="J187" s="9">
        <v>0.24399999999999999</v>
      </c>
      <c r="K187" s="9">
        <v>0.249</v>
      </c>
      <c r="L187" s="9">
        <v>0.25800000000000001</v>
      </c>
      <c r="M187" s="9">
        <v>0.26800000000000002</v>
      </c>
      <c r="N187" s="9">
        <v>0.27800000000000002</v>
      </c>
      <c r="O187" s="9">
        <v>0.28699999999999998</v>
      </c>
      <c r="P187" s="9">
        <v>0.29699999999999999</v>
      </c>
      <c r="Q187" s="9">
        <v>0.30299999999999999</v>
      </c>
      <c r="R187" s="9">
        <v>0.30499999999999999</v>
      </c>
      <c r="S187" s="9">
        <v>0.308</v>
      </c>
      <c r="T187" s="9">
        <v>0.311</v>
      </c>
      <c r="U187" s="9">
        <v>0.31900000000000001</v>
      </c>
      <c r="V187" s="9">
        <v>0.32500000000000001</v>
      </c>
      <c r="W187" s="9">
        <v>0.34300000000000003</v>
      </c>
      <c r="X187" s="9">
        <v>0.33500000000000002</v>
      </c>
      <c r="Y187" s="9">
        <v>0.34499999999999997</v>
      </c>
      <c r="Z187" s="9">
        <v>0.34300000000000003</v>
      </c>
      <c r="AA187" s="9">
        <v>0.34200000000000003</v>
      </c>
      <c r="AB187" s="9">
        <v>0.34100000000000003</v>
      </c>
      <c r="AC187" s="9">
        <v>0.34100000000000003</v>
      </c>
      <c r="AD187" s="9">
        <v>0.34699999999999998</v>
      </c>
      <c r="AE187" s="9">
        <v>0.36</v>
      </c>
    </row>
    <row r="188" spans="1:31" ht="15.75" thickBot="1">
      <c r="A188" s="10" t="s">
        <v>1143</v>
      </c>
      <c r="B188" s="9">
        <v>0.36499999999999999</v>
      </c>
      <c r="C188" s="9">
        <v>0.38</v>
      </c>
      <c r="D188" s="9">
        <v>0.39600000000000002</v>
      </c>
      <c r="E188" s="9">
        <v>0.41099999999999998</v>
      </c>
      <c r="F188" s="9">
        <v>0.42599999999999999</v>
      </c>
      <c r="G188" s="9">
        <v>0.442</v>
      </c>
      <c r="H188" s="9">
        <v>0.44700000000000001</v>
      </c>
      <c r="I188" s="9">
        <v>0.45200000000000001</v>
      </c>
      <c r="J188" s="9">
        <v>0.45700000000000002</v>
      </c>
      <c r="K188" s="9">
        <v>0.46300000000000002</v>
      </c>
      <c r="L188" s="9">
        <v>0.46800000000000003</v>
      </c>
      <c r="M188" s="9">
        <v>0.47699999999999998</v>
      </c>
      <c r="N188" s="9">
        <v>0.48599999999999999</v>
      </c>
      <c r="O188" s="9">
        <v>0.495</v>
      </c>
      <c r="P188" s="9">
        <v>0.505</v>
      </c>
      <c r="Q188" s="9">
        <v>0.51400000000000001</v>
      </c>
      <c r="R188" s="9">
        <v>0.52200000000000002</v>
      </c>
      <c r="S188" s="9">
        <v>0.51300000000000001</v>
      </c>
      <c r="T188" s="9">
        <v>0.52200000000000002</v>
      </c>
      <c r="U188" s="9">
        <v>0.52400000000000002</v>
      </c>
      <c r="V188" s="9">
        <v>0.52600000000000002</v>
      </c>
      <c r="W188" s="9">
        <v>0.52600000000000002</v>
      </c>
      <c r="X188" s="9">
        <v>0.52900000000000003</v>
      </c>
      <c r="Y188" s="9">
        <v>0.53200000000000003</v>
      </c>
      <c r="Z188" s="9">
        <v>0.53200000000000003</v>
      </c>
      <c r="AA188" s="9">
        <v>0.53800000000000003</v>
      </c>
      <c r="AB188" s="9">
        <v>0.54400000000000004</v>
      </c>
      <c r="AC188" s="9">
        <v>0.54900000000000004</v>
      </c>
      <c r="AD188" s="9">
        <v>0.55300000000000005</v>
      </c>
      <c r="AE188" s="9">
        <v>0.55700000000000005</v>
      </c>
    </row>
    <row r="189" spans="1:31" ht="30.75" thickBot="1">
      <c r="A189" s="10" t="s">
        <v>1144</v>
      </c>
      <c r="B189" s="9">
        <v>0.42299999999999999</v>
      </c>
      <c r="C189" s="9">
        <v>0.441</v>
      </c>
      <c r="D189" s="9">
        <v>0.437</v>
      </c>
      <c r="E189" s="9">
        <v>0.443</v>
      </c>
      <c r="F189" s="9">
        <v>0.45</v>
      </c>
      <c r="G189" s="9">
        <v>0.45600000000000002</v>
      </c>
      <c r="H189" s="9">
        <v>0.46300000000000002</v>
      </c>
      <c r="I189" s="9">
        <v>0.46899999999999997</v>
      </c>
      <c r="J189" s="9">
        <v>0.47499999999999998</v>
      </c>
      <c r="K189" s="9">
        <v>0.48099999999999998</v>
      </c>
      <c r="L189" s="9">
        <v>0.48799999999999999</v>
      </c>
      <c r="M189" s="9">
        <v>0.502</v>
      </c>
      <c r="N189" s="9">
        <v>0.49299999999999999</v>
      </c>
      <c r="O189" s="9">
        <v>0.48299999999999998</v>
      </c>
      <c r="P189" s="9">
        <v>0.48499999999999999</v>
      </c>
      <c r="Q189" s="9">
        <v>0.48799999999999999</v>
      </c>
      <c r="R189" s="9">
        <v>0.495</v>
      </c>
      <c r="S189" s="9">
        <v>0.502</v>
      </c>
      <c r="T189" s="9">
        <v>0.50900000000000001</v>
      </c>
      <c r="U189" s="9">
        <v>0.51600000000000001</v>
      </c>
      <c r="V189" s="9">
        <v>0.52300000000000002</v>
      </c>
      <c r="W189" s="9">
        <v>0.52600000000000002</v>
      </c>
      <c r="X189" s="9">
        <v>0.54900000000000004</v>
      </c>
      <c r="Y189" s="9">
        <v>0.55000000000000004</v>
      </c>
      <c r="Z189" s="9">
        <v>0.55700000000000005</v>
      </c>
      <c r="AA189" s="9">
        <v>0.56000000000000005</v>
      </c>
      <c r="AB189" s="9">
        <v>0.56499999999999995</v>
      </c>
      <c r="AC189" s="9">
        <v>0.56799999999999995</v>
      </c>
      <c r="AD189" s="9">
        <v>0.56999999999999995</v>
      </c>
      <c r="AE189" s="9">
        <v>0.58699999999999997</v>
      </c>
    </row>
  </sheetData>
  <hyperlinks>
    <hyperlink ref="A2" r:id="rId1" tooltip="Afghanistan" display="https://en.wikipedia.org/wiki/Afghanistan" xr:uid="{00000000-0004-0000-0500-000000000000}"/>
    <hyperlink ref="A3" r:id="rId2" tooltip="Albania" display="https://en.wikipedia.org/wiki/Albania" xr:uid="{00000000-0004-0000-0500-000001000000}"/>
    <hyperlink ref="A4" r:id="rId3" tooltip="Algeria" display="https://en.wikipedia.org/wiki/Algeria" xr:uid="{00000000-0004-0000-0500-000002000000}"/>
    <hyperlink ref="A5" r:id="rId4" tooltip="Andorra" display="https://en.wikipedia.org/wiki/Andorra" xr:uid="{00000000-0004-0000-0500-000003000000}"/>
    <hyperlink ref="A6" r:id="rId5" tooltip="Angola" display="https://en.wikipedia.org/wiki/Angola" xr:uid="{00000000-0004-0000-0500-000004000000}"/>
    <hyperlink ref="A7" r:id="rId6" tooltip="Antigua and Barbuda" display="https://en.wikipedia.org/wiki/Antigua_and_Barbuda" xr:uid="{00000000-0004-0000-0500-000005000000}"/>
    <hyperlink ref="A8" r:id="rId7" tooltip="Argentina" display="https://en.wikipedia.org/wiki/Argentina" xr:uid="{00000000-0004-0000-0500-000006000000}"/>
    <hyperlink ref="A9" r:id="rId8" tooltip="Armenia" display="https://en.wikipedia.org/wiki/Armenia" xr:uid="{00000000-0004-0000-0500-000007000000}"/>
    <hyperlink ref="A10" r:id="rId9" tooltip="Australia" display="https://en.wikipedia.org/wiki/Australia" xr:uid="{00000000-0004-0000-0500-000008000000}"/>
    <hyperlink ref="A11" r:id="rId10" tooltip="Austria" display="https://en.wikipedia.org/wiki/Austria" xr:uid="{00000000-0004-0000-0500-000009000000}"/>
    <hyperlink ref="A12" r:id="rId11" tooltip="Azerbaijan" display="https://en.wikipedia.org/wiki/Azerbaijan" xr:uid="{00000000-0004-0000-0500-00000A000000}"/>
    <hyperlink ref="A13" r:id="rId12" tooltip="The Bahamas" display="https://en.wikipedia.org/wiki/The_Bahamas" xr:uid="{00000000-0004-0000-0500-00000B000000}"/>
    <hyperlink ref="A14" r:id="rId13" tooltip="Bahrain" display="https://en.wikipedia.org/wiki/Bahrain" xr:uid="{00000000-0004-0000-0500-00000C000000}"/>
    <hyperlink ref="A15" r:id="rId14" tooltip="Bangladesh" display="https://en.wikipedia.org/wiki/Bangladesh" xr:uid="{00000000-0004-0000-0500-00000D000000}"/>
    <hyperlink ref="A16" r:id="rId15" tooltip="Barbados" display="https://en.wikipedia.org/wiki/Barbados" xr:uid="{00000000-0004-0000-0500-00000E000000}"/>
    <hyperlink ref="A17" r:id="rId16" tooltip="Belarus" display="https://en.wikipedia.org/wiki/Belarus" xr:uid="{00000000-0004-0000-0500-00000F000000}"/>
    <hyperlink ref="A18" r:id="rId17" tooltip="Belgium" display="https://en.wikipedia.org/wiki/Belgium" xr:uid="{00000000-0004-0000-0500-000010000000}"/>
    <hyperlink ref="A19" r:id="rId18" tooltip="Belize" display="https://en.wikipedia.org/wiki/Belize" xr:uid="{00000000-0004-0000-0500-000011000000}"/>
    <hyperlink ref="A20" r:id="rId19" tooltip="Benin" display="https://en.wikipedia.org/wiki/Benin" xr:uid="{00000000-0004-0000-0500-000012000000}"/>
    <hyperlink ref="A21" r:id="rId20" tooltip="Bhutan" display="https://en.wikipedia.org/wiki/Bhutan" xr:uid="{00000000-0004-0000-0500-000013000000}"/>
    <hyperlink ref="A22" r:id="rId21" tooltip="Bolivia" display="https://en.wikipedia.org/wiki/Bolivia" xr:uid="{00000000-0004-0000-0500-000014000000}"/>
    <hyperlink ref="A23" r:id="rId22" tooltip="Bosnia and Herzegovina" display="https://en.wikipedia.org/wiki/Bosnia_and_Herzegovina" xr:uid="{00000000-0004-0000-0500-000015000000}"/>
    <hyperlink ref="A24" r:id="rId23" tooltip="Botswana" display="https://en.wikipedia.org/wiki/Botswana" xr:uid="{00000000-0004-0000-0500-000016000000}"/>
    <hyperlink ref="A25" r:id="rId24" tooltip="Brazil" display="https://en.wikipedia.org/wiki/Brazil" xr:uid="{00000000-0004-0000-0500-000017000000}"/>
    <hyperlink ref="A26" r:id="rId25" tooltip="Brunei" display="https://en.wikipedia.org/wiki/Brunei" xr:uid="{00000000-0004-0000-0500-000018000000}"/>
    <hyperlink ref="A27" r:id="rId26" tooltip="Bulgaria" display="https://en.wikipedia.org/wiki/Bulgaria" xr:uid="{00000000-0004-0000-0500-000019000000}"/>
    <hyperlink ref="A28" r:id="rId27" tooltip="Burkina Faso" display="https://en.wikipedia.org/wiki/Burkina_Faso" xr:uid="{00000000-0004-0000-0500-00001A000000}"/>
    <hyperlink ref="A29" r:id="rId28" tooltip="Burundi" display="https://en.wikipedia.org/wiki/Burundi" xr:uid="{00000000-0004-0000-0500-00001B000000}"/>
    <hyperlink ref="A30" r:id="rId29" tooltip="Cape Verde" display="https://en.wikipedia.org/wiki/Cape_Verde" xr:uid="{00000000-0004-0000-0500-00001C000000}"/>
    <hyperlink ref="A31" r:id="rId30" tooltip="Cambodia" display="https://en.wikipedia.org/wiki/Cambodia" xr:uid="{00000000-0004-0000-0500-00001D000000}"/>
    <hyperlink ref="A32" r:id="rId31" tooltip="Cameroon" display="https://en.wikipedia.org/wiki/Cameroon" xr:uid="{00000000-0004-0000-0500-00001E000000}"/>
    <hyperlink ref="A33" r:id="rId32" tooltip="Canada" display="https://en.wikipedia.org/wiki/Canada" xr:uid="{00000000-0004-0000-0500-00001F000000}"/>
    <hyperlink ref="A34" r:id="rId33" tooltip="Central African Republic" display="https://en.wikipedia.org/wiki/Central_African_Republic" xr:uid="{00000000-0004-0000-0500-000020000000}"/>
    <hyperlink ref="A35" r:id="rId34" tooltip="Chad" display="https://en.wikipedia.org/wiki/Chad" xr:uid="{00000000-0004-0000-0500-000021000000}"/>
    <hyperlink ref="A36" r:id="rId35" tooltip="Chile" display="https://en.wikipedia.org/wiki/Chile" xr:uid="{00000000-0004-0000-0500-000022000000}"/>
    <hyperlink ref="A37" r:id="rId36" tooltip="China" display="https://en.wikipedia.org/wiki/China" xr:uid="{00000000-0004-0000-0500-000023000000}"/>
    <hyperlink ref="A38" r:id="rId37" tooltip="Colombia" display="https://en.wikipedia.org/wiki/Colombia" xr:uid="{00000000-0004-0000-0500-000024000000}"/>
    <hyperlink ref="A39" r:id="rId38" tooltip="Comoros" display="https://en.wikipedia.org/wiki/Comoros" xr:uid="{00000000-0004-0000-0500-000025000000}"/>
    <hyperlink ref="A40" r:id="rId39" tooltip="Republic of the Congo" display="https://en.wikipedia.org/wiki/Republic_of_the_Congo" xr:uid="{00000000-0004-0000-0500-000026000000}"/>
    <hyperlink ref="A41" r:id="rId40" tooltip="Democratic Republic of the Congo" display="https://en.wikipedia.org/wiki/Democratic_Republic_of_the_Congo" xr:uid="{00000000-0004-0000-0500-000027000000}"/>
    <hyperlink ref="A42" r:id="rId41" tooltip="Costa Rica" display="https://en.wikipedia.org/wiki/Costa_Rica" xr:uid="{00000000-0004-0000-0500-000028000000}"/>
    <hyperlink ref="A43" r:id="rId42" tooltip="Croatia" display="https://en.wikipedia.org/wiki/Croatia" xr:uid="{00000000-0004-0000-0500-000029000000}"/>
    <hyperlink ref="A44" r:id="rId43" tooltip="Cuba" display="https://en.wikipedia.org/wiki/Cuba" xr:uid="{00000000-0004-0000-0500-00002A000000}"/>
    <hyperlink ref="A45" r:id="rId44" tooltip="Cyprus" display="https://en.wikipedia.org/wiki/Cyprus" xr:uid="{00000000-0004-0000-0500-00002B000000}"/>
    <hyperlink ref="A46" r:id="rId45" tooltip="Czech Republic" display="https://en.wikipedia.org/wiki/Czech_Republic" xr:uid="{00000000-0004-0000-0500-00002C000000}"/>
    <hyperlink ref="A47" r:id="rId46" tooltip="Ivory Coast" display="https://en.wikipedia.org/wiki/Ivory_Coast" xr:uid="{00000000-0004-0000-0500-00002D000000}"/>
    <hyperlink ref="A48" r:id="rId47" tooltip="Denmark" display="https://en.wikipedia.org/wiki/Denmark" xr:uid="{00000000-0004-0000-0500-00002E000000}"/>
    <hyperlink ref="A49" r:id="rId48" tooltip="Djibouti" display="https://en.wikipedia.org/wiki/Djibouti" xr:uid="{00000000-0004-0000-0500-00002F000000}"/>
    <hyperlink ref="A50" r:id="rId49" tooltip="Dominica" display="https://en.wikipedia.org/wiki/Dominica" xr:uid="{00000000-0004-0000-0500-000030000000}"/>
    <hyperlink ref="A51" r:id="rId50" tooltip="Dominican Republic" display="https://en.wikipedia.org/wiki/Dominican_Republic" xr:uid="{00000000-0004-0000-0500-000031000000}"/>
    <hyperlink ref="A52" r:id="rId51" tooltip="Ecuador" display="https://en.wikipedia.org/wiki/Ecuador" xr:uid="{00000000-0004-0000-0500-000032000000}"/>
    <hyperlink ref="A53" r:id="rId52" tooltip="Egypt" display="https://en.wikipedia.org/wiki/Egypt" xr:uid="{00000000-0004-0000-0500-000033000000}"/>
    <hyperlink ref="A54" r:id="rId53" tooltip="El Salvador" display="https://en.wikipedia.org/wiki/El_Salvador" xr:uid="{00000000-0004-0000-0500-000034000000}"/>
    <hyperlink ref="A55" r:id="rId54" tooltip="Equatorial Guinea" display="https://en.wikipedia.org/wiki/Equatorial_Guinea" xr:uid="{00000000-0004-0000-0500-000035000000}"/>
    <hyperlink ref="A56" r:id="rId55" tooltip="Eritrea" display="https://en.wikipedia.org/wiki/Eritrea" xr:uid="{00000000-0004-0000-0500-000036000000}"/>
    <hyperlink ref="A57" r:id="rId56" tooltip="Estonia" display="https://en.wikipedia.org/wiki/Estonia" xr:uid="{00000000-0004-0000-0500-000037000000}"/>
    <hyperlink ref="A58" r:id="rId57" tooltip="Eswatini" display="https://en.wikipedia.org/wiki/Eswatini" xr:uid="{00000000-0004-0000-0500-000038000000}"/>
    <hyperlink ref="A59" r:id="rId58" tooltip="Ethiopia" display="https://en.wikipedia.org/wiki/Ethiopia" xr:uid="{00000000-0004-0000-0500-000039000000}"/>
    <hyperlink ref="A60" r:id="rId59" tooltip="Fiji" display="https://en.wikipedia.org/wiki/Fiji" xr:uid="{00000000-0004-0000-0500-00003A000000}"/>
    <hyperlink ref="A61" r:id="rId60" tooltip="Finland" display="https://en.wikipedia.org/wiki/Finland" xr:uid="{00000000-0004-0000-0500-00003B000000}"/>
    <hyperlink ref="A62" r:id="rId61" tooltip="France" display="https://en.wikipedia.org/wiki/France" xr:uid="{00000000-0004-0000-0500-00003C000000}"/>
    <hyperlink ref="A63" r:id="rId62" tooltip="Gabon" display="https://en.wikipedia.org/wiki/Gabon" xr:uid="{00000000-0004-0000-0500-00003D000000}"/>
    <hyperlink ref="A64" r:id="rId63" tooltip="The Gambia" display="https://en.wikipedia.org/wiki/The_Gambia" xr:uid="{00000000-0004-0000-0500-00003E000000}"/>
    <hyperlink ref="A65" r:id="rId64" tooltip="Georgia (country)" display="https://en.wikipedia.org/wiki/Georgia_(country)" xr:uid="{00000000-0004-0000-0500-00003F000000}"/>
    <hyperlink ref="A66" r:id="rId65" tooltip="Germany" display="https://en.wikipedia.org/wiki/Germany" xr:uid="{00000000-0004-0000-0500-000040000000}"/>
    <hyperlink ref="A67" r:id="rId66" tooltip="Ghana" display="https://en.wikipedia.org/wiki/Ghana" xr:uid="{00000000-0004-0000-0500-000041000000}"/>
    <hyperlink ref="A68" r:id="rId67" tooltip="Greece" display="https://en.wikipedia.org/wiki/Greece" xr:uid="{00000000-0004-0000-0500-000042000000}"/>
    <hyperlink ref="A69" r:id="rId68" tooltip="Grenada" display="https://en.wikipedia.org/wiki/Grenada" xr:uid="{00000000-0004-0000-0500-000043000000}"/>
    <hyperlink ref="A70" r:id="rId69" tooltip="Guatemala" display="https://en.wikipedia.org/wiki/Guatemala" xr:uid="{00000000-0004-0000-0500-000044000000}"/>
    <hyperlink ref="A71" r:id="rId70" tooltip="Guinea" display="https://en.wikipedia.org/wiki/Guinea" xr:uid="{00000000-0004-0000-0500-000045000000}"/>
    <hyperlink ref="A72" r:id="rId71" tooltip="Guinea-Bissau" display="https://en.wikipedia.org/wiki/Guinea-Bissau" xr:uid="{00000000-0004-0000-0500-000046000000}"/>
    <hyperlink ref="A73" r:id="rId72" tooltip="Guyana" display="https://en.wikipedia.org/wiki/Guyana" xr:uid="{00000000-0004-0000-0500-000047000000}"/>
    <hyperlink ref="A74" r:id="rId73" tooltip="Haiti" display="https://en.wikipedia.org/wiki/Haiti" xr:uid="{00000000-0004-0000-0500-000048000000}"/>
    <hyperlink ref="A75" r:id="rId74" tooltip="Honduras" display="https://en.wikipedia.org/wiki/Honduras" xr:uid="{00000000-0004-0000-0500-000049000000}"/>
    <hyperlink ref="A76" r:id="rId75" tooltip="Hong Kong" display="https://en.wikipedia.org/wiki/Hong_Kong" xr:uid="{00000000-0004-0000-0500-00004A000000}"/>
    <hyperlink ref="A77" r:id="rId76" tooltip="Hungary" display="https://en.wikipedia.org/wiki/Hungary" xr:uid="{00000000-0004-0000-0500-00004B000000}"/>
    <hyperlink ref="A78" r:id="rId77" tooltip="Iceland" display="https://en.wikipedia.org/wiki/Iceland" xr:uid="{00000000-0004-0000-0500-00004C000000}"/>
    <hyperlink ref="A79" r:id="rId78" tooltip="India" display="https://en.wikipedia.org/wiki/India" xr:uid="{00000000-0004-0000-0500-00004D000000}"/>
    <hyperlink ref="A80" r:id="rId79" tooltip="Indonesia" display="https://en.wikipedia.org/wiki/Indonesia" xr:uid="{00000000-0004-0000-0500-00004E000000}"/>
    <hyperlink ref="A81" r:id="rId80" tooltip="Iran" display="https://en.wikipedia.org/wiki/Iran" xr:uid="{00000000-0004-0000-0500-00004F000000}"/>
    <hyperlink ref="A82" r:id="rId81" tooltip="Iraq" display="https://en.wikipedia.org/wiki/Iraq" xr:uid="{00000000-0004-0000-0500-000050000000}"/>
    <hyperlink ref="A83" r:id="rId82" tooltip="Republic of Ireland" display="https://en.wikipedia.org/wiki/Republic_of_Ireland" xr:uid="{00000000-0004-0000-0500-000051000000}"/>
    <hyperlink ref="A84" r:id="rId83" tooltip="Israel" display="https://en.wikipedia.org/wiki/Israel" xr:uid="{00000000-0004-0000-0500-000052000000}"/>
    <hyperlink ref="A85" r:id="rId84" tooltip="Italy" display="https://en.wikipedia.org/wiki/Italy" xr:uid="{00000000-0004-0000-0500-000053000000}"/>
    <hyperlink ref="A86" r:id="rId85" tooltip="Jamaica" display="https://en.wikipedia.org/wiki/Jamaica" xr:uid="{00000000-0004-0000-0500-000054000000}"/>
    <hyperlink ref="A87" r:id="rId86" tooltip="Japan" display="https://en.wikipedia.org/wiki/Japan" xr:uid="{00000000-0004-0000-0500-000055000000}"/>
    <hyperlink ref="A88" r:id="rId87" tooltip="Jordan" display="https://en.wikipedia.org/wiki/Jordan" xr:uid="{00000000-0004-0000-0500-000056000000}"/>
    <hyperlink ref="A89" r:id="rId88" tooltip="Kazakhstan" display="https://en.wikipedia.org/wiki/Kazakhstan" xr:uid="{00000000-0004-0000-0500-000057000000}"/>
    <hyperlink ref="A90" r:id="rId89" tooltip="Kenya" display="https://en.wikipedia.org/wiki/Kenya" xr:uid="{00000000-0004-0000-0500-000058000000}"/>
    <hyperlink ref="A91" r:id="rId90" tooltip="Kiribati" display="https://en.wikipedia.org/wiki/Kiribati" xr:uid="{00000000-0004-0000-0500-000059000000}"/>
    <hyperlink ref="A92" r:id="rId91" tooltip="South Korea" display="https://en.wikipedia.org/wiki/South_Korea" xr:uid="{00000000-0004-0000-0500-00005A000000}"/>
    <hyperlink ref="A93" r:id="rId92" tooltip="Kuwait" display="https://en.wikipedia.org/wiki/Kuwait" xr:uid="{00000000-0004-0000-0500-00005B000000}"/>
    <hyperlink ref="A94" r:id="rId93" tooltip="Kyrgyzstan" display="https://en.wikipedia.org/wiki/Kyrgyzstan" xr:uid="{00000000-0004-0000-0500-00005C000000}"/>
    <hyperlink ref="A95" r:id="rId94" tooltip="Laos" display="https://en.wikipedia.org/wiki/Laos" xr:uid="{00000000-0004-0000-0500-00005D000000}"/>
    <hyperlink ref="A96" r:id="rId95" tooltip="Latvia" display="https://en.wikipedia.org/wiki/Latvia" xr:uid="{00000000-0004-0000-0500-00005E000000}"/>
    <hyperlink ref="A97" r:id="rId96" tooltip="Lebanon" display="https://en.wikipedia.org/wiki/Lebanon" xr:uid="{00000000-0004-0000-0500-00005F000000}"/>
    <hyperlink ref="A98" r:id="rId97" tooltip="Lesotho" display="https://en.wikipedia.org/wiki/Lesotho" xr:uid="{00000000-0004-0000-0500-000060000000}"/>
    <hyperlink ref="A99" r:id="rId98" tooltip="Liberia" display="https://en.wikipedia.org/wiki/Liberia" xr:uid="{00000000-0004-0000-0500-000061000000}"/>
    <hyperlink ref="A100" r:id="rId99" tooltip="Libya" display="https://en.wikipedia.org/wiki/Libya" xr:uid="{00000000-0004-0000-0500-000062000000}"/>
    <hyperlink ref="A101" r:id="rId100" tooltip="Liechtenstein" display="https://en.wikipedia.org/wiki/Liechtenstein" xr:uid="{00000000-0004-0000-0500-000063000000}"/>
    <hyperlink ref="A102" r:id="rId101" tooltip="Lithuania" display="https://en.wikipedia.org/wiki/Lithuania" xr:uid="{00000000-0004-0000-0500-000064000000}"/>
    <hyperlink ref="A103" r:id="rId102" tooltip="Luxembourg" display="https://en.wikipedia.org/wiki/Luxembourg" xr:uid="{00000000-0004-0000-0500-000065000000}"/>
    <hyperlink ref="A104" r:id="rId103" tooltip="Madagascar" display="https://en.wikipedia.org/wiki/Madagascar" xr:uid="{00000000-0004-0000-0500-000066000000}"/>
    <hyperlink ref="A105" r:id="rId104" tooltip="Malawi" display="https://en.wikipedia.org/wiki/Malawi" xr:uid="{00000000-0004-0000-0500-000067000000}"/>
    <hyperlink ref="A106" r:id="rId105" tooltip="Malaysia" display="https://en.wikipedia.org/wiki/Malaysia" xr:uid="{00000000-0004-0000-0500-000068000000}"/>
    <hyperlink ref="A107" r:id="rId106" tooltip="Maldives" display="https://en.wikipedia.org/wiki/Maldives" xr:uid="{00000000-0004-0000-0500-000069000000}"/>
    <hyperlink ref="A108" r:id="rId107" tooltip="Mali" display="https://en.wikipedia.org/wiki/Mali" xr:uid="{00000000-0004-0000-0500-00006A000000}"/>
    <hyperlink ref="A109" r:id="rId108" tooltip="Malta" display="https://en.wikipedia.org/wiki/Malta" xr:uid="{00000000-0004-0000-0500-00006B000000}"/>
    <hyperlink ref="A110" r:id="rId109" tooltip="Marshall Islands" display="https://en.wikipedia.org/wiki/Marshall_Islands" xr:uid="{00000000-0004-0000-0500-00006C000000}"/>
    <hyperlink ref="A111" r:id="rId110" tooltip="Mauritania" display="https://en.wikipedia.org/wiki/Mauritania" xr:uid="{00000000-0004-0000-0500-00006D000000}"/>
    <hyperlink ref="A112" r:id="rId111" tooltip="Mauritius" display="https://en.wikipedia.org/wiki/Mauritius" xr:uid="{00000000-0004-0000-0500-00006E000000}"/>
    <hyperlink ref="A113" r:id="rId112" tooltip="Mexico" display="https://en.wikipedia.org/wiki/Mexico" xr:uid="{00000000-0004-0000-0500-00006F000000}"/>
    <hyperlink ref="A114" r:id="rId113" tooltip="Federated States of Micronesia" display="https://en.wikipedia.org/wiki/Federated_States_of_Micronesia" xr:uid="{00000000-0004-0000-0500-000070000000}"/>
    <hyperlink ref="A115" r:id="rId114" tooltip="Moldova" display="https://en.wikipedia.org/wiki/Moldova" xr:uid="{00000000-0004-0000-0500-000071000000}"/>
    <hyperlink ref="A116" r:id="rId115" tooltip="Mongolia" display="https://en.wikipedia.org/wiki/Mongolia" xr:uid="{00000000-0004-0000-0500-000072000000}"/>
    <hyperlink ref="A117" r:id="rId116" tooltip="Montenegro" display="https://en.wikipedia.org/wiki/Montenegro" xr:uid="{00000000-0004-0000-0500-000073000000}"/>
    <hyperlink ref="A118" r:id="rId117" tooltip="Morocco" display="https://en.wikipedia.org/wiki/Morocco" xr:uid="{00000000-0004-0000-0500-000074000000}"/>
    <hyperlink ref="A119" r:id="rId118" tooltip="Mozambique" display="https://en.wikipedia.org/wiki/Mozambique" xr:uid="{00000000-0004-0000-0500-000075000000}"/>
    <hyperlink ref="A120" r:id="rId119" tooltip="Myanmar" display="https://en.wikipedia.org/wiki/Myanmar" xr:uid="{00000000-0004-0000-0500-000076000000}"/>
    <hyperlink ref="A121" r:id="rId120" tooltip="Namibia" display="https://en.wikipedia.org/wiki/Namibia" xr:uid="{00000000-0004-0000-0500-000077000000}"/>
    <hyperlink ref="A122" r:id="rId121" tooltip="Nepal" display="https://en.wikipedia.org/wiki/Nepal" xr:uid="{00000000-0004-0000-0500-000078000000}"/>
    <hyperlink ref="A123" r:id="rId122" tooltip="Netherlands" display="https://en.wikipedia.org/wiki/Netherlands" xr:uid="{00000000-0004-0000-0500-000079000000}"/>
    <hyperlink ref="A124" r:id="rId123" tooltip="New Zealand" display="https://en.wikipedia.org/wiki/New_Zealand" xr:uid="{00000000-0004-0000-0500-00007A000000}"/>
    <hyperlink ref="A125" r:id="rId124" tooltip="Nicaragua" display="https://en.wikipedia.org/wiki/Nicaragua" xr:uid="{00000000-0004-0000-0500-00007B000000}"/>
    <hyperlink ref="A126" r:id="rId125" tooltip="Niger" display="https://en.wikipedia.org/wiki/Niger" xr:uid="{00000000-0004-0000-0500-00007C000000}"/>
    <hyperlink ref="A127" r:id="rId126" tooltip="Nigeria" display="https://en.wikipedia.org/wiki/Nigeria" xr:uid="{00000000-0004-0000-0500-00007D000000}"/>
    <hyperlink ref="A128" r:id="rId127" tooltip="North Macedonia" display="https://en.wikipedia.org/wiki/North_Macedonia" xr:uid="{00000000-0004-0000-0500-00007E000000}"/>
    <hyperlink ref="A129" r:id="rId128" tooltip="Norway" display="https://en.wikipedia.org/wiki/Norway" xr:uid="{00000000-0004-0000-0500-00007F000000}"/>
    <hyperlink ref="A130" r:id="rId129" tooltip="Oman" display="https://en.wikipedia.org/wiki/Oman" xr:uid="{00000000-0004-0000-0500-000080000000}"/>
    <hyperlink ref="A131" r:id="rId130" tooltip="Pakistan" display="https://en.wikipedia.org/wiki/Pakistan" xr:uid="{00000000-0004-0000-0500-000081000000}"/>
    <hyperlink ref="A132" r:id="rId131" tooltip="Palau" display="https://en.wikipedia.org/wiki/Palau" xr:uid="{00000000-0004-0000-0500-000082000000}"/>
    <hyperlink ref="A133" r:id="rId132" tooltip="Panama" display="https://en.wikipedia.org/wiki/Panama" xr:uid="{00000000-0004-0000-0500-000083000000}"/>
    <hyperlink ref="A134" r:id="rId133" tooltip="Papua New Guinea" display="https://en.wikipedia.org/wiki/Papua_New_Guinea" xr:uid="{00000000-0004-0000-0500-000084000000}"/>
    <hyperlink ref="A135" r:id="rId134" tooltip="Paraguay" display="https://en.wikipedia.org/wiki/Paraguay" xr:uid="{00000000-0004-0000-0500-000085000000}"/>
    <hyperlink ref="A136" r:id="rId135" tooltip="Peru" display="https://en.wikipedia.org/wiki/Peru" xr:uid="{00000000-0004-0000-0500-000086000000}"/>
    <hyperlink ref="A137" r:id="rId136" tooltip="Philippines" display="https://en.wikipedia.org/wiki/Philippines" xr:uid="{00000000-0004-0000-0500-000087000000}"/>
    <hyperlink ref="A138" r:id="rId137" tooltip="Poland" display="https://en.wikipedia.org/wiki/Poland" xr:uid="{00000000-0004-0000-0500-000088000000}"/>
    <hyperlink ref="A139" r:id="rId138" tooltip="Portugal" display="https://en.wikipedia.org/wiki/Portugal" xr:uid="{00000000-0004-0000-0500-000089000000}"/>
    <hyperlink ref="A140" r:id="rId139" tooltip="Qatar" display="https://en.wikipedia.org/wiki/Qatar" xr:uid="{00000000-0004-0000-0500-00008A000000}"/>
    <hyperlink ref="A141" r:id="rId140" tooltip="Romania" display="https://en.wikipedia.org/wiki/Romania" xr:uid="{00000000-0004-0000-0500-00008B000000}"/>
    <hyperlink ref="A142" r:id="rId141" tooltip="Russia" display="https://en.wikipedia.org/wiki/Russia" xr:uid="{00000000-0004-0000-0500-00008C000000}"/>
    <hyperlink ref="A143" r:id="rId142" tooltip="Rwanda" display="https://en.wikipedia.org/wiki/Rwanda" xr:uid="{00000000-0004-0000-0500-00008D000000}"/>
    <hyperlink ref="A144" r:id="rId143" tooltip="Saint Kitts and Nevis" display="https://en.wikipedia.org/wiki/Saint_Kitts_and_Nevis" xr:uid="{00000000-0004-0000-0500-00008E000000}"/>
    <hyperlink ref="A145" r:id="rId144" tooltip="Saint Lucia" display="https://en.wikipedia.org/wiki/Saint_Lucia" xr:uid="{00000000-0004-0000-0500-00008F000000}"/>
    <hyperlink ref="A146" r:id="rId145" tooltip="Saint Vincent and the Grenadines" display="https://en.wikipedia.org/wiki/Saint_Vincent_and_the_Grenadines" xr:uid="{00000000-0004-0000-0500-000090000000}"/>
    <hyperlink ref="A147" r:id="rId146" tooltip="Samoa" display="https://en.wikipedia.org/wiki/Samoa" xr:uid="{00000000-0004-0000-0500-000091000000}"/>
    <hyperlink ref="A148" r:id="rId147" tooltip="São Tomé and Príncipe" display="https://en.wikipedia.org/wiki/S%C3%A3o_Tom%C3%A9_and_Pr%C3%ADncipe" xr:uid="{00000000-0004-0000-0500-000092000000}"/>
    <hyperlink ref="A149" r:id="rId148" tooltip="Saudi Arabia" display="https://en.wikipedia.org/wiki/Saudi_Arabia" xr:uid="{00000000-0004-0000-0500-000093000000}"/>
    <hyperlink ref="A150" r:id="rId149" tooltip="Senegal" display="https://en.wikipedia.org/wiki/Senegal" xr:uid="{00000000-0004-0000-0500-000094000000}"/>
    <hyperlink ref="A151" r:id="rId150" tooltip="Serbia" display="https://en.wikipedia.org/wiki/Serbia" xr:uid="{00000000-0004-0000-0500-000095000000}"/>
    <hyperlink ref="A152" r:id="rId151" tooltip="Seychelles" display="https://en.wikipedia.org/wiki/Seychelles" xr:uid="{00000000-0004-0000-0500-000096000000}"/>
    <hyperlink ref="A153" r:id="rId152" tooltip="Sierra Leone" display="https://en.wikipedia.org/wiki/Sierra_Leone" xr:uid="{00000000-0004-0000-0500-000097000000}"/>
    <hyperlink ref="A154" r:id="rId153" tooltip="Singapore" display="https://en.wikipedia.org/wiki/Singapore" xr:uid="{00000000-0004-0000-0500-000098000000}"/>
    <hyperlink ref="A155" r:id="rId154" tooltip="Slovakia" display="https://en.wikipedia.org/wiki/Slovakia" xr:uid="{00000000-0004-0000-0500-000099000000}"/>
    <hyperlink ref="A156" r:id="rId155" tooltip="Slovenia" display="https://en.wikipedia.org/wiki/Slovenia" xr:uid="{00000000-0004-0000-0500-00009A000000}"/>
    <hyperlink ref="A157" r:id="rId156" tooltip="Solomon Islands" display="https://en.wikipedia.org/wiki/Solomon_Islands" xr:uid="{00000000-0004-0000-0500-00009B000000}"/>
    <hyperlink ref="A158" r:id="rId157" tooltip="South Africa" display="https://en.wikipedia.org/wiki/South_Africa" xr:uid="{00000000-0004-0000-0500-00009C000000}"/>
    <hyperlink ref="A159" r:id="rId158" tooltip="South Sudan" display="https://en.wikipedia.org/wiki/South_Sudan" xr:uid="{00000000-0004-0000-0500-00009D000000}"/>
    <hyperlink ref="A160" r:id="rId159" tooltip="Spain" display="https://en.wikipedia.org/wiki/Spain" xr:uid="{00000000-0004-0000-0500-00009E000000}"/>
    <hyperlink ref="A161" r:id="rId160" tooltip="Sri Lanka" display="https://en.wikipedia.org/wiki/Sri_Lanka" xr:uid="{00000000-0004-0000-0500-00009F000000}"/>
    <hyperlink ref="A162" r:id="rId161" tooltip="Sudan" display="https://en.wikipedia.org/wiki/Sudan" xr:uid="{00000000-0004-0000-0500-0000A0000000}"/>
    <hyperlink ref="A163" r:id="rId162" tooltip="Suriname" display="https://en.wikipedia.org/wiki/Suriname" xr:uid="{00000000-0004-0000-0500-0000A1000000}"/>
    <hyperlink ref="A164" r:id="rId163" tooltip="Sweden" display="https://en.wikipedia.org/wiki/Sweden" xr:uid="{00000000-0004-0000-0500-0000A2000000}"/>
    <hyperlink ref="A165" r:id="rId164" tooltip="Switzerland" display="https://en.wikipedia.org/wiki/Switzerland" xr:uid="{00000000-0004-0000-0500-0000A3000000}"/>
    <hyperlink ref="A166" r:id="rId165" tooltip="Syria" display="https://en.wikipedia.org/wiki/Syria" xr:uid="{00000000-0004-0000-0500-0000A4000000}"/>
    <hyperlink ref="A167" r:id="rId166" tooltip="Tajikistan" display="https://en.wikipedia.org/wiki/Tajikistan" xr:uid="{00000000-0004-0000-0500-0000A5000000}"/>
    <hyperlink ref="A168" r:id="rId167" tooltip="Tanzania" display="https://en.wikipedia.org/wiki/Tanzania" xr:uid="{00000000-0004-0000-0500-0000A6000000}"/>
    <hyperlink ref="A169" r:id="rId168" tooltip="Thailand" display="https://en.wikipedia.org/wiki/Thailand" xr:uid="{00000000-0004-0000-0500-0000A7000000}"/>
    <hyperlink ref="A170" r:id="rId169" tooltip="East Timor" display="https://en.wikipedia.org/wiki/East_Timor" xr:uid="{00000000-0004-0000-0500-0000A8000000}"/>
    <hyperlink ref="A171" r:id="rId170" tooltip="Togo" display="https://en.wikipedia.org/wiki/Togo" xr:uid="{00000000-0004-0000-0500-0000A9000000}"/>
    <hyperlink ref="A172" r:id="rId171" tooltip="Tonga" display="https://en.wikipedia.org/wiki/Tonga" xr:uid="{00000000-0004-0000-0500-0000AA000000}"/>
    <hyperlink ref="A173" r:id="rId172" tooltip="Trinidad and Tobago" display="https://en.wikipedia.org/wiki/Trinidad_and_Tobago" xr:uid="{00000000-0004-0000-0500-0000AB000000}"/>
    <hyperlink ref="A174" r:id="rId173" tooltip="Tunisia" display="https://en.wikipedia.org/wiki/Tunisia" xr:uid="{00000000-0004-0000-0500-0000AC000000}"/>
    <hyperlink ref="A175" r:id="rId174" tooltip="Turkey" display="https://en.wikipedia.org/wiki/Turkey" xr:uid="{00000000-0004-0000-0500-0000AD000000}"/>
    <hyperlink ref="A176" r:id="rId175" tooltip="Turkmenistan" display="https://en.wikipedia.org/wiki/Turkmenistan" xr:uid="{00000000-0004-0000-0500-0000AE000000}"/>
    <hyperlink ref="A177" r:id="rId176" tooltip="Uganda" display="https://en.wikipedia.org/wiki/Uganda" xr:uid="{00000000-0004-0000-0500-0000AF000000}"/>
    <hyperlink ref="A178" r:id="rId177" tooltip="Ukraine" display="https://en.wikipedia.org/wiki/Ukraine" xr:uid="{00000000-0004-0000-0500-0000B0000000}"/>
    <hyperlink ref="A179" r:id="rId178" tooltip="United Arab Emirates" display="https://en.wikipedia.org/wiki/United_Arab_Emirates" xr:uid="{00000000-0004-0000-0500-0000B1000000}"/>
    <hyperlink ref="A180" r:id="rId179" tooltip="United Kingdom" display="https://en.wikipedia.org/wiki/United_Kingdom" xr:uid="{00000000-0004-0000-0500-0000B2000000}"/>
    <hyperlink ref="A181" r:id="rId180" tooltip="United States" display="https://en.wikipedia.org/wiki/United_States" xr:uid="{00000000-0004-0000-0500-0000B3000000}"/>
    <hyperlink ref="A182" r:id="rId181" tooltip="Uruguay" display="https://en.wikipedia.org/wiki/Uruguay" xr:uid="{00000000-0004-0000-0500-0000B4000000}"/>
    <hyperlink ref="A183" r:id="rId182" tooltip="Uzbekistan" display="https://en.wikipedia.org/wiki/Uzbekistan" xr:uid="{00000000-0004-0000-0500-0000B5000000}"/>
    <hyperlink ref="A184" r:id="rId183" tooltip="Vanuatu" display="https://en.wikipedia.org/wiki/Vanuatu" xr:uid="{00000000-0004-0000-0500-0000B6000000}"/>
    <hyperlink ref="A185" r:id="rId184" tooltip="Venezuela" display="https://en.wikipedia.org/wiki/Venezuela" xr:uid="{00000000-0004-0000-0500-0000B7000000}"/>
    <hyperlink ref="A186" r:id="rId185" tooltip="Vietnam" display="https://en.wikipedia.org/wiki/Vietnam" xr:uid="{00000000-0004-0000-0500-0000B8000000}"/>
    <hyperlink ref="A187" r:id="rId186" tooltip="Yemen" display="https://en.wikipedia.org/wiki/Yemen" xr:uid="{00000000-0004-0000-0500-0000B9000000}"/>
    <hyperlink ref="A188" r:id="rId187" tooltip="Zambia" display="https://en.wikipedia.org/wiki/Zambia" xr:uid="{00000000-0004-0000-0500-0000BA000000}"/>
    <hyperlink ref="A189" r:id="rId188" tooltip="Zimbabwe" display="https://en.wikipedia.org/wiki/Zimbabwe" xr:uid="{00000000-0004-0000-0500-0000BB000000}"/>
  </hyperlinks>
  <pageMargins left="0.7" right="0.7" top="0.75" bottom="0.75" header="0.3" footer="0.3"/>
  <pageSetup orientation="portrait" horizontalDpi="90" verticalDpi="90" r:id="rId189"/>
  <drawing r:id="rId1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90"/>
  <sheetViews>
    <sheetView workbookViewId="0">
      <selection activeCell="G53" sqref="G53"/>
    </sheetView>
  </sheetViews>
  <sheetFormatPr defaultRowHeight="15"/>
  <cols>
    <col min="1" max="1" width="8.7109375" style="6"/>
  </cols>
  <sheetData>
    <row r="1" spans="1:31" s="6" customFormat="1">
      <c r="A1" s="6" t="s">
        <v>1145</v>
      </c>
      <c r="B1" s="6">
        <v>1990</v>
      </c>
      <c r="C1" s="6">
        <f>B1+1</f>
        <v>1991</v>
      </c>
      <c r="D1" s="6">
        <f t="shared" ref="D1:AE1" si="0">C1+1</f>
        <v>1992</v>
      </c>
      <c r="E1" s="6">
        <f t="shared" si="0"/>
        <v>1993</v>
      </c>
      <c r="F1" s="6">
        <f t="shared" si="0"/>
        <v>1994</v>
      </c>
      <c r="G1" s="6">
        <f t="shared" si="0"/>
        <v>1995</v>
      </c>
      <c r="H1" s="6">
        <f t="shared" si="0"/>
        <v>1996</v>
      </c>
      <c r="I1" s="6">
        <f t="shared" si="0"/>
        <v>1997</v>
      </c>
      <c r="J1" s="6">
        <f t="shared" si="0"/>
        <v>1998</v>
      </c>
      <c r="K1" s="6">
        <f t="shared" si="0"/>
        <v>1999</v>
      </c>
      <c r="L1" s="6">
        <f t="shared" si="0"/>
        <v>2000</v>
      </c>
      <c r="M1" s="6">
        <f t="shared" si="0"/>
        <v>2001</v>
      </c>
      <c r="N1" s="6">
        <f t="shared" si="0"/>
        <v>2002</v>
      </c>
      <c r="O1" s="6">
        <f t="shared" si="0"/>
        <v>2003</v>
      </c>
      <c r="P1" s="6">
        <f t="shared" si="0"/>
        <v>2004</v>
      </c>
      <c r="Q1" s="6">
        <f t="shared" si="0"/>
        <v>2005</v>
      </c>
      <c r="R1" s="6">
        <f t="shared" si="0"/>
        <v>2006</v>
      </c>
      <c r="S1" s="6">
        <f t="shared" si="0"/>
        <v>2007</v>
      </c>
      <c r="T1" s="6">
        <f t="shared" si="0"/>
        <v>2008</v>
      </c>
      <c r="U1" s="6">
        <f t="shared" si="0"/>
        <v>2009</v>
      </c>
      <c r="V1" s="6">
        <f t="shared" si="0"/>
        <v>2010</v>
      </c>
      <c r="W1" s="6">
        <f t="shared" si="0"/>
        <v>2011</v>
      </c>
      <c r="X1" s="6">
        <f t="shared" si="0"/>
        <v>2012</v>
      </c>
      <c r="Y1" s="6">
        <f t="shared" si="0"/>
        <v>2013</v>
      </c>
      <c r="Z1" s="6">
        <f t="shared" si="0"/>
        <v>2014</v>
      </c>
      <c r="AA1" s="6">
        <f t="shared" si="0"/>
        <v>2015</v>
      </c>
      <c r="AB1" s="6">
        <f t="shared" si="0"/>
        <v>2016</v>
      </c>
      <c r="AC1" s="6">
        <f t="shared" si="0"/>
        <v>2017</v>
      </c>
      <c r="AD1" s="6">
        <f t="shared" si="0"/>
        <v>2018</v>
      </c>
      <c r="AE1" s="6">
        <f t="shared" si="0"/>
        <v>2019</v>
      </c>
    </row>
    <row r="2" spans="1:31" s="6" customFormat="1">
      <c r="A2" s="6" t="s">
        <v>1146</v>
      </c>
      <c r="B2" s="6">
        <f>SUM(B3:B190)</f>
        <v>0.45800333654655079</v>
      </c>
      <c r="C2" s="6">
        <f t="shared" ref="C2:AD2" si="1">SUM(C3:C190)</f>
        <v>0.46430559793524223</v>
      </c>
      <c r="D2" s="6">
        <f t="shared" si="1"/>
        <v>0.47136393954688549</v>
      </c>
      <c r="E2" s="6">
        <f t="shared" si="1"/>
        <v>0.47846386140325509</v>
      </c>
      <c r="F2" s="6">
        <f t="shared" si="1"/>
        <v>0.48412209602685213</v>
      </c>
      <c r="G2" s="6">
        <f t="shared" si="1"/>
        <v>0.49497892837439494</v>
      </c>
      <c r="H2" s="6">
        <f t="shared" si="1"/>
        <v>0.50184350542360878</v>
      </c>
      <c r="I2" s="6">
        <f t="shared" si="1"/>
        <v>0.50801373382643389</v>
      </c>
      <c r="J2" s="6">
        <f t="shared" si="1"/>
        <v>0.51478835512226084</v>
      </c>
      <c r="K2" s="6">
        <f t="shared" si="1"/>
        <v>0.52242201389968068</v>
      </c>
      <c r="L2" s="6">
        <f t="shared" si="1"/>
        <v>0.53440869326858775</v>
      </c>
      <c r="M2" s="6">
        <f t="shared" si="1"/>
        <v>0.54086123600295577</v>
      </c>
      <c r="N2" s="6">
        <f t="shared" si="1"/>
        <v>0.54884259953424674</v>
      </c>
      <c r="O2" s="6">
        <f t="shared" si="1"/>
        <v>0.56423042048976102</v>
      </c>
      <c r="P2" s="6">
        <f t="shared" si="1"/>
        <v>0.57120787231658809</v>
      </c>
      <c r="Q2" s="6">
        <f t="shared" si="1"/>
        <v>0.57937254081029788</v>
      </c>
      <c r="R2" s="6">
        <f t="shared" si="1"/>
        <v>0.58872097743502361</v>
      </c>
      <c r="S2" s="6">
        <f t="shared" si="1"/>
        <v>0.59602818070155605</v>
      </c>
      <c r="T2" s="6">
        <f t="shared" si="1"/>
        <v>0.60450159852617824</v>
      </c>
      <c r="U2" s="6">
        <f t="shared" si="1"/>
        <v>0.61005123585124943</v>
      </c>
      <c r="V2" s="6">
        <f t="shared" si="1"/>
        <v>0.61878554245156681</v>
      </c>
      <c r="W2" s="6">
        <f t="shared" si="1"/>
        <v>0.63078015579440294</v>
      </c>
      <c r="X2" s="6">
        <f t="shared" si="1"/>
        <v>0.63966912098677697</v>
      </c>
      <c r="Y2" s="6">
        <f t="shared" si="1"/>
        <v>0.65139394443263088</v>
      </c>
      <c r="Z2" s="6">
        <f t="shared" si="1"/>
        <v>0.6617456307723697</v>
      </c>
      <c r="AA2" s="6">
        <f t="shared" si="1"/>
        <v>0.67147815979623038</v>
      </c>
      <c r="AB2" s="6">
        <f t="shared" si="1"/>
        <v>0.67971743211480984</v>
      </c>
      <c r="AC2" s="6">
        <f t="shared" si="1"/>
        <v>0.69032181723490516</v>
      </c>
      <c r="AD2" s="6">
        <f t="shared" si="1"/>
        <v>0.70593192565876672</v>
      </c>
      <c r="AE2" s="6">
        <f>SUM(AE3:AE190)</f>
        <v>0.66482096014355341</v>
      </c>
    </row>
    <row r="3" spans="1:31">
      <c r="A3" s="11" t="s">
        <v>957</v>
      </c>
      <c r="B3">
        <f>'Edu index'!B2*'world pop by country'!B3/'world pop by country'!B$2</f>
        <v>3.5041207342518659E-4</v>
      </c>
      <c r="C3" s="6">
        <f>'Edu index'!C2*'world pop by country'!C3/'world pop by country'!C$2</f>
        <v>3.8429402883940545E-4</v>
      </c>
      <c r="D3" s="6">
        <f>'Edu index'!D2*'world pop by country'!D3/'world pop by country'!D$2</f>
        <v>4.2009282605900224E-4</v>
      </c>
      <c r="E3" s="6">
        <f>'Edu index'!E2*'world pop by country'!E3/'world pop by country'!E$2</f>
        <v>4.5186706912449443E-4</v>
      </c>
      <c r="F3" s="6">
        <f>'Edu index'!F2*'world pop by country'!F3/'world pop by country'!F$2</f>
        <v>4.8696708514465889E-4</v>
      </c>
      <c r="G3" s="6">
        <f>'Edu index'!G2*'world pop by country'!G3/'world pop by country'!G$2</f>
        <v>5.1971218298484177E-4</v>
      </c>
      <c r="H3" s="6">
        <f>'Edu index'!H2*'world pop by country'!H3/'world pop by country'!H$2</f>
        <v>5.5259069271066242E-4</v>
      </c>
      <c r="I3" s="6">
        <f>'Edu index'!I2*'world pop by country'!I3/'world pop by country'!I$2</f>
        <v>5.8899712742608223E-4</v>
      </c>
      <c r="J3" s="6">
        <f>'Edu index'!J2*'world pop by country'!J3/'world pop by country'!J$2</f>
        <v>6.2295741431987219E-4</v>
      </c>
      <c r="K3" s="6">
        <f>'Edu index'!K2*'world pop by country'!K3/'world pop by country'!K$2</f>
        <v>6.5714551008387752E-4</v>
      </c>
      <c r="L3" s="6">
        <f>'Edu index'!L2*'world pop by country'!L3/'world pop by country'!L$2</f>
        <v>6.919778934648456E-4</v>
      </c>
      <c r="M3" s="6">
        <f>'Edu index'!M2*'world pop by country'!M3/'world pop by country'!M$2</f>
        <v>7.2974967902810601E-4</v>
      </c>
      <c r="N3" s="6">
        <f>'Edu index'!N2*'world pop by country'!N3/'world pop by country'!N$2</f>
        <v>7.6860786888228744E-4</v>
      </c>
      <c r="O3" s="6">
        <f>'Edu index'!O2*'world pop by country'!O3/'world pop by country'!O$2</f>
        <v>8.0871685752429453E-4</v>
      </c>
      <c r="P3" s="6">
        <f>'Edu index'!P2*'world pop by country'!P3/'world pop by country'!P$2</f>
        <v>9.0661649931730165E-4</v>
      </c>
      <c r="Q3" s="6">
        <f>'Edu index'!Q2*'world pop by country'!Q3/'world pop by country'!Q$2</f>
        <v>9.4184914254464387E-4</v>
      </c>
      <c r="R3" s="6">
        <f>'Edu index'!R2*'world pop by country'!R3/'world pop by country'!R$2</f>
        <v>9.8199917329140239E-4</v>
      </c>
      <c r="S3" s="6">
        <f>'Edu index'!S2*'world pop by country'!S3/'world pop by country'!S$2</f>
        <v>1.0219056663009528E-3</v>
      </c>
      <c r="T3" s="6">
        <f>'Edu index'!T2*'world pop by country'!T3/'world pop by country'!T$2</f>
        <v>1.0425322429186898E-3</v>
      </c>
      <c r="U3" s="6">
        <f>'Edu index'!U2*'world pop by country'!U3/'world pop by country'!U$2</f>
        <v>1.0583434975142713E-3</v>
      </c>
      <c r="V3" s="6">
        <f>'Edu index'!V2*'world pop by country'!V3/'world pop by country'!V$2</f>
        <v>1.0569764875436201E-3</v>
      </c>
      <c r="W3" s="6">
        <f>'Edu index'!W2*'world pop by country'!W3/'world pop by country'!W$2</f>
        <v>9.3282865327214257E-4</v>
      </c>
      <c r="X3" s="6">
        <f>'Edu index'!X2*'world pop by country'!X3/'world pop by country'!X$2</f>
        <v>8.6404005880236516E-4</v>
      </c>
      <c r="Y3" s="6">
        <f>'Edu index'!Y2*'world pop by country'!Y3/'world pop by country'!Y$2</f>
        <v>8.5454275042682324E-4</v>
      </c>
      <c r="Z3" s="6">
        <f>'Edu index'!Z2*'world pop by country'!Z3/'world pop by country'!Z$2</f>
        <v>8.754088648560372E-4</v>
      </c>
      <c r="AA3" s="6">
        <f>'Edu index'!AA2*'world pop by country'!AA3/'world pop by country'!AA$2</f>
        <v>8.8728625209804626E-4</v>
      </c>
      <c r="AB3" s="6">
        <f>'Edu index'!AB2*'world pop by country'!AB3/'world pop by country'!AB$2</f>
        <v>8.6868361001782085E-4</v>
      </c>
      <c r="AC3" s="6">
        <f>'Edu index'!AC2*'world pop by country'!AC3/'world pop by country'!AC$2</f>
        <v>8.4729100145291376E-4</v>
      </c>
      <c r="AD3" s="6">
        <f>'Edu index'!AD2*'world pop by country'!AD3/'world pop by country'!AD$2</f>
        <v>8.476300642842712E-4</v>
      </c>
      <c r="AE3" s="6">
        <f>'Edu index'!AE2*'world pop by country'!AE3/'world pop by country'!AE$2</f>
        <v>8.5833865438788908E-4</v>
      </c>
    </row>
    <row r="4" spans="1:31">
      <c r="A4" s="11" t="s">
        <v>958</v>
      </c>
      <c r="B4" s="6">
        <f>'Edu index'!B3*'world pop by country'!B4/'world pop by country'!B$2</f>
        <v>3.1243404566677537E-4</v>
      </c>
      <c r="C4" s="6">
        <f>'Edu index'!C3*'world pop by country'!C4/'world pop by country'!C$2</f>
        <v>3.208110285871872E-4</v>
      </c>
      <c r="D4" s="6">
        <f>'Edu index'!D3*'world pop by country'!D4/'world pop by country'!D$2</f>
        <v>3.079052758118506E-4</v>
      </c>
      <c r="E4" s="6">
        <f>'Edu index'!E3*'world pop by country'!E4/'world pop by country'!E$2</f>
        <v>3.0218232128597337E-4</v>
      </c>
      <c r="F4" s="6">
        <f>'Edu index'!F3*'world pop by country'!F4/'world pop by country'!F$2</f>
        <v>2.9677423734427669E-4</v>
      </c>
      <c r="G4" s="6">
        <f>'Edu index'!G3*'world pop by country'!G4/'world pop by country'!G$2</f>
        <v>3.1132290324169205E-4</v>
      </c>
      <c r="H4" s="6">
        <f>'Edu index'!H3*'world pop by country'!H4/'world pop by country'!H$2</f>
        <v>3.1702864964753218E-4</v>
      </c>
      <c r="I4" s="6">
        <f>'Edu index'!I3*'world pop by country'!I4/'world pop by country'!I$2</f>
        <v>3.2578673420201288E-4</v>
      </c>
      <c r="J4" s="6">
        <f>'Edu index'!J3*'world pop by country'!J4/'world pop by country'!J$2</f>
        <v>3.341697199757575E-4</v>
      </c>
      <c r="K4" s="6">
        <f>'Edu index'!K3*'world pop by country'!K4/'world pop by country'!K$2</f>
        <v>3.3984601057491831E-4</v>
      </c>
      <c r="L4" s="6">
        <f>'Edu index'!L3*'world pop by country'!L4/'world pop by country'!L$2</f>
        <v>3.4268003652620642E-4</v>
      </c>
      <c r="M4" s="6">
        <f>'Edu index'!M3*'world pop by country'!M4/'world pop by country'!M$2</f>
        <v>3.4502783626483811E-4</v>
      </c>
      <c r="N4" s="6">
        <f>'Edu index'!N3*'world pop by country'!N4/'world pop by country'!N$2</f>
        <v>3.5150861245679394E-4</v>
      </c>
      <c r="O4" s="6">
        <f>'Edu index'!O3*'world pop by country'!O4/'world pop by country'!O$2</f>
        <v>3.5763976743886439E-4</v>
      </c>
      <c r="P4" s="6">
        <f>'Edu index'!P3*'world pop by country'!P4/'world pop by country'!P$2</f>
        <v>3.5959739414354437E-4</v>
      </c>
      <c r="Q4" s="6">
        <f>'Edu index'!Q3*'world pop by country'!Q4/'world pop by country'!Q$2</f>
        <v>3.7081962353692385E-4</v>
      </c>
      <c r="R4" s="6">
        <f>'Edu index'!R3*'world pop by country'!R4/'world pop by country'!R$2</f>
        <v>3.7661258754849073E-4</v>
      </c>
      <c r="S4" s="6">
        <f>'Edu index'!S3*'world pop by country'!S4/'world pop by country'!S$2</f>
        <v>3.8562847773955343E-4</v>
      </c>
      <c r="T4" s="6">
        <f>'Edu index'!T3*'world pop by country'!T4/'world pop by country'!T$2</f>
        <v>3.8936314932520589E-4</v>
      </c>
      <c r="U4" s="6">
        <f>'Edu index'!U3*'world pop by country'!U4/'world pop by country'!U$2</f>
        <v>3.9395931370644975E-4</v>
      </c>
      <c r="V4" s="6">
        <f>'Edu index'!V3*'world pop by country'!V4/'world pop by country'!V$2</f>
        <v>4.0797692023726714E-4</v>
      </c>
      <c r="W4" s="6">
        <f>'Edu index'!W3*'world pop by country'!W4/'world pop by country'!W$2</f>
        <v>4.3519720136682601E-4</v>
      </c>
      <c r="X4" s="6">
        <f>'Edu index'!X3*'world pop by country'!X4/'world pop by country'!X$2</f>
        <v>4.5186508988136578E-4</v>
      </c>
      <c r="Y4" s="6">
        <f>'Edu index'!Y3*'world pop by country'!Y4/'world pop by country'!Y$2</f>
        <v>4.5958908084020573E-4</v>
      </c>
      <c r="Z4" s="6">
        <f>'Edu index'!Z3*'world pop by country'!Z4/'world pop by country'!Z$2</f>
        <v>4.6685241159096305E-4</v>
      </c>
      <c r="AA4" s="6">
        <f>'Edu index'!AA3*'world pop by country'!AA4/'world pop by country'!AA$2</f>
        <v>4.6526358043019441E-4</v>
      </c>
      <c r="AB4" s="6">
        <f>'Edu index'!AB3*'world pop by country'!AB4/'world pop by country'!AB$2</f>
        <v>4.6113282435774689E-4</v>
      </c>
      <c r="AC4" s="6">
        <f>'Edu index'!AC3*'world pop by country'!AC4/'world pop by country'!AC$2</f>
        <v>4.6339999828054669E-4</v>
      </c>
      <c r="AD4" s="6">
        <f>'Edu index'!AD3*'world pop by country'!AD4/'world pop by country'!AD$2</f>
        <v>4.6148292957811331E-4</v>
      </c>
      <c r="AE4" s="6">
        <f>'Edu index'!AE3*'world pop by country'!AE4/'world pop by country'!AE$2</f>
        <v>4.6776709597569149E-4</v>
      </c>
    </row>
    <row r="5" spans="1:31">
      <c r="A5" s="11" t="s">
        <v>959</v>
      </c>
      <c r="B5" s="6">
        <f>'Edu index'!B4*'world pop by country'!B5/'world pop by country'!B$2</f>
        <v>1.4612899122664268E-3</v>
      </c>
      <c r="C5" s="6">
        <f>'Edu index'!C4*'world pop by country'!C5/'world pop by country'!C$2</f>
        <v>1.505979880219293E-3</v>
      </c>
      <c r="D5" s="6">
        <f>'Edu index'!D4*'world pop by country'!D5/'world pop by country'!D$2</f>
        <v>1.5408739861624175E-3</v>
      </c>
      <c r="E5" s="6">
        <f>'Edu index'!E4*'world pop by country'!E5/'world pop by country'!E$2</f>
        <v>1.567420053246799E-3</v>
      </c>
      <c r="F5" s="6">
        <f>'Edu index'!F4*'world pop by country'!F5/'world pop by country'!F$2</f>
        <v>1.5999399773635207E-3</v>
      </c>
      <c r="G5" s="6">
        <f>'Edu index'!G4*'world pop by country'!G5/'world pop by country'!G$2</f>
        <v>1.6197955120138541E-3</v>
      </c>
      <c r="H5" s="6">
        <f>'Edu index'!H4*'world pop by country'!H5/'world pop by country'!H$2</f>
        <v>1.6611425453158318E-3</v>
      </c>
      <c r="I5" s="6">
        <f>'Edu index'!I4*'world pop by country'!I5/'world pop by country'!I$2</f>
        <v>1.7206180659632038E-3</v>
      </c>
      <c r="J5" s="6">
        <f>'Edu index'!J4*'world pop by country'!J5/'world pop by country'!J$2</f>
        <v>1.780684589661485E-3</v>
      </c>
      <c r="K5" s="6">
        <f>'Edu index'!K4*'world pop by country'!K5/'world pop by country'!K$2</f>
        <v>1.8366476544063005E-3</v>
      </c>
      <c r="L5" s="6">
        <f>'Edu index'!L4*'world pop by country'!L5/'world pop by country'!L$2</f>
        <v>1.888932320968834E-3</v>
      </c>
      <c r="M5" s="6">
        <f>'Edu index'!M4*'world pop by country'!M5/'world pop by country'!M$2</f>
        <v>1.9413837483250036E-3</v>
      </c>
      <c r="N5" s="6">
        <f>'Edu index'!N4*'world pop by country'!N5/'world pop by country'!N$2</f>
        <v>2.0084051548791911E-3</v>
      </c>
      <c r="O5" s="6">
        <f>'Edu index'!O4*'world pop by country'!O5/'world pop by country'!O$2</f>
        <v>2.0661341957832471E-3</v>
      </c>
      <c r="P5" s="6">
        <f>'Edu index'!P4*'world pop by country'!P5/'world pop by country'!P$2</f>
        <v>2.1347226367111195E-3</v>
      </c>
      <c r="Q5" s="6">
        <f>'Edu index'!Q4*'world pop by country'!Q5/'world pop by country'!Q$2</f>
        <v>2.2255817437187328E-3</v>
      </c>
      <c r="R5" s="6">
        <f>'Edu index'!R4*'world pop by country'!R5/'world pop by country'!R$2</f>
        <v>2.3223823427595078E-3</v>
      </c>
      <c r="S5" s="6">
        <f>'Edu index'!S4*'world pop by country'!S5/'world pop by country'!S$2</f>
        <v>2.4151451763858049E-3</v>
      </c>
      <c r="T5" s="6">
        <f>'Edu index'!T4*'world pop by country'!T5/'world pop by country'!T$2</f>
        <v>2.4426548135933219E-3</v>
      </c>
      <c r="U5" s="6">
        <f>'Edu index'!U4*'world pop by country'!U5/'world pop by country'!U$2</f>
        <v>2.5573053351380906E-3</v>
      </c>
      <c r="V5" s="6">
        <f>'Edu index'!V4*'world pop by country'!V5/'world pop by country'!V$2</f>
        <v>2.6693567137650457E-3</v>
      </c>
      <c r="W5" s="6">
        <f>'Edu index'!W4*'world pop by country'!W5/'world pop by country'!W$2</f>
        <v>2.7864445264248997E-3</v>
      </c>
      <c r="X5" s="6">
        <f>'Edu index'!X4*'world pop by country'!X5/'world pop by country'!X$2</f>
        <v>2.8066269699063159E-3</v>
      </c>
      <c r="Y5" s="6">
        <f>'Edu index'!Y4*'world pop by country'!Y5/'world pop by country'!Y$2</f>
        <v>2.851412986615451E-3</v>
      </c>
      <c r="Z5" s="6">
        <f>'Edu index'!Z4*'world pop by country'!Z5/'world pop by country'!Z$2</f>
        <v>2.9578740869421749E-3</v>
      </c>
      <c r="AA5" s="6">
        <f>'Edu index'!AA4*'world pop by country'!AA5/'world pop by country'!AA$2</f>
        <v>3.0397514984735682E-3</v>
      </c>
      <c r="AB5" s="6">
        <f>'Edu index'!AB4*'world pop by country'!AB5/'world pop by country'!AB$2</f>
        <v>3.0926620854369001E-3</v>
      </c>
      <c r="AC5" s="6">
        <f>'Edu index'!AC4*'world pop by country'!AC5/'world pop by country'!AC$2</f>
        <v>3.1554004567893603E-3</v>
      </c>
      <c r="AD5" s="6">
        <f>'Edu index'!AD4*'world pop by country'!AD5/'world pop by country'!AD$2</f>
        <v>3.2009386666779337E-3</v>
      </c>
      <c r="AE5" s="6">
        <f>'Edu index'!AE4*'world pop by country'!AE5/'world pop by country'!AE$2</f>
        <v>3.249006287782936E-3</v>
      </c>
    </row>
    <row r="6" spans="1:31">
      <c r="A6" s="11" t="s">
        <v>960</v>
      </c>
      <c r="B6" s="6">
        <f>'Edu index'!B5*'world pop by country'!B6/'world pop by country'!B$2</f>
        <v>0</v>
      </c>
      <c r="C6" s="6">
        <f>'Edu index'!C5*'world pop by country'!C6/'world pop by country'!C$2</f>
        <v>0</v>
      </c>
      <c r="D6" s="6">
        <f>'Edu index'!D5*'world pop by country'!D6/'world pop by country'!D$2</f>
        <v>0</v>
      </c>
      <c r="E6" s="6">
        <f>'Edu index'!E5*'world pop by country'!E6/'world pop by country'!E$2</f>
        <v>0</v>
      </c>
      <c r="F6" s="6">
        <f>'Edu index'!F5*'world pop by country'!F6/'world pop by country'!F$2</f>
        <v>0</v>
      </c>
      <c r="G6" s="6">
        <f>'Edu index'!G5*'world pop by country'!G6/'world pop by country'!G$2</f>
        <v>0</v>
      </c>
      <c r="H6" s="6">
        <f>'Edu index'!H5*'world pop by country'!H6/'world pop by country'!H$2</f>
        <v>0</v>
      </c>
      <c r="I6" s="6">
        <f>'Edu index'!I5*'world pop by country'!I6/'world pop by country'!I$2</f>
        <v>0</v>
      </c>
      <c r="J6" s="6">
        <f>'Edu index'!J5*'world pop by country'!J6/'world pop by country'!J$2</f>
        <v>0</v>
      </c>
      <c r="K6" s="6">
        <f>'Edu index'!K5*'world pop by country'!K6/'world pop by country'!K$2</f>
        <v>0</v>
      </c>
      <c r="L6" s="6">
        <f>'Edu index'!L5*'world pop by country'!L6/'world pop by country'!L$2</f>
        <v>3.4262234021444546E-6</v>
      </c>
      <c r="M6" s="6">
        <f>'Edu index'!M5*'world pop by country'!M6/'world pop by country'!M$2</f>
        <v>3.6026921916007276E-6</v>
      </c>
      <c r="N6" s="6">
        <f>'Edu index'!N5*'world pop by country'!N6/'world pop by country'!N$2</f>
        <v>3.8180104497223775E-6</v>
      </c>
      <c r="O6" s="6">
        <f>'Edu index'!O5*'world pop by country'!O6/'world pop by country'!O$2</f>
        <v>4.0373370366839363E-6</v>
      </c>
      <c r="P6" s="6">
        <f>'Edu index'!P5*'world pop by country'!P6/'world pop by country'!P$2</f>
        <v>4.2747153063493564E-6</v>
      </c>
      <c r="Q6" s="6">
        <f>'Edu index'!Q5*'world pop by country'!Q6/'world pop by country'!Q$2</f>
        <v>4.330658565758763E-6</v>
      </c>
      <c r="R6" s="6">
        <f>'Edu index'!R5*'world pop by country'!R6/'world pop by country'!R$2</f>
        <v>4.6517894342203705E-6</v>
      </c>
      <c r="S6" s="6">
        <f>'Edu index'!S5*'world pop by country'!S6/'world pop by country'!S$2</f>
        <v>4.8372273883253842E-6</v>
      </c>
      <c r="T6" s="6">
        <f>'Edu index'!T5*'world pop by country'!T6/'world pop by country'!T$2</f>
        <v>5.1187537172888888E-6</v>
      </c>
      <c r="U6" s="6">
        <f>'Edu index'!U5*'world pop by country'!U6/'world pop by country'!U$2</f>
        <v>5.2803372805975587E-6</v>
      </c>
      <c r="V6" s="6">
        <f>'Edu index'!V5*'world pop by country'!V6/'world pop by country'!V$2</f>
        <v>5.4292030062753202E-6</v>
      </c>
      <c r="W6" s="6">
        <f>'Edu index'!W5*'world pop by country'!W6/'world pop by country'!W$2</f>
        <v>5.5491279209931313E-6</v>
      </c>
      <c r="X6" s="6">
        <f>'Edu index'!X5*'world pop by country'!X6/'world pop by country'!X$2</f>
        <v>6.1369858754832462E-6</v>
      </c>
      <c r="Y6" s="6">
        <f>'Edu index'!Y5*'world pop by country'!Y6/'world pop by country'!Y$2</f>
        <v>6.2285626448673782E-6</v>
      </c>
      <c r="Z6" s="6">
        <f>'Edu index'!Z5*'world pop by country'!Z6/'world pop by country'!Z$2</f>
        <v>6.4849183829447538E-6</v>
      </c>
      <c r="AA6" s="6">
        <f>'Edu index'!AA5*'world pop by country'!AA6/'world pop by country'!AA$2</f>
        <v>6.5554427789370233E-6</v>
      </c>
      <c r="AB6" s="6">
        <f>'Edu index'!AB5*'world pop by country'!AB6/'world pop by country'!AB$2</f>
        <v>6.7426981067181014E-6</v>
      </c>
      <c r="AC6" s="6">
        <f>'Edu index'!AC5*'world pop by country'!AC6/'world pop by country'!AC$2</f>
        <v>6.8327004947469909E-6</v>
      </c>
      <c r="AD6" s="6">
        <f>'Edu index'!AD5*'world pop by country'!AD6/'world pop by country'!AD$2</f>
        <v>7.0664443414146858E-6</v>
      </c>
      <c r="AE6" s="6">
        <f>'Edu index'!AE5*'world pop by country'!AE6/'world pop by country'!AE$2</f>
        <v>7.2222963430858784E-6</v>
      </c>
    </row>
    <row r="7" spans="1:31">
      <c r="A7" s="11" t="s">
        <v>961</v>
      </c>
      <c r="B7" s="6">
        <f>'Edu index'!B6*'world pop by country'!B7/'world pop by country'!B$2</f>
        <v>0</v>
      </c>
      <c r="C7" s="6">
        <f>'Edu index'!C6*'world pop by country'!C7/'world pop by country'!C$2</f>
        <v>0</v>
      </c>
      <c r="D7" s="6">
        <f>'Edu index'!D6*'world pop by country'!D7/'world pop by country'!D$2</f>
        <v>0</v>
      </c>
      <c r="E7" s="6">
        <f>'Edu index'!E6*'world pop by country'!E7/'world pop by country'!E$2</f>
        <v>0</v>
      </c>
      <c r="F7" s="6">
        <f>'Edu index'!F6*'world pop by country'!F7/'world pop by country'!F$2</f>
        <v>0</v>
      </c>
      <c r="G7" s="6">
        <f>'Edu index'!G6*'world pop by country'!G7/'world pop by country'!G$2</f>
        <v>0</v>
      </c>
      <c r="H7" s="6">
        <f>'Edu index'!H6*'world pop by country'!H7/'world pop by country'!H$2</f>
        <v>0</v>
      </c>
      <c r="I7" s="6">
        <f>'Edu index'!I6*'world pop by country'!I7/'world pop by country'!I$2</f>
        <v>0</v>
      </c>
      <c r="J7" s="6">
        <f>'Edu index'!J6*'world pop by country'!J7/'world pop by country'!J$2</f>
        <v>0</v>
      </c>
      <c r="K7" s="6">
        <f>'Edu index'!K6*'world pop by country'!K7/'world pop by country'!K$2</f>
        <v>4.5740171119157359E-4</v>
      </c>
      <c r="L7" s="6">
        <f>'Edu index'!L6*'world pop by country'!L7/'world pop by country'!L$2</f>
        <v>4.7553673998930609E-4</v>
      </c>
      <c r="M7" s="6">
        <f>'Edu index'!M6*'world pop by country'!M7/'world pop by country'!M$2</f>
        <v>4.9700524384461129E-4</v>
      </c>
      <c r="N7" s="6">
        <f>'Edu index'!N6*'world pop by country'!N7/'world pop by country'!N$2</f>
        <v>5.2212043189918053E-4</v>
      </c>
      <c r="O7" s="6">
        <f>'Edu index'!O6*'world pop by country'!O7/'world pop by country'!O$2</f>
        <v>5.4947612410660555E-4</v>
      </c>
      <c r="P7" s="6">
        <f>'Edu index'!P6*'world pop by country'!P7/'world pop by country'!P$2</f>
        <v>5.7806653522098257E-4</v>
      </c>
      <c r="Q7" s="6">
        <f>'Edu index'!Q6*'world pop by country'!Q7/'world pop by country'!Q$2</f>
        <v>6.0769922895357134E-4</v>
      </c>
      <c r="R7" s="6">
        <f>'Edu index'!R6*'world pop by country'!R7/'world pop by country'!R$2</f>
        <v>6.4166886189026887E-4</v>
      </c>
      <c r="S7" s="6">
        <f>'Edu index'!S6*'world pop by country'!S7/'world pop by country'!S$2</f>
        <v>6.7707946158584347E-4</v>
      </c>
      <c r="T7" s="6">
        <f>'Edu index'!T6*'world pop by country'!T7/'world pop by country'!T$2</f>
        <v>7.1407165862089267E-4</v>
      </c>
      <c r="U7" s="6">
        <f>'Edu index'!U6*'world pop by country'!U7/'world pop by country'!U$2</f>
        <v>7.52328385814986E-4</v>
      </c>
      <c r="V7" s="6">
        <f>'Edu index'!V6*'world pop by country'!V7/'world pop by country'!V$2</f>
        <v>7.5441034082191839E-4</v>
      </c>
      <c r="W7" s="6">
        <f>'Edu index'!W6*'world pop by country'!W7/'world pop by country'!W$2</f>
        <v>8.1635223802540072E-4</v>
      </c>
      <c r="X7" s="6">
        <f>'Edu index'!X6*'world pop by country'!X7/'world pop by country'!X$2</f>
        <v>8.5472386106312623E-4</v>
      </c>
      <c r="Y7" s="6">
        <f>'Edu index'!Y6*'world pop by country'!Y7/'world pop by country'!Y$2</f>
        <v>8.946759506208347E-4</v>
      </c>
      <c r="Z7" s="6">
        <f>'Edu index'!Z6*'world pop by country'!Z7/'world pop by country'!Z$2</f>
        <v>9.3816404511862684E-4</v>
      </c>
      <c r="AA7" s="6">
        <f>'Edu index'!AA6*'world pop by country'!AA7/'world pop by country'!AA$2</f>
        <v>9.8079547529971106E-4</v>
      </c>
      <c r="AB7" s="6">
        <f>'Edu index'!AB6*'world pop by country'!AB7/'world pop by country'!AB$2</f>
        <v>1.0304372339970717E-3</v>
      </c>
      <c r="AC7" s="6">
        <f>'Edu index'!AC6*'world pop by country'!AC7/'world pop by country'!AC$2</f>
        <v>1.0713923033618265E-3</v>
      </c>
      <c r="AD7" s="6">
        <f>'Edu index'!AD6*'world pop by country'!AD7/'world pop by country'!AD$2</f>
        <v>1.0930740552123406E-3</v>
      </c>
      <c r="AE7" s="6">
        <f>'Edu index'!AE6*'world pop by country'!AE7/'world pop by country'!AE$2</f>
        <v>1.111071366335659E-3</v>
      </c>
    </row>
    <row r="8" spans="1:31">
      <c r="A8" s="11" t="s">
        <v>962</v>
      </c>
      <c r="B8" s="6">
        <f>'Edu index'!B7*'world pop by country'!B8/'world pop by country'!B$2</f>
        <v>0</v>
      </c>
      <c r="C8" s="6">
        <f>'Edu index'!C7*'world pop by country'!C8/'world pop by country'!C$2</f>
        <v>0</v>
      </c>
      <c r="D8" s="6">
        <f>'Edu index'!D7*'world pop by country'!D8/'world pop by country'!D$2</f>
        <v>0</v>
      </c>
      <c r="E8" s="6">
        <f>'Edu index'!E7*'world pop by country'!E8/'world pop by country'!E$2</f>
        <v>0</v>
      </c>
      <c r="F8" s="6">
        <f>'Edu index'!F7*'world pop by country'!F8/'world pop by country'!F$2</f>
        <v>0</v>
      </c>
      <c r="G8" s="6">
        <f>'Edu index'!G7*'world pop by country'!G8/'world pop by country'!G$2</f>
        <v>0</v>
      </c>
      <c r="H8" s="6">
        <f>'Edu index'!H7*'world pop by country'!H8/'world pop by country'!H$2</f>
        <v>0</v>
      </c>
      <c r="I8" s="6">
        <f>'Edu index'!I7*'world pop by country'!I8/'world pop by country'!I$2</f>
        <v>0</v>
      </c>
      <c r="J8" s="6">
        <f>'Edu index'!J7*'world pop by country'!J8/'world pop by country'!J$2</f>
        <v>0</v>
      </c>
      <c r="K8" s="6">
        <f>'Edu index'!K7*'world pop by country'!K8/'world pop by country'!K$2</f>
        <v>0</v>
      </c>
      <c r="L8" s="6">
        <f>'Edu index'!L7*'world pop by country'!L8/'world pop by country'!L$2</f>
        <v>0</v>
      </c>
      <c r="M8" s="6">
        <f>'Edu index'!M7*'world pop by country'!M8/'world pop by country'!M$2</f>
        <v>0</v>
      </c>
      <c r="N8" s="6">
        <f>'Edu index'!N7*'world pop by country'!N8/'world pop by country'!N$2</f>
        <v>0</v>
      </c>
      <c r="O8" s="6">
        <f>'Edu index'!O7*'world pop by country'!O8/'world pop by country'!O$2</f>
        <v>0</v>
      </c>
      <c r="P8" s="6">
        <f>'Edu index'!P7*'world pop by country'!P8/'world pop by country'!P$2</f>
        <v>0</v>
      </c>
      <c r="Q8" s="6">
        <f>'Edu index'!Q7*'world pop by country'!Q8/'world pop by country'!Q$2</f>
        <v>1.0700868444804142E-5</v>
      </c>
      <c r="R8" s="6">
        <f>'Edu index'!R7*'world pop by country'!R8/'world pop by country'!R$2</f>
        <v>1.0536012207175113E-5</v>
      </c>
      <c r="S8" s="6">
        <f>'Edu index'!S7*'world pop by country'!S8/'world pop by country'!S$2</f>
        <v>1.0390158582539753E-5</v>
      </c>
      <c r="T8" s="6">
        <f>'Edu index'!T7*'world pop by country'!T8/'world pop by country'!T$2</f>
        <v>1.0214897317907975E-5</v>
      </c>
      <c r="U8" s="6">
        <f>'Edu index'!U7*'world pop by country'!U8/'world pop by country'!U$2</f>
        <v>1.0052140165016598E-5</v>
      </c>
      <c r="V8" s="6">
        <f>'Edu index'!V7*'world pop by country'!V8/'world pop by country'!V$2</f>
        <v>9.8485892307337069E-6</v>
      </c>
      <c r="W8" s="6">
        <f>'Edu index'!W7*'world pop by country'!W8/'world pop by country'!W$2</f>
        <v>9.4722891774414244E-6</v>
      </c>
      <c r="X8" s="6">
        <f>'Edu index'!X7*'world pop by country'!X8/'world pop by country'!X$2</f>
        <v>9.3974415136670437E-6</v>
      </c>
      <c r="Y8" s="6">
        <f>'Edu index'!Y7*'world pop by country'!Y8/'world pop by country'!Y$2</f>
        <v>9.271727088944787E-6</v>
      </c>
      <c r="Z8" s="6">
        <f>'Edu index'!Z7*'world pop by country'!Z8/'world pop by country'!Z$2</f>
        <v>9.0369642630605829E-6</v>
      </c>
      <c r="AA8" s="6">
        <f>'Edu index'!AA7*'world pop by country'!AA8/'world pop by country'!AA$2</f>
        <v>8.865963582746899E-6</v>
      </c>
      <c r="AB8" s="6">
        <f>'Edu index'!AB7*'world pop by country'!AB8/'world pop by country'!AB$2</f>
        <v>8.6665576119517786E-6</v>
      </c>
      <c r="AC8" s="6">
        <f>'Edu index'!AC7*'world pop by country'!AC8/'world pop by country'!AC$2</f>
        <v>8.4798229048786516E-6</v>
      </c>
      <c r="AD8" s="6">
        <f>'Edu index'!AD7*'world pop by country'!AD8/'world pop by country'!AD$2</f>
        <v>8.2961358896667929E-6</v>
      </c>
      <c r="AE8" s="6">
        <f>'Edu index'!AE7*'world pop by country'!AE8/'world pop by country'!AE$2</f>
        <v>8.2203347413165231E-6</v>
      </c>
    </row>
    <row r="9" spans="1:31">
      <c r="A9" s="11" t="s">
        <v>963</v>
      </c>
      <c r="B9" s="6">
        <f>'Edu index'!B8*'world pop by country'!B9/'world pop by country'!B$2</f>
        <v>4.2570263075123729E-3</v>
      </c>
      <c r="C9" s="6">
        <f>'Edu index'!C8*'world pop by country'!C9/'world pop by country'!C$2</f>
        <v>4.2963289840017719E-3</v>
      </c>
      <c r="D9" s="6">
        <f>'Edu index'!D8*'world pop by country'!D9/'world pop by country'!D$2</f>
        <v>4.3048730617120555E-3</v>
      </c>
      <c r="E9" s="6">
        <f>'Edu index'!E8*'world pop by country'!E9/'world pop by country'!E$2</f>
        <v>4.2978460705626192E-3</v>
      </c>
      <c r="F9" s="6">
        <f>'Edu index'!F8*'world pop by country'!F9/'world pop by country'!F$2</f>
        <v>4.2978681375628993E-3</v>
      </c>
      <c r="G9" s="6">
        <f>'Edu index'!G8*'world pop by country'!G9/'world pop by country'!G$2</f>
        <v>4.3378438858139587E-3</v>
      </c>
      <c r="H9" s="6">
        <f>'Edu index'!H8*'world pop by country'!H9/'world pop by country'!H$2</f>
        <v>4.3889964325278313E-3</v>
      </c>
      <c r="I9" s="6">
        <f>'Edu index'!I8*'world pop by country'!I9/'world pop by country'!I$2</f>
        <v>4.4413654273638501E-3</v>
      </c>
      <c r="J9" s="6">
        <f>'Edu index'!J8*'world pop by country'!J9/'world pop by country'!J$2</f>
        <v>4.4921251647386876E-3</v>
      </c>
      <c r="K9" s="6">
        <f>'Edu index'!K8*'world pop by country'!K9/'world pop by country'!K$2</f>
        <v>4.6914693818812161E-3</v>
      </c>
      <c r="L9" s="6">
        <f>'Edu index'!L8*'world pop by country'!L9/'world pop by country'!L$2</f>
        <v>4.8054162018200041E-3</v>
      </c>
      <c r="M9" s="6">
        <f>'Edu index'!M8*'world pop by country'!M9/'world pop by country'!M$2</f>
        <v>4.9115117743636647E-3</v>
      </c>
      <c r="N9" s="6">
        <f>'Edu index'!N8*'world pop by country'!N9/'world pop by country'!N$2</f>
        <v>4.9311921928036108E-3</v>
      </c>
      <c r="O9" s="6">
        <f>'Edu index'!O8*'world pop by country'!O9/'world pop by country'!O$2</f>
        <v>4.9088179995805531E-3</v>
      </c>
      <c r="P9" s="6">
        <f>'Edu index'!P8*'world pop by country'!P9/'world pop by country'!P$2</f>
        <v>4.8917872940480575E-3</v>
      </c>
      <c r="Q9" s="6">
        <f>'Edu index'!Q8*'world pop by country'!Q9/'world pop by country'!Q$2</f>
        <v>4.8252098740233975E-3</v>
      </c>
      <c r="R9" s="6">
        <f>'Edu index'!R8*'world pop by country'!R9/'world pop by country'!R$2</f>
        <v>5.098264256614353E-3</v>
      </c>
      <c r="S9" s="6">
        <f>'Edu index'!S8*'world pop by country'!S9/'world pop by country'!S$2</f>
        <v>5.0974232938689919E-3</v>
      </c>
      <c r="T9" s="6">
        <f>'Edu index'!T8*'world pop by country'!T9/'world pop by country'!T$2</f>
        <v>5.122802410305158E-3</v>
      </c>
      <c r="U9" s="6">
        <f>'Edu index'!U8*'world pop by country'!U9/'world pop by country'!U$2</f>
        <v>5.172977818673952E-3</v>
      </c>
      <c r="V9" s="6">
        <f>'Edu index'!V8*'world pop by country'!V9/'world pop by country'!V$2</f>
        <v>5.2164251597112826E-3</v>
      </c>
      <c r="W9" s="6">
        <f>'Edu index'!W8*'world pop by country'!W9/'world pop by country'!W$2</f>
        <v>5.2455060153049141E-3</v>
      </c>
      <c r="X9" s="6">
        <f>'Edu index'!X8*'world pop by country'!X9/'world pop by country'!X$2</f>
        <v>5.2211159389501929E-3</v>
      </c>
      <c r="Y9" s="6">
        <f>'Edu index'!Y8*'world pop by country'!Y9/'world pop by country'!Y$2</f>
        <v>5.2100955321176525E-3</v>
      </c>
      <c r="Z9" s="6">
        <f>'Edu index'!Z8*'world pop by country'!Z9/'world pop by country'!Z$2</f>
        <v>5.2253444266570628E-3</v>
      </c>
      <c r="AA9" s="6">
        <f>'Edu index'!AA8*'world pop by country'!AA9/'world pop by country'!AA$2</f>
        <v>5.2516459132191939E-3</v>
      </c>
      <c r="AB9" s="6">
        <f>'Edu index'!AB8*'world pop by country'!AB9/'world pop by country'!AB$2</f>
        <v>5.2513575018997925E-3</v>
      </c>
      <c r="AC9" s="6">
        <f>'Edu index'!AC8*'world pop by country'!AC9/'world pop by country'!AC$2</f>
        <v>5.2877672503492471E-3</v>
      </c>
      <c r="AD9" s="6">
        <f>'Edu index'!AD8*'world pop by country'!AD9/'world pop by country'!AD$2</f>
        <v>5.2742339598471572E-3</v>
      </c>
      <c r="AE9" s="6">
        <f>'Edu index'!AE8*'world pop by country'!AE9/'world pop by country'!AE$2</f>
        <v>5.3422597127809959E-3</v>
      </c>
    </row>
    <row r="10" spans="1:31">
      <c r="A10" s="11" t="s">
        <v>964</v>
      </c>
      <c r="B10" s="6">
        <f>'Edu index'!B9*'world pop by country'!B10/'world pop by country'!B$2</f>
        <v>4.0404326637770405E-4</v>
      </c>
      <c r="C10" s="6">
        <f>'Edu index'!C9*'world pop by country'!C10/'world pop by country'!C$2</f>
        <v>4.1476257999480126E-4</v>
      </c>
      <c r="D10" s="6">
        <f>'Edu index'!D9*'world pop by country'!D10/'world pop by country'!D$2</f>
        <v>4.2160121371089432E-4</v>
      </c>
      <c r="E10" s="6">
        <f>'Edu index'!E9*'world pop by country'!E10/'world pop by country'!E$2</f>
        <v>4.3102529313579393E-4</v>
      </c>
      <c r="F10" s="6">
        <f>'Edu index'!F9*'world pop by country'!F10/'world pop by country'!F$2</f>
        <v>4.3049515841705186E-4</v>
      </c>
      <c r="G10" s="6">
        <f>'Edu index'!G9*'world pop by country'!G10/'world pop by country'!G$2</f>
        <v>4.2789839770843776E-4</v>
      </c>
      <c r="H10" s="6">
        <f>'Edu index'!H9*'world pop by country'!H10/'world pop by country'!H$2</f>
        <v>4.3196806000834814E-4</v>
      </c>
      <c r="I10" s="6">
        <f>'Edu index'!I9*'world pop by country'!I10/'world pop by country'!I$2</f>
        <v>4.4333669494596228E-4</v>
      </c>
      <c r="J10" s="6">
        <f>'Edu index'!J9*'world pop by country'!J10/'world pop by country'!J$2</f>
        <v>4.5930691274280309E-4</v>
      </c>
      <c r="K10" s="6">
        <f>'Edu index'!K9*'world pop by country'!K10/'world pop by country'!K$2</f>
        <v>4.6657958388186523E-4</v>
      </c>
      <c r="L10" s="6">
        <f>'Edu index'!L9*'world pop by country'!L10/'world pop by country'!L$2</f>
        <v>4.6568218315903523E-4</v>
      </c>
      <c r="M10" s="6">
        <f>'Edu index'!M9*'world pop by country'!M10/'world pop by country'!M$2</f>
        <v>4.5862435254678184E-4</v>
      </c>
      <c r="N10" s="6">
        <f>'Edu index'!N9*'world pop by country'!N10/'world pop by country'!N$2</f>
        <v>4.5952149370393283E-4</v>
      </c>
      <c r="O10" s="6">
        <f>'Edu index'!O9*'world pop by country'!O10/'world pop by country'!O$2</f>
        <v>4.6197371092642468E-4</v>
      </c>
      <c r="P10" s="6">
        <f>'Edu index'!P9*'world pop by country'!P10/'world pop by country'!P$2</f>
        <v>4.675815716014655E-4</v>
      </c>
      <c r="Q10" s="6">
        <f>'Edu index'!Q9*'world pop by country'!Q10/'world pop by country'!Q$2</f>
        <v>4.7727117001839675E-4</v>
      </c>
      <c r="R10" s="6">
        <f>'Edu index'!R9*'world pop by country'!R10/'world pop by country'!R$2</f>
        <v>4.9171653820992368E-4</v>
      </c>
      <c r="S10" s="6">
        <f>'Edu index'!S9*'world pop by country'!S10/'world pop by country'!S$2</f>
        <v>5.0970951258786973E-4</v>
      </c>
      <c r="T10" s="6">
        <f>'Edu index'!T9*'world pop by country'!T10/'world pop by country'!T$2</f>
        <v>5.096442072064399E-4</v>
      </c>
      <c r="U10" s="6">
        <f>'Edu index'!U9*'world pop by country'!U10/'world pop by country'!U$2</f>
        <v>5.227248063481725E-4</v>
      </c>
      <c r="V10" s="6">
        <f>'Edu index'!V9*'world pop by country'!V10/'world pop by country'!V$2</f>
        <v>5.2363389750089329E-4</v>
      </c>
      <c r="W10" s="6">
        <f>'Edu index'!W9*'world pop by country'!W10/'world pop by country'!W$2</f>
        <v>5.220219571358259E-4</v>
      </c>
      <c r="X10" s="6">
        <f>'Edu index'!X9*'world pop by country'!X10/'world pop by country'!X$2</f>
        <v>5.1755009141488248E-4</v>
      </c>
      <c r="Y10" s="6">
        <f>'Edu index'!Y9*'world pop by country'!Y10/'world pop by country'!Y$2</f>
        <v>5.1912158486549045E-4</v>
      </c>
      <c r="Z10" s="6">
        <f>'Edu index'!Z9*'world pop by country'!Z10/'world pop by country'!Z$2</f>
        <v>5.1762506408294768E-4</v>
      </c>
      <c r="AA10" s="6">
        <f>'Edu index'!AA9*'world pop by country'!AA10/'world pop by country'!AA$2</f>
        <v>5.1594968483462361E-4</v>
      </c>
      <c r="AB10" s="6">
        <f>'Edu index'!AB9*'world pop by country'!AB10/'world pop by country'!AB$2</f>
        <v>5.0691314240423749E-4</v>
      </c>
      <c r="AC10" s="6">
        <f>'Edu index'!AC9*'world pop by country'!AC10/'world pop by country'!AC$2</f>
        <v>4.9824474103609242E-4</v>
      </c>
      <c r="AD10" s="6">
        <f>'Edu index'!AD9*'world pop by country'!AD10/'world pop by country'!AD$2</f>
        <v>4.9245680852707282E-4</v>
      </c>
      <c r="AE10" s="6">
        <f>'Edu index'!AE9*'world pop by country'!AE10/'world pop by country'!AE$2</f>
        <v>4.9566401261587237E-4</v>
      </c>
    </row>
    <row r="11" spans="1:31">
      <c r="A11" s="11" t="s">
        <v>965</v>
      </c>
      <c r="B11" s="6">
        <f>'Edu index'!B10*'world pop by country'!B11/'world pop by country'!B$2</f>
        <v>2.9884516817068711E-3</v>
      </c>
      <c r="C11" s="6">
        <f>'Edu index'!C10*'world pop by country'!C11/'world pop by country'!C$2</f>
        <v>3.011710491184772E-3</v>
      </c>
      <c r="D11" s="6">
        <f>'Edu index'!D10*'world pop by country'!D11/'world pop by country'!D$2</f>
        <v>3.0326866797419686E-3</v>
      </c>
      <c r="E11" s="6">
        <f>'Edu index'!E10*'world pop by country'!E11/'world pop by country'!E$2</f>
        <v>3.0306305629349182E-3</v>
      </c>
      <c r="F11" s="6">
        <f>'Edu index'!F10*'world pop by country'!F11/'world pop by country'!F$2</f>
        <v>3.0273821227081547E-3</v>
      </c>
      <c r="G11" s="6">
        <f>'Edu index'!G10*'world pop by country'!G11/'world pop by country'!G$2</f>
        <v>3.090318167823976E-3</v>
      </c>
      <c r="H11" s="6">
        <f>'Edu index'!H10*'world pop by country'!H11/'world pop by country'!H$2</f>
        <v>3.099970944066457E-3</v>
      </c>
      <c r="I11" s="6">
        <f>'Edu index'!I10*'world pop by country'!I11/'world pop by country'!I$2</f>
        <v>3.0760590248366079E-3</v>
      </c>
      <c r="J11" s="6">
        <f>'Edu index'!J10*'world pop by country'!J11/'world pop by country'!J$2</f>
        <v>3.0674595354099107E-3</v>
      </c>
      <c r="K11" s="6">
        <f>'Edu index'!K10*'world pop by country'!K11/'world pop by country'!K$2</f>
        <v>3.0681175403245056E-3</v>
      </c>
      <c r="L11" s="6">
        <f>'Edu index'!L10*'world pop by country'!L11/'world pop by country'!L$2</f>
        <v>3.065293530995182E-3</v>
      </c>
      <c r="M11" s="6">
        <f>'Edu index'!M10*'world pop by country'!M11/'world pop by country'!M$2</f>
        <v>3.1088535039398755E-3</v>
      </c>
      <c r="N11" s="6">
        <f>'Edu index'!N10*'world pop by country'!N11/'world pop by country'!N$2</f>
        <v>3.1008133313329845E-3</v>
      </c>
      <c r="O11" s="6">
        <f>'Edu index'!O10*'world pop by country'!O11/'world pop by country'!O$2</f>
        <v>3.0803660930311411E-3</v>
      </c>
      <c r="P11" s="6">
        <f>'Edu index'!P10*'world pop by country'!P11/'world pop by country'!P$2</f>
        <v>3.0958813029820071E-3</v>
      </c>
      <c r="Q11" s="6">
        <f>'Edu index'!Q10*'world pop by country'!Q11/'world pop by country'!Q$2</f>
        <v>3.0115967948457474E-3</v>
      </c>
      <c r="R11" s="6">
        <f>'Edu index'!R10*'world pop by country'!R11/'world pop by country'!R$2</f>
        <v>2.9985756744324772E-3</v>
      </c>
      <c r="S11" s="6">
        <f>'Edu index'!S10*'world pop by country'!S11/'world pop by country'!S$2</f>
        <v>2.9904377334314834E-3</v>
      </c>
      <c r="T11" s="6">
        <f>'Edu index'!T10*'world pop by country'!T11/'world pop by country'!T$2</f>
        <v>3.0917719537620282E-3</v>
      </c>
      <c r="U11" s="6">
        <f>'Edu index'!U10*'world pop by country'!U11/'world pop by country'!U$2</f>
        <v>3.0780724360334089E-3</v>
      </c>
      <c r="V11" s="6">
        <f>'Edu index'!V10*'world pop by country'!V11/'world pop by country'!V$2</f>
        <v>3.0723701703847602E-3</v>
      </c>
      <c r="W11" s="6">
        <f>'Edu index'!W10*'world pop by country'!W11/'world pop by country'!W$2</f>
        <v>3.0764349433547397E-3</v>
      </c>
      <c r="X11" s="6">
        <f>'Edu index'!X10*'world pop by country'!X11/'world pop by country'!X$2</f>
        <v>3.0945178468831059E-3</v>
      </c>
      <c r="Y11" s="6">
        <f>'Edu index'!Y10*'world pop by country'!Y11/'world pop by country'!Y$2</f>
        <v>3.0090484751606602E-3</v>
      </c>
      <c r="Z11" s="6">
        <f>'Edu index'!Z10*'world pop by country'!Z11/'world pop by country'!Z$2</f>
        <v>2.9997562169145784E-3</v>
      </c>
      <c r="AA11" s="6">
        <f>'Edu index'!AA10*'world pop by country'!AA11/'world pop by country'!AA$2</f>
        <v>3.0205958960767458E-3</v>
      </c>
      <c r="AB11" s="6">
        <f>'Edu index'!AB10*'world pop by country'!AB11/'world pop by country'!AB$2</f>
        <v>3.0145142958613461E-3</v>
      </c>
      <c r="AC11" s="6">
        <f>'Edu index'!AC10*'world pop by country'!AC11/'world pop by country'!AC$2</f>
        <v>3.0199683183434055E-3</v>
      </c>
      <c r="AD11" s="6">
        <f>'Edu index'!AD10*'world pop by country'!AD11/'world pop by country'!AD$2</f>
        <v>3.0160991354466196E-3</v>
      </c>
      <c r="AE11" s="6">
        <f>'Edu index'!AE10*'world pop by country'!AE11/'world pop by country'!AE$2</f>
        <v>3.0179965818697115E-3</v>
      </c>
    </row>
    <row r="12" spans="1:31">
      <c r="A12" s="11" t="s">
        <v>966</v>
      </c>
      <c r="B12" s="6">
        <f>'Edu index'!B11*'world pop by country'!B12/'world pop by country'!B$2</f>
        <v>1.5846341127134349E-3</v>
      </c>
      <c r="C12" s="6">
        <f>'Edu index'!C11*'world pop by country'!C12/'world pop by country'!C$2</f>
        <v>1.5886200924003376E-3</v>
      </c>
      <c r="D12" s="6">
        <f>'Edu index'!D11*'world pop by country'!D12/'world pop by country'!D$2</f>
        <v>1.5937430482213871E-3</v>
      </c>
      <c r="E12" s="6">
        <f>'Edu index'!E11*'world pop by country'!E12/'world pop by country'!E$2</f>
        <v>1.5865691072856629E-3</v>
      </c>
      <c r="F12" s="6">
        <f>'Edu index'!F11*'world pop by country'!F12/'world pop by country'!F$2</f>
        <v>1.5756549044048161E-3</v>
      </c>
      <c r="G12" s="6">
        <f>'Edu index'!G11*'world pop by country'!G12/'world pop by country'!G$2</f>
        <v>1.5647752475827644E-3</v>
      </c>
      <c r="H12" s="6">
        <f>'Edu index'!H11*'world pop by country'!H12/'world pop by country'!H$2</f>
        <v>1.5476566766256178E-3</v>
      </c>
      <c r="I12" s="6">
        <f>'Edu index'!I11*'world pop by country'!I12/'world pop by country'!I$2</f>
        <v>1.536427725953733E-3</v>
      </c>
      <c r="J12" s="6">
        <f>'Edu index'!J11*'world pop by country'!J12/'world pop by country'!J$2</f>
        <v>1.5237587658143939E-3</v>
      </c>
      <c r="K12" s="6">
        <f>'Edu index'!K11*'world pop by country'!K12/'world pop by country'!K$2</f>
        <v>1.5122415114952302E-3</v>
      </c>
      <c r="L12" s="6">
        <f>'Edu index'!L11*'world pop by country'!L12/'world pop by country'!L$2</f>
        <v>1.4947357221253088E-3</v>
      </c>
      <c r="M12" s="6">
        <f>'Edu index'!M11*'world pop by country'!M12/'world pop by country'!M$2</f>
        <v>1.51676810915322E-3</v>
      </c>
      <c r="N12" s="6">
        <f>'Edu index'!N11*'world pop by country'!N12/'world pop by country'!N$2</f>
        <v>1.4301597683347115E-3</v>
      </c>
      <c r="O12" s="6">
        <f>'Edu index'!O11*'world pop by country'!O12/'world pop by country'!O$2</f>
        <v>1.4237887703690917E-3</v>
      </c>
      <c r="P12" s="6">
        <f>'Edu index'!P11*'world pop by country'!P12/'world pop by country'!P$2</f>
        <v>1.4222001484193538E-3</v>
      </c>
      <c r="Q12" s="6">
        <f>'Edu index'!Q11*'world pop by country'!Q12/'world pop by country'!Q$2</f>
        <v>1.4095312643088052E-3</v>
      </c>
      <c r="R12" s="6">
        <f>'Edu index'!R11*'world pop by country'!R12/'world pop by country'!R$2</f>
        <v>1.4006874219710155E-3</v>
      </c>
      <c r="S12" s="6">
        <f>'Edu index'!S11*'world pop by country'!S12/'world pop by country'!S$2</f>
        <v>1.4623223803277849E-3</v>
      </c>
      <c r="T12" s="6">
        <f>'Edu index'!T11*'world pop by country'!T12/'world pop by country'!T$2</f>
        <v>1.4413518814127694E-3</v>
      </c>
      <c r="U12" s="6">
        <f>'Edu index'!U11*'world pop by country'!U12/'world pop by country'!U$2</f>
        <v>1.4315087934468962E-3</v>
      </c>
      <c r="V12" s="6">
        <f>'Edu index'!V11*'world pop by country'!V12/'world pop by country'!V$2</f>
        <v>1.4378609926403096E-3</v>
      </c>
      <c r="W12" s="6">
        <f>'Edu index'!W11*'world pop by country'!W12/'world pop by country'!W$2</f>
        <v>1.4181396278646632E-3</v>
      </c>
      <c r="X12" s="6">
        <f>'Edu index'!X11*'world pop by country'!X12/'world pop by country'!X$2</f>
        <v>1.3988819933311171E-3</v>
      </c>
      <c r="Y12" s="6">
        <f>'Edu index'!Y11*'world pop by country'!Y12/'world pop by country'!Y$2</f>
        <v>1.3590671211290706E-3</v>
      </c>
      <c r="Z12" s="6">
        <f>'Edu index'!Z11*'world pop by country'!Z12/'world pop by country'!Z$2</f>
        <v>1.3693411930101574E-3</v>
      </c>
      <c r="AA12" s="6">
        <f>'Edu index'!AA11*'world pop by country'!AA12/'world pop by country'!AA$2</f>
        <v>1.3574550871202535E-3</v>
      </c>
      <c r="AB12" s="6">
        <f>'Edu index'!AB11*'world pop by country'!AB12/'world pop by country'!AB$2</f>
        <v>1.3362120517992388E-3</v>
      </c>
      <c r="AC12" s="6">
        <f>'Edu index'!AC11*'world pop by country'!AC12/'world pop by country'!AC$2</f>
        <v>1.3181101160897445E-3</v>
      </c>
      <c r="AD12" s="6">
        <f>'Edu index'!AD11*'world pop by country'!AD12/'world pop by country'!AD$2</f>
        <v>1.2983920076902558E-3</v>
      </c>
      <c r="AE12" s="6">
        <f>'Edu index'!AE11*'world pop by country'!AE12/'world pop by country'!AE$2</f>
        <v>1.2802989345692137E-3</v>
      </c>
    </row>
    <row r="13" spans="1:31">
      <c r="A13" s="11" t="s">
        <v>967</v>
      </c>
      <c r="B13" s="6">
        <f>'Edu index'!B12*'world pop by country'!B13/'world pop by country'!B$2</f>
        <v>0</v>
      </c>
      <c r="C13" s="6">
        <f>'Edu index'!C12*'world pop by country'!C13/'world pop by country'!C$2</f>
        <v>0</v>
      </c>
      <c r="D13" s="6">
        <f>'Edu index'!D12*'world pop by country'!D13/'world pop by country'!D$2</f>
        <v>0</v>
      </c>
      <c r="E13" s="6">
        <f>'Edu index'!E12*'world pop by country'!E13/'world pop by country'!E$2</f>
        <v>0</v>
      </c>
      <c r="F13" s="6">
        <f>'Edu index'!F12*'world pop by country'!F13/'world pop by country'!F$2</f>
        <v>0</v>
      </c>
      <c r="G13" s="6">
        <f>'Edu index'!G12*'world pop by country'!G13/'world pop by country'!G$2</f>
        <v>8.581526843650935E-4</v>
      </c>
      <c r="H13" s="6">
        <f>'Edu index'!H12*'world pop by country'!H13/'world pop by country'!H$2</f>
        <v>8.5938950884770096E-4</v>
      </c>
      <c r="I13" s="6">
        <f>'Edu index'!I12*'world pop by country'!I13/'world pop by country'!I$2</f>
        <v>8.6702988276484577E-4</v>
      </c>
      <c r="J13" s="6">
        <f>'Edu index'!J12*'world pop by country'!J13/'world pop by country'!J$2</f>
        <v>8.8267851200612242E-4</v>
      </c>
      <c r="K13" s="6">
        <f>'Edu index'!K12*'world pop by country'!K13/'world pop by country'!K$2</f>
        <v>8.9596201955909234E-4</v>
      </c>
      <c r="L13" s="6">
        <f>'Edu index'!L12*'world pop by country'!L13/'world pop by country'!L$2</f>
        <v>9.0643897745481747E-4</v>
      </c>
      <c r="M13" s="6">
        <f>'Edu index'!M12*'world pop by country'!M13/'world pop by country'!M$2</f>
        <v>9.1672579299644603E-4</v>
      </c>
      <c r="N13" s="6">
        <f>'Edu index'!N12*'world pop by country'!N13/'world pop by country'!N$2</f>
        <v>9.256670491961436E-4</v>
      </c>
      <c r="O13" s="6">
        <f>'Edu index'!O12*'world pop by country'!O13/'world pop by country'!O$2</f>
        <v>9.3480160121092129E-4</v>
      </c>
      <c r="P13" s="6">
        <f>'Edu index'!P12*'world pop by country'!P13/'world pop by country'!P$2</f>
        <v>9.4226885893259596E-4</v>
      </c>
      <c r="Q13" s="6">
        <f>'Edu index'!Q12*'world pop by country'!Q13/'world pop by country'!Q$2</f>
        <v>9.2103024797093988E-4</v>
      </c>
      <c r="R13" s="6">
        <f>'Edu index'!R12*'world pop by country'!R13/'world pop by country'!R$2</f>
        <v>9.5889767191359638E-4</v>
      </c>
      <c r="S13" s="6">
        <f>'Edu index'!S12*'world pop by country'!S13/'world pop by country'!S$2</f>
        <v>9.3250925187505357E-4</v>
      </c>
      <c r="T13" s="6">
        <f>'Edu index'!T12*'world pop by country'!T13/'world pop by country'!T$2</f>
        <v>9.3206626095017093E-4</v>
      </c>
      <c r="U13" s="6">
        <f>'Edu index'!U12*'world pop by country'!U13/'world pop by country'!U$2</f>
        <v>9.474097134282946E-4</v>
      </c>
      <c r="V13" s="6">
        <f>'Edu index'!V12*'world pop by country'!V13/'world pop by country'!V$2</f>
        <v>9.2380112191498974E-4</v>
      </c>
      <c r="W13" s="6">
        <f>'Edu index'!W12*'world pop by country'!W13/'world pop by country'!W$2</f>
        <v>9.2765148963223074E-4</v>
      </c>
      <c r="X13" s="6">
        <f>'Edu index'!X12*'world pop by country'!X13/'world pop by country'!X$2</f>
        <v>9.2985615334332616E-4</v>
      </c>
      <c r="Y13" s="6">
        <f>'Edu index'!Y12*'world pop by country'!Y13/'world pop by country'!Y$2</f>
        <v>9.3102198199826838E-4</v>
      </c>
      <c r="Z13" s="6">
        <f>'Edu index'!Z12*'world pop by country'!Z13/'world pop by country'!Z$2</f>
        <v>9.3871284063210599E-4</v>
      </c>
      <c r="AA13" s="6">
        <f>'Edu index'!AA12*'world pop by country'!AA13/'world pop by country'!AA$2</f>
        <v>9.466663916682307E-4</v>
      </c>
      <c r="AB13" s="6">
        <f>'Edu index'!AB12*'world pop by country'!AB13/'world pop by country'!AB$2</f>
        <v>9.8157893237379502E-4</v>
      </c>
      <c r="AC13" s="6">
        <f>'Edu index'!AC12*'world pop by country'!AC13/'world pop by country'!AC$2</f>
        <v>9.8619098029933288E-4</v>
      </c>
      <c r="AD13" s="6">
        <f>'Edu index'!AD12*'world pop by country'!AD13/'world pop by country'!AD$2</f>
        <v>9.8017385144873485E-4</v>
      </c>
      <c r="AE13" s="6">
        <f>'Edu index'!AE12*'world pop by country'!AE13/'world pop by country'!AE$2</f>
        <v>9.7736360932301303E-4</v>
      </c>
    </row>
    <row r="14" spans="1:31">
      <c r="A14" s="11" t="s">
        <v>968</v>
      </c>
      <c r="B14" s="6">
        <f>'Edu index'!B13*'world pop by country'!B14/'world pop by country'!B$2</f>
        <v>0</v>
      </c>
      <c r="C14" s="6">
        <f>'Edu index'!C13*'world pop by country'!C14/'world pop by country'!C$2</f>
        <v>0</v>
      </c>
      <c r="D14" s="6">
        <f>'Edu index'!D13*'world pop by country'!D14/'world pop by country'!D$2</f>
        <v>0</v>
      </c>
      <c r="E14" s="6">
        <f>'Edu index'!E13*'world pop by country'!E14/'world pop by country'!E$2</f>
        <v>0</v>
      </c>
      <c r="F14" s="6">
        <f>'Edu index'!F13*'world pop by country'!F14/'world pop by country'!F$2</f>
        <v>0</v>
      </c>
      <c r="G14" s="6">
        <f>'Edu index'!G13*'world pop by country'!G14/'world pop by country'!G$2</f>
        <v>0</v>
      </c>
      <c r="H14" s="6">
        <f>'Edu index'!H13*'world pop by country'!H14/'world pop by country'!H$2</f>
        <v>0</v>
      </c>
      <c r="I14" s="6">
        <f>'Edu index'!I13*'world pop by country'!I14/'world pop by country'!I$2</f>
        <v>0</v>
      </c>
      <c r="J14" s="6">
        <f>'Edu index'!J13*'world pop by country'!J14/'world pop by country'!J$2</f>
        <v>0</v>
      </c>
      <c r="K14" s="6">
        <f>'Edu index'!K13*'world pop by country'!K14/'world pop by country'!K$2</f>
        <v>0</v>
      </c>
      <c r="L14" s="6">
        <f>'Edu index'!L13*'world pop by country'!L14/'world pop by country'!L$2</f>
        <v>3.4336800481298757E-5</v>
      </c>
      <c r="M14" s="6">
        <f>'Edu index'!M13*'world pop by country'!M14/'world pop by country'!M$2</f>
        <v>3.4724749540993645E-5</v>
      </c>
      <c r="N14" s="6">
        <f>'Edu index'!N13*'world pop by country'!N14/'world pop by country'!N$2</f>
        <v>3.5017587073105909E-5</v>
      </c>
      <c r="O14" s="6">
        <f>'Edu index'!O13*'world pop by country'!O14/'world pop by country'!O$2</f>
        <v>3.5230743421945064E-5</v>
      </c>
      <c r="P14" s="6">
        <f>'Edu index'!P13*'world pop by country'!P14/'world pop by country'!P$2</f>
        <v>3.5412571707375864E-5</v>
      </c>
      <c r="Q14" s="6">
        <f>'Edu index'!Q13*'world pop by country'!Q14/'world pop by country'!Q$2</f>
        <v>3.5591012483280663E-5</v>
      </c>
      <c r="R14" s="6">
        <f>'Edu index'!R13*'world pop by country'!R14/'world pop by country'!R$2</f>
        <v>3.6045337866829252E-5</v>
      </c>
      <c r="S14" s="6">
        <f>'Edu index'!S13*'world pop by country'!S14/'world pop by country'!S$2</f>
        <v>3.6186258721707627E-5</v>
      </c>
      <c r="T14" s="6">
        <f>'Edu index'!T13*'world pop by country'!T14/'world pop by country'!T$2</f>
        <v>3.647292413284715E-5</v>
      </c>
      <c r="U14" s="6">
        <f>'Edu index'!U13*'world pop by country'!U14/'world pop by country'!U$2</f>
        <v>3.6831748483701132E-5</v>
      </c>
      <c r="V14" s="6">
        <f>'Edu index'!V13*'world pop by country'!V14/'world pop by country'!V$2</f>
        <v>3.7218718168373439E-5</v>
      </c>
      <c r="W14" s="6">
        <f>'Edu index'!W13*'world pop by country'!W14/'world pop by country'!W$2</f>
        <v>3.7207200692508766E-5</v>
      </c>
      <c r="X14" s="6">
        <f>'Edu index'!X13*'world pop by country'!X14/'world pop by country'!X$2</f>
        <v>3.7170506531813033E-5</v>
      </c>
      <c r="Y14" s="6">
        <f>'Edu index'!Y13*'world pop by country'!Y14/'world pop by country'!Y$2</f>
        <v>3.7160780016375529E-5</v>
      </c>
      <c r="Z14" s="6">
        <f>'Edu index'!Z13*'world pop by country'!Z14/'world pop by country'!Z$2</f>
        <v>3.71792074398881E-5</v>
      </c>
      <c r="AA14" s="6">
        <f>'Edu index'!AA13*'world pop by country'!AA14/'world pop by country'!AA$2</f>
        <v>3.7467262495110865E-5</v>
      </c>
      <c r="AB14" s="6">
        <f>'Edu index'!AB13*'world pop by country'!AB14/'world pop by country'!AB$2</f>
        <v>3.7749035121490216E-5</v>
      </c>
      <c r="AC14" s="6">
        <f>'Edu index'!AC13*'world pop by country'!AC14/'world pop by country'!AC$2</f>
        <v>3.7848261153949263E-5</v>
      </c>
      <c r="AD14" s="6">
        <f>'Edu index'!AD13*'world pop by country'!AD14/'world pop by country'!AD$2</f>
        <v>3.7941053951865566E-5</v>
      </c>
      <c r="AE14" s="6">
        <f>'Edu index'!AE13*'world pop by country'!AE14/'world pop by country'!AE$2</f>
        <v>3.8163638997845767E-5</v>
      </c>
    </row>
    <row r="15" spans="1:31">
      <c r="A15" s="11" t="s">
        <v>969</v>
      </c>
      <c r="B15" s="6">
        <f>'Edu index'!B14*'world pop by country'!B15/'world pop by country'!B$2</f>
        <v>3.0724950080843574E-5</v>
      </c>
      <c r="C15" s="6">
        <f>'Edu index'!C14*'world pop by country'!C15/'world pop by country'!C$2</f>
        <v>3.2162682723962272E-5</v>
      </c>
      <c r="D15" s="6">
        <f>'Edu index'!D14*'world pop by country'!D15/'world pop by country'!D$2</f>
        <v>3.2815193707716422E-5</v>
      </c>
      <c r="E15" s="6">
        <f>'Edu index'!E14*'world pop by country'!E15/'world pop by country'!E$2</f>
        <v>3.4083727529869098E-5</v>
      </c>
      <c r="F15" s="6">
        <f>'Edu index'!F14*'world pop by country'!F15/'world pop by country'!F$2</f>
        <v>3.5206377997519795E-5</v>
      </c>
      <c r="G15" s="6">
        <f>'Edu index'!G14*'world pop by country'!G15/'world pop by country'!G$2</f>
        <v>3.6265458935028109E-5</v>
      </c>
      <c r="H15" s="6">
        <f>'Edu index'!H14*'world pop by country'!H15/'world pop by country'!H$2</f>
        <v>3.6919049814786482E-5</v>
      </c>
      <c r="I15" s="6">
        <f>'Edu index'!I14*'world pop by country'!I15/'world pop by country'!I$2</f>
        <v>3.7485382066919482E-5</v>
      </c>
      <c r="J15" s="6">
        <f>'Edu index'!J14*'world pop by country'!J15/'world pop by country'!J$2</f>
        <v>3.8022328292433646E-5</v>
      </c>
      <c r="K15" s="6">
        <f>'Edu index'!K14*'world pop by country'!K15/'world pop by country'!K$2</f>
        <v>3.8465984296590142E-5</v>
      </c>
      <c r="L15" s="6">
        <f>'Edu index'!L14*'world pop by country'!L15/'world pop by country'!L$2</f>
        <v>3.918719808316298E-5</v>
      </c>
      <c r="M15" s="6">
        <f>'Edu index'!M14*'world pop by country'!M15/'world pop by country'!M$2</f>
        <v>3.9959065544928014E-5</v>
      </c>
      <c r="N15" s="6">
        <f>'Edu index'!N14*'world pop by country'!N15/'world pop by country'!N$2</f>
        <v>4.1298124594098578E-5</v>
      </c>
      <c r="O15" s="6">
        <f>'Edu index'!O14*'world pop by country'!O15/'world pop by country'!O$2</f>
        <v>4.2740351398324122E-5</v>
      </c>
      <c r="P15" s="6">
        <f>'Edu index'!P14*'world pop by country'!P15/'world pop by country'!P$2</f>
        <v>4.3873222679898594E-5</v>
      </c>
      <c r="Q15" s="6">
        <f>'Edu index'!Q14*'world pop by country'!Q15/'world pop by country'!Q$2</f>
        <v>4.5096991334328825E-5</v>
      </c>
      <c r="R15" s="6">
        <f>'Edu index'!R14*'world pop by country'!R15/'world pop by country'!R$2</f>
        <v>4.6840907731679731E-5</v>
      </c>
      <c r="S15" s="6">
        <f>'Edu index'!S14*'world pop by country'!S15/'world pop by country'!S$2</f>
        <v>4.868140291862116E-5</v>
      </c>
      <c r="T15" s="6">
        <f>'Edu index'!T14*'world pop by country'!T15/'world pop by country'!T$2</f>
        <v>5.0441048515702964E-5</v>
      </c>
      <c r="U15" s="6">
        <f>'Edu index'!U14*'world pop by country'!U15/'world pop by country'!U$2</f>
        <v>5.2254935459124095E-5</v>
      </c>
      <c r="V15" s="6">
        <f>'Edu index'!V14*'world pop by country'!V15/'world pop by country'!V$2</f>
        <v>5.3960587353962035E-5</v>
      </c>
      <c r="W15" s="6">
        <f>'Edu index'!W14*'world pop by country'!W15/'world pop by country'!W$2</f>
        <v>5.6034771519810603E-5</v>
      </c>
      <c r="X15" s="6">
        <f>'Edu index'!X14*'world pop by country'!X15/'world pop by country'!X$2</f>
        <v>5.7018458834104454E-5</v>
      </c>
      <c r="Y15" s="6">
        <f>'Edu index'!Y14*'world pop by country'!Y15/'world pop by country'!Y$2</f>
        <v>5.8861965474925645E-5</v>
      </c>
      <c r="Z15" s="6">
        <f>'Edu index'!Z14*'world pop by country'!Z15/'world pop by country'!Z$2</f>
        <v>6.0894643702922999E-5</v>
      </c>
      <c r="AA15" s="6">
        <f>'Edu index'!AA14*'world pop by country'!AA15/'world pop by country'!AA$2</f>
        <v>6.834803297217076E-5</v>
      </c>
      <c r="AB15" s="6">
        <f>'Edu index'!AB14*'world pop by country'!AB15/'world pop by country'!AB$2</f>
        <v>7.0802225619256287E-5</v>
      </c>
      <c r="AC15" s="6">
        <f>'Edu index'!AC14*'world pop by country'!AC15/'world pop by country'!AC$2</f>
        <v>7.2273579816935882E-5</v>
      </c>
      <c r="AD15" s="6">
        <f>'Edu index'!AD14*'world pop by country'!AD15/'world pop by country'!AD$2</f>
        <v>7.3084567893558358E-5</v>
      </c>
      <c r="AE15" s="6">
        <f>'Edu index'!AE14*'world pop by country'!AE15/'world pop by country'!AE$2</f>
        <v>7.4741938990754558E-5</v>
      </c>
    </row>
    <row r="16" spans="1:31">
      <c r="A16" s="11" t="s">
        <v>970</v>
      </c>
      <c r="B16" s="6">
        <f>'Edu index'!B15*'world pop by country'!B16/'world pop by country'!B$2</f>
        <v>4.2136768464981298E-3</v>
      </c>
      <c r="C16" s="6">
        <f>'Edu index'!C15*'world pop by country'!C16/'world pop by country'!C$2</f>
        <v>4.4341736598651474E-3</v>
      </c>
      <c r="D16" s="6">
        <f>'Edu index'!D15*'world pop by country'!D16/'world pop by country'!D$2</f>
        <v>4.6281582981389192E-3</v>
      </c>
      <c r="E16" s="6">
        <f>'Edu index'!E15*'world pop by country'!E16/'world pop by country'!E$2</f>
        <v>4.8097789763225998E-3</v>
      </c>
      <c r="F16" s="6">
        <f>'Edu index'!F15*'world pop by country'!F16/'world pop by country'!F$2</f>
        <v>4.9956736920588806E-3</v>
      </c>
      <c r="G16" s="6">
        <f>'Edu index'!G15*'world pop by country'!G16/'world pop by country'!G$2</f>
        <v>5.1851116898494597E-3</v>
      </c>
      <c r="H16" s="6">
        <f>'Edu index'!H15*'world pop by country'!H16/'world pop by country'!H$2</f>
        <v>5.4285149913045347E-3</v>
      </c>
      <c r="I16" s="6">
        <f>'Edu index'!I15*'world pop by country'!I16/'world pop by country'!I$2</f>
        <v>5.6623114219901578E-3</v>
      </c>
      <c r="J16" s="6">
        <f>'Edu index'!J15*'world pop by country'!J16/'world pop by country'!J$2</f>
        <v>5.9175841244303714E-3</v>
      </c>
      <c r="K16" s="6">
        <f>'Edu index'!K15*'world pop by country'!K16/'world pop by country'!K$2</f>
        <v>6.1498705388850893E-3</v>
      </c>
      <c r="L16" s="6">
        <f>'Edu index'!L15*'world pop by country'!L16/'world pop by country'!L$2</f>
        <v>6.362493363591919E-3</v>
      </c>
      <c r="M16" s="6">
        <f>'Edu index'!M15*'world pop by country'!M16/'world pop by country'!M$2</f>
        <v>6.5101652042785334E-3</v>
      </c>
      <c r="N16" s="6">
        <f>'Edu index'!N15*'world pop by country'!N16/'world pop by country'!N$2</f>
        <v>6.6004028366661981E-3</v>
      </c>
      <c r="O16" s="6">
        <f>'Edu index'!O15*'world pop by country'!O16/'world pop by country'!O$2</f>
        <v>6.7864047619139141E-3</v>
      </c>
      <c r="P16" s="6">
        <f>'Edu index'!P15*'world pop by country'!P16/'world pop by country'!P$2</f>
        <v>6.9738792566397412E-3</v>
      </c>
      <c r="Q16" s="6">
        <f>'Edu index'!Q15*'world pop by country'!Q16/'world pop by country'!Q$2</f>
        <v>7.1411784204008025E-3</v>
      </c>
      <c r="R16" s="6">
        <f>'Edu index'!R15*'world pop by country'!R16/'world pop by country'!R$2</f>
        <v>7.2847935501176592E-3</v>
      </c>
      <c r="S16" s="6">
        <f>'Edu index'!S15*'world pop by country'!S16/'world pop by country'!S$2</f>
        <v>7.3987864871408876E-3</v>
      </c>
      <c r="T16" s="6">
        <f>'Edu index'!T15*'world pop by country'!T16/'world pop by country'!T$2</f>
        <v>7.3701281194780933E-3</v>
      </c>
      <c r="U16" s="6">
        <f>'Edu index'!U15*'world pop by country'!U16/'world pop by country'!U$2</f>
        <v>7.7561584680429741E-3</v>
      </c>
      <c r="V16" s="6">
        <f>'Edu index'!V15*'world pop by country'!V16/'world pop by country'!V$2</f>
        <v>8.2504352973326537E-3</v>
      </c>
      <c r="W16" s="6">
        <f>'Edu index'!W15*'world pop by country'!W16/'world pop by country'!W$2</f>
        <v>8.5914729642746004E-3</v>
      </c>
      <c r="X16" s="6">
        <f>'Edu index'!X15*'world pop by country'!X16/'world pop by country'!X$2</f>
        <v>8.8681153533985996E-3</v>
      </c>
      <c r="Y16" s="6">
        <f>'Edu index'!Y15*'world pop by country'!Y16/'world pop by country'!Y$2</f>
        <v>8.9771603138307562E-3</v>
      </c>
      <c r="Z16" s="6">
        <f>'Edu index'!Z15*'world pop by country'!Z16/'world pop by country'!Z$2</f>
        <v>8.9453388336326461E-3</v>
      </c>
      <c r="AA16" s="6">
        <f>'Edu index'!AA15*'world pop by country'!AA16/'world pop by country'!AA$2</f>
        <v>9.5793473604035059E-3</v>
      </c>
      <c r="AB16" s="6">
        <f>'Edu index'!AB15*'world pop by country'!AB16/'world pop by country'!AB$2</f>
        <v>9.9814677154042193E-3</v>
      </c>
      <c r="AC16" s="6">
        <f>'Edu index'!AC15*'world pop by country'!AC16/'world pop by country'!AC$2</f>
        <v>1.037093715429215E-2</v>
      </c>
      <c r="AD16" s="6">
        <f>'Edu index'!AD15*'world pop by country'!AD16/'world pop by country'!AD$2</f>
        <v>1.0635764478769969E-2</v>
      </c>
      <c r="AE16" s="6">
        <f>'Edu index'!AE15*'world pop by country'!AE16/'world pop by country'!AE$2</f>
        <v>1.0778788582963496E-2</v>
      </c>
    </row>
    <row r="17" spans="1:31">
      <c r="A17" s="11" t="s">
        <v>971</v>
      </c>
      <c r="B17" s="6">
        <f>'Edu index'!B16*'world pop by country'!B17/'world pop by country'!B$2</f>
        <v>4.8415464329635108E-5</v>
      </c>
      <c r="C17" s="6">
        <f>'Edu index'!C16*'world pop by country'!C17/'world pop by country'!C$2</f>
        <v>4.8549893028196251E-5</v>
      </c>
      <c r="D17" s="6">
        <f>'Edu index'!D16*'world pop by country'!D17/'world pop by country'!D$2</f>
        <v>4.8471175251982953E-5</v>
      </c>
      <c r="E17" s="6">
        <f>'Edu index'!E16*'world pop by country'!E17/'world pop by country'!E$2</f>
        <v>4.8197582745972482E-5</v>
      </c>
      <c r="F17" s="6">
        <f>'Edu index'!F16*'world pop by country'!F17/'world pop by country'!F$2</f>
        <v>4.7915928055889107E-5</v>
      </c>
      <c r="G17" s="6">
        <f>'Edu index'!G16*'world pop by country'!G17/'world pop by country'!G$2</f>
        <v>4.7619011136238273E-5</v>
      </c>
      <c r="H17" s="6">
        <f>'Edu index'!H16*'world pop by country'!H17/'world pop by country'!H$2</f>
        <v>4.7148783140606858E-5</v>
      </c>
      <c r="I17" s="6">
        <f>'Edu index'!I16*'world pop by country'!I17/'world pop by country'!I$2</f>
        <v>4.6621120700050106E-5</v>
      </c>
      <c r="J17" s="6">
        <f>'Edu index'!J16*'world pop by country'!J17/'world pop by country'!J$2</f>
        <v>4.5188944483077144E-5</v>
      </c>
      <c r="K17" s="6">
        <f>'Edu index'!K16*'world pop by country'!K17/'world pop by country'!K$2</f>
        <v>4.5600196737959864E-5</v>
      </c>
      <c r="L17" s="6">
        <f>'Edu index'!L16*'world pop by country'!L17/'world pop by country'!L$2</f>
        <v>4.5611761290873475E-5</v>
      </c>
      <c r="M17" s="6">
        <f>'Edu index'!M16*'world pop by country'!M17/'world pop by country'!M$2</f>
        <v>4.4848795589156819E-5</v>
      </c>
      <c r="N17" s="6">
        <f>'Edu index'!N16*'world pop by country'!N17/'world pop by country'!N$2</f>
        <v>4.4616229902679333E-5</v>
      </c>
      <c r="O17" s="6">
        <f>'Edu index'!O16*'world pop by country'!O17/'world pop by country'!O$2</f>
        <v>4.4401763046296128E-5</v>
      </c>
      <c r="P17" s="6">
        <f>'Edu index'!P16*'world pop by country'!P17/'world pop by country'!P$2</f>
        <v>4.420912949733617E-5</v>
      </c>
      <c r="Q17" s="6">
        <f>'Edu index'!Q16*'world pop by country'!Q17/'world pop by country'!Q$2</f>
        <v>4.4052053751973695E-5</v>
      </c>
      <c r="R17" s="6">
        <f>'Edu index'!R16*'world pop by country'!R17/'world pop by country'!R$2</f>
        <v>4.3921614035232533E-5</v>
      </c>
      <c r="S17" s="6">
        <f>'Edu index'!S16*'world pop by country'!S17/'world pop by country'!S$2</f>
        <v>4.3809424918854409E-5</v>
      </c>
      <c r="T17" s="6">
        <f>'Edu index'!T16*'world pop by country'!T17/'world pop by country'!T$2</f>
        <v>4.3879382506786815E-5</v>
      </c>
      <c r="U17" s="6">
        <f>'Edu index'!U16*'world pop by country'!U17/'world pop by country'!U$2</f>
        <v>4.3874477005909571E-5</v>
      </c>
      <c r="V17" s="6">
        <f>'Edu index'!V16*'world pop by country'!V17/'world pop by country'!V$2</f>
        <v>4.2814162026016106E-5</v>
      </c>
      <c r="W17" s="6">
        <f>'Edu index'!W16*'world pop by country'!W17/'world pop by country'!W$2</f>
        <v>4.2993393217821368E-5</v>
      </c>
      <c r="X17" s="6">
        <f>'Edu index'!X16*'world pop by country'!X17/'world pop by country'!X$2</f>
        <v>4.3565799014716634E-5</v>
      </c>
      <c r="Y17" s="6">
        <f>'Edu index'!Y16*'world pop by country'!Y17/'world pop by country'!Y$2</f>
        <v>4.3001267244060584E-5</v>
      </c>
      <c r="Z17" s="6">
        <f>'Edu index'!Z16*'world pop by country'!Z17/'world pop by country'!Z$2</f>
        <v>4.2391130081730368E-5</v>
      </c>
      <c r="AA17" s="6">
        <f>'Edu index'!AA16*'world pop by country'!AA17/'world pop by country'!AA$2</f>
        <v>4.1764292705779403E-5</v>
      </c>
      <c r="AB17" s="6">
        <f>'Edu index'!AB16*'world pop by country'!AB17/'world pop by country'!AB$2</f>
        <v>4.1109970171421148E-5</v>
      </c>
      <c r="AC17" s="6">
        <f>'Edu index'!AC16*'world pop by country'!AC17/'world pop by country'!AC$2</f>
        <v>4.0223085095946753E-5</v>
      </c>
      <c r="AD17" s="6">
        <f>'Edu index'!AD16*'world pop by country'!AD17/'world pop by country'!AD$2</f>
        <v>3.9536133942167093E-5</v>
      </c>
      <c r="AE17" s="6">
        <f>'Edu index'!AE16*'world pop by country'!AE17/'world pop by country'!AE$2</f>
        <v>3.9306755884401457E-5</v>
      </c>
    </row>
    <row r="18" spans="1:31">
      <c r="A18" s="11" t="s">
        <v>972</v>
      </c>
      <c r="B18" s="6">
        <f>'Edu index'!B17*'world pop by country'!B18/'world pop by country'!B$2</f>
        <v>0</v>
      </c>
      <c r="C18" s="6">
        <f>'Edu index'!C17*'world pop by country'!C18/'world pop by country'!C$2</f>
        <v>0</v>
      </c>
      <c r="D18" s="6">
        <f>'Edu index'!D17*'world pop by country'!D18/'world pop by country'!D$2</f>
        <v>0</v>
      </c>
      <c r="E18" s="6">
        <f>'Edu index'!E17*'world pop by country'!E18/'world pop by country'!E$2</f>
        <v>0</v>
      </c>
      <c r="F18" s="6">
        <f>'Edu index'!F17*'world pop by country'!F18/'world pop by country'!F$2</f>
        <v>0</v>
      </c>
      <c r="G18" s="6">
        <f>'Edu index'!G17*'world pop by country'!G18/'world pop by country'!G$2</f>
        <v>1.6465006963772447E-3</v>
      </c>
      <c r="H18" s="6">
        <f>'Edu index'!H17*'world pop by country'!H18/'world pop by country'!H$2</f>
        <v>1.6623660472203721E-3</v>
      </c>
      <c r="I18" s="6">
        <f>'Edu index'!I17*'world pop by country'!I18/'world pop by country'!I$2</f>
        <v>1.6583463269537213E-3</v>
      </c>
      <c r="J18" s="6">
        <f>'Edu index'!J17*'world pop by country'!J18/'world pop by country'!J$2</f>
        <v>1.643766395084908E-3</v>
      </c>
      <c r="K18" s="6">
        <f>'Edu index'!K17*'world pop by country'!K18/'world pop by country'!K$2</f>
        <v>1.6481656854705517E-3</v>
      </c>
      <c r="L18" s="6">
        <f>'Edu index'!L17*'world pop by country'!L18/'world pop by country'!L$2</f>
        <v>1.6536392671716109E-3</v>
      </c>
      <c r="M18" s="6">
        <f>'Edu index'!M17*'world pop by country'!M18/'world pop by country'!M$2</f>
        <v>1.6551275008468641E-3</v>
      </c>
      <c r="N18" s="6">
        <f>'Edu index'!N17*'world pop by country'!N18/'world pop by country'!N$2</f>
        <v>1.6598143595160382E-3</v>
      </c>
      <c r="O18" s="6">
        <f>'Edu index'!O17*'world pop by country'!O18/'world pop by country'!O$2</f>
        <v>1.6610665247896812E-3</v>
      </c>
      <c r="P18" s="6">
        <f>'Edu index'!P17*'world pop by country'!P18/'world pop by country'!P$2</f>
        <v>1.6637129664775411E-3</v>
      </c>
      <c r="Q18" s="6">
        <f>'Edu index'!Q17*'world pop by country'!Q18/'world pop by country'!Q$2</f>
        <v>1.6653291705210889E-3</v>
      </c>
      <c r="R18" s="6">
        <f>'Edu index'!R17*'world pop by country'!R18/'world pop by country'!R$2</f>
        <v>1.7102217616614891E-3</v>
      </c>
      <c r="S18" s="6">
        <f>'Edu index'!S17*'world pop by country'!S18/'world pop by country'!S$2</f>
        <v>1.7557880433617431E-3</v>
      </c>
      <c r="T18" s="6">
        <f>'Edu index'!T17*'world pop by country'!T18/'world pop by country'!T$2</f>
        <v>1.8042152179744554E-3</v>
      </c>
      <c r="U18" s="6">
        <f>'Edu index'!U17*'world pop by country'!U18/'world pop by country'!U$2</f>
        <v>1.8328338444687873E-3</v>
      </c>
      <c r="V18" s="6">
        <f>'Edu index'!V17*'world pop by country'!V18/'world pop by country'!V$2</f>
        <v>1.8168522555338505E-3</v>
      </c>
      <c r="W18" s="6">
        <f>'Edu index'!W17*'world pop by country'!W18/'world pop by country'!W$2</f>
        <v>1.7998108660624223E-3</v>
      </c>
      <c r="X18" s="6">
        <f>'Edu index'!X17*'world pop by country'!X18/'world pop by country'!X$2</f>
        <v>1.7883723641499644E-3</v>
      </c>
      <c r="Y18" s="6">
        <f>'Edu index'!Y17*'world pop by country'!Y18/'world pop by country'!Y$2</f>
        <v>1.7817790424053083E-3</v>
      </c>
      <c r="Z18" s="6">
        <f>'Edu index'!Z17*'world pop by country'!Z18/'world pop by country'!Z$2</f>
        <v>1.7610322511487143E-3</v>
      </c>
      <c r="AA18" s="6">
        <f>'Edu index'!AA17*'world pop by country'!AA18/'world pop by country'!AA$2</f>
        <v>1.7400134649948116E-3</v>
      </c>
      <c r="AB18" s="6">
        <f>'Edu index'!AB17*'world pop by country'!AB18/'world pop by country'!AB$2</f>
        <v>1.7254782177490301E-3</v>
      </c>
      <c r="AC18" s="6">
        <f>'Edu index'!AC17*'world pop by country'!AC18/'world pop by country'!AC$2</f>
        <v>1.7127062664128189E-3</v>
      </c>
      <c r="AD18" s="6">
        <f>'Edu index'!AD17*'world pop by country'!AD18/'world pop by country'!AD$2</f>
        <v>1.6895837965191225E-3</v>
      </c>
      <c r="AE18" s="6">
        <f>'Edu index'!AE17*'world pop by country'!AE18/'world pop by country'!AE$2</f>
        <v>1.655502938457789E-3</v>
      </c>
    </row>
    <row r="19" spans="1:31">
      <c r="A19" s="11" t="s">
        <v>973</v>
      </c>
      <c r="B19" s="6">
        <f>'Edu index'!B18*'world pop by country'!B19/'world pop by country'!B$2</f>
        <v>2.1496290430149294E-3</v>
      </c>
      <c r="C19" s="6">
        <f>'Edu index'!C18*'world pop by country'!C19/'world pop by country'!C$2</f>
        <v>2.1373659041524946E-3</v>
      </c>
      <c r="D19" s="6">
        <f>'Edu index'!D18*'world pop by country'!D19/'world pop by country'!D$2</f>
        <v>2.2189390944429904E-3</v>
      </c>
      <c r="E19" s="6">
        <f>'Edu index'!E18*'world pop by country'!E19/'world pop by country'!E$2</f>
        <v>2.2890392828839009E-3</v>
      </c>
      <c r="F19" s="6">
        <f>'Edu index'!F18*'world pop by country'!F19/'world pop by country'!F$2</f>
        <v>2.2954361955598956E-3</v>
      </c>
      <c r="G19" s="6">
        <f>'Edu index'!G18*'world pop by country'!G19/'world pop by country'!G$2</f>
        <v>2.3067111419986411E-3</v>
      </c>
      <c r="H19" s="6">
        <f>'Edu index'!H18*'world pop by country'!H19/'world pop by country'!H$2</f>
        <v>2.3084578312215741E-3</v>
      </c>
      <c r="I19" s="6">
        <f>'Edu index'!I18*'world pop by country'!I19/'world pop by country'!I$2</f>
        <v>2.2884989252087186E-3</v>
      </c>
      <c r="J19" s="6">
        <f>'Edu index'!J18*'world pop by country'!J19/'world pop by country'!J$2</f>
        <v>2.2702484085428969E-3</v>
      </c>
      <c r="K19" s="6">
        <f>'Edu index'!K18*'world pop by country'!K19/'world pop by country'!K$2</f>
        <v>2.2246150798653956E-3</v>
      </c>
      <c r="L19" s="6">
        <f>'Edu index'!L18*'world pop by country'!L19/'world pop by country'!L$2</f>
        <v>2.2025098385240827E-3</v>
      </c>
      <c r="M19" s="6">
        <f>'Edu index'!M18*'world pop by country'!M19/'world pop by country'!M$2</f>
        <v>2.1740581173480314E-3</v>
      </c>
      <c r="N19" s="6">
        <f>'Edu index'!N18*'world pop by country'!N19/'world pop by country'!N$2</f>
        <v>2.149894902126203E-3</v>
      </c>
      <c r="O19" s="6">
        <f>'Edu index'!O18*'world pop by country'!O19/'world pop by country'!O$2</f>
        <v>2.1247154101347648E-3</v>
      </c>
      <c r="P19" s="6">
        <f>'Edu index'!P18*'world pop by country'!P19/'world pop by country'!P$2</f>
        <v>2.0983607458533492E-3</v>
      </c>
      <c r="Q19" s="6">
        <f>'Edu index'!Q18*'world pop by country'!Q19/'world pop by country'!Q$2</f>
        <v>2.0831349583534798E-3</v>
      </c>
      <c r="R19" s="6">
        <f>'Edu index'!R18*'world pop by country'!R19/'world pop by country'!R$2</f>
        <v>2.0811971737960296E-3</v>
      </c>
      <c r="S19" s="6">
        <f>'Edu index'!S18*'world pop by country'!S19/'world pop by country'!S$2</f>
        <v>2.052531238682129E-3</v>
      </c>
      <c r="T19" s="6">
        <f>'Edu index'!T18*'world pop by country'!T19/'world pop by country'!T$2</f>
        <v>2.0052011580155862E-3</v>
      </c>
      <c r="U19" s="6">
        <f>'Edu index'!U18*'world pop by country'!U19/'world pop by country'!U$2</f>
        <v>1.983720044819171E-3</v>
      </c>
      <c r="V19" s="6">
        <f>'Edu index'!V18*'world pop by country'!V19/'world pop by country'!V$2</f>
        <v>1.9540640307150782E-3</v>
      </c>
      <c r="W19" s="6">
        <f>'Edu index'!W18*'world pop by country'!W19/'world pop by country'!W$2</f>
        <v>1.9244180709279326E-3</v>
      </c>
      <c r="X19" s="6">
        <f>'Edu index'!X18*'world pop by country'!X19/'world pop by country'!X$2</f>
        <v>1.8918087698362224E-3</v>
      </c>
      <c r="Y19" s="6">
        <f>'Edu index'!Y18*'world pop by country'!Y19/'world pop by country'!Y$2</f>
        <v>1.8712276070959595E-3</v>
      </c>
      <c r="Z19" s="6">
        <f>'Edu index'!Z18*'world pop by country'!Z19/'world pop by country'!Z$2</f>
        <v>1.8453695996904179E-3</v>
      </c>
      <c r="AA19" s="6">
        <f>'Edu index'!AA18*'world pop by country'!AA19/'world pop by country'!AA$2</f>
        <v>1.8285491397836055E-3</v>
      </c>
      <c r="AB19" s="6">
        <f>'Edu index'!AB18*'world pop by country'!AB19/'world pop by country'!AB$2</f>
        <v>1.8034027188453391E-3</v>
      </c>
      <c r="AC19" s="6">
        <f>'Edu index'!AC18*'world pop by country'!AC19/'world pop by country'!AC$2</f>
        <v>1.7870908991529857E-3</v>
      </c>
      <c r="AD19" s="6">
        <f>'Edu index'!AD18*'world pop by country'!AD19/'world pop by country'!AD$2</f>
        <v>1.7614280204865042E-3</v>
      </c>
      <c r="AE19" s="6">
        <f>'Edu index'!AE18*'world pop by country'!AE19/'world pop by country'!AE$2</f>
        <v>1.7412345378767218E-3</v>
      </c>
    </row>
    <row r="20" spans="1:31">
      <c r="A20" s="11" t="s">
        <v>974</v>
      </c>
      <c r="B20" s="6">
        <f>'Edu index'!B19*'world pop by country'!B20/'world pop by country'!B$2</f>
        <v>1.5071392816204417E-5</v>
      </c>
      <c r="C20" s="6">
        <f>'Edu index'!C19*'world pop by country'!C20/'world pop by country'!C$2</f>
        <v>1.5347910169910191E-5</v>
      </c>
      <c r="D20" s="6">
        <f>'Edu index'!D19*'world pop by country'!D20/'world pop by country'!D$2</f>
        <v>1.5690733128976974E-5</v>
      </c>
      <c r="E20" s="6">
        <f>'Edu index'!E19*'world pop by country'!E20/'world pop by country'!E$2</f>
        <v>1.601069481967284E-5</v>
      </c>
      <c r="F20" s="6">
        <f>'Edu index'!F19*'world pop by country'!F20/'world pop by country'!F$2</f>
        <v>1.6365087810316622E-5</v>
      </c>
      <c r="G20" s="6">
        <f>'Edu index'!G19*'world pop by country'!G20/'world pop by country'!G$2</f>
        <v>1.6738737135404665E-5</v>
      </c>
      <c r="H20" s="6">
        <f>'Edu index'!H19*'world pop by country'!H20/'world pop by country'!H$2</f>
        <v>1.7122674301250104E-5</v>
      </c>
      <c r="I20" s="6">
        <f>'Edu index'!I19*'world pop by country'!I20/'world pop by country'!I$2</f>
        <v>1.7524605909569886E-5</v>
      </c>
      <c r="J20" s="6">
        <f>'Edu index'!J19*'world pop by country'!J20/'world pop by country'!J$2</f>
        <v>1.7958331116847353E-5</v>
      </c>
      <c r="K20" s="6">
        <f>'Edu index'!K19*'world pop by country'!K20/'world pop by country'!K$2</f>
        <v>1.8329919585956167E-5</v>
      </c>
      <c r="L20" s="6">
        <f>'Edu index'!L19*'world pop by country'!L20/'world pop by country'!L$2</f>
        <v>1.8640112954620678E-5</v>
      </c>
      <c r="M20" s="6">
        <f>'Edu index'!M19*'world pop by country'!M20/'world pop by country'!M$2</f>
        <v>1.8817409040003792E-5</v>
      </c>
      <c r="N20" s="6">
        <f>'Edu index'!N19*'world pop by country'!N20/'world pop by country'!N$2</f>
        <v>1.9169120337594177E-5</v>
      </c>
      <c r="O20" s="6">
        <f>'Edu index'!O19*'world pop by country'!O20/'world pop by country'!O$2</f>
        <v>1.9494723370759648E-5</v>
      </c>
      <c r="P20" s="6">
        <f>'Edu index'!P19*'world pop by country'!P20/'world pop by country'!P$2</f>
        <v>1.9778004353533985E-5</v>
      </c>
      <c r="Q20" s="6">
        <f>'Edu index'!Q19*'world pop by country'!Q20/'world pop by country'!Q$2</f>
        <v>1.9357259441153515E-5</v>
      </c>
      <c r="R20" s="6">
        <f>'Edu index'!R19*'world pop by country'!R20/'world pop by country'!R$2</f>
        <v>2.0152918356527817E-5</v>
      </c>
      <c r="S20" s="6">
        <f>'Edu index'!S19*'world pop by country'!S20/'world pop by country'!S$2</f>
        <v>2.0436170471409906E-5</v>
      </c>
      <c r="T20" s="6">
        <f>'Edu index'!T19*'world pop by country'!T20/'world pop by country'!T$2</f>
        <v>2.0719364569842247E-5</v>
      </c>
      <c r="U20" s="6">
        <f>'Edu index'!U19*'world pop by country'!U20/'world pop by country'!U$2</f>
        <v>2.0850507807074729E-5</v>
      </c>
      <c r="V20" s="6">
        <f>'Edu index'!V19*'world pop by country'!V20/'world pop by country'!V$2</f>
        <v>2.1895597943288869E-5</v>
      </c>
      <c r="W20" s="6">
        <f>'Edu index'!W19*'world pop by country'!W20/'world pop by country'!W$2</f>
        <v>2.1620429287863314E-5</v>
      </c>
      <c r="X20" s="6">
        <f>'Edu index'!X19*'world pop by country'!X20/'world pop by country'!X$2</f>
        <v>2.2257891171084851E-5</v>
      </c>
      <c r="Y20" s="6">
        <f>'Edu index'!Y19*'world pop by country'!Y20/'world pop by country'!Y$2</f>
        <v>2.2390210047625707E-5</v>
      </c>
      <c r="Z20" s="6">
        <f>'Edu index'!Z19*'world pop by country'!Z20/'world pop by country'!Z$2</f>
        <v>2.265884532778891E-5</v>
      </c>
      <c r="AA20" s="6">
        <f>'Edu index'!AA19*'world pop by country'!AA20/'world pop by country'!AA$2</f>
        <v>2.2957355947591471E-5</v>
      </c>
      <c r="AB20" s="6">
        <f>'Edu index'!AB19*'world pop by country'!AB20/'world pop by country'!AB$2</f>
        <v>2.3829020596151678E-5</v>
      </c>
      <c r="AC20" s="6">
        <f>'Edu index'!AC19*'world pop by country'!AC20/'world pop by country'!AC$2</f>
        <v>2.3768405326176736E-5</v>
      </c>
      <c r="AD20" s="6">
        <f>'Edu index'!AD19*'world pop by country'!AD20/'world pop by country'!AD$2</f>
        <v>2.3876788736368613E-5</v>
      </c>
      <c r="AE20" s="6">
        <f>'Edu index'!AE19*'world pop by country'!AE20/'world pop by country'!AE$2</f>
        <v>2.4124714909012382E-5</v>
      </c>
    </row>
    <row r="21" spans="1:31">
      <c r="A21" s="11" t="s">
        <v>975</v>
      </c>
      <c r="B21" s="6">
        <f>'Edu index'!B20*'world pop by country'!B21/'world pop by country'!B$2</f>
        <v>1.6821027855666663E-4</v>
      </c>
      <c r="C21" s="6">
        <f>'Edu index'!C20*'world pop by country'!C21/'world pop by country'!C$2</f>
        <v>1.7443224416686812E-4</v>
      </c>
      <c r="D21" s="6">
        <f>'Edu index'!D20*'world pop by country'!D21/'world pop by country'!D$2</f>
        <v>1.8010365149274669E-4</v>
      </c>
      <c r="E21" s="6">
        <f>'Edu index'!E20*'world pop by country'!E21/'world pop by country'!E$2</f>
        <v>1.852473873402449E-4</v>
      </c>
      <c r="F21" s="6">
        <f>'Edu index'!F20*'world pop by country'!F21/'world pop by country'!F$2</f>
        <v>1.8971510940380152E-4</v>
      </c>
      <c r="G21" s="6">
        <f>'Edu index'!G20*'world pop by country'!G21/'world pop by country'!G$2</f>
        <v>1.9515390743497232E-4</v>
      </c>
      <c r="H21" s="6">
        <f>'Edu index'!H20*'world pop by country'!H21/'world pop by country'!H$2</f>
        <v>1.9979342514922713E-4</v>
      </c>
      <c r="I21" s="6">
        <f>'Edu index'!I20*'world pop by country'!I21/'world pop by country'!I$2</f>
        <v>2.0543188119597275E-4</v>
      </c>
      <c r="J21" s="6">
        <f>'Edu index'!J20*'world pop by country'!J21/'world pop by country'!J$2</f>
        <v>2.1031151030342969E-4</v>
      </c>
      <c r="K21" s="6">
        <f>'Edu index'!K20*'world pop by country'!K21/'world pop by country'!K$2</f>
        <v>2.1687838743115524E-4</v>
      </c>
      <c r="L21" s="6">
        <f>'Edu index'!L20*'world pop by country'!L21/'world pop by country'!L$2</f>
        <v>2.2602699748480677E-4</v>
      </c>
      <c r="M21" s="6">
        <f>'Edu index'!M20*'world pop by country'!M21/'world pop by country'!M$2</f>
        <v>2.4352125439676178E-4</v>
      </c>
      <c r="N21" s="6">
        <f>'Edu index'!N20*'world pop by country'!N21/'world pop by country'!N$2</f>
        <v>2.5727102130409938E-4</v>
      </c>
      <c r="O21" s="6">
        <f>'Edu index'!O20*'world pop by country'!O21/'world pop by country'!O$2</f>
        <v>2.6708524587900219E-4</v>
      </c>
      <c r="P21" s="6">
        <f>'Edu index'!P20*'world pop by country'!P21/'world pop by country'!P$2</f>
        <v>2.7803306783410776E-4</v>
      </c>
      <c r="Q21" s="6">
        <f>'Edu index'!Q20*'world pop by country'!Q21/'world pop by country'!Q$2</f>
        <v>2.8859912288101152E-4</v>
      </c>
      <c r="R21" s="6">
        <f>'Edu index'!R20*'world pop by country'!R21/'world pop by country'!R$2</f>
        <v>2.9964437377643326E-4</v>
      </c>
      <c r="S21" s="6">
        <f>'Edu index'!S20*'world pop by country'!S21/'world pop by country'!S$2</f>
        <v>3.1115565830974333E-4</v>
      </c>
      <c r="T21" s="6">
        <f>'Edu index'!T20*'world pop by country'!T21/'world pop by country'!T$2</f>
        <v>3.2303028663812733E-4</v>
      </c>
      <c r="U21" s="6">
        <f>'Edu index'!U20*'world pop by country'!U21/'world pop by country'!U$2</f>
        <v>3.3615016390714237E-4</v>
      </c>
      <c r="V21" s="6">
        <f>'Edu index'!V20*'world pop by country'!V21/'world pop by country'!V$2</f>
        <v>3.4896534392444048E-4</v>
      </c>
      <c r="W21" s="6">
        <f>'Edu index'!W20*'world pop by country'!W21/'world pop by country'!W$2</f>
        <v>3.6221302601558602E-4</v>
      </c>
      <c r="X21" s="6">
        <f>'Edu index'!X20*'world pop by country'!X21/'world pop by country'!X$2</f>
        <v>3.8553573490868426E-4</v>
      </c>
      <c r="Y21" s="6">
        <f>'Edu index'!Y20*'world pop by country'!Y21/'world pop by country'!Y$2</f>
        <v>4.0861584942580349E-4</v>
      </c>
      <c r="Z21" s="6">
        <f>'Edu index'!Z20*'world pop by country'!Z21/'world pop by country'!Z$2</f>
        <v>4.1876988049509371E-4</v>
      </c>
      <c r="AA21" s="6">
        <f>'Edu index'!AA20*'world pop by country'!AA21/'world pop by country'!AA$2</f>
        <v>4.3566596717753366E-4</v>
      </c>
      <c r="AB21" s="6">
        <f>'Edu index'!AB20*'world pop by country'!AB21/'world pop by country'!AB$2</f>
        <v>4.3991558073598993E-4</v>
      </c>
      <c r="AC21" s="6">
        <f>'Edu index'!AC20*'world pop by country'!AC21/'world pop by country'!AC$2</f>
        <v>4.4522463621001439E-4</v>
      </c>
      <c r="AD21" s="6">
        <f>'Edu index'!AD20*'world pop by country'!AD21/'world pop by country'!AD$2</f>
        <v>4.5458414974764962E-4</v>
      </c>
      <c r="AE21" s="6">
        <f>'Edu index'!AE20*'world pop by country'!AE21/'world pop by country'!AE$2</f>
        <v>4.6237497026597871E-4</v>
      </c>
    </row>
    <row r="22" spans="1:31">
      <c r="A22" s="11" t="s">
        <v>976</v>
      </c>
      <c r="B22" s="6">
        <f>'Edu index'!B21*'world pop by country'!B22/'world pop by country'!B$2</f>
        <v>0</v>
      </c>
      <c r="C22" s="6">
        <f>'Edu index'!C21*'world pop by country'!C22/'world pop by country'!C$2</f>
        <v>0</v>
      </c>
      <c r="D22" s="6">
        <f>'Edu index'!D21*'world pop by country'!D22/'world pop by country'!D$2</f>
        <v>0</v>
      </c>
      <c r="E22" s="6">
        <f>'Edu index'!E21*'world pop by country'!E22/'world pop by country'!E$2</f>
        <v>0</v>
      </c>
      <c r="F22" s="6">
        <f>'Edu index'!F21*'world pop by country'!F22/'world pop by country'!F$2</f>
        <v>0</v>
      </c>
      <c r="G22" s="6">
        <f>'Edu index'!G21*'world pop by country'!G22/'world pop by country'!G$2</f>
        <v>0</v>
      </c>
      <c r="H22" s="6">
        <f>'Edu index'!H21*'world pop by country'!H22/'world pop by country'!H$2</f>
        <v>0</v>
      </c>
      <c r="I22" s="6">
        <f>'Edu index'!I21*'world pop by country'!I22/'world pop by country'!I$2</f>
        <v>0</v>
      </c>
      <c r="J22" s="6">
        <f>'Edu index'!J21*'world pop by country'!J22/'world pop by country'!J$2</f>
        <v>0</v>
      </c>
      <c r="K22" s="6">
        <f>'Edu index'!K21*'world pop by country'!K22/'world pop by country'!K$2</f>
        <v>0</v>
      </c>
      <c r="L22" s="6">
        <f>'Edu index'!L21*'world pop by country'!L22/'world pop by country'!L$2</f>
        <v>0</v>
      </c>
      <c r="M22" s="6">
        <f>'Edu index'!M21*'world pop by country'!M22/'world pop by country'!M$2</f>
        <v>0</v>
      </c>
      <c r="N22" s="6">
        <f>'Edu index'!N21*'world pop by country'!N22/'world pop by country'!N$2</f>
        <v>0</v>
      </c>
      <c r="O22" s="6">
        <f>'Edu index'!O21*'world pop by country'!O22/'world pop by country'!O$2</f>
        <v>0</v>
      </c>
      <c r="P22" s="6">
        <f>'Edu index'!P21*'world pop by country'!P22/'world pop by country'!P$2</f>
        <v>0</v>
      </c>
      <c r="Q22" s="6">
        <f>'Edu index'!Q21*'world pop by country'!Q22/'world pop by country'!Q$2</f>
        <v>2.9302574610565013E-5</v>
      </c>
      <c r="R22" s="6">
        <f>'Edu index'!R21*'world pop by country'!R22/'world pop by country'!R$2</f>
        <v>2.9931854424645079E-5</v>
      </c>
      <c r="S22" s="6">
        <f>'Edu index'!S21*'world pop by country'!S22/'world pop by country'!S$2</f>
        <v>3.1579477911779721E-5</v>
      </c>
      <c r="T22" s="6">
        <f>'Edu index'!T21*'world pop by country'!T22/'world pop by country'!T$2</f>
        <v>3.3090588266917434E-5</v>
      </c>
      <c r="U22" s="6">
        <f>'Edu index'!U21*'world pop by country'!U22/'world pop by country'!U$2</f>
        <v>3.4628469100440209E-5</v>
      </c>
      <c r="V22" s="6">
        <f>'Edu index'!V21*'world pop by country'!V22/'world pop by country'!V$2</f>
        <v>3.6662814084253929E-5</v>
      </c>
      <c r="W22" s="6">
        <f>'Edu index'!W21*'world pop by country'!W22/'world pop by country'!W$2</f>
        <v>3.8431841187611414E-5</v>
      </c>
      <c r="X22" s="6">
        <f>'Edu index'!X21*'world pop by country'!X22/'world pop by country'!X$2</f>
        <v>4.0884018106863905E-5</v>
      </c>
      <c r="Y22" s="6">
        <f>'Edu index'!Y21*'world pop by country'!Y22/'world pop by country'!Y$2</f>
        <v>4.3587744589583568E-5</v>
      </c>
      <c r="Z22" s="6">
        <f>'Edu index'!Z21*'world pop by country'!Z22/'world pop by country'!Z$2</f>
        <v>4.506489542148111E-5</v>
      </c>
      <c r="AA22" s="6">
        <f>'Edu index'!AA21*'world pop by country'!AA22/'world pop by country'!AA$2</f>
        <v>4.6955457764801237E-5</v>
      </c>
      <c r="AB22" s="6">
        <f>'Edu index'!AB21*'world pop by country'!AB22/'world pop by country'!AB$2</f>
        <v>4.8858924149486746E-5</v>
      </c>
      <c r="AC22" s="6">
        <f>'Edu index'!AC21*'world pop by country'!AC22/'world pop by country'!AC$2</f>
        <v>5.0774220368619225E-5</v>
      </c>
      <c r="AD22" s="6">
        <f>'Edu index'!AD21*'world pop by country'!AD22/'world pop by country'!AD$2</f>
        <v>5.1658131658948588E-5</v>
      </c>
      <c r="AE22" s="6">
        <f>'Edu index'!AE21*'world pop by country'!AE22/'world pop by country'!AE$2</f>
        <v>5.2433926462904696E-5</v>
      </c>
    </row>
    <row r="23" spans="1:31">
      <c r="A23" s="11" t="s">
        <v>977</v>
      </c>
      <c r="B23" s="6">
        <f>'Edu index'!B22*'world pop by country'!B23/'world pop by country'!B$2</f>
        <v>6.5208555444315973E-4</v>
      </c>
      <c r="C23" s="6">
        <f>'Edu index'!C22*'world pop by country'!C23/'world pop by country'!C$2</f>
        <v>6.6807773492710647E-4</v>
      </c>
      <c r="D23" s="6">
        <f>'Edu index'!D22*'world pop by country'!D23/'world pop by country'!D$2</f>
        <v>6.8151663129384767E-4</v>
      </c>
      <c r="E23" s="6">
        <f>'Edu index'!E22*'world pop by country'!E23/'world pop by country'!E$2</f>
        <v>6.9267747212050008E-4</v>
      </c>
      <c r="F23" s="6">
        <f>'Edu index'!F22*'world pop by country'!F23/'world pop by country'!F$2</f>
        <v>7.0537370012823352E-4</v>
      </c>
      <c r="G23" s="6">
        <f>'Edu index'!G22*'world pop by country'!G23/'world pop by country'!G$2</f>
        <v>7.1705732565589526E-4</v>
      </c>
      <c r="H23" s="6">
        <f>'Edu index'!H22*'world pop by country'!H23/'world pop by country'!H$2</f>
        <v>7.2613428061539108E-4</v>
      </c>
      <c r="I23" s="6">
        <f>'Edu index'!I22*'world pop by country'!I23/'world pop by country'!I$2</f>
        <v>7.1817236264887739E-4</v>
      </c>
      <c r="J23" s="6">
        <f>'Edu index'!J22*'world pop by country'!J23/'world pop by country'!J$2</f>
        <v>7.4409027091999606E-4</v>
      </c>
      <c r="K23" s="6">
        <f>'Edu index'!K22*'world pop by country'!K23/'world pop by country'!K$2</f>
        <v>7.7250571093692342E-4</v>
      </c>
      <c r="L23" s="6">
        <f>'Edu index'!L22*'world pop by country'!L23/'world pop by country'!L$2</f>
        <v>7.9111826141238723E-4</v>
      </c>
      <c r="M23" s="6">
        <f>'Edu index'!M22*'world pop by country'!M23/'world pop by country'!M$2</f>
        <v>7.9341492564709531E-4</v>
      </c>
      <c r="N23" s="6">
        <f>'Edu index'!N22*'world pop by country'!N23/'world pop by country'!N$2</f>
        <v>8.0793113411080028E-4</v>
      </c>
      <c r="O23" s="6">
        <f>'Edu index'!O22*'world pop by country'!O23/'world pop by country'!O$2</f>
        <v>8.1390910587800019E-4</v>
      </c>
      <c r="P23" s="6">
        <f>'Edu index'!P22*'world pop by country'!P23/'world pop by country'!P$2</f>
        <v>8.0774409215013301E-4</v>
      </c>
      <c r="Q23" s="6">
        <f>'Edu index'!Q22*'world pop by country'!Q23/'world pop by country'!Q$2</f>
        <v>8.0342427849827084E-4</v>
      </c>
      <c r="R23" s="6">
        <f>'Edu index'!R22*'world pop by country'!R23/'world pop by country'!R$2</f>
        <v>8.1231821105641488E-4</v>
      </c>
      <c r="S23" s="6">
        <f>'Edu index'!S22*'world pop by country'!S23/'world pop by country'!S$2</f>
        <v>8.0235936352289928E-4</v>
      </c>
      <c r="T23" s="6">
        <f>'Edu index'!T22*'world pop by country'!T23/'world pop by country'!T$2</f>
        <v>8.2203569653697126E-4</v>
      </c>
      <c r="U23" s="6">
        <f>'Edu index'!U22*'world pop by country'!U23/'world pop by country'!U$2</f>
        <v>8.3002157121576947E-4</v>
      </c>
      <c r="V23" s="6">
        <f>'Edu index'!V22*'world pop by country'!V23/'world pop by country'!V$2</f>
        <v>8.3796898029151574E-4</v>
      </c>
      <c r="W23" s="6">
        <f>'Edu index'!W22*'world pop by country'!W23/'world pop by country'!W$2</f>
        <v>8.4160303026278816E-4</v>
      </c>
      <c r="X23" s="6">
        <f>'Edu index'!X22*'world pop by country'!X23/'world pop by country'!X$2</f>
        <v>8.4731617411844598E-4</v>
      </c>
      <c r="Y23" s="6">
        <f>'Edu index'!Y22*'world pop by country'!Y23/'world pop by country'!Y$2</f>
        <v>8.6629070958718949E-4</v>
      </c>
      <c r="Z23" s="6">
        <f>'Edu index'!Z22*'world pop by country'!Z23/'world pop by country'!Z$2</f>
        <v>8.7499868623636806E-4</v>
      </c>
      <c r="AA23" s="6">
        <f>'Edu index'!AA22*'world pop by country'!AA23/'world pop by country'!AA$2</f>
        <v>8.8632342307719476E-4</v>
      </c>
      <c r="AB23" s="6">
        <f>'Edu index'!AB22*'world pop by country'!AB23/'world pop by country'!AB$2</f>
        <v>8.9482585241385134E-4</v>
      </c>
      <c r="AC23" s="6">
        <f>'Edu index'!AC22*'world pop by country'!AC23/'world pop by country'!AC$2</f>
        <v>9.1932385579397095E-4</v>
      </c>
      <c r="AD23" s="6">
        <f>'Edu index'!AD22*'world pop by country'!AD23/'world pop by country'!AD$2</f>
        <v>9.2796628494892688E-4</v>
      </c>
      <c r="AE23" s="6">
        <f>'Edu index'!AE22*'world pop by country'!AE23/'world pop by country'!AE$2</f>
        <v>9.3816837201991874E-4</v>
      </c>
    </row>
    <row r="24" spans="1:31">
      <c r="A24" s="11" t="s">
        <v>978</v>
      </c>
      <c r="B24" s="6">
        <f>'Edu index'!B23*'world pop by country'!B24/'world pop by country'!B$2</f>
        <v>0</v>
      </c>
      <c r="C24" s="6">
        <f>'Edu index'!C23*'world pop by country'!C24/'world pop by country'!C$2</f>
        <v>0</v>
      </c>
      <c r="D24" s="6">
        <f>'Edu index'!D23*'world pop by country'!D24/'world pop by country'!D$2</f>
        <v>0</v>
      </c>
      <c r="E24" s="6">
        <f>'Edu index'!E23*'world pop by country'!E24/'world pop by country'!E$2</f>
        <v>0</v>
      </c>
      <c r="F24" s="6">
        <f>'Edu index'!F23*'world pop by country'!F24/'world pop by country'!F$2</f>
        <v>0</v>
      </c>
      <c r="G24" s="6">
        <f>'Edu index'!G23*'world pop by country'!G24/'world pop by country'!G$2</f>
        <v>0</v>
      </c>
      <c r="H24" s="6">
        <f>'Edu index'!H23*'world pop by country'!H24/'world pop by country'!H$2</f>
        <v>0</v>
      </c>
      <c r="I24" s="6">
        <f>'Edu index'!I23*'world pop by country'!I24/'world pop by country'!I$2</f>
        <v>0</v>
      </c>
      <c r="J24" s="6">
        <f>'Edu index'!J23*'world pop by country'!J24/'world pop by country'!J$2</f>
        <v>0</v>
      </c>
      <c r="K24" s="6">
        <f>'Edu index'!K23*'world pop by country'!K24/'world pop by country'!K$2</f>
        <v>0</v>
      </c>
      <c r="L24" s="6">
        <f>'Edu index'!L23*'world pop by country'!L24/'world pop by country'!L$2</f>
        <v>5.8198190232531708E-4</v>
      </c>
      <c r="M24" s="6">
        <f>'Edu index'!M23*'world pop by country'!M24/'world pop by country'!M$2</f>
        <v>5.8480237832279425E-4</v>
      </c>
      <c r="N24" s="6">
        <f>'Edu index'!N23*'world pop by country'!N24/'world pop by country'!N$2</f>
        <v>5.8887553530566925E-4</v>
      </c>
      <c r="O24" s="6">
        <f>'Edu index'!O23*'world pop by country'!O24/'world pop by country'!O$2</f>
        <v>5.9164509055754477E-4</v>
      </c>
      <c r="P24" s="6">
        <f>'Edu index'!P23*'world pop by country'!P24/'world pop by country'!P$2</f>
        <v>5.9434631031506622E-4</v>
      </c>
      <c r="Q24" s="6">
        <f>'Edu index'!Q23*'world pop by country'!Q24/'world pop by country'!Q$2</f>
        <v>5.9822581985390858E-4</v>
      </c>
      <c r="R24" s="6">
        <f>'Edu index'!R23*'world pop by country'!R24/'world pop by country'!R$2</f>
        <v>6.0114505443844743E-4</v>
      </c>
      <c r="S24" s="6">
        <f>'Edu index'!S23*'world pop by country'!S24/'world pop by country'!S$2</f>
        <v>6.0393758453332119E-4</v>
      </c>
      <c r="T24" s="6">
        <f>'Edu index'!T23*'world pop by country'!T24/'world pop by country'!T$2</f>
        <v>6.064085553028803E-4</v>
      </c>
      <c r="U24" s="6">
        <f>'Edu index'!U23*'world pop by country'!U24/'world pop by country'!U$2</f>
        <v>6.0276016962945321E-4</v>
      </c>
      <c r="V24" s="6">
        <f>'Edu index'!V23*'world pop by country'!V24/'world pop by country'!V$2</f>
        <v>5.8104713682078149E-4</v>
      </c>
      <c r="W24" s="6">
        <f>'Edu index'!W23*'world pop by country'!W24/'world pop by country'!W$2</f>
        <v>5.9289845399341319E-4</v>
      </c>
      <c r="X24" s="6">
        <f>'Edu index'!X23*'world pop by country'!X24/'world pop by country'!X$2</f>
        <v>6.3074943128506918E-4</v>
      </c>
      <c r="Y24" s="6">
        <f>'Edu index'!Y23*'world pop by country'!Y24/'world pop by country'!Y$2</f>
        <v>6.3550112986903817E-4</v>
      </c>
      <c r="Z24" s="6">
        <f>'Edu index'!Z23*'world pop by country'!Z24/'world pop by country'!Z$2</f>
        <v>6.3365868831359216E-4</v>
      </c>
      <c r="AA24" s="6">
        <f>'Edu index'!AA23*'world pop by country'!AA24/'world pop by country'!AA$2</f>
        <v>6.2849883194251738E-4</v>
      </c>
      <c r="AB24" s="6">
        <f>'Edu index'!AB23*'world pop by country'!AB24/'world pop by country'!AB$2</f>
        <v>6.4076830997152696E-4</v>
      </c>
      <c r="AC24" s="6">
        <f>'Edu index'!AC23*'world pop by country'!AC24/'world pop by country'!AC$2</f>
        <v>6.3244426079602054E-4</v>
      </c>
      <c r="AD24" s="6">
        <f>'Edu index'!AD23*'world pop by country'!AD24/'world pop by country'!AD$2</f>
        <v>6.2636946766416173E-4</v>
      </c>
      <c r="AE24" s="6">
        <f>'Edu index'!AE23*'world pop by country'!AE24/'world pop by country'!AE$2</f>
        <v>6.189161564613498E-4</v>
      </c>
    </row>
    <row r="25" spans="1:31">
      <c r="A25" s="11" t="s">
        <v>979</v>
      </c>
      <c r="B25" s="6">
        <f>'Edu index'!B24*'world pop by country'!B25/'world pop by country'!B$2</f>
        <v>7.8757464763953321E-5</v>
      </c>
      <c r="C25" s="6">
        <f>'Edu index'!C24*'world pop by country'!C25/'world pop by country'!C$2</f>
        <v>8.2396595467172534E-5</v>
      </c>
      <c r="D25" s="6">
        <f>'Edu index'!D24*'world pop by country'!D25/'world pop by country'!D$2</f>
        <v>8.4212909273437657E-5</v>
      </c>
      <c r="E25" s="6">
        <f>'Edu index'!E24*'world pop by country'!E25/'world pop by country'!E$2</f>
        <v>8.5617496089533687E-5</v>
      </c>
      <c r="F25" s="6">
        <f>'Edu index'!F24*'world pop by country'!F25/'world pop by country'!F$2</f>
        <v>8.6930308390910867E-5</v>
      </c>
      <c r="G25" s="6">
        <f>'Edu index'!G24*'world pop by country'!G25/'world pop by country'!G$2</f>
        <v>8.9950310920149074E-5</v>
      </c>
      <c r="H25" s="6">
        <f>'Edu index'!H24*'world pop by country'!H25/'world pop by country'!H$2</f>
        <v>9.0745316534486216E-5</v>
      </c>
      <c r="I25" s="6">
        <f>'Edu index'!I24*'world pop by country'!I25/'world pop by country'!I$2</f>
        <v>9.1368492075650745E-5</v>
      </c>
      <c r="J25" s="6">
        <f>'Edu index'!J24*'world pop by country'!J25/'world pop by country'!J$2</f>
        <v>9.2954891401540301E-5</v>
      </c>
      <c r="K25" s="6">
        <f>'Edu index'!K24*'world pop by country'!K25/'world pop by country'!K$2</f>
        <v>9.4639299932121551E-5</v>
      </c>
      <c r="L25" s="6">
        <f>'Edu index'!L24*'world pop by country'!L25/'world pop by country'!L$2</f>
        <v>9.5523856580940239E-5</v>
      </c>
      <c r="M25" s="6">
        <f>'Edu index'!M24*'world pop by country'!M25/'world pop by country'!M$2</f>
        <v>9.6731934538963311E-5</v>
      </c>
      <c r="N25" s="6">
        <f>'Edu index'!N24*'world pop by country'!N25/'world pop by country'!N$2</f>
        <v>9.8191384734535431E-5</v>
      </c>
      <c r="O25" s="6">
        <f>'Edu index'!O24*'world pop by country'!O25/'world pop by country'!O$2</f>
        <v>1.021739129274651E-4</v>
      </c>
      <c r="P25" s="6">
        <f>'Edu index'!P24*'world pop by country'!P25/'world pop by country'!P$2</f>
        <v>1.0634314020190596E-4</v>
      </c>
      <c r="Q25" s="6">
        <f>'Edu index'!Q24*'world pop by country'!Q25/'world pop by country'!Q$2</f>
        <v>1.1079920380157789E-4</v>
      </c>
      <c r="R25" s="6">
        <f>'Edu index'!R24*'world pop by country'!R25/'world pop by country'!R$2</f>
        <v>1.1628397329583605E-4</v>
      </c>
      <c r="S25" s="6">
        <f>'Edu index'!S24*'world pop by country'!S25/'world pop by country'!S$2</f>
        <v>1.2090342866856007E-4</v>
      </c>
      <c r="T25" s="6">
        <f>'Edu index'!T24*'world pop by country'!T25/'world pop by country'!T$2</f>
        <v>1.256713096953148E-4</v>
      </c>
      <c r="U25" s="6">
        <f>'Edu index'!U24*'world pop by country'!U25/'world pop by country'!U$2</f>
        <v>1.3073981874815174E-4</v>
      </c>
      <c r="V25" s="6">
        <f>'Edu index'!V24*'world pop by country'!V25/'world pop by country'!V$2</f>
        <v>1.3583278173339805E-4</v>
      </c>
      <c r="W25" s="6">
        <f>'Edu index'!W24*'world pop by country'!W25/'world pop by country'!W$2</f>
        <v>1.4084870725228845E-4</v>
      </c>
      <c r="X25" s="6">
        <f>'Edu index'!X24*'world pop by country'!X25/'world pop by country'!X$2</f>
        <v>1.4490752034043556E-4</v>
      </c>
      <c r="Y25" s="6">
        <f>'Edu index'!Y24*'world pop by country'!Y25/'world pop by country'!Y$2</f>
        <v>1.4852810035549151E-4</v>
      </c>
      <c r="Z25" s="6">
        <f>'Edu index'!Z24*'world pop by country'!Z25/'world pop by country'!Z$2</f>
        <v>1.52204567134078E-4</v>
      </c>
      <c r="AA25" s="6">
        <f>'Edu index'!AA24*'world pop by country'!AA25/'world pop by country'!AA$2</f>
        <v>1.5591592029856578E-4</v>
      </c>
      <c r="AB25" s="6">
        <f>'Edu index'!AB24*'world pop by country'!AB25/'world pop by country'!AB$2</f>
        <v>1.5914028987021716E-4</v>
      </c>
      <c r="AC25" s="6">
        <f>'Edu index'!AC24*'world pop by country'!AC25/'world pop by country'!AC$2</f>
        <v>1.6301707047480573E-4</v>
      </c>
      <c r="AD25" s="6">
        <f>'Edu index'!AD24*'world pop by country'!AD25/'world pop by country'!AD$2</f>
        <v>1.6603406086782385E-4</v>
      </c>
      <c r="AE25" s="6">
        <f>'Edu index'!AE24*'world pop by country'!AE25/'world pop by country'!AE$2</f>
        <v>1.7092788136453268E-4</v>
      </c>
    </row>
    <row r="26" spans="1:31">
      <c r="A26" s="11" t="s">
        <v>980</v>
      </c>
      <c r="B26" s="6">
        <f>'Edu index'!B25*'world pop by country'!B26/'world pop by country'!B$2</f>
        <v>1.1273055280473459E-2</v>
      </c>
      <c r="C26" s="6">
        <f>'Edu index'!C25*'world pop by country'!C26/'world pop by country'!C$2</f>
        <v>1.1761909312522177E-2</v>
      </c>
      <c r="D26" s="6">
        <f>'Edu index'!D25*'world pop by country'!D26/'world pop by country'!D$2</f>
        <v>1.2207233982360743E-2</v>
      </c>
      <c r="E26" s="6">
        <f>'Edu index'!E25*'world pop by country'!E26/'world pop by country'!E$2</f>
        <v>1.2613705643315464E-2</v>
      </c>
      <c r="F26" s="6">
        <f>'Edu index'!F25*'world pop by country'!F26/'world pop by country'!F$2</f>
        <v>1.3024079212058762E-2</v>
      </c>
      <c r="G26" s="6">
        <f>'Edu index'!G25*'world pop by country'!G26/'world pop by country'!G$2</f>
        <v>1.3434210778383124E-2</v>
      </c>
      <c r="H26" s="6">
        <f>'Edu index'!H25*'world pop by country'!H26/'world pop by country'!H$2</f>
        <v>1.3833784020180725E-2</v>
      </c>
      <c r="I26" s="6">
        <f>'Edu index'!I25*'world pop by country'!I26/'world pop by country'!I$2</f>
        <v>1.4232410310382547E-2</v>
      </c>
      <c r="J26" s="6">
        <f>'Edu index'!J25*'world pop by country'!J26/'world pop by country'!J$2</f>
        <v>1.4623019210127894E-2</v>
      </c>
      <c r="K26" s="6">
        <f>'Edu index'!K25*'world pop by country'!K26/'world pop by country'!K$2</f>
        <v>1.50306538266457E-2</v>
      </c>
      <c r="L26" s="6">
        <f>'Edu index'!L25*'world pop by country'!L26/'world pop by country'!L$2</f>
        <v>1.5411681537129247E-2</v>
      </c>
      <c r="M26" s="6">
        <f>'Edu index'!M25*'world pop by country'!M26/'world pop by country'!M$2</f>
        <v>1.581399993291676E-2</v>
      </c>
      <c r="N26" s="6">
        <f>'Edu index'!N25*'world pop by country'!N26/'world pop by country'!N$2</f>
        <v>1.623014240086787E-2</v>
      </c>
      <c r="O26" s="6">
        <f>'Edu index'!O25*'world pop by country'!O26/'world pop by country'!O$2</f>
        <v>1.5902003922755214E-2</v>
      </c>
      <c r="P26" s="6">
        <f>'Edu index'!P25*'world pop by country'!P26/'world pop by country'!P$2</f>
        <v>1.5922679160872481E-2</v>
      </c>
      <c r="Q26" s="6">
        <f>'Edu index'!Q25*'world pop by country'!Q26/'world pop by country'!Q$2</f>
        <v>1.600563253361497E-2</v>
      </c>
      <c r="R26" s="6">
        <f>'Edu index'!R25*'world pop by country'!R26/'world pop by country'!R$2</f>
        <v>1.5988884910760105E-2</v>
      </c>
      <c r="S26" s="6">
        <f>'Edu index'!S25*'world pop by country'!S26/'world pop by country'!S$2</f>
        <v>1.6060364332957659E-2</v>
      </c>
      <c r="T26" s="6">
        <f>'Edu index'!T25*'world pop by country'!T26/'world pop by country'!T$2</f>
        <v>1.6711259093925509E-2</v>
      </c>
      <c r="U26" s="6">
        <f>'Edu index'!U25*'world pop by country'!U26/'world pop by country'!U$2</f>
        <v>1.6869508393862656E-2</v>
      </c>
      <c r="V26" s="6">
        <f>'Edu index'!V25*'world pop by country'!V26/'world pop by country'!V$2</f>
        <v>1.7224751309250635E-2</v>
      </c>
      <c r="W26" s="6">
        <f>'Edu index'!W25*'world pop by country'!W26/'world pop by country'!W$2</f>
        <v>1.7407524487775765E-2</v>
      </c>
      <c r="X26" s="6">
        <f>'Edu index'!X25*'world pop by country'!X26/'world pop by country'!X$2</f>
        <v>1.7662093336601896E-2</v>
      </c>
      <c r="Y26" s="6">
        <f>'Edu index'!Y25*'world pop by country'!Y26/'world pop by country'!Y$2</f>
        <v>1.8877180503161173E-2</v>
      </c>
      <c r="Z26" s="6">
        <f>'Edu index'!Z25*'world pop by country'!Z26/'world pop by country'!Z$2</f>
        <v>1.9136111864461416E-2</v>
      </c>
      <c r="AA26" s="6">
        <f>'Edu index'!AA25*'world pop by country'!AA26/'world pop by country'!AA$2</f>
        <v>1.9299035793152619E-2</v>
      </c>
      <c r="AB26" s="6">
        <f>'Edu index'!AB25*'world pop by country'!AB26/'world pop by country'!AB$2</f>
        <v>1.9559620928841771E-2</v>
      </c>
      <c r="AC26" s="6">
        <f>'Edu index'!AC25*'world pop by country'!AC26/'world pop by country'!AC$2</f>
        <v>1.9747309928616424E-2</v>
      </c>
      <c r="AD26" s="6">
        <f>'Edu index'!AD25*'world pop by country'!AD26/'world pop by country'!AD$2</f>
        <v>1.9781601477512824E-2</v>
      </c>
      <c r="AE26" s="6">
        <f>'Edu index'!AE25*'world pop by country'!AE26/'world pop by country'!AE$2</f>
        <v>1.9952447624009904E-2</v>
      </c>
    </row>
    <row r="27" spans="1:31">
      <c r="A27" s="11" t="s">
        <v>981</v>
      </c>
      <c r="B27" s="6">
        <f>'Edu index'!B26*'world pop by country'!B27/'world pop by country'!B$2</f>
        <v>1.6716611045071411E-5</v>
      </c>
      <c r="C27" s="6">
        <f>'Edu index'!C26*'world pop by country'!C27/'world pop by country'!C$2</f>
        <v>1.7546132200024363E-5</v>
      </c>
      <c r="D27" s="6">
        <f>'Edu index'!D26*'world pop by country'!D27/'world pop by country'!D$2</f>
        <v>1.8308046907989644E-5</v>
      </c>
      <c r="E27" s="6">
        <f>'Edu index'!E26*'world pop by country'!E27/'world pop by country'!E$2</f>
        <v>1.9055624739774995E-5</v>
      </c>
      <c r="F27" s="6">
        <f>'Edu index'!F26*'world pop by country'!F27/'world pop by country'!F$2</f>
        <v>1.9767266570860484E-5</v>
      </c>
      <c r="G27" s="6">
        <f>'Edu index'!G26*'world pop by country'!G27/'world pop by country'!G$2</f>
        <v>2.0462175085778824E-5</v>
      </c>
      <c r="H27" s="6">
        <f>'Edu index'!H26*'world pop by country'!H27/'world pop by country'!H$2</f>
        <v>2.1054689957004963E-5</v>
      </c>
      <c r="I27" s="6">
        <f>'Edu index'!I26*'world pop by country'!I27/'world pop by country'!I$2</f>
        <v>2.168906603923097E-5</v>
      </c>
      <c r="J27" s="6">
        <f>'Edu index'!J26*'world pop by country'!J27/'world pop by country'!J$2</f>
        <v>2.2143031154939137E-5</v>
      </c>
      <c r="K27" s="6">
        <f>'Edu index'!K26*'world pop by country'!K27/'world pop by country'!K$2</f>
        <v>2.2974070045947111E-5</v>
      </c>
      <c r="L27" s="6">
        <f>'Edu index'!L26*'world pop by country'!L27/'world pop by country'!L$2</f>
        <v>2.3478863894332645E-5</v>
      </c>
      <c r="M27" s="6">
        <f>'Edu index'!M26*'world pop by country'!M27/'world pop by country'!M$2</f>
        <v>2.3876116308277252E-5</v>
      </c>
      <c r="N27" s="6">
        <f>'Edu index'!N26*'world pop by country'!N27/'world pop by country'!N$2</f>
        <v>2.4439206373806642E-5</v>
      </c>
      <c r="O27" s="6">
        <f>'Edu index'!O26*'world pop by country'!O27/'world pop by country'!O$2</f>
        <v>2.5210083593824975E-5</v>
      </c>
      <c r="P27" s="6">
        <f>'Edu index'!P26*'world pop by country'!P27/'world pop by country'!P$2</f>
        <v>2.6031641003666703E-5</v>
      </c>
      <c r="Q27" s="6">
        <f>'Edu index'!Q26*'world pop by country'!Q27/'world pop by country'!Q$2</f>
        <v>2.6719204692399132E-5</v>
      </c>
      <c r="R27" s="6">
        <f>'Edu index'!R26*'world pop by country'!R27/'world pop by country'!R$2</f>
        <v>2.7298729876968592E-5</v>
      </c>
      <c r="S27" s="6">
        <f>'Edu index'!S26*'world pop by country'!S27/'world pop by country'!S$2</f>
        <v>2.7680131084933042E-5</v>
      </c>
      <c r="T27" s="6">
        <f>'Edu index'!T26*'world pop by country'!T27/'world pop by country'!T$2</f>
        <v>2.8099767240404852E-5</v>
      </c>
      <c r="U27" s="6">
        <f>'Edu index'!U26*'world pop by country'!U27/'world pop by country'!U$2</f>
        <v>2.8772088925987452E-5</v>
      </c>
      <c r="V27" s="6">
        <f>'Edu index'!V26*'world pop by country'!V27/'world pop by country'!V$2</f>
        <v>2.9206070374497169E-5</v>
      </c>
      <c r="W27" s="6">
        <f>'Edu index'!W26*'world pop by country'!W27/'world pop by country'!W$2</f>
        <v>3.0031878715556977E-5</v>
      </c>
      <c r="X27" s="6">
        <f>'Edu index'!X26*'world pop by country'!X27/'world pop by country'!X$2</f>
        <v>3.1238765578288571E-5</v>
      </c>
      <c r="Y27" s="6">
        <f>'Edu index'!Y26*'world pop by country'!Y27/'world pop by country'!Y$2</f>
        <v>3.1834661637813988E-5</v>
      </c>
      <c r="Z27" s="6">
        <f>'Edu index'!Z26*'world pop by country'!Z27/'world pop by country'!Z$2</f>
        <v>3.2322401286541512E-5</v>
      </c>
      <c r="AA27" s="6">
        <f>'Edu index'!AA26*'world pop by country'!AA27/'world pop by country'!AA$2</f>
        <v>3.2635410010807629E-5</v>
      </c>
      <c r="AB27" s="6">
        <f>'Edu index'!AB26*'world pop by country'!AB27/'world pop by country'!AB$2</f>
        <v>3.327222491138869E-5</v>
      </c>
      <c r="AC27" s="6">
        <f>'Edu index'!AC26*'world pop by country'!AC27/'world pop by country'!AC$2</f>
        <v>3.366669231965479E-5</v>
      </c>
      <c r="AD27" s="6">
        <f>'Edu index'!AD26*'world pop by country'!AD27/'world pop by country'!AD$2</f>
        <v>3.4144907817786781E-5</v>
      </c>
      <c r="AE27" s="6">
        <f>'Edu index'!AE26*'world pop by country'!AE27/'world pop by country'!AE$2</f>
        <v>3.4612235289140778E-5</v>
      </c>
    </row>
    <row r="28" spans="1:31">
      <c r="A28" s="11" t="s">
        <v>982</v>
      </c>
      <c r="B28" s="6">
        <f>'Edu index'!B27*'world pop by country'!B28/'world pop by country'!B$2</f>
        <v>1.6562832680966052E-3</v>
      </c>
      <c r="C28" s="6">
        <f>'Edu index'!C27*'world pop by country'!C28/'world pop by country'!C$2</f>
        <v>1.6632083245472459E-3</v>
      </c>
      <c r="D28" s="6">
        <f>'Edu index'!D27*'world pop by country'!D28/'world pop by country'!D$2</f>
        <v>1.6436029208053316E-3</v>
      </c>
      <c r="E28" s="6">
        <f>'Edu index'!E27*'world pop by country'!E28/'world pop by country'!E$2</f>
        <v>1.622542928824593E-3</v>
      </c>
      <c r="F28" s="6">
        <f>'Edu index'!F27*'world pop by country'!F28/'world pop by country'!F$2</f>
        <v>1.6023312173836844E-3</v>
      </c>
      <c r="G28" s="6">
        <f>'Edu index'!G27*'world pop by country'!G28/'world pop by country'!G$2</f>
        <v>1.6112281596522599E-3</v>
      </c>
      <c r="H28" s="6">
        <f>'Edu index'!H27*'world pop by country'!H28/'world pop by country'!H$2</f>
        <v>1.62765662507659E-3</v>
      </c>
      <c r="I28" s="6">
        <f>'Edu index'!I27*'world pop by country'!I28/'world pop by country'!I$2</f>
        <v>1.6146005529663889E-3</v>
      </c>
      <c r="J28" s="6">
        <f>'Edu index'!J27*'world pop by country'!J28/'world pop by country'!J$2</f>
        <v>1.6027889542427312E-3</v>
      </c>
      <c r="K28" s="6">
        <f>'Edu index'!K27*'world pop by country'!K28/'world pop by country'!K$2</f>
        <v>1.5938277327572693E-3</v>
      </c>
      <c r="L28" s="6">
        <f>'Edu index'!L27*'world pop by country'!L28/'world pop by country'!L$2</f>
        <v>1.5738757737117058E-3</v>
      </c>
      <c r="M28" s="6">
        <f>'Edu index'!M27*'world pop by country'!M28/'world pop by country'!M$2</f>
        <v>1.5797278086375091E-3</v>
      </c>
      <c r="N28" s="6">
        <f>'Edu index'!N27*'world pop by country'!N28/'world pop by country'!N$2</f>
        <v>1.5581490134023905E-3</v>
      </c>
      <c r="O28" s="6">
        <f>'Edu index'!O27*'world pop by country'!O28/'world pop by country'!O$2</f>
        <v>1.5668948805723623E-3</v>
      </c>
      <c r="P28" s="6">
        <f>'Edu index'!P27*'world pop by country'!P28/'world pop by country'!P$2</f>
        <v>1.5628140441238374E-3</v>
      </c>
      <c r="Q28" s="6">
        <f>'Edu index'!Q27*'world pop by country'!Q28/'world pop by country'!Q$2</f>
        <v>1.5482676046613365E-3</v>
      </c>
      <c r="R28" s="6">
        <f>'Edu index'!R27*'world pop by country'!R28/'world pop by country'!R$2</f>
        <v>1.5532073471834953E-3</v>
      </c>
      <c r="S28" s="6">
        <f>'Edu index'!S27*'world pop by country'!S28/'world pop by country'!S$2</f>
        <v>1.568123131752057E-3</v>
      </c>
      <c r="T28" s="6">
        <f>'Edu index'!T27*'world pop by country'!T28/'world pop by country'!T$2</f>
        <v>1.5511812025942502E-3</v>
      </c>
      <c r="U28" s="6">
        <f>'Edu index'!U27*'world pop by country'!U28/'world pop by country'!U$2</f>
        <v>1.536650334170328E-3</v>
      </c>
      <c r="V28" s="6">
        <f>'Edu index'!V27*'world pop by country'!V28/'world pop by country'!V$2</f>
        <v>1.5345135325762929E-3</v>
      </c>
      <c r="W28" s="6">
        <f>'Edu index'!W27*'world pop by country'!W28/'world pop by country'!W$2</f>
        <v>1.5207956772760761E-3</v>
      </c>
      <c r="X28" s="6">
        <f>'Edu index'!X27*'world pop by country'!X28/'world pop by country'!X$2</f>
        <v>1.5079380667304956E-3</v>
      </c>
      <c r="Y28" s="6">
        <f>'Edu index'!Y27*'world pop by country'!Y28/'world pop by country'!Y$2</f>
        <v>1.5141149519688625E-3</v>
      </c>
      <c r="Z28" s="6">
        <f>'Edu index'!Z27*'world pop by country'!Z28/'world pop by country'!Z$2</f>
        <v>1.5068282147892456E-3</v>
      </c>
      <c r="AA28" s="6">
        <f>'Edu index'!AA27*'world pop by country'!AA28/'world pop by country'!AA$2</f>
        <v>1.4827545701018112E-3</v>
      </c>
      <c r="AB28" s="6">
        <f>'Edu index'!AB27*'world pop by country'!AB28/'world pop by country'!AB$2</f>
        <v>1.4547105660887316E-3</v>
      </c>
      <c r="AC28" s="6">
        <f>'Edu index'!AC27*'world pop by country'!AC28/'world pop by country'!AC$2</f>
        <v>1.4167870462531162E-3</v>
      </c>
      <c r="AD28" s="6">
        <f>'Edu index'!AD27*'world pop by country'!AD28/'world pop by country'!AD$2</f>
        <v>1.3829227688377014E-3</v>
      </c>
      <c r="AE28" s="6">
        <f>'Edu index'!AE27*'world pop by country'!AE28/'world pop by country'!AE$2</f>
        <v>1.3432822995523893E-3</v>
      </c>
    </row>
    <row r="29" spans="1:31">
      <c r="A29" s="11" t="s">
        <v>983</v>
      </c>
      <c r="B29" s="6">
        <f>'Edu index'!B28*'world pop by country'!B29/'world pop by country'!B$2</f>
        <v>0</v>
      </c>
      <c r="C29" s="6">
        <f>'Edu index'!C28*'world pop by country'!C29/'world pop by country'!C$2</f>
        <v>0</v>
      </c>
      <c r="D29" s="6">
        <f>'Edu index'!D28*'world pop by country'!D29/'world pop by country'!D$2</f>
        <v>0</v>
      </c>
      <c r="E29" s="6">
        <f>'Edu index'!E28*'world pop by country'!E29/'world pop by country'!E$2</f>
        <v>0</v>
      </c>
      <c r="F29" s="6">
        <f>'Edu index'!F28*'world pop by country'!F29/'world pop by country'!F$2</f>
        <v>0</v>
      </c>
      <c r="G29" s="6">
        <f>'Edu index'!G28*'world pop by country'!G29/'world pop by country'!G$2</f>
        <v>0</v>
      </c>
      <c r="H29" s="6">
        <f>'Edu index'!H28*'world pop by country'!H29/'world pop by country'!H$2</f>
        <v>0</v>
      </c>
      <c r="I29" s="6">
        <f>'Edu index'!I28*'world pop by country'!I29/'world pop by country'!I$2</f>
        <v>0</v>
      </c>
      <c r="J29" s="6">
        <f>'Edu index'!J28*'world pop by country'!J29/'world pop by country'!J$2</f>
        <v>0</v>
      </c>
      <c r="K29" s="6">
        <f>'Edu index'!K28*'world pop by country'!K29/'world pop by country'!K$2</f>
        <v>0</v>
      </c>
      <c r="L29" s="6">
        <f>'Edu index'!L28*'world pop by country'!L29/'world pop by country'!L$2</f>
        <v>2.1360061470103043E-4</v>
      </c>
      <c r="M29" s="6">
        <f>'Edu index'!M28*'world pop by country'!M29/'world pop by country'!M$2</f>
        <v>2.173778198147682E-4</v>
      </c>
      <c r="N29" s="6">
        <f>'Edu index'!N28*'world pop by country'!N29/'world pop by country'!N$2</f>
        <v>2.2437619137700391E-4</v>
      </c>
      <c r="O29" s="6">
        <f>'Edu index'!O28*'world pop by country'!O29/'world pop by country'!O$2</f>
        <v>2.2998167357302966E-4</v>
      </c>
      <c r="P29" s="6">
        <f>'Edu index'!P28*'world pop by country'!P29/'world pop by country'!P$2</f>
        <v>2.4657427046298897E-4</v>
      </c>
      <c r="Q29" s="6">
        <f>'Edu index'!Q28*'world pop by country'!Q29/'world pop by country'!Q$2</f>
        <v>2.6368835333632286E-4</v>
      </c>
      <c r="R29" s="6">
        <f>'Edu index'!R28*'world pop by country'!R29/'world pop by country'!R$2</f>
        <v>2.768153825951413E-4</v>
      </c>
      <c r="S29" s="6">
        <f>'Edu index'!S28*'world pop by country'!S29/'world pop by country'!S$2</f>
        <v>2.984055423726312E-4</v>
      </c>
      <c r="T29" s="6">
        <f>'Edu index'!T28*'world pop by country'!T29/'world pop by country'!T$2</f>
        <v>3.2233682326330827E-4</v>
      </c>
      <c r="U29" s="6">
        <f>'Edu index'!U28*'world pop by country'!U29/'world pop by country'!U$2</f>
        <v>3.4381021213801105E-4</v>
      </c>
      <c r="V29" s="6">
        <f>'Edu index'!V28*'world pop by country'!V29/'world pop by country'!V$2</f>
        <v>3.6600264737431706E-4</v>
      </c>
      <c r="W29" s="6">
        <f>'Edu index'!W28*'world pop by country'!W29/'world pop by country'!W$2</f>
        <v>3.9023538241317139E-4</v>
      </c>
      <c r="X29" s="6">
        <f>'Edu index'!X28*'world pop by country'!X29/'world pop by country'!X$2</f>
        <v>4.0680955689256147E-4</v>
      </c>
      <c r="Y29" s="6">
        <f>'Edu index'!Y28*'world pop by country'!Y29/'world pop by country'!Y$2</f>
        <v>4.2409989612811783E-4</v>
      </c>
      <c r="Z29" s="6">
        <f>'Edu index'!Z28*'world pop by country'!Z29/'world pop by country'!Z$2</f>
        <v>4.3394827874755631E-4</v>
      </c>
      <c r="AA29" s="6">
        <f>'Edu index'!AA28*'world pop by country'!AA29/'world pop by country'!AA$2</f>
        <v>4.6063035091823247E-4</v>
      </c>
      <c r="AB29" s="6">
        <f>'Edu index'!AB28*'world pop by country'!AB29/'world pop by country'!AB$2</f>
        <v>4.8070460751972445E-4</v>
      </c>
      <c r="AC29" s="6">
        <f>'Edu index'!AC28*'world pop by country'!AC29/'world pop by country'!AC$2</f>
        <v>5.0568238994869348E-4</v>
      </c>
      <c r="AD29" s="6">
        <f>'Edu index'!AD28*'world pop by country'!AD29/'world pop by country'!AD$2</f>
        <v>5.1373584512829815E-4</v>
      </c>
      <c r="AE29" s="6">
        <f>'Edu index'!AE28*'world pop by country'!AE29/'world pop by country'!AE$2</f>
        <v>5.3910946368585194E-4</v>
      </c>
    </row>
    <row r="30" spans="1:31">
      <c r="A30" s="11" t="s">
        <v>984</v>
      </c>
      <c r="B30" s="6">
        <f>'Edu index'!B29*'world pop by country'!B30/'world pop by country'!B$2</f>
        <v>1.5645292737591311E-4</v>
      </c>
      <c r="C30" s="6">
        <f>'Edu index'!C29*'world pop by country'!C30/'world pop by country'!C$2</f>
        <v>1.6291354850096531E-4</v>
      </c>
      <c r="D30" s="6">
        <f>'Edu index'!D29*'world pop by country'!D30/'world pop by country'!D$2</f>
        <v>1.6042278858778618E-4</v>
      </c>
      <c r="E30" s="6">
        <f>'Edu index'!E29*'world pop by country'!E30/'world pop by country'!E$2</f>
        <v>1.6878602031935899E-4</v>
      </c>
      <c r="F30" s="6">
        <f>'Edu index'!F29*'world pop by country'!F30/'world pop by country'!F$2</f>
        <v>1.7010038704466006E-4</v>
      </c>
      <c r="G30" s="6">
        <f>'Edu index'!G29*'world pop by country'!G30/'world pop by country'!G$2</f>
        <v>1.7131349192226812E-4</v>
      </c>
      <c r="H30" s="6">
        <f>'Edu index'!H29*'world pop by country'!H30/'world pop by country'!H$2</f>
        <v>1.7277985397878731E-4</v>
      </c>
      <c r="I30" s="6">
        <f>'Edu index'!I29*'world pop by country'!I30/'world pop by country'!I$2</f>
        <v>1.7359686683829397E-4</v>
      </c>
      <c r="J30" s="6">
        <f>'Edu index'!J29*'world pop by country'!J30/'world pop by country'!J$2</f>
        <v>1.7508764258981861E-4</v>
      </c>
      <c r="K30" s="6">
        <f>'Edu index'!K29*'world pop by country'!K30/'world pop by country'!K$2</f>
        <v>1.7518280903410229E-4</v>
      </c>
      <c r="L30" s="6">
        <f>'Edu index'!L29*'world pop by country'!L30/'world pop by country'!L$2</f>
        <v>1.7911694978534615E-4</v>
      </c>
      <c r="M30" s="6">
        <f>'Edu index'!M29*'world pop by country'!M30/'world pop by country'!M$2</f>
        <v>1.7869223568850584E-4</v>
      </c>
      <c r="N30" s="6">
        <f>'Edu index'!N29*'world pop by country'!N30/'world pop by country'!N$2</f>
        <v>1.8727270249682828E-4</v>
      </c>
      <c r="O30" s="6">
        <f>'Edu index'!O29*'world pop by country'!O30/'world pop by country'!O$2</f>
        <v>1.9703941512817669E-4</v>
      </c>
      <c r="P30" s="6">
        <f>'Edu index'!P29*'world pop by country'!P30/'world pop by country'!P$2</f>
        <v>2.110523115477969E-4</v>
      </c>
      <c r="Q30" s="6">
        <f>'Edu index'!Q29*'world pop by country'!Q30/'world pop by country'!Q$2</f>
        <v>2.2342928908217983E-4</v>
      </c>
      <c r="R30" s="6">
        <f>'Edu index'!R29*'world pop by country'!R30/'world pop by country'!R$2</f>
        <v>2.6164833892178063E-4</v>
      </c>
      <c r="S30" s="6">
        <f>'Edu index'!S29*'world pop by country'!S30/'world pop by country'!S$2</f>
        <v>2.8338510141808957E-4</v>
      </c>
      <c r="T30" s="6">
        <f>'Edu index'!T29*'world pop by country'!T30/'world pop by country'!T$2</f>
        <v>3.0738860721917145E-4</v>
      </c>
      <c r="U30" s="6">
        <f>'Edu index'!U29*'world pop by country'!U30/'world pop by country'!U$2</f>
        <v>3.438920103044153E-4</v>
      </c>
      <c r="V30" s="6">
        <f>'Edu index'!V29*'world pop by country'!V30/'world pop by country'!V$2</f>
        <v>3.6900113019353698E-4</v>
      </c>
      <c r="W30" s="6">
        <f>'Edu index'!W29*'world pop by country'!W30/'world pop by country'!W$2</f>
        <v>3.9360207350346471E-4</v>
      </c>
      <c r="X30" s="6">
        <f>'Edu index'!X29*'world pop by country'!X30/'world pop by country'!X$2</f>
        <v>4.0327085824789816E-4</v>
      </c>
      <c r="Y30" s="6">
        <f>'Edu index'!Y29*'world pop by country'!Y30/'world pop by country'!Y$2</f>
        <v>4.1606844242667094E-4</v>
      </c>
      <c r="Z30" s="6">
        <f>'Edu index'!Z29*'world pop by country'!Z30/'world pop by country'!Z$2</f>
        <v>4.3024168096394462E-4</v>
      </c>
      <c r="AA30" s="6">
        <f>'Edu index'!AA29*'world pop by country'!AA30/'world pop by country'!AA$2</f>
        <v>4.3723196106033483E-4</v>
      </c>
      <c r="AB30" s="6">
        <f>'Edu index'!AB29*'world pop by country'!AB30/'world pop by country'!AB$2</f>
        <v>4.429134478516372E-4</v>
      </c>
      <c r="AC30" s="6">
        <f>'Edu index'!AC29*'world pop by country'!AC30/'world pop by country'!AC$2</f>
        <v>4.378758802374553E-4</v>
      </c>
      <c r="AD30" s="6">
        <f>'Edu index'!AD29*'world pop by country'!AD30/'world pop by country'!AD$2</f>
        <v>4.2931260830445471E-4</v>
      </c>
      <c r="AE30" s="6">
        <f>'Edu index'!AE29*'world pop by country'!AE30/'world pop by country'!AE$2</f>
        <v>4.3528551374940011E-4</v>
      </c>
    </row>
    <row r="31" spans="1:31">
      <c r="A31" s="11" t="s">
        <v>985</v>
      </c>
      <c r="B31" s="6">
        <f>'Edu index'!B30*'world pop by country'!B31/'world pop by country'!B$2</f>
        <v>0</v>
      </c>
      <c r="C31" s="6">
        <f>'Edu index'!C30*'world pop by country'!C31/'world pop by country'!C$2</f>
        <v>0</v>
      </c>
      <c r="D31" s="6">
        <f>'Edu index'!D30*'world pop by country'!D31/'world pop by country'!D$2</f>
        <v>0</v>
      </c>
      <c r="E31" s="6">
        <f>'Edu index'!E30*'world pop by country'!E31/'world pop by country'!E$2</f>
        <v>0</v>
      </c>
      <c r="F31" s="6">
        <f>'Edu index'!F30*'world pop by country'!F31/'world pop by country'!F$2</f>
        <v>0</v>
      </c>
      <c r="G31" s="6">
        <f>'Edu index'!G30*'world pop by country'!G31/'world pop by country'!G$2</f>
        <v>0</v>
      </c>
      <c r="H31" s="6">
        <f>'Edu index'!H30*'world pop by country'!H31/'world pop by country'!H$2</f>
        <v>0</v>
      </c>
      <c r="I31" s="6">
        <f>'Edu index'!I30*'world pop by country'!I31/'world pop by country'!I$2</f>
        <v>0</v>
      </c>
      <c r="J31" s="6">
        <f>'Edu index'!J30*'world pop by country'!J31/'world pop by country'!J$2</f>
        <v>0</v>
      </c>
      <c r="K31" s="6">
        <f>'Edu index'!K30*'world pop by country'!K31/'world pop by country'!K$2</f>
        <v>0</v>
      </c>
      <c r="L31" s="6">
        <f>'Edu index'!L30*'world pop by country'!L31/'world pop by country'!L$2</f>
        <v>3.4297348991257348E-5</v>
      </c>
      <c r="M31" s="6">
        <f>'Edu index'!M30*'world pop by country'!M31/'world pop by country'!M$2</f>
        <v>3.4242339657203352E-5</v>
      </c>
      <c r="N31" s="6">
        <f>'Edu index'!N30*'world pop by country'!N31/'world pop by country'!N$2</f>
        <v>3.5196770598863582E-5</v>
      </c>
      <c r="O31" s="6">
        <f>'Edu index'!O30*'world pop by country'!O31/'world pop by country'!O$2</f>
        <v>3.5018629075670464E-5</v>
      </c>
      <c r="P31" s="6">
        <f>'Edu index'!P30*'world pop by country'!P31/'world pop by country'!P$2</f>
        <v>3.4716119837521075E-5</v>
      </c>
      <c r="Q31" s="6">
        <f>'Edu index'!Q30*'world pop by country'!Q31/'world pop by country'!Q$2</f>
        <v>3.4992624497510284E-5</v>
      </c>
      <c r="R31" s="6">
        <f>'Edu index'!R30*'world pop by country'!R31/'world pop by country'!R$2</f>
        <v>3.6471106356935801E-5</v>
      </c>
      <c r="S31" s="6">
        <f>'Edu index'!S30*'world pop by country'!S31/'world pop by country'!S$2</f>
        <v>3.6341532327914255E-5</v>
      </c>
      <c r="T31" s="6">
        <f>'Edu index'!T30*'world pop by country'!T31/'world pop by country'!T$2</f>
        <v>3.6936113470420492E-5</v>
      </c>
      <c r="U31" s="6">
        <f>'Edu index'!U30*'world pop by country'!U31/'world pop by country'!U$2</f>
        <v>3.7439169378582203E-5</v>
      </c>
      <c r="V31" s="6">
        <f>'Edu index'!V30*'world pop by country'!V31/'world pop by country'!V$2</f>
        <v>3.7609240175357526E-5</v>
      </c>
      <c r="W31" s="6">
        <f>'Edu index'!W30*'world pop by country'!W31/'world pop by country'!W$2</f>
        <v>3.8258390281567689E-5</v>
      </c>
      <c r="X31" s="6">
        <f>'Edu index'!X30*'world pop by country'!X31/'world pop by country'!X$2</f>
        <v>3.8912931251006873E-5</v>
      </c>
      <c r="Y31" s="6">
        <f>'Edu index'!Y30*'world pop by country'!Y31/'world pop by country'!Y$2</f>
        <v>3.920366658840774E-5</v>
      </c>
      <c r="Z31" s="6">
        <f>'Edu index'!Z30*'world pop by country'!Z31/'world pop by country'!Z$2</f>
        <v>4.0335762187240099E-5</v>
      </c>
      <c r="AA31" s="6">
        <f>'Edu index'!AA30*'world pop by country'!AA31/'world pop by country'!AA$2</f>
        <v>4.0232824723234038E-5</v>
      </c>
      <c r="AB31" s="6">
        <f>'Edu index'!AB30*'world pop by country'!AB31/'world pop by country'!AB$2</f>
        <v>3.9761577171382297E-5</v>
      </c>
      <c r="AC31" s="6">
        <f>'Edu index'!AC30*'world pop by country'!AC31/'world pop by country'!AC$2</f>
        <v>3.9636883285928108E-5</v>
      </c>
      <c r="AD31" s="6">
        <f>'Edu index'!AD30*'world pop by country'!AD31/'world pop by country'!AD$2</f>
        <v>3.9517722502853872E-5</v>
      </c>
      <c r="AE31" s="6">
        <f>'Edu index'!AE30*'world pop by country'!AE31/'world pop by country'!AE$2</f>
        <v>3.909905451051285E-5</v>
      </c>
    </row>
    <row r="32" spans="1:31">
      <c r="A32" s="11" t="s">
        <v>986</v>
      </c>
      <c r="B32" s="6">
        <f>'Edu index'!B31*'world pop by country'!B32/'world pop by country'!B$2</f>
        <v>5.0949268482761048E-4</v>
      </c>
      <c r="C32" s="6">
        <f>'Edu index'!C31*'world pop by country'!C32/'world pop by country'!C$2</f>
        <v>5.2137190261893995E-4</v>
      </c>
      <c r="D32" s="6">
        <f>'Edu index'!D31*'world pop by country'!D32/'world pop by country'!D$2</f>
        <v>5.3105793150125323E-4</v>
      </c>
      <c r="E32" s="6">
        <f>'Edu index'!E31*'world pop by country'!E32/'world pop by country'!E$2</f>
        <v>5.3871756316306184E-4</v>
      </c>
      <c r="F32" s="6">
        <f>'Edu index'!F31*'world pop by country'!F32/'world pop by country'!F$2</f>
        <v>5.4651660340380808E-4</v>
      </c>
      <c r="G32" s="6">
        <f>'Edu index'!G31*'world pop by country'!G32/'world pop by country'!G$2</f>
        <v>5.5630248546138642E-4</v>
      </c>
      <c r="H32" s="6">
        <f>'Edu index'!H31*'world pop by country'!H32/'world pop by country'!H$2</f>
        <v>5.6367055274393369E-4</v>
      </c>
      <c r="I32" s="6">
        <f>'Edu index'!I31*'world pop by country'!I32/'world pop by country'!I$2</f>
        <v>5.709486660084495E-4</v>
      </c>
      <c r="J32" s="6">
        <f>'Edu index'!J31*'world pop by country'!J32/'world pop by country'!J$2</f>
        <v>5.7977308205767989E-4</v>
      </c>
      <c r="K32" s="6">
        <f>'Edu index'!K31*'world pop by country'!K32/'world pop by country'!K$2</f>
        <v>5.6952074392916567E-4</v>
      </c>
      <c r="L32" s="6">
        <f>'Edu index'!L31*'world pop by country'!L32/'world pop by country'!L$2</f>
        <v>5.8602158013154701E-4</v>
      </c>
      <c r="M32" s="6">
        <f>'Edu index'!M31*'world pop by country'!M32/'world pop by country'!M$2</f>
        <v>6.0523638607832002E-4</v>
      </c>
      <c r="N32" s="6">
        <f>'Edu index'!N31*'world pop by country'!N32/'world pop by country'!N$2</f>
        <v>6.5646707766667137E-4</v>
      </c>
      <c r="O32" s="6">
        <f>'Edu index'!O31*'world pop by country'!O32/'world pop by country'!O$2</f>
        <v>6.7483608327807687E-4</v>
      </c>
      <c r="P32" s="6">
        <f>'Edu index'!P31*'world pop by country'!P32/'world pop by country'!P$2</f>
        <v>6.8540716252752688E-4</v>
      </c>
      <c r="Q32" s="6">
        <f>'Edu index'!Q31*'world pop by country'!Q32/'world pop by country'!Q$2</f>
        <v>6.6823233374210941E-4</v>
      </c>
      <c r="R32" s="6">
        <f>'Edu index'!R31*'world pop by country'!R32/'world pop by country'!R$2</f>
        <v>6.292379708198473E-4</v>
      </c>
      <c r="S32" s="6">
        <f>'Edu index'!S31*'world pop by country'!S32/'world pop by country'!S$2</f>
        <v>6.1393055190218286E-4</v>
      </c>
      <c r="T32" s="6">
        <f>'Edu index'!T31*'world pop by country'!T32/'world pop by country'!T$2</f>
        <v>5.9688329080975549E-4</v>
      </c>
      <c r="U32" s="6">
        <f>'Edu index'!U31*'world pop by country'!U32/'world pop by country'!U$2</f>
        <v>5.996877169784007E-4</v>
      </c>
      <c r="V32" s="6">
        <f>'Edu index'!V31*'world pop by country'!V32/'world pop by country'!V$2</f>
        <v>6.2629485339840859E-4</v>
      </c>
      <c r="W32" s="6">
        <f>'Edu index'!W31*'world pop by country'!W32/'world pop by country'!W$2</f>
        <v>6.3894257871458871E-4</v>
      </c>
      <c r="X32" s="6">
        <f>'Edu index'!X31*'world pop by country'!X32/'world pop by country'!X$2</f>
        <v>6.6145666182008511E-4</v>
      </c>
      <c r="Y32" s="6">
        <f>'Edu index'!Y31*'world pop by country'!Y32/'world pop by country'!Y$2</f>
        <v>6.8302170109160439E-4</v>
      </c>
      <c r="Z32" s="6">
        <f>'Edu index'!Z31*'world pop by country'!Z32/'world pop by country'!Z$2</f>
        <v>7.0344402608903361E-4</v>
      </c>
      <c r="AA32" s="6">
        <f>'Edu index'!AA31*'world pop by country'!AA32/'world pop by country'!AA$2</f>
        <v>7.1942629454141394E-4</v>
      </c>
      <c r="AB32" s="6">
        <f>'Edu index'!AB31*'world pop by country'!AB32/'world pop by country'!AB$2</f>
        <v>7.405075463359287E-4</v>
      </c>
      <c r="AC32" s="6">
        <f>'Edu index'!AC31*'world pop by country'!AC32/'world pop by country'!AC$2</f>
        <v>7.6374228969305793E-4</v>
      </c>
      <c r="AD32" s="6">
        <f>'Edu index'!AD31*'world pop by country'!AD32/'world pop by country'!AD$2</f>
        <v>7.7806363034460427E-4</v>
      </c>
      <c r="AE32" s="6">
        <f>'Edu index'!AE31*'world pop by country'!AE32/'world pop by country'!AE$2</f>
        <v>8.0582027968756765E-4</v>
      </c>
    </row>
    <row r="33" spans="1:31">
      <c r="A33" s="11" t="s">
        <v>987</v>
      </c>
      <c r="B33" s="6">
        <f>'Edu index'!B32*'world pop by country'!B33/'world pop by country'!B$2</f>
        <v>5.7790234260930891E-4</v>
      </c>
      <c r="C33" s="6">
        <f>'Edu index'!C32*'world pop by country'!C33/'world pop by country'!C$2</f>
        <v>5.8462219743960896E-4</v>
      </c>
      <c r="D33" s="6">
        <f>'Edu index'!D32*'world pop by country'!D33/'world pop by country'!D$2</f>
        <v>5.8764572257850541E-4</v>
      </c>
      <c r="E33" s="6">
        <f>'Edu index'!E32*'world pop by country'!E33/'world pop by country'!E$2</f>
        <v>5.9056809568055503E-4</v>
      </c>
      <c r="F33" s="6">
        <f>'Edu index'!F32*'world pop by country'!F33/'world pop by country'!F$2</f>
        <v>5.9218811774905888E-4</v>
      </c>
      <c r="G33" s="6">
        <f>'Edu index'!G32*'world pop by country'!G33/'world pop by country'!G$2</f>
        <v>5.9587634232970371E-4</v>
      </c>
      <c r="H33" s="6">
        <f>'Edu index'!H32*'world pop by country'!H33/'world pop by country'!H$2</f>
        <v>5.9963193042862346E-4</v>
      </c>
      <c r="I33" s="6">
        <f>'Edu index'!I32*'world pop by country'!I33/'world pop by country'!I$2</f>
        <v>6.0394881876792508E-4</v>
      </c>
      <c r="J33" s="6">
        <f>'Edu index'!J32*'world pop by country'!J33/'world pop by country'!J$2</f>
        <v>6.1203825320966436E-4</v>
      </c>
      <c r="K33" s="6">
        <f>'Edu index'!K32*'world pop by country'!K33/'world pop by country'!K$2</f>
        <v>6.2032222355730264E-4</v>
      </c>
      <c r="L33" s="6">
        <f>'Edu index'!L32*'world pop by country'!L33/'world pop by country'!L$2</f>
        <v>6.4319786901621487E-4</v>
      </c>
      <c r="M33" s="6">
        <f>'Edu index'!M32*'world pop by country'!M33/'world pop by country'!M$2</f>
        <v>7.127593930479465E-4</v>
      </c>
      <c r="N33" s="6">
        <f>'Edu index'!N32*'world pop by country'!N33/'world pop by country'!N$2</f>
        <v>7.1615860727992204E-4</v>
      </c>
      <c r="O33" s="6">
        <f>'Edu index'!O32*'world pop by country'!O33/'world pop by country'!O$2</f>
        <v>7.2894164119912796E-4</v>
      </c>
      <c r="P33" s="6">
        <f>'Edu index'!P32*'world pop by country'!P33/'world pop by country'!P$2</f>
        <v>7.3876944639648045E-4</v>
      </c>
      <c r="Q33" s="6">
        <f>'Edu index'!Q32*'world pop by country'!Q33/'world pop by country'!Q$2</f>
        <v>7.4391218282453676E-4</v>
      </c>
      <c r="R33" s="6">
        <f>'Edu index'!R32*'world pop by country'!R33/'world pop by country'!R$2</f>
        <v>7.4134653686359149E-4</v>
      </c>
      <c r="S33" s="6">
        <f>'Edu index'!S32*'world pop by country'!S33/'world pop by country'!S$2</f>
        <v>7.8873756252348197E-4</v>
      </c>
      <c r="T33" s="6">
        <f>'Edu index'!T32*'world pop by country'!T33/'world pop by country'!T$2</f>
        <v>8.19345932316241E-4</v>
      </c>
      <c r="U33" s="6">
        <f>'Edu index'!U32*'world pop by country'!U33/'world pop by country'!U$2</f>
        <v>8.5502619384372704E-4</v>
      </c>
      <c r="V33" s="6">
        <f>'Edu index'!V32*'world pop by country'!V33/'world pop by country'!V$2</f>
        <v>8.9374180541170346E-4</v>
      </c>
      <c r="W33" s="6">
        <f>'Edu index'!W32*'world pop by country'!W33/'world pop by country'!W$2</f>
        <v>9.4361510338922131E-4</v>
      </c>
      <c r="X33" s="6">
        <f>'Edu index'!X32*'world pop by country'!X33/'world pop by country'!X$2</f>
        <v>9.953902899580945E-4</v>
      </c>
      <c r="Y33" s="6">
        <f>'Edu index'!Y32*'world pop by country'!Y33/'world pop by country'!Y$2</f>
        <v>1.0307622353543698E-3</v>
      </c>
      <c r="Z33" s="6">
        <f>'Edu index'!Z32*'world pop by country'!Z33/'world pop by country'!Z$2</f>
        <v>1.0525320945385893E-3</v>
      </c>
      <c r="AA33" s="6">
        <f>'Edu index'!AA32*'world pop by country'!AA33/'world pop by country'!AA$2</f>
        <v>1.0952003916825366E-3</v>
      </c>
      <c r="AB33" s="6">
        <f>'Edu index'!AB32*'world pop by country'!AB33/'world pop by country'!AB$2</f>
        <v>1.1182668649146435E-3</v>
      </c>
      <c r="AC33" s="6">
        <f>'Edu index'!AC32*'world pop by country'!AC33/'world pop by country'!AC$2</f>
        <v>1.1397861951840779E-3</v>
      </c>
      <c r="AD33" s="6">
        <f>'Edu index'!AD32*'world pop by country'!AD33/'world pop by country'!AD$2</f>
        <v>1.1611862522844466E-3</v>
      </c>
      <c r="AE33" s="6">
        <f>'Edu index'!AE32*'world pop by country'!AE33/'world pop by country'!AE$2</f>
        <v>1.1782932468556364E-3</v>
      </c>
    </row>
    <row r="34" spans="1:31">
      <c r="A34" s="11" t="s">
        <v>988</v>
      </c>
      <c r="B34" s="6">
        <f>'Edu index'!B33*'world pop by country'!B34/'world pop by country'!B$2</f>
        <v>4.8084239465907381E-3</v>
      </c>
      <c r="C34" s="6">
        <f>'Edu index'!C33*'world pop by country'!C34/'world pop by country'!C$2</f>
        <v>4.9128309985229917E-3</v>
      </c>
      <c r="D34" s="6">
        <f>'Edu index'!D33*'world pop by country'!D34/'world pop by country'!D$2</f>
        <v>4.9544777723931014E-3</v>
      </c>
      <c r="E34" s="6">
        <f>'Edu index'!E33*'world pop by country'!E34/'world pop by country'!E$2</f>
        <v>4.8887562234917878E-3</v>
      </c>
      <c r="F34" s="6">
        <f>'Edu index'!F33*'world pop by country'!F34/'world pop by country'!F$2</f>
        <v>4.909712116823269E-3</v>
      </c>
      <c r="G34" s="6">
        <f>'Edu index'!G33*'world pop by country'!G34/'world pop by country'!G$2</f>
        <v>4.9098812857183392E-3</v>
      </c>
      <c r="H34" s="6">
        <f>'Edu index'!H33*'world pop by country'!H34/'world pop by country'!H$2</f>
        <v>4.9169567458886036E-3</v>
      </c>
      <c r="I34" s="6">
        <f>'Edu index'!I33*'world pop by country'!I34/'world pop by country'!I$2</f>
        <v>4.8517916934548763E-3</v>
      </c>
      <c r="J34" s="6">
        <f>'Edu index'!J33*'world pop by country'!J34/'world pop by country'!J$2</f>
        <v>4.7658168277932402E-3</v>
      </c>
      <c r="K34" s="6">
        <f>'Edu index'!K33*'world pop by country'!K34/'world pop by country'!K$2</f>
        <v>4.7320146298781033E-3</v>
      </c>
      <c r="L34" s="6">
        <f>'Edu index'!L33*'world pop by country'!L34/'world pop by country'!L$2</f>
        <v>4.7006772967118499E-3</v>
      </c>
      <c r="M34" s="6">
        <f>'Edu index'!M33*'world pop by country'!M34/'world pop by country'!M$2</f>
        <v>4.7946354786130019E-3</v>
      </c>
      <c r="N34" s="6">
        <f>'Edu index'!N33*'world pop by country'!N34/'world pop by country'!N$2</f>
        <v>4.8019968563549871E-3</v>
      </c>
      <c r="O34" s="6">
        <f>'Edu index'!O33*'world pop by country'!O34/'world pop by country'!O$2</f>
        <v>4.812786798127495E-3</v>
      </c>
      <c r="P34" s="6">
        <f>'Edu index'!P33*'world pop by country'!P34/'world pop by country'!P$2</f>
        <v>4.839705758583117E-3</v>
      </c>
      <c r="Q34" s="6">
        <f>'Edu index'!Q33*'world pop by country'!Q34/'world pop by country'!Q$2</f>
        <v>4.8673746180995956E-3</v>
      </c>
      <c r="R34" s="6">
        <f>'Edu index'!R33*'world pop by country'!R34/'world pop by country'!R$2</f>
        <v>4.8620408013364527E-3</v>
      </c>
      <c r="S34" s="6">
        <f>'Edu index'!S33*'world pop by country'!S34/'world pop by country'!S$2</f>
        <v>4.7377150889837093E-3</v>
      </c>
      <c r="T34" s="6">
        <f>'Edu index'!T33*'world pop by country'!T34/'world pop by country'!T$2</f>
        <v>4.7197441059888615E-3</v>
      </c>
      <c r="U34" s="6">
        <f>'Edu index'!U33*'world pop by country'!U34/'world pop by country'!U$2</f>
        <v>4.6955161200721469E-3</v>
      </c>
      <c r="V34" s="6">
        <f>'Edu index'!V33*'world pop by country'!V34/'world pop by country'!V$2</f>
        <v>4.6971336111070825E-3</v>
      </c>
      <c r="W34" s="6">
        <f>'Edu index'!W33*'world pop by country'!W34/'world pop by country'!W$2</f>
        <v>4.6726740844303732E-3</v>
      </c>
      <c r="X34" s="6">
        <f>'Edu index'!X33*'world pop by country'!X34/'world pop by country'!X$2</f>
        <v>4.6830221153231107E-3</v>
      </c>
      <c r="Y34" s="6">
        <f>'Edu index'!Y33*'world pop by country'!Y34/'world pop by country'!Y$2</f>
        <v>4.7286574314483534E-3</v>
      </c>
      <c r="Z34" s="6">
        <f>'Edu index'!Z33*'world pop by country'!Z34/'world pop by country'!Z$2</f>
        <v>4.7459228004246169E-3</v>
      </c>
      <c r="AA34" s="6">
        <f>'Edu index'!AA33*'world pop by country'!AA34/'world pop by country'!AA$2</f>
        <v>4.7394177471735402E-3</v>
      </c>
      <c r="AB34" s="6">
        <f>'Edu index'!AB33*'world pop by country'!AB34/'world pop by country'!AB$2</f>
        <v>4.724778526343361E-3</v>
      </c>
      <c r="AC34" s="6">
        <f>'Edu index'!AC33*'world pop by country'!AC34/'world pop by country'!AC$2</f>
        <v>4.729860247262436E-3</v>
      </c>
      <c r="AD34" s="6">
        <f>'Edu index'!AD33*'world pop by country'!AD34/'world pop by country'!AD$2</f>
        <v>4.7289715207959673E-3</v>
      </c>
      <c r="AE34" s="6">
        <f>'Edu index'!AE33*'world pop by country'!AE34/'world pop by country'!AE$2</f>
        <v>4.7369153085927793E-3</v>
      </c>
    </row>
    <row r="35" spans="1:31">
      <c r="A35" s="11" t="s">
        <v>989</v>
      </c>
      <c r="B35" s="6">
        <f>'Edu index'!B34*'world pop by country'!B35/'world pop by country'!B$2</f>
        <v>1.1974033674267188E-4</v>
      </c>
      <c r="C35" s="6">
        <f>'Edu index'!C34*'world pop by country'!C35/'world pop by country'!C$2</f>
        <v>1.1637912716554312E-4</v>
      </c>
      <c r="D35" s="6">
        <f>'Edu index'!D34*'world pop by country'!D35/'world pop by country'!D$2</f>
        <v>1.063814859945464E-4</v>
      </c>
      <c r="E35" s="6">
        <f>'Edu index'!E34*'world pop by country'!E35/'world pop by country'!E$2</f>
        <v>1.1011898167814481E-4</v>
      </c>
      <c r="F35" s="6">
        <f>'Edu index'!F34*'world pop by country'!F35/'world pop by country'!F$2</f>
        <v>1.133858573642606E-4</v>
      </c>
      <c r="G35" s="6">
        <f>'Edu index'!G34*'world pop by country'!G35/'world pop by country'!G$2</f>
        <v>1.1675046707554634E-4</v>
      </c>
      <c r="H35" s="6">
        <f>'Edu index'!H34*'world pop by country'!H35/'world pop by country'!H$2</f>
        <v>1.207279999258455E-4</v>
      </c>
      <c r="I35" s="6">
        <f>'Edu index'!I34*'world pop by country'!I35/'world pop by country'!I$2</f>
        <v>1.2486203630130744E-4</v>
      </c>
      <c r="J35" s="6">
        <f>'Edu index'!J34*'world pop by country'!J35/'world pop by country'!J$2</f>
        <v>1.2909459344723811E-4</v>
      </c>
      <c r="K35" s="6">
        <f>'Edu index'!K34*'world pop by country'!K35/'world pop by country'!K$2</f>
        <v>1.333650587083573E-4</v>
      </c>
      <c r="L35" s="6">
        <f>'Edu index'!L34*'world pop by country'!L35/'world pop by country'!L$2</f>
        <v>1.3756800079817383E-4</v>
      </c>
      <c r="M35" s="6">
        <f>'Edu index'!M34*'world pop by country'!M35/'world pop by country'!M$2</f>
        <v>1.4099130525148729E-4</v>
      </c>
      <c r="N35" s="6">
        <f>'Edu index'!N34*'world pop by country'!N35/'world pop by country'!N$2</f>
        <v>1.4495849477344752E-4</v>
      </c>
      <c r="O35" s="6">
        <f>'Edu index'!O34*'world pop by country'!O35/'world pop by country'!O$2</f>
        <v>1.4832337563591241E-4</v>
      </c>
      <c r="P35" s="6">
        <f>'Edu index'!P34*'world pop by country'!P35/'world pop by country'!P$2</f>
        <v>1.5234770399828244E-4</v>
      </c>
      <c r="Q35" s="6">
        <f>'Edu index'!Q34*'world pop by country'!Q35/'world pop by country'!Q$2</f>
        <v>1.5652288623761753E-4</v>
      </c>
      <c r="R35" s="6">
        <f>'Edu index'!R34*'world pop by country'!R35/'world pop by country'!R$2</f>
        <v>1.5947341885101963E-4</v>
      </c>
      <c r="S35" s="6">
        <f>'Edu index'!S34*'world pop by country'!S35/'world pop by country'!S$2</f>
        <v>1.6169275687209802E-4</v>
      </c>
      <c r="T35" s="6">
        <f>'Edu index'!T34*'world pop by country'!T35/'world pop by country'!T$2</f>
        <v>1.6387831362806929E-4</v>
      </c>
      <c r="U35" s="6">
        <f>'Edu index'!U34*'world pop by country'!U35/'world pop by country'!U$2</f>
        <v>1.6381197067020858E-4</v>
      </c>
      <c r="V35" s="6">
        <f>'Edu index'!V34*'world pop by country'!V35/'world pop by country'!V$2</f>
        <v>1.6872609302327263E-4</v>
      </c>
      <c r="W35" s="6">
        <f>'Edu index'!W34*'world pop by country'!W35/'world pop by country'!W$2</f>
        <v>1.7301427204701727E-4</v>
      </c>
      <c r="X35" s="6">
        <f>'Edu index'!X34*'world pop by country'!X35/'world pop by country'!X$2</f>
        <v>1.7449723468314021E-4</v>
      </c>
      <c r="Y35" s="6">
        <f>'Edu index'!Y34*'world pop by country'!Y35/'world pop by country'!Y$2</f>
        <v>1.7711189607325954E-4</v>
      </c>
      <c r="Z35" s="6">
        <f>'Edu index'!Z34*'world pop by country'!Z35/'world pop by country'!Z$2</f>
        <v>1.7873349680173764E-4</v>
      </c>
      <c r="AA35" s="6">
        <f>'Edu index'!AA34*'world pop by country'!AA35/'world pop by country'!AA$2</f>
        <v>1.8037548750622222E-4</v>
      </c>
      <c r="AB35" s="6">
        <f>'Edu index'!AB34*'world pop by country'!AB35/'world pop by country'!AB$2</f>
        <v>1.8252974184242499E-4</v>
      </c>
      <c r="AC35" s="6">
        <f>'Edu index'!AC34*'world pop by country'!AC35/'world pop by country'!AC$2</f>
        <v>1.8522076805364295E-4</v>
      </c>
      <c r="AD35" s="6">
        <f>'Edu index'!AD34*'world pop by country'!AD35/'world pop by country'!AD$2</f>
        <v>1.8540390446429139E-4</v>
      </c>
      <c r="AE35" s="6">
        <f>'Edu index'!AE34*'world pop by country'!AE35/'world pop by country'!AE$2</f>
        <v>1.86794537061517E-4</v>
      </c>
    </row>
    <row r="36" spans="1:31">
      <c r="A36" s="11" t="s">
        <v>990</v>
      </c>
      <c r="B36" s="6">
        <f>'Edu index'!B35*'world pop by country'!B36/'world pop by country'!B$2</f>
        <v>0</v>
      </c>
      <c r="C36" s="6">
        <f>'Edu index'!C35*'world pop by country'!C36/'world pop by country'!C$2</f>
        <v>0</v>
      </c>
      <c r="D36" s="6">
        <f>'Edu index'!D35*'world pop by country'!D36/'world pop by country'!D$2</f>
        <v>0</v>
      </c>
      <c r="E36" s="6">
        <f>'Edu index'!E35*'world pop by country'!E36/'world pop by country'!E$2</f>
        <v>0</v>
      </c>
      <c r="F36" s="6">
        <f>'Edu index'!F35*'world pop by country'!F36/'world pop by country'!F$2</f>
        <v>0</v>
      </c>
      <c r="G36" s="6">
        <f>'Edu index'!G35*'world pop by country'!G36/'world pop by country'!G$2</f>
        <v>0</v>
      </c>
      <c r="H36" s="6">
        <f>'Edu index'!H35*'world pop by country'!H36/'world pop by country'!H$2</f>
        <v>0</v>
      </c>
      <c r="I36" s="6">
        <f>'Edu index'!I35*'world pop by country'!I36/'world pop by country'!I$2</f>
        <v>0</v>
      </c>
      <c r="J36" s="6">
        <f>'Edu index'!J35*'world pop by country'!J36/'world pop by country'!J$2</f>
        <v>0</v>
      </c>
      <c r="K36" s="6">
        <f>'Edu index'!K35*'world pop by country'!K36/'world pop by country'!K$2</f>
        <v>0</v>
      </c>
      <c r="L36" s="6">
        <f>'Edu index'!L35*'world pop by country'!L36/'world pop by country'!L$2</f>
        <v>1.8076983380354135E-4</v>
      </c>
      <c r="M36" s="6">
        <f>'Edu index'!M35*'world pop by country'!M36/'world pop by country'!M$2</f>
        <v>1.8870450726776313E-4</v>
      </c>
      <c r="N36" s="6">
        <f>'Edu index'!N35*'world pop by country'!N36/'world pop by country'!N$2</f>
        <v>1.9708578822106749E-4</v>
      </c>
      <c r="O36" s="6">
        <f>'Edu index'!O35*'world pop by country'!O36/'world pop by country'!O$2</f>
        <v>2.0175488623946116E-4</v>
      </c>
      <c r="P36" s="6">
        <f>'Edu index'!P35*'world pop by country'!P36/'world pop by country'!P$2</f>
        <v>2.0539369188907176E-4</v>
      </c>
      <c r="Q36" s="6">
        <f>'Edu index'!Q35*'world pop by country'!Q36/'world pop by country'!Q$2</f>
        <v>2.0484970694703962E-4</v>
      </c>
      <c r="R36" s="6">
        <f>'Edu index'!R35*'world pop by country'!R36/'world pop by country'!R$2</f>
        <v>2.152821263711256E-4</v>
      </c>
      <c r="S36" s="6">
        <f>'Edu index'!S35*'world pop by country'!S36/'world pop by country'!S$2</f>
        <v>2.2556549922973893E-4</v>
      </c>
      <c r="T36" s="6">
        <f>'Edu index'!T35*'world pop by country'!T36/'world pop by country'!T$2</f>
        <v>2.3576698050136076E-4</v>
      </c>
      <c r="U36" s="6">
        <f>'Edu index'!U35*'world pop by country'!U36/'world pop by country'!U$2</f>
        <v>2.5076926962574585E-4</v>
      </c>
      <c r="V36" s="6">
        <f>'Edu index'!V35*'world pop by country'!V36/'world pop by country'!V$2</f>
        <v>2.4977024609283103E-4</v>
      </c>
      <c r="W36" s="6">
        <f>'Edu index'!W35*'world pop by country'!W36/'world pop by country'!W$2</f>
        <v>2.651964158088659E-4</v>
      </c>
      <c r="X36" s="6">
        <f>'Edu index'!X35*'world pop by country'!X36/'world pop by country'!X$2</f>
        <v>2.8223072199727502E-4</v>
      </c>
      <c r="Y36" s="6">
        <f>'Edu index'!Y35*'world pop by country'!Y36/'world pop by country'!Y$2</f>
        <v>2.9984222711820085E-4</v>
      </c>
      <c r="Z36" s="6">
        <f>'Edu index'!Z35*'world pop by country'!Z36/'world pop by country'!Z$2</f>
        <v>3.0781220167992572E-4</v>
      </c>
      <c r="AA36" s="6">
        <f>'Edu index'!AA35*'world pop by country'!AA36/'world pop by country'!AA$2</f>
        <v>2.9298570168148234E-4</v>
      </c>
      <c r="AB36" s="6">
        <f>'Edu index'!AB35*'world pop by country'!AB36/'world pop by country'!AB$2</f>
        <v>2.9136857631342756E-4</v>
      </c>
      <c r="AC36" s="6">
        <f>'Edu index'!AC35*'world pop by country'!AC36/'world pop by country'!AC$2</f>
        <v>3.0712477509917282E-4</v>
      </c>
      <c r="AD36" s="6">
        <f>'Edu index'!AD35*'world pop by country'!AD36/'world pop by country'!AD$2</f>
        <v>3.1429209647902066E-4</v>
      </c>
      <c r="AE36" s="6">
        <f>'Edu index'!AE35*'world pop by country'!AE36/'world pop by country'!AE$2</f>
        <v>3.1723999974231332E-4</v>
      </c>
    </row>
    <row r="37" spans="1:31">
      <c r="A37" s="11" t="s">
        <v>991</v>
      </c>
      <c r="B37" s="6">
        <f>'Edu index'!B36*'world pop by country'!B37/'world pop by country'!B$2</f>
        <v>1.6977884316558634E-3</v>
      </c>
      <c r="C37" s="6">
        <f>'Edu index'!C36*'world pop by country'!C37/'world pop by country'!C$2</f>
        <v>1.7435026491595181E-3</v>
      </c>
      <c r="D37" s="6">
        <f>'Edu index'!D36*'world pop by country'!D37/'world pop by country'!D$2</f>
        <v>1.7543656111794147E-3</v>
      </c>
      <c r="E37" s="6">
        <f>'Edu index'!E36*'world pop by country'!E37/'world pop by country'!E$2</f>
        <v>1.6783744119299613E-3</v>
      </c>
      <c r="F37" s="6">
        <f>'Edu index'!F36*'world pop by country'!F37/'world pop by country'!F$2</f>
        <v>1.6952405813389765E-3</v>
      </c>
      <c r="G37" s="6">
        <f>'Edu index'!G36*'world pop by country'!G37/'world pop by country'!G$2</f>
        <v>1.7119214606850111E-3</v>
      </c>
      <c r="H37" s="6">
        <f>'Edu index'!H36*'world pop by country'!H37/'world pop by country'!H$2</f>
        <v>1.7240455853582068E-3</v>
      </c>
      <c r="I37" s="6">
        <f>'Edu index'!I36*'world pop by country'!I37/'world pop by country'!I$2</f>
        <v>1.7386585212594678E-3</v>
      </c>
      <c r="J37" s="6">
        <f>'Edu index'!J36*'world pop by country'!J37/'world pop by country'!J$2</f>
        <v>1.7255332733989589E-3</v>
      </c>
      <c r="K37" s="6">
        <f>'Edu index'!K36*'world pop by country'!K37/'world pop by country'!K$2</f>
        <v>1.7626907119655706E-3</v>
      </c>
      <c r="L37" s="6">
        <f>'Edu index'!L36*'world pop by country'!L37/'world pop by country'!L$2</f>
        <v>1.7775838779937659E-3</v>
      </c>
      <c r="M37" s="6">
        <f>'Edu index'!M36*'world pop by country'!M37/'world pop by country'!M$2</f>
        <v>1.8316217254163015E-3</v>
      </c>
      <c r="N37" s="6">
        <f>'Edu index'!N36*'world pop by country'!N37/'world pop by country'!N$2</f>
        <v>1.8273065526373442E-3</v>
      </c>
      <c r="O37" s="6">
        <f>'Edu index'!O36*'world pop by country'!O37/'world pop by country'!O$2</f>
        <v>1.8548890505632888E-3</v>
      </c>
      <c r="P37" s="6">
        <f>'Edu index'!P36*'world pop by country'!P37/'world pop by country'!P$2</f>
        <v>1.8938120325239158E-3</v>
      </c>
      <c r="Q37" s="6">
        <f>'Edu index'!Q36*'world pop by country'!Q37/'world pop by country'!Q$2</f>
        <v>1.9074195460712818E-3</v>
      </c>
      <c r="R37" s="6">
        <f>'Edu index'!R36*'world pop by country'!R37/'world pop by country'!R$2</f>
        <v>1.8949980975867108E-3</v>
      </c>
      <c r="S37" s="6">
        <f>'Edu index'!S36*'world pop by country'!S37/'world pop by country'!S$2</f>
        <v>1.9591138903223954E-3</v>
      </c>
      <c r="T37" s="6">
        <f>'Edu index'!T36*'world pop by country'!T37/'world pop by country'!T$2</f>
        <v>1.9942439731825208E-3</v>
      </c>
      <c r="U37" s="6">
        <f>'Edu index'!U36*'world pop by country'!U37/'world pop by country'!U$2</f>
        <v>2.0519046308981612E-3</v>
      </c>
      <c r="V37" s="6">
        <f>'Edu index'!V36*'world pop by country'!V37/'world pop by country'!V$2</f>
        <v>1.8843918260977519E-3</v>
      </c>
      <c r="W37" s="6">
        <f>'Edu index'!W36*'world pop by country'!W37/'world pop by country'!W$2</f>
        <v>1.9359313623833517E-3</v>
      </c>
      <c r="X37" s="6">
        <f>'Edu index'!X36*'world pop by country'!X37/'world pop by country'!X$2</f>
        <v>1.9473600809073849E-3</v>
      </c>
      <c r="Y37" s="6">
        <f>'Edu index'!Y36*'world pop by country'!Y37/'world pop by country'!Y$2</f>
        <v>1.9586822889674205E-3</v>
      </c>
      <c r="Z37" s="6">
        <f>'Edu index'!Z36*'world pop by country'!Z37/'world pop by country'!Z$2</f>
        <v>2.0170075792187319E-3</v>
      </c>
      <c r="AA37" s="6">
        <f>'Edu index'!AA36*'world pop by country'!AA37/'world pop by country'!AA$2</f>
        <v>2.0320147030363036E-3</v>
      </c>
      <c r="AB37" s="6">
        <f>'Edu index'!AB36*'world pop by country'!AB37/'world pop by country'!AB$2</f>
        <v>2.0475966437257056E-3</v>
      </c>
      <c r="AC37" s="6">
        <f>'Edu index'!AC36*'world pop by country'!AC37/'world pop by country'!AC$2</f>
        <v>2.0562380986211613E-3</v>
      </c>
      <c r="AD37" s="6">
        <f>'Edu index'!AD36*'world pop by country'!AD37/'world pop by country'!AD$2</f>
        <v>2.055504559989606E-3</v>
      </c>
      <c r="AE37" s="6">
        <f>'Edu index'!AE36*'world pop by country'!AE37/'world pop by country'!AE$2</f>
        <v>2.0657085558909208E-3</v>
      </c>
    </row>
    <row r="38" spans="1:31">
      <c r="A38" s="11" t="s">
        <v>992</v>
      </c>
      <c r="B38" s="6">
        <f>'Edu index'!B37*'world pop by country'!B38/'world pop by country'!B$2</f>
        <v>8.9994127955964565E-2</v>
      </c>
      <c r="C38" s="6">
        <f>'Edu index'!C37*'world pop by country'!C38/'world pop by country'!C$2</f>
        <v>8.9211132738687166E-2</v>
      </c>
      <c r="D38" s="6">
        <f>'Edu index'!D37*'world pop by country'!D38/'world pop by country'!D$2</f>
        <v>9.0324273092610707E-2</v>
      </c>
      <c r="E38" s="6">
        <f>'Edu index'!E37*'world pop by country'!E38/'world pop by country'!E$2</f>
        <v>9.2158702184308341E-2</v>
      </c>
      <c r="F38" s="6">
        <f>'Edu index'!F37*'world pop by country'!F38/'world pop by country'!F$2</f>
        <v>9.2390388810269578E-2</v>
      </c>
      <c r="G38" s="6">
        <f>'Edu index'!G37*'world pop by country'!G38/'world pop by country'!G$2</f>
        <v>9.5953072182225069E-2</v>
      </c>
      <c r="H38" s="6">
        <f>'Edu index'!H37*'world pop by country'!H38/'world pop by country'!H$2</f>
        <v>9.8380160095583674E-2</v>
      </c>
      <c r="I38" s="6">
        <f>'Edu index'!I37*'world pop by country'!I38/'world pop by country'!I$2</f>
        <v>0.10044553857144804</v>
      </c>
      <c r="J38" s="6">
        <f>'Edu index'!J37*'world pop by country'!J38/'world pop by country'!J$2</f>
        <v>0.10278481170948636</v>
      </c>
      <c r="K38" s="6">
        <f>'Edu index'!K37*'world pop by country'!K38/'world pop by country'!K$2</f>
        <v>0.10525435593944206</v>
      </c>
      <c r="L38" s="6">
        <f>'Edu index'!L37*'world pop by country'!L38/'world pop by country'!L$2</f>
        <v>0.1077857807509494</v>
      </c>
      <c r="M38" s="6">
        <f>'Edu index'!M37*'world pop by country'!M38/'world pop by country'!M$2</f>
        <v>0.11008514187733431</v>
      </c>
      <c r="N38" s="6">
        <f>'Edu index'!N37*'world pop by country'!N38/'world pop by country'!N$2</f>
        <v>0.11332570404793575</v>
      </c>
      <c r="O38" s="6">
        <f>'Edu index'!O37*'world pop by country'!O38/'world pop by country'!O$2</f>
        <v>0.11686835234460793</v>
      </c>
      <c r="P38" s="6">
        <f>'Edu index'!P37*'world pop by country'!P38/'world pop by country'!P$2</f>
        <v>0.11886452399926621</v>
      </c>
      <c r="Q38" s="6">
        <f>'Edu index'!Q37*'world pop by country'!Q38/'world pop by country'!Q$2</f>
        <v>0.12173712465438294</v>
      </c>
      <c r="R38" s="6">
        <f>'Edu index'!R37*'world pop by country'!R38/'world pop by country'!R$2</f>
        <v>0.1250877253989954</v>
      </c>
      <c r="S38" s="6">
        <f>'Edu index'!S37*'world pop by country'!S38/'world pop by country'!S$2</f>
        <v>0.12778266008345396</v>
      </c>
      <c r="T38" s="6">
        <f>'Edu index'!T37*'world pop by country'!T38/'world pop by country'!T$2</f>
        <v>0.12997982986996154</v>
      </c>
      <c r="U38" s="6">
        <f>'Edu index'!U37*'world pop by country'!U38/'world pop by country'!U$2</f>
        <v>0.13146794590096358</v>
      </c>
      <c r="V38" s="6">
        <f>'Edu index'!V37*'world pop by country'!V38/'world pop by country'!V$2</f>
        <v>0.1344146578531312</v>
      </c>
      <c r="W38" s="6">
        <f>'Edu index'!W37*'world pop by country'!W38/'world pop by country'!W$2</f>
        <v>0.14000056701625349</v>
      </c>
      <c r="X38" s="6">
        <f>'Edu index'!X37*'world pop by country'!X38/'world pop by country'!X$2</f>
        <v>0.1433137690535975</v>
      </c>
      <c r="Y38" s="6">
        <f>'Edu index'!Y37*'world pop by country'!Y38/'world pop by country'!Y$2</f>
        <v>0.14947215201734168</v>
      </c>
      <c r="Z38" s="6">
        <f>'Edu index'!Z37*'world pop by country'!Z38/'world pop by country'!Z$2</f>
        <v>0.15456473794574535</v>
      </c>
      <c r="AA38" s="6">
        <f>'Edu index'!AA37*'world pop by country'!AA38/'world pop by country'!AA$2</f>
        <v>0.16034099425932136</v>
      </c>
      <c r="AB38" s="6">
        <f>'Edu index'!AB37*'world pop by country'!AB38/'world pop by country'!AB$2</f>
        <v>0.16537081743850113</v>
      </c>
      <c r="AC38" s="6">
        <f>'Edu index'!AC37*'world pop by country'!AC38/'world pop by country'!AC$2</f>
        <v>0.17163060033873592</v>
      </c>
      <c r="AD38" s="6">
        <f>'Edu index'!AD37*'world pop by country'!AD38/'world pop by country'!AD$2</f>
        <v>0.1870437170099381</v>
      </c>
      <c r="AE38" s="6">
        <f>'Edu index'!AE37*'world pop by country'!AE38/'world pop by country'!AE$2</f>
        <v>0.14341782994462066</v>
      </c>
    </row>
    <row r="39" spans="1:31">
      <c r="A39" s="11" t="s">
        <v>993</v>
      </c>
      <c r="B39" s="6">
        <f>'Edu index'!B38*'world pop by country'!B39/'world pop by country'!B$2</f>
        <v>2.2627396126153796E-3</v>
      </c>
      <c r="C39" s="6">
        <f>'Edu index'!C38*'world pop by country'!C39/'world pop by country'!C$2</f>
        <v>2.3298803658822311E-3</v>
      </c>
      <c r="D39" s="6">
        <f>'Edu index'!D38*'world pop by country'!D39/'world pop by country'!D$2</f>
        <v>2.4639781811201648E-3</v>
      </c>
      <c r="E39" s="6">
        <f>'Edu index'!E38*'world pop by country'!E39/'world pop by country'!E$2</f>
        <v>2.5368905894588385E-3</v>
      </c>
      <c r="F39" s="6">
        <f>'Edu index'!F38*'world pop by country'!F39/'world pop by country'!F$2</f>
        <v>2.6052452192842058E-3</v>
      </c>
      <c r="G39" s="6">
        <f>'Edu index'!G38*'world pop by country'!G39/'world pop by country'!G$2</f>
        <v>2.6627855076919193E-3</v>
      </c>
      <c r="H39" s="6">
        <f>'Edu index'!H38*'world pop by country'!H39/'world pop by country'!H$2</f>
        <v>2.7849795354819005E-3</v>
      </c>
      <c r="I39" s="6">
        <f>'Edu index'!I38*'world pop by country'!I39/'world pop by country'!I$2</f>
        <v>2.8849732928593356E-3</v>
      </c>
      <c r="J39" s="6">
        <f>'Edu index'!J38*'world pop by country'!J39/'world pop by country'!J$2</f>
        <v>2.9832337087241497E-3</v>
      </c>
      <c r="K39" s="6">
        <f>'Edu index'!K38*'world pop by country'!K39/'world pop by country'!K$2</f>
        <v>3.0155973075895286E-3</v>
      </c>
      <c r="L39" s="6">
        <f>'Edu index'!L38*'world pop by country'!L39/'world pop by country'!L$2</f>
        <v>3.0569799419503589E-3</v>
      </c>
      <c r="M39" s="6">
        <f>'Edu index'!M38*'world pop by country'!M39/'world pop by country'!M$2</f>
        <v>3.0828796224071893E-3</v>
      </c>
      <c r="N39" s="6">
        <f>'Edu index'!N38*'world pop by country'!N39/'world pop by country'!N$2</f>
        <v>3.1091046717258721E-3</v>
      </c>
      <c r="O39" s="6">
        <f>'Edu index'!O38*'world pop by country'!O39/'world pop by country'!O$2</f>
        <v>3.0775037888926523E-3</v>
      </c>
      <c r="P39" s="6">
        <f>'Edu index'!P38*'world pop by country'!P39/'world pop by country'!P$2</f>
        <v>3.243049032925036E-3</v>
      </c>
      <c r="Q39" s="6">
        <f>'Edu index'!Q38*'world pop by country'!Q39/'world pop by country'!Q$2</f>
        <v>3.2833720159758987E-3</v>
      </c>
      <c r="R39" s="6">
        <f>'Edu index'!R38*'world pop by country'!R39/'world pop by country'!R$2</f>
        <v>3.3656604197815874E-3</v>
      </c>
      <c r="S39" s="6">
        <f>'Edu index'!S38*'world pop by country'!S39/'world pop by country'!S$2</f>
        <v>3.5275220569626108E-3</v>
      </c>
      <c r="T39" s="6">
        <f>'Edu index'!T38*'world pop by country'!T39/'world pop by country'!T$2</f>
        <v>3.6169154875923333E-3</v>
      </c>
      <c r="U39" s="6">
        <f>'Edu index'!U38*'world pop by country'!U39/'world pop by country'!U$2</f>
        <v>3.6540160734143648E-3</v>
      </c>
      <c r="V39" s="6">
        <f>'Edu index'!V38*'world pop by country'!V39/'world pop by country'!V$2</f>
        <v>3.7763556102303731E-3</v>
      </c>
      <c r="W39" s="6">
        <f>'Edu index'!W38*'world pop by country'!W39/'world pop by country'!W$2</f>
        <v>3.821038032073443E-3</v>
      </c>
      <c r="X39" s="6">
        <f>'Edu index'!X38*'world pop by country'!X39/'world pop by country'!X$2</f>
        <v>3.8758816185983638E-3</v>
      </c>
      <c r="Y39" s="6">
        <f>'Edu index'!Y38*'world pop by country'!Y39/'world pop by country'!Y$2</f>
        <v>3.8964072976006847E-3</v>
      </c>
      <c r="Z39" s="6">
        <f>'Edu index'!Z38*'world pop by country'!Z39/'world pop by country'!Z$2</f>
        <v>4.0395557924111395E-3</v>
      </c>
      <c r="AA39" s="6">
        <f>'Edu index'!AA38*'world pop by country'!AA39/'world pop by country'!AA$2</f>
        <v>4.0582519563605946E-3</v>
      </c>
      <c r="AB39" s="6">
        <f>'Edu index'!AB38*'world pop by country'!AB39/'world pop by country'!AB$2</f>
        <v>4.1289763467224436E-3</v>
      </c>
      <c r="AC39" s="6">
        <f>'Edu index'!AC38*'world pop by country'!AC39/'world pop by country'!AC$2</f>
        <v>4.1741789357692665E-3</v>
      </c>
      <c r="AD39" s="6">
        <f>'Edu index'!AD38*'world pop by country'!AD39/'world pop by country'!AD$2</f>
        <v>4.1887785383777718E-3</v>
      </c>
      <c r="AE39" s="6">
        <f>'Edu index'!AE38*'world pop by country'!AE39/'world pop by country'!AE$2</f>
        <v>4.22916518784413E-3</v>
      </c>
    </row>
    <row r="40" spans="1:31">
      <c r="A40" s="11" t="s">
        <v>994</v>
      </c>
      <c r="B40" s="6">
        <f>'Edu index'!B39*'world pop by country'!B40/'world pop by country'!B$2</f>
        <v>0</v>
      </c>
      <c r="C40" s="6">
        <f>'Edu index'!C39*'world pop by country'!C40/'world pop by country'!C$2</f>
        <v>0</v>
      </c>
      <c r="D40" s="6">
        <f>'Edu index'!D39*'world pop by country'!D40/'world pop by country'!D$2</f>
        <v>0</v>
      </c>
      <c r="E40" s="6">
        <f>'Edu index'!E39*'world pop by country'!E40/'world pop by country'!E$2</f>
        <v>0</v>
      </c>
      <c r="F40" s="6">
        <f>'Edu index'!F39*'world pop by country'!F40/'world pop by country'!F$2</f>
        <v>0</v>
      </c>
      <c r="G40" s="6">
        <f>'Edu index'!G39*'world pop by country'!G40/'world pop by country'!G$2</f>
        <v>0</v>
      </c>
      <c r="H40" s="6">
        <f>'Edu index'!H39*'world pop by country'!H40/'world pop by country'!H$2</f>
        <v>0</v>
      </c>
      <c r="I40" s="6">
        <f>'Edu index'!I39*'world pop by country'!I40/'world pop by country'!I$2</f>
        <v>0</v>
      </c>
      <c r="J40" s="6">
        <f>'Edu index'!J39*'world pop by country'!J40/'world pop by country'!J$2</f>
        <v>0</v>
      </c>
      <c r="K40" s="6">
        <f>'Edu index'!K39*'world pop by country'!K40/'world pop by country'!K$2</f>
        <v>0</v>
      </c>
      <c r="L40" s="6">
        <f>'Edu index'!L39*'world pop by country'!L40/'world pop by country'!L$2</f>
        <v>2.1767800237892254E-5</v>
      </c>
      <c r="M40" s="6">
        <f>'Edu index'!M39*'world pop by country'!M40/'world pop by country'!M$2</f>
        <v>2.2578226013440971E-5</v>
      </c>
      <c r="N40" s="6">
        <f>'Edu index'!N39*'world pop by country'!N40/'world pop by country'!N$2</f>
        <v>2.3440796969337783E-5</v>
      </c>
      <c r="O40" s="6">
        <f>'Edu index'!O39*'world pop by country'!O40/'world pop by country'!O$2</f>
        <v>2.4612717884812106E-5</v>
      </c>
      <c r="P40" s="6">
        <f>'Edu index'!P39*'world pop by country'!P40/'world pop by country'!P$2</f>
        <v>2.5014497029670684E-5</v>
      </c>
      <c r="Q40" s="6">
        <f>'Edu index'!Q39*'world pop by country'!Q40/'world pop by country'!Q$2</f>
        <v>2.6144976595016565E-5</v>
      </c>
      <c r="R40" s="6">
        <f>'Edu index'!R39*'world pop by country'!R40/'world pop by country'!R$2</f>
        <v>2.7334072013452259E-5</v>
      </c>
      <c r="S40" s="6">
        <f>'Edu index'!S39*'world pop by country'!S40/'world pop by country'!S$2</f>
        <v>2.8517595794016162E-5</v>
      </c>
      <c r="T40" s="6">
        <f>'Edu index'!T39*'world pop by country'!T40/'world pop by country'!T$2</f>
        <v>2.9817581515097207E-5</v>
      </c>
      <c r="U40" s="6">
        <f>'Edu index'!U39*'world pop by country'!U40/'world pop by country'!U$2</f>
        <v>3.1081628388145944E-5</v>
      </c>
      <c r="V40" s="6">
        <f>'Edu index'!V39*'world pop by country'!V40/'world pop by country'!V$2</f>
        <v>3.2424609880967255E-5</v>
      </c>
      <c r="W40" s="6">
        <f>'Edu index'!W39*'world pop by country'!W40/'world pop by country'!W$2</f>
        <v>3.4535680705138659E-5</v>
      </c>
      <c r="X40" s="6">
        <f>'Edu index'!X39*'world pop by country'!X40/'world pop by country'!X$2</f>
        <v>3.5440554771949536E-5</v>
      </c>
      <c r="Y40" s="6">
        <f>'Edu index'!Y39*'world pop by country'!Y40/'world pop by country'!Y$2</f>
        <v>3.5960634796113821E-5</v>
      </c>
      <c r="Z40" s="6">
        <f>'Edu index'!Z39*'world pop by country'!Z40/'world pop by country'!Z$2</f>
        <v>3.6444307313494529E-5</v>
      </c>
      <c r="AA40" s="6">
        <f>'Edu index'!AA39*'world pop by country'!AA40/'world pop by country'!AA$2</f>
        <v>3.6873855292594301E-5</v>
      </c>
      <c r="AB40" s="6">
        <f>'Edu index'!AB39*'world pop by country'!AB40/'world pop by country'!AB$2</f>
        <v>3.7473668024413738E-5</v>
      </c>
      <c r="AC40" s="6">
        <f>'Edu index'!AC39*'world pop by country'!AC40/'world pop by country'!AC$2</f>
        <v>3.8005855377272532E-5</v>
      </c>
      <c r="AD40" s="6">
        <f>'Edu index'!AD39*'world pop by country'!AD40/'world pop by country'!AD$2</f>
        <v>3.8635308792682097E-5</v>
      </c>
      <c r="AE40" s="6">
        <f>'Edu index'!AE39*'world pop by country'!AE40/'world pop by country'!AE$2</f>
        <v>3.9285378477129697E-5</v>
      </c>
    </row>
    <row r="41" spans="1:31">
      <c r="A41" s="11" t="s">
        <v>995</v>
      </c>
      <c r="B41" s="6">
        <f>'Edu index'!B40*'world pop by country'!B41/'world pop by country'!B$2</f>
        <v>2.3153926485487944E-3</v>
      </c>
      <c r="C41" s="6">
        <f>'Edu index'!C40*'world pop by country'!C41/'world pop by country'!C$2</f>
        <v>2.3441619005276156E-3</v>
      </c>
      <c r="D41" s="6">
        <f>'Edu index'!D40*'world pop by country'!D41/'world pop by country'!D$2</f>
        <v>2.3746384487222843E-3</v>
      </c>
      <c r="E41" s="6">
        <f>'Edu index'!E40*'world pop by country'!E41/'world pop by country'!E$2</f>
        <v>2.392950057906434E-3</v>
      </c>
      <c r="F41" s="6">
        <f>'Edu index'!F40*'world pop by country'!F41/'world pop by country'!F$2</f>
        <v>2.4127432502058432E-3</v>
      </c>
      <c r="G41" s="6">
        <f>'Edu index'!G40*'world pop by country'!G41/'world pop by country'!G$2</f>
        <v>2.4348883327097517E-3</v>
      </c>
      <c r="H41" s="6">
        <f>'Edu index'!H40*'world pop by country'!H41/'world pop by country'!H$2</f>
        <v>2.4482095158684766E-3</v>
      </c>
      <c r="I41" s="6">
        <f>'Edu index'!I40*'world pop by country'!I41/'world pop by country'!I$2</f>
        <v>2.4643835136283756E-3</v>
      </c>
      <c r="J41" s="6">
        <f>'Edu index'!J40*'world pop by country'!J41/'world pop by country'!J$2</f>
        <v>2.4756441774188604E-3</v>
      </c>
      <c r="K41" s="6">
        <f>'Edu index'!K40*'world pop by country'!K41/'world pop by country'!K$2</f>
        <v>2.4908385485008203E-3</v>
      </c>
      <c r="L41" s="6">
        <f>'Edu index'!L40*'world pop by country'!L41/'world pop by country'!L$2</f>
        <v>2.5053253725330063E-3</v>
      </c>
      <c r="M41" s="6">
        <f>'Edu index'!M40*'world pop by country'!M41/'world pop by country'!M$2</f>
        <v>2.5109560046632736E-3</v>
      </c>
      <c r="N41" s="6">
        <f>'Edu index'!N40*'world pop by country'!N41/'world pop by country'!N$2</f>
        <v>2.511420715146079E-3</v>
      </c>
      <c r="O41" s="6">
        <f>'Edu index'!O40*'world pop by country'!O41/'world pop by country'!O$2</f>
        <v>2.5071703528688478E-3</v>
      </c>
      <c r="P41" s="6">
        <f>'Edu index'!P40*'world pop by country'!P41/'world pop by country'!P$2</f>
        <v>2.5719011233208871E-3</v>
      </c>
      <c r="Q41" s="6">
        <f>'Edu index'!Q40*'world pop by country'!Q41/'world pop by country'!Q$2</f>
        <v>2.6330945833012024E-3</v>
      </c>
      <c r="R41" s="6">
        <f>'Edu index'!R40*'world pop by country'!R41/'world pop by country'!R$2</f>
        <v>2.7004085933260355E-3</v>
      </c>
      <c r="S41" s="6">
        <f>'Edu index'!S40*'world pop by country'!S41/'world pop by country'!S$2</f>
        <v>2.7678129106052992E-3</v>
      </c>
      <c r="T41" s="6">
        <f>'Edu index'!T40*'world pop by country'!T41/'world pop by country'!T$2</f>
        <v>2.8524458822127923E-3</v>
      </c>
      <c r="U41" s="6">
        <f>'Edu index'!U40*'world pop by country'!U41/'world pop by country'!U$2</f>
        <v>2.9505799560798139E-3</v>
      </c>
      <c r="V41" s="6">
        <f>'Edu index'!V40*'world pop by country'!V41/'world pop by country'!V$2</f>
        <v>3.0387826318310903E-3</v>
      </c>
      <c r="W41" s="6">
        <f>'Edu index'!W40*'world pop by country'!W41/'world pop by country'!W$2</f>
        <v>3.0696480318490793E-3</v>
      </c>
      <c r="X41" s="6">
        <f>'Edu index'!X40*'world pop by country'!X41/'world pop by country'!X$2</f>
        <v>3.098608800977158E-3</v>
      </c>
      <c r="Y41" s="6">
        <f>'Edu index'!Y40*'world pop by country'!Y41/'world pop by country'!Y$2</f>
        <v>3.1978698959175718E-3</v>
      </c>
      <c r="Z41" s="6">
        <f>'Edu index'!Z40*'world pop by country'!Z41/'world pop by country'!Z$2</f>
        <v>3.3074903176884703E-3</v>
      </c>
      <c r="AA41" s="6">
        <f>'Edu index'!AA40*'world pop by country'!AA41/'world pop by country'!AA$2</f>
        <v>3.421313659959558E-3</v>
      </c>
      <c r="AB41" s="6">
        <f>'Edu index'!AB40*'world pop by country'!AB41/'world pop by country'!AB$2</f>
        <v>3.5016784270110114E-3</v>
      </c>
      <c r="AC41" s="6">
        <f>'Edu index'!AC40*'world pop by country'!AC41/'world pop by country'!AC$2</f>
        <v>3.547155015066486E-3</v>
      </c>
      <c r="AD41" s="6">
        <f>'Edu index'!AD40*'world pop by country'!AD41/'world pop by country'!AD$2</f>
        <v>3.5956500562800667E-3</v>
      </c>
      <c r="AE41" s="6">
        <f>'Edu index'!AE40*'world pop by country'!AE41/'world pop by country'!AE$2</f>
        <v>3.6733900930607474E-3</v>
      </c>
    </row>
    <row r="42" spans="1:31">
      <c r="A42" s="11" t="s">
        <v>996</v>
      </c>
      <c r="B42" s="6">
        <f>'Edu index'!B41*'world pop by country'!B42/'world pop by country'!B$2</f>
        <v>9.2487093282892868E-5</v>
      </c>
      <c r="C42" s="6">
        <f>'Edu index'!C41*'world pop by country'!C42/'world pop by country'!C$2</f>
        <v>9.4732521657108041E-5</v>
      </c>
      <c r="D42" s="6">
        <f>'Edu index'!D41*'world pop by country'!D42/'world pop by country'!D$2</f>
        <v>9.7014222064481092E-5</v>
      </c>
      <c r="E42" s="6">
        <f>'Edu index'!E41*'world pop by country'!E42/'world pop by country'!E$2</f>
        <v>9.8666038916652473E-5</v>
      </c>
      <c r="F42" s="6">
        <f>'Edu index'!F41*'world pop by country'!F42/'world pop by country'!F$2</f>
        <v>1.0077899841262454E-4</v>
      </c>
      <c r="G42" s="6">
        <f>'Edu index'!G41*'world pop by country'!G42/'world pop by country'!G$2</f>
        <v>1.0261993541433692E-4</v>
      </c>
      <c r="H42" s="6">
        <f>'Edu index'!H41*'world pop by country'!H42/'world pop by country'!H$2</f>
        <v>1.0523940929237758E-4</v>
      </c>
      <c r="I42" s="6">
        <f>'Edu index'!I41*'world pop by country'!I42/'world pop by country'!I$2</f>
        <v>1.0798446773071961E-4</v>
      </c>
      <c r="J42" s="6">
        <f>'Edu index'!J41*'world pop by country'!J42/'world pop by country'!J$2</f>
        <v>1.1080765570235903E-4</v>
      </c>
      <c r="K42" s="6">
        <f>'Edu index'!K41*'world pop by country'!K42/'world pop by country'!K$2</f>
        <v>1.1369379428513147E-4</v>
      </c>
      <c r="L42" s="6">
        <f>'Edu index'!L41*'world pop by country'!L42/'world pop by country'!L$2</f>
        <v>1.1667792830153981E-4</v>
      </c>
      <c r="M42" s="6">
        <f>'Edu index'!M41*'world pop by country'!M42/'world pop by country'!M$2</f>
        <v>1.2166892373988164E-4</v>
      </c>
      <c r="N42" s="6">
        <f>'Edu index'!N41*'world pop by country'!N42/'world pop by country'!N$2</f>
        <v>1.265282875267134E-4</v>
      </c>
      <c r="O42" s="6">
        <f>'Edu index'!O41*'world pop by country'!O42/'world pop by country'!O$2</f>
        <v>1.3152772871613248E-4</v>
      </c>
      <c r="P42" s="6">
        <f>'Edu index'!P41*'world pop by country'!P42/'world pop by country'!P$2</f>
        <v>1.3708771809057489E-4</v>
      </c>
      <c r="Q42" s="6">
        <f>'Edu index'!Q41*'world pop by country'!Q42/'world pop by country'!Q$2</f>
        <v>1.4202513262813189E-4</v>
      </c>
      <c r="R42" s="6">
        <f>'Edu index'!R41*'world pop by country'!R42/'world pop by country'!R$2</f>
        <v>1.4705920264980747E-4</v>
      </c>
      <c r="S42" s="6">
        <f>'Edu index'!S41*'world pop by country'!S42/'world pop by country'!S$2</f>
        <v>1.5583046387545896E-4</v>
      </c>
      <c r="T42" s="6">
        <f>'Edu index'!T41*'world pop by country'!T42/'world pop by country'!T$2</f>
        <v>1.6794683838124464E-4</v>
      </c>
      <c r="U42" s="6">
        <f>'Edu index'!U41*'world pop by country'!U42/'world pop by country'!U$2</f>
        <v>1.7347253640518092E-4</v>
      </c>
      <c r="V42" s="6">
        <f>'Edu index'!V41*'world pop by country'!V42/'world pop by country'!V$2</f>
        <v>1.8856009965998959E-4</v>
      </c>
      <c r="W42" s="6">
        <f>'Edu index'!W41*'world pop by country'!W42/'world pop by country'!W$2</f>
        <v>1.8904210453784485E-4</v>
      </c>
      <c r="X42" s="6">
        <f>'Edu index'!X41*'world pop by country'!X42/'world pop by country'!X$2</f>
        <v>1.9017556008911284E-4</v>
      </c>
      <c r="Y42" s="6">
        <f>'Edu index'!Y41*'world pop by country'!Y42/'world pop by country'!Y$2</f>
        <v>1.9624426715829404E-4</v>
      </c>
      <c r="Z42" s="6">
        <f>'Edu index'!Z41*'world pop by country'!Z42/'world pop by country'!Z$2</f>
        <v>2.0544825116899029E-4</v>
      </c>
      <c r="AA42" s="6">
        <f>'Edu index'!AA41*'world pop by country'!AA42/'world pop by country'!AA$2</f>
        <v>2.0546965020145998E-4</v>
      </c>
      <c r="AB42" s="6">
        <f>'Edu index'!AB41*'world pop by country'!AB42/'world pop by country'!AB$2</f>
        <v>2.1147121532234E-4</v>
      </c>
      <c r="AC42" s="6">
        <f>'Edu index'!AC41*'world pop by country'!AC42/'world pop by country'!AC$2</f>
        <v>2.1707045388339954E-4</v>
      </c>
      <c r="AD42" s="6">
        <f>'Edu index'!AD41*'world pop by country'!AD42/'world pop by country'!AD$2</f>
        <v>2.2002250777306643E-4</v>
      </c>
      <c r="AE42" s="6">
        <f>'Edu index'!AE41*'world pop by country'!AE42/'world pop by country'!AE$2</f>
        <v>2.2345010147288986E-4</v>
      </c>
    </row>
    <row r="43" spans="1:31">
      <c r="A43" s="11" t="s">
        <v>997</v>
      </c>
      <c r="B43" s="6">
        <f>'Edu index'!B42*'world pop by country'!B43/'world pop by country'!B$2</f>
        <v>2.2647569923885813E-4</v>
      </c>
      <c r="C43" s="6">
        <f>'Edu index'!C42*'world pop by country'!C43/'world pop by country'!C$2</f>
        <v>2.3634791763727181E-4</v>
      </c>
      <c r="D43" s="6">
        <f>'Edu index'!D42*'world pop by country'!D43/'world pop by country'!D$2</f>
        <v>2.4586479270260277E-4</v>
      </c>
      <c r="E43" s="6">
        <f>'Edu index'!E42*'world pop by country'!E43/'world pop by country'!E$2</f>
        <v>2.5313455387009916E-4</v>
      </c>
      <c r="F43" s="6">
        <f>'Edu index'!F42*'world pop by country'!F43/'world pop by country'!F$2</f>
        <v>2.6039870713568465E-4</v>
      </c>
      <c r="G43" s="6">
        <f>'Edu index'!G42*'world pop by country'!G43/'world pop by country'!G$2</f>
        <v>2.6757337666793578E-4</v>
      </c>
      <c r="H43" s="6">
        <f>'Edu index'!H42*'world pop by country'!H43/'world pop by country'!H$2</f>
        <v>2.7496739583450204E-4</v>
      </c>
      <c r="I43" s="6">
        <f>'Edu index'!I42*'world pop by country'!I43/'world pop by country'!I$2</f>
        <v>2.8177619281450885E-4</v>
      </c>
      <c r="J43" s="6">
        <f>'Edu index'!J42*'world pop by country'!J43/'world pop by country'!J$2</f>
        <v>2.8872095603587201E-4</v>
      </c>
      <c r="K43" s="6">
        <f>'Edu index'!K42*'world pop by country'!K43/'world pop by country'!K$2</f>
        <v>2.9483234576917563E-4</v>
      </c>
      <c r="L43" s="6">
        <f>'Edu index'!L42*'world pop by country'!L43/'world pop by country'!L$2</f>
        <v>3.0134059574103884E-4</v>
      </c>
      <c r="M43" s="6">
        <f>'Edu index'!M42*'world pop by country'!M43/'world pop by country'!M$2</f>
        <v>3.0509758022062979E-4</v>
      </c>
      <c r="N43" s="6">
        <f>'Edu index'!N42*'world pop by country'!N43/'world pop by country'!N$2</f>
        <v>3.0901443820950778E-4</v>
      </c>
      <c r="O43" s="6">
        <f>'Edu index'!O42*'world pop by country'!O43/'world pop by country'!O$2</f>
        <v>3.1292087570260776E-4</v>
      </c>
      <c r="P43" s="6">
        <f>'Edu index'!P42*'world pop by country'!P43/'world pop by country'!P$2</f>
        <v>3.1701706093471203E-4</v>
      </c>
      <c r="Q43" s="6">
        <f>'Edu index'!Q42*'world pop by country'!Q43/'world pop by country'!Q$2</f>
        <v>3.2144752730119965E-4</v>
      </c>
      <c r="R43" s="6">
        <f>'Edu index'!R42*'world pop by country'!R43/'world pop by country'!R$2</f>
        <v>3.2727961329563523E-4</v>
      </c>
      <c r="S43" s="6">
        <f>'Edu index'!S42*'world pop by country'!S43/'world pop by country'!S$2</f>
        <v>3.3505406927877667E-4</v>
      </c>
      <c r="T43" s="6">
        <f>'Edu index'!T42*'world pop by country'!T43/'world pop by country'!T$2</f>
        <v>3.4579479881140408E-4</v>
      </c>
      <c r="U43" s="6">
        <f>'Edu index'!U42*'world pop by country'!U43/'world pop by country'!U$2</f>
        <v>3.535414302366946E-4</v>
      </c>
      <c r="V43" s="6">
        <f>'Edu index'!V42*'world pop by country'!V43/'world pop by country'!V$2</f>
        <v>3.5709374215156097E-4</v>
      </c>
      <c r="W43" s="6">
        <f>'Edu index'!W42*'world pop by country'!W43/'world pop by country'!W$2</f>
        <v>3.7671083335486172E-4</v>
      </c>
      <c r="X43" s="6">
        <f>'Edu index'!X42*'world pop by country'!X43/'world pop by country'!X$2</f>
        <v>3.8428096675152988E-4</v>
      </c>
      <c r="Y43" s="6">
        <f>'Edu index'!Y42*'world pop by country'!Y43/'world pop by country'!Y$2</f>
        <v>3.9268532087410857E-4</v>
      </c>
      <c r="Z43" s="6">
        <f>'Edu index'!Z42*'world pop by country'!Z43/'world pop by country'!Z$2</f>
        <v>4.0708184528893461E-4</v>
      </c>
      <c r="AA43" s="6">
        <f>'Edu index'!AA42*'world pop by country'!AA43/'world pop by country'!AA$2</f>
        <v>4.1009236182353021E-4</v>
      </c>
      <c r="AB43" s="6">
        <f>'Edu index'!AB42*'world pop by country'!AB43/'world pop by country'!AB$2</f>
        <v>4.1638898050587328E-4</v>
      </c>
      <c r="AC43" s="6">
        <f>'Edu index'!AC42*'world pop by country'!AC43/'world pop by country'!AC$2</f>
        <v>4.2185341936904771E-4</v>
      </c>
      <c r="AD43" s="6">
        <f>'Edu index'!AD42*'world pop by country'!AD43/'world pop by country'!AD$2</f>
        <v>4.2952206323271062E-4</v>
      </c>
      <c r="AE43" s="6">
        <f>'Edu index'!AE42*'world pop by country'!AE43/'world pop by country'!AE$2</f>
        <v>4.3422161176332954E-4</v>
      </c>
    </row>
    <row r="44" spans="1:31">
      <c r="A44" s="11" t="s">
        <v>998</v>
      </c>
      <c r="B44" s="6">
        <f>'Edu index'!B43*'world pop by country'!B44/'world pop by country'!B$2</f>
        <v>6.8680968525181886E-4</v>
      </c>
      <c r="C44" s="6">
        <f>'Edu index'!C43*'world pop by country'!C44/'world pop by country'!C$2</f>
        <v>6.9587918790224264E-4</v>
      </c>
      <c r="D44" s="6">
        <f>'Edu index'!D43*'world pop by country'!D44/'world pop by country'!D$2</f>
        <v>7.0357028290307579E-4</v>
      </c>
      <c r="E44" s="6">
        <f>'Edu index'!E43*'world pop by country'!E44/'world pop by country'!E$2</f>
        <v>7.070702921155252E-4</v>
      </c>
      <c r="F44" s="6">
        <f>'Edu index'!F43*'world pop by country'!F44/'world pop by country'!F$2</f>
        <v>7.2866938732126505E-4</v>
      </c>
      <c r="G44" s="6">
        <f>'Edu index'!G43*'world pop by country'!G44/'world pop by country'!G$2</f>
        <v>7.2508652304548963E-4</v>
      </c>
      <c r="H44" s="6">
        <f>'Edu index'!H43*'world pop by country'!H44/'world pop by country'!H$2</f>
        <v>7.3686364590671964E-4</v>
      </c>
      <c r="I44" s="6">
        <f>'Edu index'!I43*'world pop by country'!I44/'world pop by country'!I$2</f>
        <v>7.4817993181399789E-4</v>
      </c>
      <c r="J44" s="6">
        <f>'Edu index'!J43*'world pop by country'!J44/'world pop by country'!J$2</f>
        <v>7.6749649474048447E-4</v>
      </c>
      <c r="K44" s="6">
        <f>'Edu index'!K43*'world pop by country'!K44/'world pop by country'!K$2</f>
        <v>7.844494922670161E-4</v>
      </c>
      <c r="L44" s="6">
        <f>'Edu index'!L43*'world pop by country'!L44/'world pop by country'!L$2</f>
        <v>7.9261088367896628E-4</v>
      </c>
      <c r="M44" s="6">
        <f>'Edu index'!M43*'world pop by country'!M44/'world pop by country'!M$2</f>
        <v>8.0459261338122659E-4</v>
      </c>
      <c r="N44" s="6">
        <f>'Edu index'!N43*'world pop by country'!N44/'world pop by country'!N$2</f>
        <v>8.0157038529197837E-4</v>
      </c>
      <c r="O44" s="6">
        <f>'Edu index'!O43*'world pop by country'!O44/'world pop by country'!O$2</f>
        <v>7.986401906649454E-4</v>
      </c>
      <c r="P44" s="6">
        <f>'Edu index'!P43*'world pop by country'!P44/'world pop by country'!P$2</f>
        <v>7.9729248473713271E-4</v>
      </c>
      <c r="Q44" s="6">
        <f>'Edu index'!Q43*'world pop by country'!Q44/'world pop by country'!Q$2</f>
        <v>7.954664717709244E-4</v>
      </c>
      <c r="R44" s="6">
        <f>'Edu index'!R43*'world pop by country'!R44/'world pop by country'!R$2</f>
        <v>7.933160933333897E-4</v>
      </c>
      <c r="S44" s="6">
        <f>'Edu index'!S43*'world pop by country'!S44/'world pop by country'!S$2</f>
        <v>8.0118026653174814E-4</v>
      </c>
      <c r="T44" s="6">
        <f>'Edu index'!T43*'world pop by country'!T44/'world pop by country'!T$2</f>
        <v>8.0082857989595391E-4</v>
      </c>
      <c r="U44" s="6">
        <f>'Edu index'!U43*'world pop by country'!U44/'world pop by country'!U$2</f>
        <v>7.9359624434092275E-4</v>
      </c>
      <c r="V44" s="6">
        <f>'Edu index'!V43*'world pop by country'!V44/'world pop by country'!V$2</f>
        <v>7.881508249273203E-4</v>
      </c>
      <c r="W44" s="6">
        <f>'Edu index'!W43*'world pop by country'!W44/'world pop by country'!W$2</f>
        <v>7.9600073712023513E-4</v>
      </c>
      <c r="X44" s="6">
        <f>'Edu index'!X43*'world pop by country'!X44/'world pop by country'!X$2</f>
        <v>7.9077099948171841E-4</v>
      </c>
      <c r="Y44" s="6">
        <f>'Edu index'!Y43*'world pop by country'!Y44/'world pop by country'!Y$2</f>
        <v>7.8896406488297103E-4</v>
      </c>
      <c r="Z44" s="6">
        <f>'Edu index'!Z43*'world pop by country'!Z44/'world pop by country'!Z$2</f>
        <v>7.9100687393767605E-4</v>
      </c>
      <c r="AA44" s="6">
        <f>'Edu index'!AA43*'world pop by country'!AA44/'world pop by country'!AA$2</f>
        <v>7.8580970531628015E-4</v>
      </c>
      <c r="AB44" s="6">
        <f>'Edu index'!AB43*'world pop by country'!AB44/'world pop by country'!AB$2</f>
        <v>7.7541366971619024E-4</v>
      </c>
      <c r="AC44" s="6">
        <f>'Edu index'!AC43*'world pop by country'!AC44/'world pop by country'!AC$2</f>
        <v>7.6472630665227125E-4</v>
      </c>
      <c r="AD44" s="6">
        <f>'Edu index'!AD43*'world pop by country'!AD44/'world pop by country'!AD$2</f>
        <v>7.5474314743347926E-4</v>
      </c>
      <c r="AE44" s="6">
        <f>'Edu index'!AE43*'world pop by country'!AE44/'world pop by country'!AE$2</f>
        <v>7.4546919732164016E-4</v>
      </c>
    </row>
    <row r="45" spans="1:31">
      <c r="A45" s="11" t="s">
        <v>999</v>
      </c>
      <c r="B45" s="6">
        <f>'Edu index'!B44*'world pop by country'!B45/'world pop by country'!B$2</f>
        <v>1.510605618174335E-3</v>
      </c>
      <c r="C45" s="6">
        <f>'Edu index'!C44*'world pop by country'!C45/'world pop by country'!C$2</f>
        <v>1.5265382521376075E-3</v>
      </c>
      <c r="D45" s="6">
        <f>'Edu index'!D44*'world pop by country'!D45/'world pop by country'!D$2</f>
        <v>1.5340481793388841E-3</v>
      </c>
      <c r="E45" s="6">
        <f>'Edu index'!E44*'world pop by country'!E45/'world pop by country'!E$2</f>
        <v>1.5489976473893024E-3</v>
      </c>
      <c r="F45" s="6">
        <f>'Edu index'!F44*'world pop by country'!F45/'world pop by country'!F$2</f>
        <v>1.5155353315907606E-3</v>
      </c>
      <c r="G45" s="6">
        <f>'Edu index'!G44*'world pop by country'!G45/'world pop by country'!G$2</f>
        <v>1.5207468330585227E-3</v>
      </c>
      <c r="H45" s="6">
        <f>'Edu index'!H44*'world pop by country'!H45/'world pop by country'!H$2</f>
        <v>1.5561522400112744E-3</v>
      </c>
      <c r="I45" s="6">
        <f>'Edu index'!I44*'world pop by country'!I45/'world pop by country'!I$2</f>
        <v>1.5642931966853605E-3</v>
      </c>
      <c r="J45" s="6">
        <f>'Edu index'!J44*'world pop by country'!J45/'world pop by country'!J$2</f>
        <v>1.5788246003397514E-3</v>
      </c>
      <c r="K45" s="6">
        <f>'Edu index'!K44*'world pop by country'!K45/'world pop by country'!K$2</f>
        <v>1.5947566892596623E-3</v>
      </c>
      <c r="L45" s="6">
        <f>'Edu index'!L44*'world pop by country'!L45/'world pop by country'!L$2</f>
        <v>1.6103312063986833E-3</v>
      </c>
      <c r="M45" s="6">
        <f>'Edu index'!M44*'world pop by country'!M45/'world pop by country'!M$2</f>
        <v>1.6218653657101671E-3</v>
      </c>
      <c r="N45" s="6">
        <f>'Edu index'!N44*'world pop by country'!N45/'world pop by country'!N$2</f>
        <v>1.6176859837036281E-3</v>
      </c>
      <c r="O45" s="6">
        <f>'Edu index'!O44*'world pop by country'!O45/'world pop by country'!O$2</f>
        <v>1.6611696527593014E-3</v>
      </c>
      <c r="P45" s="6">
        <f>'Edu index'!P44*'world pop by country'!P45/'world pop by country'!P$2</f>
        <v>1.7164792252456554E-3</v>
      </c>
      <c r="Q45" s="6">
        <f>'Edu index'!Q44*'world pop by country'!Q45/'world pop by country'!Q$2</f>
        <v>1.7387671662535569E-3</v>
      </c>
      <c r="R45" s="6">
        <f>'Edu index'!R44*'world pop by country'!R45/'world pop by country'!R$2</f>
        <v>1.826691517783331E-3</v>
      </c>
      <c r="S45" s="6">
        <f>'Edu index'!S44*'world pop by country'!S45/'world pop by country'!S$2</f>
        <v>1.8897340958527391E-3</v>
      </c>
      <c r="T45" s="6">
        <f>'Edu index'!T44*'world pop by country'!T45/'world pop by country'!T$2</f>
        <v>1.920983092980517E-3</v>
      </c>
      <c r="U45" s="6">
        <f>'Edu index'!U44*'world pop by country'!U45/'world pop by country'!U$2</f>
        <v>1.9032514313769809E-3</v>
      </c>
      <c r="V45" s="6">
        <f>'Edu index'!V44*'world pop by country'!V45/'world pop by country'!V$2</f>
        <v>1.8392204726168232E-3</v>
      </c>
      <c r="W45" s="6">
        <f>'Edu index'!W44*'world pop by country'!W45/'world pop by country'!W$2</f>
        <v>1.7902611600583462E-3</v>
      </c>
      <c r="X45" s="6">
        <f>'Edu index'!X44*'world pop by country'!X45/'world pop by country'!X$2</f>
        <v>1.6821145046123564E-3</v>
      </c>
      <c r="Y45" s="6">
        <f>'Edu index'!Y44*'world pop by country'!Y45/'world pop by country'!Y$2</f>
        <v>1.6372246405635682E-3</v>
      </c>
      <c r="Z45" s="6">
        <f>'Edu index'!Z44*'world pop by country'!Z45/'world pop by country'!Z$2</f>
        <v>1.6221845645641726E-3</v>
      </c>
      <c r="AA45" s="6">
        <f>'Edu index'!AA44*'world pop by country'!AA45/'world pop by country'!AA$2</f>
        <v>1.622313364930202E-3</v>
      </c>
      <c r="AB45" s="6">
        <f>'Edu index'!AB44*'world pop by country'!AB45/'world pop by country'!AB$2</f>
        <v>1.6097316819371681E-3</v>
      </c>
      <c r="AC45" s="6">
        <f>'Edu index'!AC44*'world pop by country'!AC45/'world pop by country'!AC$2</f>
        <v>1.6121624378510897E-3</v>
      </c>
      <c r="AD45" s="6">
        <f>'Edu index'!AD44*'world pop by country'!AD45/'world pop by country'!AD$2</f>
        <v>1.6135040874298572E-3</v>
      </c>
      <c r="AE45" s="6">
        <f>'Edu index'!AE44*'world pop by country'!AE45/'world pop by country'!AE$2</f>
        <v>1.6154905179530047E-3</v>
      </c>
    </row>
    <row r="46" spans="1:31">
      <c r="A46" s="11" t="s">
        <v>1000</v>
      </c>
      <c r="B46" s="6">
        <f>'Edu index'!B45*'world pop by country'!B46/'world pop by country'!B$2</f>
        <v>1.0653054378384786E-4</v>
      </c>
      <c r="C46" s="6">
        <f>'Edu index'!C45*'world pop by country'!C46/'world pop by country'!C$2</f>
        <v>1.0811628628824016E-4</v>
      </c>
      <c r="D46" s="6">
        <f>'Edu index'!D45*'world pop by country'!D46/'world pop by country'!D$2</f>
        <v>1.0795651840167588E-4</v>
      </c>
      <c r="E46" s="6">
        <f>'Edu index'!E45*'world pop by country'!E46/'world pop by country'!E$2</f>
        <v>1.236621793997344E-4</v>
      </c>
      <c r="F46" s="6">
        <f>'Edu index'!F45*'world pop by country'!F46/'world pop by country'!F$2</f>
        <v>1.2293877747313162E-4</v>
      </c>
      <c r="G46" s="6">
        <f>'Edu index'!G45*'world pop by country'!G46/'world pop by country'!G$2</f>
        <v>1.2274037699339669E-4</v>
      </c>
      <c r="H46" s="6">
        <f>'Edu index'!H45*'world pop by country'!H46/'world pop by country'!H$2</f>
        <v>1.2252219653867722E-4</v>
      </c>
      <c r="I46" s="6">
        <f>'Edu index'!I45*'world pop by country'!I46/'world pop by country'!I$2</f>
        <v>1.2213821253570265E-4</v>
      </c>
      <c r="J46" s="6">
        <f>'Edu index'!J45*'world pop by country'!J46/'world pop by country'!J$2</f>
        <v>1.2111531212277619E-4</v>
      </c>
      <c r="K46" s="6">
        <f>'Edu index'!K45*'world pop by country'!K46/'world pop by country'!K$2</f>
        <v>1.1998570368320316E-4</v>
      </c>
      <c r="L46" s="6">
        <f>'Edu index'!L45*'world pop by country'!L46/'world pop by country'!L$2</f>
        <v>1.1862269688036382E-4</v>
      </c>
      <c r="M46" s="6">
        <f>'Edu index'!M45*'world pop by country'!M46/'world pop by country'!M$2</f>
        <v>1.1821676332173073E-4</v>
      </c>
      <c r="N46" s="6">
        <f>'Edu index'!N45*'world pop by country'!N46/'world pop by country'!N$2</f>
        <v>1.1936426043483969E-4</v>
      </c>
      <c r="O46" s="6">
        <f>'Edu index'!O45*'world pop by country'!O46/'world pop by country'!O$2</f>
        <v>1.2044904196986904E-4</v>
      </c>
      <c r="P46" s="6">
        <f>'Edu index'!P45*'world pop by country'!P46/'world pop by country'!P$2</f>
        <v>1.187615481246403E-4</v>
      </c>
      <c r="Q46" s="6">
        <f>'Edu index'!Q45*'world pop by country'!Q46/'world pop by country'!Q$2</f>
        <v>1.1675128514514776E-4</v>
      </c>
      <c r="R46" s="6">
        <f>'Edu index'!R45*'world pop by country'!R46/'world pop by country'!R$2</f>
        <v>1.1712469112524579E-4</v>
      </c>
      <c r="S46" s="6">
        <f>'Edu index'!S45*'world pop by country'!S46/'world pop by country'!S$2</f>
        <v>1.1880290853796108E-4</v>
      </c>
      <c r="T46" s="6">
        <f>'Edu index'!T45*'world pop by country'!T46/'world pop by country'!T$2</f>
        <v>1.2013796083941504E-4</v>
      </c>
      <c r="U46" s="6">
        <f>'Edu index'!U45*'world pop by country'!U46/'world pop by country'!U$2</f>
        <v>1.2144092818675652E-4</v>
      </c>
      <c r="V46" s="6">
        <f>'Edu index'!V45*'world pop by country'!V46/'world pop by country'!V$2</f>
        <v>1.1856359217464432E-4</v>
      </c>
      <c r="W46" s="6">
        <f>'Edu index'!W45*'world pop by country'!W46/'world pop by country'!W$2</f>
        <v>1.1845998632396937E-4</v>
      </c>
      <c r="X46" s="6">
        <f>'Edu index'!X45*'world pop by country'!X46/'world pop by country'!X$2</f>
        <v>1.1880196827699214E-4</v>
      </c>
      <c r="Y46" s="6">
        <f>'Edu index'!Y45*'world pop by country'!Y46/'world pop by country'!Y$2</f>
        <v>1.2028263776669382E-4</v>
      </c>
      <c r="Z46" s="6">
        <f>'Edu index'!Z45*'world pop by country'!Z46/'world pop by country'!Z$2</f>
        <v>1.2102108734874829E-4</v>
      </c>
      <c r="AA46" s="6">
        <f>'Edu index'!AA45*'world pop by country'!AA46/'world pop by country'!AA$2</f>
        <v>1.207677889810255E-4</v>
      </c>
      <c r="AB46" s="6">
        <f>'Edu index'!AB45*'world pop by country'!AB46/'world pop by country'!AB$2</f>
        <v>1.2301125450084276E-4</v>
      </c>
      <c r="AC46" s="6">
        <f>'Edu index'!AC45*'world pop by country'!AC46/'world pop by country'!AC$2</f>
        <v>1.2348842785135715E-4</v>
      </c>
      <c r="AD46" s="6">
        <f>'Edu index'!AD45*'world pop by country'!AD46/'world pop by country'!AD$2</f>
        <v>1.2528007706299376E-4</v>
      </c>
      <c r="AE46" s="6">
        <f>'Edu index'!AE45*'world pop by country'!AE46/'world pop by country'!AE$2</f>
        <v>1.24917210575572E-4</v>
      </c>
    </row>
    <row r="47" spans="1:31">
      <c r="A47" s="11" t="s">
        <v>1001</v>
      </c>
      <c r="B47" s="6">
        <f>'Edu index'!B46*'world pop by country'!B47/'world pop by country'!B$2</f>
        <v>1.9479015616594374E-3</v>
      </c>
      <c r="C47" s="6">
        <f>'Edu index'!C46*'world pop by country'!C47/'world pop by country'!C$2</f>
        <v>1.9191124075292037E-3</v>
      </c>
      <c r="D47" s="6">
        <f>'Edu index'!D46*'world pop by country'!D47/'world pop by country'!D$2</f>
        <v>1.90268888790165E-3</v>
      </c>
      <c r="E47" s="6">
        <f>'Edu index'!E46*'world pop by country'!E47/'world pop by country'!E$2</f>
        <v>1.9148836766573446E-3</v>
      </c>
      <c r="F47" s="6">
        <f>'Edu index'!F46*'world pop by country'!F47/'world pop by country'!F$2</f>
        <v>1.934962321170111E-3</v>
      </c>
      <c r="G47" s="6">
        <f>'Edu index'!G46*'world pop by country'!G47/'world pop by country'!G$2</f>
        <v>1.9502663717768935E-3</v>
      </c>
      <c r="H47" s="6">
        <f>'Edu index'!H46*'world pop by country'!H47/'world pop by country'!H$2</f>
        <v>1.9999513762457765E-3</v>
      </c>
      <c r="I47" s="6">
        <f>'Edu index'!I46*'world pop by country'!I47/'world pop by country'!I$2</f>
        <v>2.0061695526642732E-3</v>
      </c>
      <c r="J47" s="6">
        <f>'Edu index'!J46*'world pop by country'!J47/'world pop by country'!J$2</f>
        <v>1.9646176283762175E-3</v>
      </c>
      <c r="K47" s="6">
        <f>'Edu index'!K46*'world pop by country'!K47/'world pop by country'!K$2</f>
        <v>1.9891441643381581E-3</v>
      </c>
      <c r="L47" s="6">
        <f>'Edu index'!L46*'world pop by country'!L47/'world pop by country'!L$2</f>
        <v>2.0003501964632885E-3</v>
      </c>
      <c r="M47" s="6">
        <f>'Edu index'!M46*'world pop by country'!M47/'world pop by country'!M$2</f>
        <v>2.0082899790237773E-3</v>
      </c>
      <c r="N47" s="6">
        <f>'Edu index'!N46*'world pop by country'!N47/'world pop by country'!N$2</f>
        <v>2.015904734276013E-3</v>
      </c>
      <c r="O47" s="6">
        <f>'Edu index'!O46*'world pop by country'!O47/'world pop by country'!O$2</f>
        <v>2.0259597323083458E-3</v>
      </c>
      <c r="P47" s="6">
        <f>'Edu index'!P46*'world pop by country'!P47/'world pop by country'!P$2</f>
        <v>2.0058080841482509E-3</v>
      </c>
      <c r="Q47" s="6">
        <f>'Edu index'!Q46*'world pop by country'!Q47/'world pop by country'!Q$2</f>
        <v>2.0205679961477967E-3</v>
      </c>
      <c r="R47" s="6">
        <f>'Edu index'!R46*'world pop by country'!R47/'world pop by country'!R$2</f>
        <v>2.0278640964887743E-3</v>
      </c>
      <c r="S47" s="6">
        <f>'Edu index'!S46*'world pop by country'!S47/'world pop by country'!S$2</f>
        <v>2.026824941559965E-3</v>
      </c>
      <c r="T47" s="6">
        <f>'Edu index'!T46*'world pop by country'!T47/'world pop by country'!T$2</f>
        <v>2.017262953890609E-3</v>
      </c>
      <c r="U47" s="6">
        <f>'Edu index'!U46*'world pop by country'!U47/'world pop by country'!U$2</f>
        <v>2.0254864196925849E-3</v>
      </c>
      <c r="V47" s="6">
        <f>'Edu index'!V46*'world pop by country'!V47/'world pop by country'!V$2</f>
        <v>2.0117702485781337E-3</v>
      </c>
      <c r="W47" s="6">
        <f>'Edu index'!W46*'world pop by country'!W47/'world pop by country'!W$2</f>
        <v>1.9875865441938926E-3</v>
      </c>
      <c r="X47" s="6">
        <f>'Edu index'!X46*'world pop by country'!X47/'world pop by country'!X$2</f>
        <v>1.945838651746042E-3</v>
      </c>
      <c r="Y47" s="6">
        <f>'Edu index'!Y46*'world pop by country'!Y47/'world pop by country'!Y$2</f>
        <v>1.9646035471094373E-3</v>
      </c>
      <c r="Z47" s="6">
        <f>'Edu index'!Z46*'world pop by country'!Z47/'world pop by country'!Z$2</f>
        <v>1.9561870150004569E-3</v>
      </c>
      <c r="AA47" s="6">
        <f>'Edu index'!AA46*'world pop by country'!AA47/'world pop by country'!AA$2</f>
        <v>1.9195146214081263E-3</v>
      </c>
      <c r="AB47" s="6">
        <f>'Edu index'!AB46*'world pop by country'!AB47/'world pop by country'!AB$2</f>
        <v>1.8827813357079021E-3</v>
      </c>
      <c r="AC47" s="6">
        <f>'Edu index'!AC46*'world pop by country'!AC47/'world pop by country'!AC$2</f>
        <v>1.8526547223042609E-3</v>
      </c>
      <c r="AD47" s="6">
        <f>'Edu index'!AD46*'world pop by country'!AD47/'world pop by country'!AD$2</f>
        <v>1.8216539992763452E-3</v>
      </c>
      <c r="AE47" s="6">
        <f>'Edu index'!AE46*'world pop by country'!AE47/'world pop by country'!AE$2</f>
        <v>1.7912636588976964E-3</v>
      </c>
    </row>
    <row r="48" spans="1:31">
      <c r="A48" s="11" t="s">
        <v>1002</v>
      </c>
      <c r="B48" s="6">
        <f>'Edu index'!B47*'world pop by country'!B48/'world pop by country'!B$2</f>
        <v>2.8784639748868918E-4</v>
      </c>
      <c r="C48" s="6">
        <f>'Edu index'!C47*'world pop by country'!C48/'world pop by country'!C$2</f>
        <v>3.0106907198593533E-4</v>
      </c>
      <c r="D48" s="6">
        <f>'Edu index'!D47*'world pop by country'!D48/'world pop by country'!D$2</f>
        <v>3.1384210031930212E-4</v>
      </c>
      <c r="E48" s="6">
        <f>'Edu index'!E47*'world pop by country'!E48/'world pop by country'!E$2</f>
        <v>3.2605088342442035E-4</v>
      </c>
      <c r="F48" s="6">
        <f>'Edu index'!F47*'world pop by country'!F48/'world pop by country'!F$2</f>
        <v>3.3873841076614028E-4</v>
      </c>
      <c r="G48" s="6">
        <f>'Edu index'!G47*'world pop by country'!G48/'world pop by country'!G$2</f>
        <v>3.5321876501305364E-4</v>
      </c>
      <c r="H48" s="6">
        <f>'Edu index'!H47*'world pop by country'!H48/'world pop by country'!H$2</f>
        <v>3.6938657947163488E-4</v>
      </c>
      <c r="I48" s="6">
        <f>'Edu index'!I47*'world pop by country'!I48/'world pop by country'!I$2</f>
        <v>3.862152065715244E-4</v>
      </c>
      <c r="J48" s="6">
        <f>'Edu index'!J47*'world pop by country'!J48/'world pop by country'!J$2</f>
        <v>3.934704329887509E-4</v>
      </c>
      <c r="K48" s="6">
        <f>'Edu index'!K47*'world pop by country'!K48/'world pop by country'!K$2</f>
        <v>4.2161801654016612E-4</v>
      </c>
      <c r="L48" s="6">
        <f>'Edu index'!L47*'world pop by country'!L48/'world pop by country'!L$2</f>
        <v>4.4545300499856575E-4</v>
      </c>
      <c r="M48" s="6">
        <f>'Edu index'!M47*'world pop by country'!M48/'world pop by country'!M$2</f>
        <v>4.6780892774431052E-4</v>
      </c>
      <c r="N48" s="6">
        <f>'Edu index'!N47*'world pop by country'!N48/'world pop by country'!N$2</f>
        <v>4.9213063526688729E-4</v>
      </c>
      <c r="O48" s="6">
        <f>'Edu index'!O47*'world pop by country'!O48/'world pop by country'!O$2</f>
        <v>5.1783552177358399E-4</v>
      </c>
      <c r="P48" s="6">
        <f>'Edu index'!P47*'world pop by country'!P48/'world pop by country'!P$2</f>
        <v>5.4492428842346004E-4</v>
      </c>
      <c r="Q48" s="6">
        <f>'Edu index'!Q47*'world pop by country'!Q48/'world pop by country'!Q$2</f>
        <v>5.7183234942459558E-4</v>
      </c>
      <c r="R48" s="6">
        <f>'Edu index'!R47*'world pop by country'!R48/'world pop by country'!R$2</f>
        <v>5.9935016112543636E-4</v>
      </c>
      <c r="S48" s="6">
        <f>'Edu index'!S47*'world pop by country'!S48/'world pop by country'!S$2</f>
        <v>6.2576146425719471E-4</v>
      </c>
      <c r="T48" s="6">
        <f>'Edu index'!T47*'world pop by country'!T48/'world pop by country'!T$2</f>
        <v>6.5314041217633904E-4</v>
      </c>
      <c r="U48" s="6">
        <f>'Edu index'!U47*'world pop by country'!U48/'world pop by country'!U$2</f>
        <v>6.812975616629518E-4</v>
      </c>
      <c r="V48" s="6">
        <f>'Edu index'!V47*'world pop by country'!V48/'world pop by country'!V$2</f>
        <v>7.104644590801302E-4</v>
      </c>
      <c r="W48" s="6">
        <f>'Edu index'!W47*'world pop by country'!W48/'world pop by country'!W$2</f>
        <v>7.4409663639074541E-4</v>
      </c>
      <c r="X48" s="6">
        <f>'Edu index'!X47*'world pop by country'!X48/'world pop by country'!X$2</f>
        <v>7.7228225715511361E-4</v>
      </c>
      <c r="Y48" s="6">
        <f>'Edu index'!Y47*'world pop by country'!Y48/'world pop by country'!Y$2</f>
        <v>7.9906332786642046E-4</v>
      </c>
      <c r="Z48" s="6">
        <f>'Edu index'!Z47*'world pop by country'!Z48/'world pop by country'!Z$2</f>
        <v>7.9366592325865967E-4</v>
      </c>
      <c r="AA48" s="6">
        <f>'Edu index'!AA47*'world pop by country'!AA48/'world pop by country'!AA$2</f>
        <v>8.3894327996240838E-4</v>
      </c>
      <c r="AB48" s="6">
        <f>'Edu index'!AB47*'world pop by country'!AB48/'world pop by country'!AB$2</f>
        <v>8.803496340644007E-4</v>
      </c>
      <c r="AC48" s="6">
        <f>'Edu index'!AC47*'world pop by country'!AC48/'world pop by country'!AC$2</f>
        <v>9.3532569629905247E-4</v>
      </c>
      <c r="AD48" s="6">
        <f>'Edu index'!AD47*'world pop by country'!AD48/'world pop by country'!AD$2</f>
        <v>9.8224851832179024E-4</v>
      </c>
      <c r="AE48" s="6">
        <f>'Edu index'!AE47*'world pop by country'!AE48/'world pop by country'!AE$2</f>
        <v>1.0086937253331772E-3</v>
      </c>
    </row>
    <row r="49" spans="1:31">
      <c r="A49" s="11" t="s">
        <v>1003</v>
      </c>
      <c r="B49" s="6">
        <f>'Edu index'!B48*'world pop by country'!B49/'world pop by country'!B$2</f>
        <v>1.0526031420433906E-3</v>
      </c>
      <c r="C49" s="6">
        <f>'Edu index'!C48*'world pop by country'!C49/'world pop by country'!C$2</f>
        <v>1.0611433749850526E-3</v>
      </c>
      <c r="D49" s="6">
        <f>'Edu index'!D48*'world pop by country'!D49/'world pop by country'!D$2</f>
        <v>1.0629304073550118E-3</v>
      </c>
      <c r="E49" s="6">
        <f>'Edu index'!E48*'world pop by country'!E49/'world pop by country'!E$2</f>
        <v>1.0712992255734236E-3</v>
      </c>
      <c r="F49" s="6">
        <f>'Edu index'!F48*'world pop by country'!F49/'world pop by country'!F$2</f>
        <v>1.081184263460063E-3</v>
      </c>
      <c r="G49" s="6">
        <f>'Edu index'!G48*'world pop by country'!G49/'world pop by country'!G$2</f>
        <v>1.0848631428244781E-3</v>
      </c>
      <c r="H49" s="6">
        <f>'Edu index'!H48*'world pop by country'!H49/'world pop by country'!H$2</f>
        <v>1.0881784835321279E-3</v>
      </c>
      <c r="I49" s="6">
        <f>'Edu index'!I48*'world pop by country'!I49/'world pop by country'!I$2</f>
        <v>1.0901736067893603E-3</v>
      </c>
      <c r="J49" s="6">
        <f>'Edu index'!J48*'world pop by country'!J49/'world pop by country'!J$2</f>
        <v>1.0885225363706087E-3</v>
      </c>
      <c r="K49" s="6">
        <f>'Edu index'!K48*'world pop by country'!K49/'world pop by country'!K$2</f>
        <v>1.1063047346299721E-3</v>
      </c>
      <c r="L49" s="6">
        <f>'Edu index'!L48*'world pop by country'!L49/'world pop by country'!L$2</f>
        <v>1.0918973500774138E-3</v>
      </c>
      <c r="M49" s="6">
        <f>'Edu index'!M48*'world pop by country'!M49/'world pop by country'!M$2</f>
        <v>1.1207946834048688E-3</v>
      </c>
      <c r="N49" s="6">
        <f>'Edu index'!N48*'world pop by country'!N49/'world pop by country'!N$2</f>
        <v>1.1260631774244836E-3</v>
      </c>
      <c r="O49" s="6">
        <f>'Edu index'!O48*'world pop by country'!O49/'world pop by country'!O$2</f>
        <v>1.1457839129334437E-3</v>
      </c>
      <c r="P49" s="6">
        <f>'Edu index'!P48*'world pop by country'!P49/'world pop by country'!P$2</f>
        <v>1.1343808370312227E-3</v>
      </c>
      <c r="Q49" s="6">
        <f>'Edu index'!Q48*'world pop by country'!Q49/'world pop by country'!Q$2</f>
        <v>1.1244709868969758E-3</v>
      </c>
      <c r="R49" s="6">
        <f>'Edu index'!R48*'world pop by country'!R49/'world pop by country'!R$2</f>
        <v>1.1012366679164038E-3</v>
      </c>
      <c r="S49" s="6">
        <f>'Edu index'!S48*'world pop by country'!S49/'world pop by country'!S$2</f>
        <v>1.0782945670894215E-3</v>
      </c>
      <c r="T49" s="6">
        <f>'Edu index'!T48*'world pop by country'!T49/'world pop by country'!T$2</f>
        <v>1.078677248974336E-3</v>
      </c>
      <c r="U49" s="6">
        <f>'Edu index'!U48*'world pop by country'!U49/'world pop by country'!U$2</f>
        <v>1.0555346012720776E-3</v>
      </c>
      <c r="V49" s="6">
        <f>'Edu index'!V48*'world pop by country'!V49/'world pop by country'!V$2</f>
        <v>1.0433422367278984E-3</v>
      </c>
      <c r="W49" s="6">
        <f>'Edu index'!W48*'world pop by country'!W49/'world pop by country'!W$2</f>
        <v>1.0581040159455392E-3</v>
      </c>
      <c r="X49" s="6">
        <f>'Edu index'!X48*'world pop by country'!X49/'world pop by country'!X$2</f>
        <v>1.0396272323942941E-3</v>
      </c>
      <c r="Y49" s="6">
        <f>'Edu index'!Y48*'world pop by country'!Y49/'world pop by country'!Y$2</f>
        <v>1.0217892567184234E-3</v>
      </c>
      <c r="Z49" s="6">
        <f>'Edu index'!Z48*'world pop by country'!Z49/'world pop by country'!Z$2</f>
        <v>1.0048190182790544E-3</v>
      </c>
      <c r="AA49" s="6">
        <f>'Edu index'!AA48*'world pop by country'!AA49/'world pop by country'!AA$2</f>
        <v>9.7834360306564691E-4</v>
      </c>
      <c r="AB49" s="6">
        <f>'Edu index'!AB48*'world pop by country'!AB49/'world pop by country'!AB$2</f>
        <v>9.6154286035875507E-4</v>
      </c>
      <c r="AC49" s="6">
        <f>'Edu index'!AC48*'world pop by country'!AC49/'world pop by country'!AC$2</f>
        <v>9.4788913794272575E-4</v>
      </c>
      <c r="AD49" s="6">
        <f>'Edu index'!AD48*'world pop by country'!AD49/'world pop by country'!AD$2</f>
        <v>9.3379216418496014E-4</v>
      </c>
      <c r="AE49" s="6">
        <f>'Edu index'!AE48*'world pop by country'!AE49/'world pop by country'!AE$2</f>
        <v>9.1725423093777536E-4</v>
      </c>
    </row>
    <row r="50" spans="1:31">
      <c r="A50" s="11" t="s">
        <v>1004</v>
      </c>
      <c r="B50" s="6">
        <f>'Edu index'!B49*'world pop by country'!B50/'world pop by country'!B$2</f>
        <v>0</v>
      </c>
      <c r="C50" s="6">
        <f>'Edu index'!C49*'world pop by country'!C50/'world pop by country'!C$2</f>
        <v>0</v>
      </c>
      <c r="D50" s="6">
        <f>'Edu index'!D49*'world pop by country'!D50/'world pop by country'!D$2</f>
        <v>0</v>
      </c>
      <c r="E50" s="6">
        <f>'Edu index'!E49*'world pop by country'!E50/'world pop by country'!E$2</f>
        <v>0</v>
      </c>
      <c r="F50" s="6">
        <f>'Edu index'!F49*'world pop by country'!F50/'world pop by country'!F$2</f>
        <v>0</v>
      </c>
      <c r="G50" s="6">
        <f>'Edu index'!G49*'world pop by country'!G50/'world pop by country'!G$2</f>
        <v>5.6458773870591803E-6</v>
      </c>
      <c r="H50" s="6">
        <f>'Edu index'!H49*'world pop by country'!H50/'world pop by country'!H$2</f>
        <v>5.9079829401138408E-6</v>
      </c>
      <c r="I50" s="6">
        <f>'Edu index'!I49*'world pop by country'!I50/'world pop by country'!I$2</f>
        <v>6.2825270909720662E-6</v>
      </c>
      <c r="J50" s="6">
        <f>'Edu index'!J49*'world pop by country'!J50/'world pop by country'!J$2</f>
        <v>6.6313569442975197E-6</v>
      </c>
      <c r="K50" s="6">
        <f>'Edu index'!K49*'world pop by country'!K50/'world pop by country'!K$2</f>
        <v>7.0396612678209908E-6</v>
      </c>
      <c r="L50" s="6">
        <f>'Edu index'!L49*'world pop by country'!L50/'world pop by country'!L$2</f>
        <v>7.4328909679426041E-6</v>
      </c>
      <c r="M50" s="6">
        <f>'Edu index'!M49*'world pop by country'!M50/'world pop by country'!M$2</f>
        <v>8.3967164296861066E-6</v>
      </c>
      <c r="N50" s="6">
        <f>'Edu index'!N49*'world pop by country'!N50/'world pop by country'!N$2</f>
        <v>9.1668033125077914E-6</v>
      </c>
      <c r="O50" s="6">
        <f>'Edu index'!O49*'world pop by country'!O50/'world pop by country'!O$2</f>
        <v>1.0148984825986134E-5</v>
      </c>
      <c r="P50" s="6">
        <f>'Edu index'!P49*'world pop by country'!P50/'world pop by country'!P$2</f>
        <v>1.1229885851154458E-5</v>
      </c>
      <c r="Q50" s="6">
        <f>'Edu index'!Q49*'world pop by country'!Q50/'world pop by country'!Q$2</f>
        <v>1.2689060223931765E-5</v>
      </c>
      <c r="R50" s="6">
        <f>'Edu index'!R49*'world pop by country'!R50/'world pop by country'!R$2</f>
        <v>1.4151176052229985E-5</v>
      </c>
      <c r="S50" s="6">
        <f>'Edu index'!S49*'world pop by country'!S50/'world pop by country'!S$2</f>
        <v>1.6198564207497945E-5</v>
      </c>
      <c r="T50" s="6">
        <f>'Edu index'!T49*'world pop by country'!T50/'world pop by country'!T$2</f>
        <v>1.8235611566046605E-5</v>
      </c>
      <c r="U50" s="6">
        <f>'Edu index'!U49*'world pop by country'!U50/'world pop by country'!U$2</f>
        <v>1.9913645221268281E-5</v>
      </c>
      <c r="V50" s="6">
        <f>'Edu index'!V49*'world pop by country'!V50/'world pop by country'!V$2</f>
        <v>2.1831118652701262E-5</v>
      </c>
      <c r="W50" s="6">
        <f>'Edu index'!W49*'world pop by country'!W50/'world pop by country'!W$2</f>
        <v>2.2894491976397373E-5</v>
      </c>
      <c r="X50" s="6">
        <f>'Edu index'!X49*'world pop by country'!X50/'world pop by country'!X$2</f>
        <v>2.4019578087190833E-5</v>
      </c>
      <c r="Y50" s="6">
        <f>'Edu index'!Y49*'world pop by country'!Y50/'world pop by country'!Y$2</f>
        <v>2.4674543530797428E-5</v>
      </c>
      <c r="Z50" s="6">
        <f>'Edu index'!Z49*'world pop by country'!Z50/'world pop by country'!Z$2</f>
        <v>2.544602603196986E-5</v>
      </c>
      <c r="AA50" s="6">
        <f>'Edu index'!AA49*'world pop by country'!AA50/'world pop by country'!AA$2</f>
        <v>2.6305944370669914E-5</v>
      </c>
      <c r="AB50" s="6">
        <f>'Edu index'!AB49*'world pop by country'!AB50/'world pop by country'!AB$2</f>
        <v>2.7455530651606116E-5</v>
      </c>
      <c r="AC50" s="6">
        <f>'Edu index'!AC49*'world pop by country'!AC50/'world pop by country'!AC$2</f>
        <v>2.8751696075378787E-5</v>
      </c>
      <c r="AD50" s="6">
        <f>'Edu index'!AD49*'world pop by country'!AD50/'world pop by country'!AD$2</f>
        <v>3.0698747435201293E-5</v>
      </c>
      <c r="AE50" s="6">
        <f>'Edu index'!AE49*'world pop by country'!AE50/'world pop by country'!AE$2</f>
        <v>3.289824663931365E-5</v>
      </c>
    </row>
    <row r="51" spans="1:31">
      <c r="A51" s="11" t="s">
        <v>1005</v>
      </c>
      <c r="B51" s="6">
        <f>'Edu index'!B50*'world pop by country'!B51/'world pop by country'!B$2</f>
        <v>0</v>
      </c>
      <c r="C51" s="6">
        <f>'Edu index'!C50*'world pop by country'!C51/'world pop by country'!C$2</f>
        <v>0</v>
      </c>
      <c r="D51" s="6">
        <f>'Edu index'!D50*'world pop by country'!D51/'world pop by country'!D$2</f>
        <v>0</v>
      </c>
      <c r="E51" s="6">
        <f>'Edu index'!E50*'world pop by country'!E51/'world pop by country'!E$2</f>
        <v>0</v>
      </c>
      <c r="F51" s="6">
        <f>'Edu index'!F50*'world pop by country'!F51/'world pop by country'!F$2</f>
        <v>0</v>
      </c>
      <c r="G51" s="6">
        <f>'Edu index'!G50*'world pop by country'!G51/'world pop by country'!G$2</f>
        <v>0</v>
      </c>
      <c r="H51" s="6">
        <f>'Edu index'!H50*'world pop by country'!H51/'world pop by country'!H$2</f>
        <v>0</v>
      </c>
      <c r="I51" s="6">
        <f>'Edu index'!I50*'world pop by country'!I51/'world pop by country'!I$2</f>
        <v>0</v>
      </c>
      <c r="J51" s="6">
        <f>'Edu index'!J50*'world pop by country'!J51/'world pop by country'!J$2</f>
        <v>0</v>
      </c>
      <c r="K51" s="6">
        <f>'Edu index'!K50*'world pop by country'!K51/'world pop by country'!K$2</f>
        <v>0</v>
      </c>
      <c r="L51" s="6">
        <f>'Edu index'!L50*'world pop by country'!L51/'world pop by country'!L$2</f>
        <v>1.122536713086779E-5</v>
      </c>
      <c r="M51" s="6">
        <f>'Edu index'!M50*'world pop by country'!M51/'world pop by country'!M$2</f>
        <v>1.1116809567070199E-5</v>
      </c>
      <c r="N51" s="6">
        <f>'Edu index'!N50*'world pop by country'!N51/'world pop by country'!N$2</f>
        <v>1.100407665198597E-5</v>
      </c>
      <c r="O51" s="6">
        <f>'Edu index'!O50*'world pop by country'!O51/'world pop by country'!O$2</f>
        <v>1.0915825144741937E-5</v>
      </c>
      <c r="P51" s="6">
        <f>'Edu index'!P50*'world pop by country'!P51/'world pop by country'!P$2</f>
        <v>1.0818710740800295E-5</v>
      </c>
      <c r="Q51" s="6">
        <f>'Edu index'!Q50*'world pop by country'!Q51/'world pop by country'!Q$2</f>
        <v>1.0728739508968115E-5</v>
      </c>
      <c r="R51" s="6">
        <f>'Edu index'!R50*'world pop by country'!R51/'world pop by country'!R$2</f>
        <v>1.064078726965355E-5</v>
      </c>
      <c r="S51" s="6">
        <f>'Edu index'!S50*'world pop by country'!S51/'world pop by country'!S$2</f>
        <v>1.0549218788580323E-5</v>
      </c>
      <c r="T51" s="6">
        <f>'Edu index'!T50*'world pop by country'!T51/'world pop by country'!T$2</f>
        <v>1.0450207919435863E-5</v>
      </c>
      <c r="U51" s="6">
        <f>'Edu index'!U50*'world pop by country'!U51/'world pop by country'!U$2</f>
        <v>1.0327546441419313E-5</v>
      </c>
      <c r="V51" s="6">
        <f>'Edu index'!V50*'world pop by country'!V51/'world pop by country'!V$2</f>
        <v>1.0611332524616644E-5</v>
      </c>
      <c r="W51" s="6">
        <f>'Edu index'!W50*'world pop by country'!W51/'world pop by country'!W$2</f>
        <v>1.0420104885772029E-5</v>
      </c>
      <c r="X51" s="6">
        <f>'Edu index'!X50*'world pop by country'!X51/'world pop by country'!X$2</f>
        <v>1.0159756830315654E-5</v>
      </c>
      <c r="Y51" s="6">
        <f>'Edu index'!Y50*'world pop by country'!Y51/'world pop by country'!Y$2</f>
        <v>9.9012533008882063E-6</v>
      </c>
      <c r="Z51" s="6">
        <f>'Edu index'!Z50*'world pop by country'!Z51/'world pop by country'!Z$2</f>
        <v>9.6713072251473163E-6</v>
      </c>
      <c r="AA51" s="6">
        <f>'Edu index'!AA50*'world pop by country'!AA51/'world pop by country'!AA$2</f>
        <v>9.4301822121772427E-6</v>
      </c>
      <c r="AB51" s="6">
        <f>'Edu index'!AB50*'world pop by country'!AB51/'world pop by country'!AB$2</f>
        <v>9.1874732101911979E-6</v>
      </c>
      <c r="AC51" s="6">
        <f>'Edu index'!AC50*'world pop by country'!AC51/'world pop by country'!AC$2</f>
        <v>8.9600340074752134E-6</v>
      </c>
      <c r="AD51" s="6">
        <f>'Edu index'!AD50*'world pop by country'!AD51/'world pop by country'!AD$2</f>
        <v>8.7661501996767322E-6</v>
      </c>
      <c r="AE51" s="6">
        <f>'Edu index'!AE50*'world pop by country'!AE51/'world pop by country'!AE$2</f>
        <v>8.5906291201067475E-6</v>
      </c>
    </row>
    <row r="52" spans="1:31">
      <c r="A52" s="11" t="s">
        <v>1006</v>
      </c>
      <c r="B52" s="6">
        <f>'Edu index'!B51*'world pop by country'!B52/'world pop by country'!B$2</f>
        <v>5.328229165043935E-4</v>
      </c>
      <c r="C52" s="6">
        <f>'Edu index'!C51*'world pop by country'!C52/'world pop by country'!C$2</f>
        <v>5.5235156717818731E-4</v>
      </c>
      <c r="D52" s="6">
        <f>'Edu index'!D51*'world pop by country'!D52/'world pop by country'!D$2</f>
        <v>5.698426381650271E-4</v>
      </c>
      <c r="E52" s="6">
        <f>'Edu index'!E51*'world pop by country'!E52/'world pop by country'!E$2</f>
        <v>5.8536716133948533E-4</v>
      </c>
      <c r="F52" s="6">
        <f>'Edu index'!F51*'world pop by country'!F52/'world pop by country'!F$2</f>
        <v>6.0105231460223806E-4</v>
      </c>
      <c r="G52" s="6">
        <f>'Edu index'!G51*'world pop by country'!G52/'world pop by country'!G$2</f>
        <v>6.1651538928406927E-4</v>
      </c>
      <c r="H52" s="6">
        <f>'Edu index'!H51*'world pop by country'!H52/'world pop by country'!H$2</f>
        <v>6.2939305407708841E-4</v>
      </c>
      <c r="I52" s="6">
        <f>'Edu index'!I51*'world pop by country'!I52/'world pop by country'!I$2</f>
        <v>6.427291199641767E-4</v>
      </c>
      <c r="J52" s="6">
        <f>'Edu index'!J51*'world pop by country'!J52/'world pop by country'!J$2</f>
        <v>6.5445327980399165E-4</v>
      </c>
      <c r="K52" s="6">
        <f>'Edu index'!K51*'world pop by country'!K52/'world pop by country'!K$2</f>
        <v>6.6683266571103384E-4</v>
      </c>
      <c r="L52" s="6">
        <f>'Edu index'!L51*'world pop by country'!L52/'world pop by country'!L$2</f>
        <v>6.7902100550756525E-4</v>
      </c>
      <c r="M52" s="6">
        <f>'Edu index'!M51*'world pop by country'!M52/'world pop by country'!M$2</f>
        <v>6.908591544801878E-4</v>
      </c>
      <c r="N52" s="6">
        <f>'Edu index'!N51*'world pop by country'!N52/'world pop by country'!N$2</f>
        <v>7.0313059242311116E-4</v>
      </c>
      <c r="O52" s="6">
        <f>'Edu index'!O51*'world pop by country'!O52/'world pop by country'!O$2</f>
        <v>7.1663339382019992E-4</v>
      </c>
      <c r="P52" s="6">
        <f>'Edu index'!P51*'world pop by country'!P52/'world pop by country'!P$2</f>
        <v>7.2904546358991775E-4</v>
      </c>
      <c r="Q52" s="6">
        <f>'Edu index'!Q51*'world pop by country'!Q52/'world pop by country'!Q$2</f>
        <v>7.4175716815705556E-4</v>
      </c>
      <c r="R52" s="6">
        <f>'Edu index'!R51*'world pop by country'!R52/'world pop by country'!R$2</f>
        <v>7.5345177476345763E-4</v>
      </c>
      <c r="S52" s="6">
        <f>'Edu index'!S51*'world pop by country'!S52/'world pop by country'!S$2</f>
        <v>7.652352525265438E-4</v>
      </c>
      <c r="T52" s="6">
        <f>'Edu index'!T51*'world pop by country'!T52/'world pop by country'!T$2</f>
        <v>7.7423214769805748E-4</v>
      </c>
      <c r="U52" s="6">
        <f>'Edu index'!U51*'world pop by country'!U52/'world pop by country'!U$2</f>
        <v>7.8281645257363816E-4</v>
      </c>
      <c r="V52" s="6">
        <f>'Edu index'!V51*'world pop by country'!V52/'world pop by country'!V$2</f>
        <v>7.9369825934602655E-4</v>
      </c>
      <c r="W52" s="6">
        <f>'Edu index'!W51*'world pop by country'!W52/'world pop by country'!W$2</f>
        <v>8.0400507944927875E-4</v>
      </c>
      <c r="X52" s="6">
        <f>'Edu index'!X51*'world pop by country'!X52/'world pop by country'!X$2</f>
        <v>8.1370424816712005E-4</v>
      </c>
      <c r="Y52" s="6">
        <f>'Edu index'!Y51*'world pop by country'!Y52/'world pop by country'!Y$2</f>
        <v>8.2098138705208182E-4</v>
      </c>
      <c r="Z52" s="6">
        <f>'Edu index'!Z51*'world pop by country'!Z52/'world pop by country'!Z$2</f>
        <v>8.5391135339223535E-4</v>
      </c>
      <c r="AA52" s="6">
        <f>'Edu index'!AA51*'world pop by country'!AA52/'world pop by country'!AA$2</f>
        <v>8.7206305105920544E-4</v>
      </c>
      <c r="AB52" s="6">
        <f>'Edu index'!AB51*'world pop by country'!AB52/'world pop by country'!AB$2</f>
        <v>8.7913046460457009E-4</v>
      </c>
      <c r="AC52" s="6">
        <f>'Edu index'!AC51*'world pop by country'!AC52/'world pop by country'!AC$2</f>
        <v>8.8459546874803524E-4</v>
      </c>
      <c r="AD52" s="6">
        <f>'Edu index'!AD51*'world pop by country'!AD52/'world pop by country'!AD$2</f>
        <v>8.9155116273827053E-4</v>
      </c>
      <c r="AE52" s="6">
        <f>'Edu index'!AE51*'world pop by country'!AE52/'world pop by country'!AE$2</f>
        <v>9.0301858672185459E-4</v>
      </c>
    </row>
    <row r="53" spans="1:31">
      <c r="A53" s="11" t="s">
        <v>1007</v>
      </c>
      <c r="B53" s="6">
        <f>'Edu index'!B52*'world pop by country'!B53/'world pop by country'!B$2</f>
        <v>8.4763352685346351E-4</v>
      </c>
      <c r="C53" s="6">
        <f>'Edu index'!C52*'world pop by country'!C53/'world pop by country'!C$2</f>
        <v>8.5747194826057038E-4</v>
      </c>
      <c r="D53" s="6">
        <f>'Edu index'!D52*'world pop by country'!D53/'world pop by country'!D$2</f>
        <v>8.7358002953661501E-4</v>
      </c>
      <c r="E53" s="6">
        <f>'Edu index'!E52*'world pop by country'!E53/'world pop by country'!E$2</f>
        <v>8.8696819431945476E-4</v>
      </c>
      <c r="F53" s="6">
        <f>'Edu index'!F52*'world pop by country'!F53/'world pop by country'!F$2</f>
        <v>9.0092876934108504E-4</v>
      </c>
      <c r="G53" s="6">
        <f>'Edu index'!G52*'world pop by country'!G53/'world pop by country'!G$2</f>
        <v>9.1536105269712732E-4</v>
      </c>
      <c r="H53" s="6">
        <f>'Edu index'!H52*'world pop by country'!H53/'world pop by country'!H$2</f>
        <v>9.2636530766127532E-4</v>
      </c>
      <c r="I53" s="6">
        <f>'Edu index'!I52*'world pop by country'!I53/'world pop by country'!I$2</f>
        <v>9.3950362372010915E-4</v>
      </c>
      <c r="J53" s="6">
        <f>'Edu index'!J52*'world pop by country'!J53/'world pop by country'!J$2</f>
        <v>9.5102153060406289E-4</v>
      </c>
      <c r="K53" s="6">
        <f>'Edu index'!K52*'world pop by country'!K53/'world pop by country'!K$2</f>
        <v>9.6395509456507946E-4</v>
      </c>
      <c r="L53" s="6">
        <f>'Edu index'!L52*'world pop by country'!L53/'world pop by country'!L$2</f>
        <v>9.7524277671403616E-4</v>
      </c>
      <c r="M53" s="6">
        <f>'Edu index'!M52*'world pop by country'!M53/'world pop by country'!M$2</f>
        <v>9.8963053170004881E-4</v>
      </c>
      <c r="N53" s="6">
        <f>'Edu index'!N52*'world pop by country'!N53/'world pop by country'!N$2</f>
        <v>1.0066724748950422E-3</v>
      </c>
      <c r="O53" s="6">
        <f>'Edu index'!O52*'world pop by country'!O53/'world pop by country'!O$2</f>
        <v>1.0222207102355309E-3</v>
      </c>
      <c r="P53" s="6">
        <f>'Edu index'!P52*'world pop by country'!P53/'world pop by country'!P$2</f>
        <v>1.0382583940707949E-3</v>
      </c>
      <c r="Q53" s="6">
        <f>'Edu index'!Q52*'world pop by country'!Q53/'world pop by country'!Q$2</f>
        <v>1.0551151400044103E-3</v>
      </c>
      <c r="R53" s="6">
        <f>'Edu index'!R52*'world pop by country'!R53/'world pop by country'!R$2</f>
        <v>1.0690380125987367E-3</v>
      </c>
      <c r="S53" s="6">
        <f>'Edu index'!S52*'world pop by country'!S53/'world pop by country'!S$2</f>
        <v>1.1192824808316047E-3</v>
      </c>
      <c r="T53" s="6">
        <f>'Edu index'!T52*'world pop by country'!T53/'world pop by country'!T$2</f>
        <v>1.1429451959319053E-3</v>
      </c>
      <c r="U53" s="6">
        <f>'Edu index'!U52*'world pop by country'!U53/'world pop by country'!U$2</f>
        <v>1.1610786869644873E-3</v>
      </c>
      <c r="V53" s="6">
        <f>'Edu index'!V52*'world pop by country'!V53/'world pop by country'!V$2</f>
        <v>1.1959479889725988E-3</v>
      </c>
      <c r="W53" s="6">
        <f>'Edu index'!W52*'world pop by country'!W53/'world pop by country'!W$2</f>
        <v>1.215782493209103E-3</v>
      </c>
      <c r="X53" s="6">
        <f>'Edu index'!X52*'world pop by country'!X53/'world pop by country'!X$2</f>
        <v>1.3084269320689053E-3</v>
      </c>
      <c r="Y53" s="6">
        <f>'Edu index'!Y52*'world pop by country'!Y53/'world pop by country'!Y$2</f>
        <v>1.3227450003466725E-3</v>
      </c>
      <c r="Z53" s="6">
        <f>'Edu index'!Z52*'world pop by country'!Z53/'world pop by country'!Z$2</f>
        <v>1.3297940569184851E-3</v>
      </c>
      <c r="AA53" s="6">
        <f>'Edu index'!AA52*'world pop by country'!AA53/'world pop by country'!AA$2</f>
        <v>1.3828577012677408E-3</v>
      </c>
      <c r="AB53" s="6">
        <f>'Edu index'!AB52*'world pop by country'!AB53/'world pop by country'!AB$2</f>
        <v>1.3681298626125097E-3</v>
      </c>
      <c r="AC53" s="6">
        <f>'Edu index'!AC52*'world pop by country'!AC53/'world pop by country'!AC$2</f>
        <v>1.3838247252580612E-3</v>
      </c>
      <c r="AD53" s="6">
        <f>'Edu index'!AD52*'world pop by country'!AD53/'world pop by country'!AD$2</f>
        <v>1.3971607123061632E-3</v>
      </c>
      <c r="AE53" s="6">
        <f>'Edu index'!AE52*'world pop by country'!AE53/'world pop by country'!AE$2</f>
        <v>1.3923092477204637E-3</v>
      </c>
    </row>
    <row r="54" spans="1:31">
      <c r="A54" s="11" t="s">
        <v>1008</v>
      </c>
      <c r="B54" s="6">
        <f>'Edu index'!B53*'world pop by country'!B54/'world pop by country'!B$2</f>
        <v>3.5031252651701759E-3</v>
      </c>
      <c r="C54" s="6">
        <f>'Edu index'!C53*'world pop by country'!C54/'world pop by country'!C$2</f>
        <v>3.57545959487909E-3</v>
      </c>
      <c r="D54" s="6">
        <f>'Edu index'!D53*'world pop by country'!D54/'world pop by country'!D$2</f>
        <v>3.6805058606354463E-3</v>
      </c>
      <c r="E54" s="6">
        <f>'Edu index'!E53*'world pop by country'!E54/'world pop by country'!E$2</f>
        <v>3.7743008493840925E-3</v>
      </c>
      <c r="F54" s="6">
        <f>'Edu index'!F53*'world pop by country'!F54/'world pop by country'!F$2</f>
        <v>3.870105964439206E-3</v>
      </c>
      <c r="G54" s="6">
        <f>'Edu index'!G53*'world pop by country'!G54/'world pop by country'!G$2</f>
        <v>3.9663874424325611E-3</v>
      </c>
      <c r="H54" s="6">
        <f>'Edu index'!H53*'world pop by country'!H54/'world pop by country'!H$2</f>
        <v>4.0693665110248713E-3</v>
      </c>
      <c r="I54" s="6">
        <f>'Edu index'!I53*'world pop by country'!I54/'world pop by country'!I$2</f>
        <v>4.172597328291788E-3</v>
      </c>
      <c r="J54" s="6">
        <f>'Edu index'!J53*'world pop by country'!J54/'world pop by country'!J$2</f>
        <v>4.1507034398744445E-3</v>
      </c>
      <c r="K54" s="6">
        <f>'Edu index'!K53*'world pop by country'!K54/'world pop by country'!K$2</f>
        <v>4.3810721054617745E-3</v>
      </c>
      <c r="L54" s="6">
        <f>'Edu index'!L53*'world pop by country'!L54/'world pop by country'!L$2</f>
        <v>4.4575488628438792E-3</v>
      </c>
      <c r="M54" s="6">
        <f>'Edu index'!M53*'world pop by country'!M54/'world pop by country'!M$2</f>
        <v>4.5391876975865468E-3</v>
      </c>
      <c r="N54" s="6">
        <f>'Edu index'!N53*'world pop by country'!N54/'world pop by country'!N$2</f>
        <v>4.6233415851092705E-3</v>
      </c>
      <c r="O54" s="6">
        <f>'Edu index'!O53*'world pop by country'!O54/'world pop by country'!O$2</f>
        <v>4.66058861164947E-3</v>
      </c>
      <c r="P54" s="6">
        <f>'Edu index'!P53*'world pop by country'!P54/'world pop by country'!P$2</f>
        <v>4.7677546381179542E-3</v>
      </c>
      <c r="Q54" s="6">
        <f>'Edu index'!Q53*'world pop by country'!Q54/'world pop by country'!Q$2</f>
        <v>4.8814950541884736E-3</v>
      </c>
      <c r="R54" s="6">
        <f>'Edu index'!R53*'world pop by country'!R54/'world pop by country'!R$2</f>
        <v>5.0098292938804178E-3</v>
      </c>
      <c r="S54" s="6">
        <f>'Edu index'!S53*'world pop by country'!S54/'world pop by country'!S$2</f>
        <v>5.1456673095078313E-3</v>
      </c>
      <c r="T54" s="6">
        <f>'Edu index'!T53*'world pop by country'!T54/'world pop by country'!T$2</f>
        <v>5.2894487754178814E-3</v>
      </c>
      <c r="U54" s="6">
        <f>'Edu index'!U53*'world pop by country'!U54/'world pop by country'!U$2</f>
        <v>5.3300388691931589E-3</v>
      </c>
      <c r="V54" s="6">
        <f>'Edu index'!V53*'world pop by country'!V54/'world pop by country'!V$2</f>
        <v>5.4851995361666177E-3</v>
      </c>
      <c r="W54" s="6">
        <f>'Edu index'!W53*'world pop by country'!W54/'world pop by country'!W$2</f>
        <v>5.5817465346721272E-3</v>
      </c>
      <c r="X54" s="6">
        <f>'Edu index'!X53*'world pop by country'!X54/'world pop by country'!X$2</f>
        <v>5.7793876153863178E-3</v>
      </c>
      <c r="Y54" s="6">
        <f>'Edu index'!Y53*'world pop by country'!Y54/'world pop by country'!Y$2</f>
        <v>5.9564369992580364E-3</v>
      </c>
      <c r="Z54" s="6">
        <f>'Edu index'!Z53*'world pop by country'!Z54/'world pop by country'!Z$2</f>
        <v>6.0487562998492901E-3</v>
      </c>
      <c r="AA54" s="6">
        <f>'Edu index'!AA53*'world pop by country'!AA54/'world pop by country'!AA$2</f>
        <v>6.2254363758575335E-3</v>
      </c>
      <c r="AB54" s="6">
        <f>'Edu index'!AB53*'world pop by country'!AB54/'world pop by country'!AB$2</f>
        <v>6.3604741915249284E-3</v>
      </c>
      <c r="AC54" s="6">
        <f>'Edu index'!AC53*'world pop by country'!AC54/'world pop by country'!AC$2</f>
        <v>6.4314027826723533E-3</v>
      </c>
      <c r="AD54" s="6">
        <f>'Edu index'!AD53*'world pop by country'!AD54/'world pop by country'!AD$2</f>
        <v>6.536103178689457E-3</v>
      </c>
      <c r="AE54" s="6">
        <f>'Edu index'!AE53*'world pop by country'!AE54/'world pop by country'!AE$2</f>
        <v>6.6945552664820721E-3</v>
      </c>
    </row>
    <row r="55" spans="1:31">
      <c r="A55" s="11" t="s">
        <v>1009</v>
      </c>
      <c r="B55" s="6">
        <f>'Edu index'!B54*'world pop by country'!B55/'world pop by country'!B$2</f>
        <v>3.5366391441968889E-4</v>
      </c>
      <c r="C55" s="6">
        <f>'Edu index'!C54*'world pop by country'!C55/'world pop by country'!C$2</f>
        <v>3.6086584963865146E-4</v>
      </c>
      <c r="D55" s="6">
        <f>'Edu index'!D54*'world pop by country'!D55/'world pop by country'!D$2</f>
        <v>3.7579541746247941E-4</v>
      </c>
      <c r="E55" s="6">
        <f>'Edu index'!E54*'world pop by country'!E55/'world pop by country'!E$2</f>
        <v>3.8908253838397787E-4</v>
      </c>
      <c r="F55" s="6">
        <f>'Edu index'!F54*'world pop by country'!F55/'world pop by country'!F$2</f>
        <v>4.0276940233513453E-4</v>
      </c>
      <c r="G55" s="6">
        <f>'Edu index'!G54*'world pop by country'!G55/'world pop by country'!G$2</f>
        <v>4.1692852907003507E-4</v>
      </c>
      <c r="H55" s="6">
        <f>'Edu index'!H54*'world pop by country'!H55/'world pop by country'!H$2</f>
        <v>4.3406329432213502E-4</v>
      </c>
      <c r="I55" s="6">
        <f>'Edu index'!I54*'world pop by country'!I55/'world pop by country'!I$2</f>
        <v>4.5242811575761145E-4</v>
      </c>
      <c r="J55" s="6">
        <f>'Edu index'!J54*'world pop by country'!J55/'world pop by country'!J$2</f>
        <v>4.6972701832090932E-4</v>
      </c>
      <c r="K55" s="6">
        <f>'Edu index'!K54*'world pop by country'!K55/'world pop by country'!K$2</f>
        <v>4.7280307791677795E-4</v>
      </c>
      <c r="L55" s="6">
        <f>'Edu index'!L54*'world pop by country'!L55/'world pop by country'!L$2</f>
        <v>4.8858731359726162E-4</v>
      </c>
      <c r="M55" s="6">
        <f>'Edu index'!M54*'world pop by country'!M55/'world pop by country'!M$2</f>
        <v>4.9923299833657623E-4</v>
      </c>
      <c r="N55" s="6">
        <f>'Edu index'!N54*'world pop by country'!N55/'world pop by country'!N$2</f>
        <v>5.1329446888985725E-4</v>
      </c>
      <c r="O55" s="6">
        <f>'Edu index'!O54*'world pop by country'!O55/'world pop by country'!O$2</f>
        <v>5.2960200468645695E-4</v>
      </c>
      <c r="P55" s="6">
        <f>'Edu index'!P54*'world pop by country'!P55/'world pop by country'!P$2</f>
        <v>5.4310502369213094E-4</v>
      </c>
      <c r="Q55" s="6">
        <f>'Edu index'!Q54*'world pop by country'!Q55/'world pop by country'!Q$2</f>
        <v>5.5776637867655432E-4</v>
      </c>
      <c r="R55" s="6">
        <f>'Edu index'!R54*'world pop by country'!R55/'world pop by country'!R$2</f>
        <v>5.7021059057239874E-4</v>
      </c>
      <c r="S55" s="6">
        <f>'Edu index'!S54*'world pop by country'!S55/'world pop by country'!S$2</f>
        <v>5.6632823045288979E-4</v>
      </c>
      <c r="T55" s="6">
        <f>'Edu index'!T54*'world pop by country'!T55/'world pop by country'!T$2</f>
        <v>5.7038012740458428E-4</v>
      </c>
      <c r="U55" s="6">
        <f>'Edu index'!U54*'world pop by country'!U55/'world pop by country'!U$2</f>
        <v>5.7475931486925653E-4</v>
      </c>
      <c r="V55" s="6">
        <f>'Edu index'!V54*'world pop by country'!V55/'world pop by country'!V$2</f>
        <v>6.0124875435099158E-4</v>
      </c>
      <c r="W55" s="6">
        <f>'Edu index'!W54*'world pop by country'!W55/'world pop by country'!W$2</f>
        <v>5.7977624553408791E-4</v>
      </c>
      <c r="X55" s="6">
        <f>'Edu index'!X54*'world pop by country'!X55/'world pop by country'!X$2</f>
        <v>5.8287621931810867E-4</v>
      </c>
      <c r="Y55" s="6">
        <f>'Edu index'!Y54*'world pop by country'!Y55/'world pop by country'!Y$2</f>
        <v>5.8281415830472856E-4</v>
      </c>
      <c r="Z55" s="6">
        <f>'Edu index'!Z54*'world pop by country'!Z55/'world pop by country'!Z$2</f>
        <v>5.7600656434399992E-4</v>
      </c>
      <c r="AA55" s="6">
        <f>'Edu index'!AA54*'world pop by country'!AA55/'world pop by country'!AA$2</f>
        <v>5.7119142410091289E-4</v>
      </c>
      <c r="AB55" s="6">
        <f>'Edu index'!AB54*'world pop by country'!AB55/'world pop by country'!AB$2</f>
        <v>5.7613695117921643E-4</v>
      </c>
      <c r="AC55" s="6">
        <f>'Edu index'!AC54*'world pop by country'!AC55/'world pop by country'!AC$2</f>
        <v>5.7290293403081788E-4</v>
      </c>
      <c r="AD55" s="6">
        <f>'Edu index'!AD54*'world pop by country'!AD55/'world pop by country'!AD$2</f>
        <v>5.6515404498533057E-4</v>
      </c>
      <c r="AE55" s="6">
        <f>'Edu index'!AE54*'world pop by country'!AE55/'world pop by country'!AE$2</f>
        <v>5.6824623206869988E-4</v>
      </c>
    </row>
    <row r="56" spans="1:31">
      <c r="A56" s="11" t="s">
        <v>1010</v>
      </c>
      <c r="B56" s="6">
        <f>'Edu index'!B55*'world pop by country'!B56/'world pop by country'!B$2</f>
        <v>0</v>
      </c>
      <c r="C56" s="6">
        <f>'Edu index'!C55*'world pop by country'!C56/'world pop by country'!C$2</f>
        <v>0</v>
      </c>
      <c r="D56" s="6">
        <f>'Edu index'!D55*'world pop by country'!D56/'world pop by country'!D$2</f>
        <v>0</v>
      </c>
      <c r="E56" s="6">
        <f>'Edu index'!E55*'world pop by country'!E56/'world pop by country'!E$2</f>
        <v>0</v>
      </c>
      <c r="F56" s="6">
        <f>'Edu index'!F55*'world pop by country'!F56/'world pop by country'!F$2</f>
        <v>0</v>
      </c>
      <c r="G56" s="6">
        <f>'Edu index'!G55*'world pop by country'!G56/'world pop by country'!G$2</f>
        <v>0</v>
      </c>
      <c r="H56" s="6">
        <f>'Edu index'!H55*'world pop by country'!H56/'world pop by country'!H$2</f>
        <v>0</v>
      </c>
      <c r="I56" s="6">
        <f>'Edu index'!I55*'world pop by country'!I56/'world pop by country'!I$2</f>
        <v>0</v>
      </c>
      <c r="J56" s="6">
        <f>'Edu index'!J55*'world pop by country'!J56/'world pop by country'!J$2</f>
        <v>0</v>
      </c>
      <c r="K56" s="6">
        <f>'Edu index'!K55*'world pop by country'!K56/'world pop by country'!K$2</f>
        <v>0</v>
      </c>
      <c r="L56" s="6">
        <f>'Edu index'!L55*'world pop by country'!L56/'world pop by country'!L$2</f>
        <v>3.489149224312502E-5</v>
      </c>
      <c r="M56" s="6">
        <f>'Edu index'!M55*'world pop by country'!M56/'world pop by country'!M$2</f>
        <v>3.4051861112493665E-5</v>
      </c>
      <c r="N56" s="6">
        <f>'Edu index'!N55*'world pop by country'!N56/'world pop by country'!N$2</f>
        <v>3.2998397865105958E-5</v>
      </c>
      <c r="O56" s="6">
        <f>'Edu index'!O55*'world pop by country'!O56/'world pop by country'!O$2</f>
        <v>3.1965184739940403E-5</v>
      </c>
      <c r="P56" s="6">
        <f>'Edu index'!P55*'world pop by country'!P56/'world pop by country'!P$2</f>
        <v>3.0937507170624086E-5</v>
      </c>
      <c r="Q56" s="6">
        <f>'Edu index'!Q55*'world pop by country'!Q56/'world pop by country'!Q$2</f>
        <v>3.0173949296854294E-5</v>
      </c>
      <c r="R56" s="6">
        <f>'Edu index'!R55*'world pop by country'!R56/'world pop by country'!R$2</f>
        <v>2.9016614126436948E-5</v>
      </c>
      <c r="S56" s="6">
        <f>'Edu index'!S55*'world pop by country'!S56/'world pop by country'!S$2</f>
        <v>2.8168467501767857E-5</v>
      </c>
      <c r="T56" s="6">
        <f>'Edu index'!T55*'world pop by country'!T56/'world pop by country'!T$2</f>
        <v>2.7695648098958105E-5</v>
      </c>
      <c r="U56" s="6">
        <f>'Edu index'!U55*'world pop by country'!U56/'world pop by country'!U$2</f>
        <v>2.7651226712714425E-5</v>
      </c>
      <c r="V56" s="6">
        <f>'Edu index'!V55*'world pop by country'!V56/'world pop by country'!V$2</f>
        <v>2.8156813692051691E-5</v>
      </c>
      <c r="W56" s="6">
        <f>'Edu index'!W55*'world pop by country'!W56/'world pop by country'!W$2</f>
        <v>2.9081081205953286E-5</v>
      </c>
      <c r="X56" s="6">
        <f>'Edu index'!X55*'world pop by country'!X56/'world pop by country'!X$2</f>
        <v>3.0440182797934653E-5</v>
      </c>
      <c r="Y56" s="6">
        <f>'Edu index'!Y55*'world pop by country'!Y56/'world pop by country'!Y$2</f>
        <v>3.1895453908202263E-5</v>
      </c>
      <c r="Z56" s="6">
        <f>'Edu index'!Z55*'world pop by country'!Z56/'world pop by country'!Z$2</f>
        <v>3.3326608352167476E-5</v>
      </c>
      <c r="AA56" s="6">
        <f>'Edu index'!AA55*'world pop by country'!AA56/'world pop by country'!AA$2</f>
        <v>3.4697161559018174E-5</v>
      </c>
      <c r="AB56" s="6">
        <f>'Edu index'!AB55*'world pop by country'!AB56/'world pop by country'!AB$2</f>
        <v>3.5795551969340418E-5</v>
      </c>
      <c r="AC56" s="6">
        <f>'Edu index'!AC55*'world pop by country'!AC56/'world pop by country'!AC$2</f>
        <v>3.6797775364179268E-5</v>
      </c>
      <c r="AD56" s="6">
        <f>'Edu index'!AD55*'world pop by country'!AD56/'world pop by country'!AD$2</f>
        <v>3.7620204360406224E-5</v>
      </c>
      <c r="AE56" s="6">
        <f>'Edu index'!AE55*'world pop by country'!AE56/'world pop by country'!AE$2</f>
        <v>4.0678678822632659E-5</v>
      </c>
    </row>
    <row r="57" spans="1:31">
      <c r="A57" s="11" t="s">
        <v>1011</v>
      </c>
      <c r="B57" s="6">
        <f>'Edu index'!B56*'world pop by country'!B57/'world pop by country'!B$2</f>
        <v>0</v>
      </c>
      <c r="C57" s="6">
        <f>'Edu index'!C56*'world pop by country'!C57/'world pop by country'!C$2</f>
        <v>0</v>
      </c>
      <c r="D57" s="6">
        <f>'Edu index'!D56*'world pop by country'!D57/'world pop by country'!D$2</f>
        <v>0</v>
      </c>
      <c r="E57" s="6">
        <f>'Edu index'!E56*'world pop by country'!E57/'world pop by country'!E$2</f>
        <v>0</v>
      </c>
      <c r="F57" s="6">
        <f>'Edu index'!F56*'world pop by country'!F57/'world pop by country'!F$2</f>
        <v>0</v>
      </c>
      <c r="G57" s="6">
        <f>'Edu index'!G56*'world pop by country'!G57/'world pop by country'!G$2</f>
        <v>0</v>
      </c>
      <c r="H57" s="6">
        <f>'Edu index'!H56*'world pop by country'!H57/'world pop by country'!H$2</f>
        <v>0</v>
      </c>
      <c r="I57" s="6">
        <f>'Edu index'!I56*'world pop by country'!I57/'world pop by country'!I$2</f>
        <v>0</v>
      </c>
      <c r="J57" s="6">
        <f>'Edu index'!J56*'world pop by country'!J57/'world pop by country'!J$2</f>
        <v>0</v>
      </c>
      <c r="K57" s="6">
        <f>'Edu index'!K56*'world pop by country'!K57/'world pop by country'!K$2</f>
        <v>0</v>
      </c>
      <c r="L57" s="6">
        <f>'Edu index'!L56*'world pop by country'!L57/'world pop by country'!L$2</f>
        <v>0</v>
      </c>
      <c r="M57" s="6">
        <f>'Edu index'!M56*'world pop by country'!M57/'world pop by country'!M$2</f>
        <v>0</v>
      </c>
      <c r="N57" s="6">
        <f>'Edu index'!N56*'world pop by country'!N57/'world pop by country'!N$2</f>
        <v>0</v>
      </c>
      <c r="O57" s="6">
        <f>'Edu index'!O56*'world pop by country'!O57/'world pop by country'!O$2</f>
        <v>0</v>
      </c>
      <c r="P57" s="6">
        <f>'Edu index'!P56*'world pop by country'!P57/'world pop by country'!P$2</f>
        <v>0</v>
      </c>
      <c r="Q57" s="6">
        <f>'Edu index'!Q56*'world pop by country'!Q57/'world pop by country'!Q$2</f>
        <v>9.7990292414864622E-5</v>
      </c>
      <c r="R57" s="6">
        <f>'Edu index'!R56*'world pop by country'!R57/'world pop by country'!R$2</f>
        <v>9.8836026317392859E-5</v>
      </c>
      <c r="S57" s="6">
        <f>'Edu index'!S56*'world pop by country'!S57/'world pop by country'!S$2</f>
        <v>9.9381787020391514E-5</v>
      </c>
      <c r="T57" s="6">
        <f>'Edu index'!T56*'world pop by country'!T57/'world pop by country'!T$2</f>
        <v>9.9944893206308806E-5</v>
      </c>
      <c r="U57" s="6">
        <f>'Edu index'!U56*'world pop by country'!U57/'world pop by country'!U$2</f>
        <v>1.0536657591756937E-4</v>
      </c>
      <c r="V57" s="6">
        <f>'Edu index'!V56*'world pop by country'!V57/'world pop by country'!V$2</f>
        <v>1.0525945654019165E-4</v>
      </c>
      <c r="W57" s="6">
        <f>'Edu index'!W56*'world pop by country'!W57/'world pop by country'!W$2</f>
        <v>1.024757720675565E-4</v>
      </c>
      <c r="X57" s="6">
        <f>'Edu index'!X56*'world pop by country'!X57/'world pop by country'!X$2</f>
        <v>1.0421214948456299E-4</v>
      </c>
      <c r="Y57" s="6">
        <f>'Edu index'!Y56*'world pop by country'!Y57/'world pop by country'!Y$2</f>
        <v>1.056235913855064E-4</v>
      </c>
      <c r="Z57" s="6">
        <f>'Edu index'!Z56*'world pop by country'!Z57/'world pop by country'!Z$2</f>
        <v>1.1374283332860122E-4</v>
      </c>
      <c r="AA57" s="6">
        <f>'Edu index'!AA56*'world pop by country'!AA57/'world pop by country'!AA$2</f>
        <v>1.1043302901577748E-4</v>
      </c>
      <c r="AB57" s="6">
        <f>'Edu index'!AB56*'world pop by country'!AB57/'world pop by country'!AB$2</f>
        <v>1.1138744121254878E-4</v>
      </c>
      <c r="AC57" s="6">
        <f>'Edu index'!AC56*'world pop by country'!AC57/'world pop by country'!AC$2</f>
        <v>1.0825202793117626E-4</v>
      </c>
      <c r="AD57" s="6">
        <f>'Edu index'!AD56*'world pop by country'!AD57/'world pop by country'!AD$2</f>
        <v>1.0908065710682284E-4</v>
      </c>
      <c r="AE57" s="6">
        <f>'Edu index'!AE56*'world pop by country'!AE57/'world pop by country'!AE$2</f>
        <v>1.0984417747736496E-4</v>
      </c>
    </row>
    <row r="58" spans="1:31">
      <c r="A58" s="11" t="s">
        <v>1012</v>
      </c>
      <c r="B58" s="6">
        <f>'Edu index'!B57*'world pop by country'!B58/'world pop by country'!B$2</f>
        <v>2.7241322949961636E-4</v>
      </c>
      <c r="C58" s="6">
        <f>'Edu index'!C57*'world pop by country'!C58/'world pop by country'!C$2</f>
        <v>2.7222392136081245E-4</v>
      </c>
      <c r="D58" s="6">
        <f>'Edu index'!D57*'world pop by country'!D58/'world pop by country'!D$2</f>
        <v>2.7393114681115919E-4</v>
      </c>
      <c r="E58" s="6">
        <f>'Edu index'!E57*'world pop by country'!E58/'world pop by country'!E$2</f>
        <v>2.6997087833286609E-4</v>
      </c>
      <c r="F58" s="6">
        <f>'Edu index'!F57*'world pop by country'!F58/'world pop by country'!F$2</f>
        <v>2.7301839395535291E-4</v>
      </c>
      <c r="G58" s="6">
        <f>'Edu index'!G57*'world pop by country'!G58/'world pop by country'!G$2</f>
        <v>2.7781892614677596E-4</v>
      </c>
      <c r="H58" s="6">
        <f>'Edu index'!H57*'world pop by country'!H58/'world pop by country'!H$2</f>
        <v>2.824320164197745E-4</v>
      </c>
      <c r="I58" s="6">
        <f>'Edu index'!I57*'world pop by country'!I58/'world pop by country'!I$2</f>
        <v>2.8699481138581406E-4</v>
      </c>
      <c r="J58" s="6">
        <f>'Edu index'!J57*'world pop by country'!J58/'world pop by country'!J$2</f>
        <v>2.917817056092342E-4</v>
      </c>
      <c r="K58" s="6">
        <f>'Edu index'!K57*'world pop by country'!K58/'world pop by country'!K$2</f>
        <v>2.9445346541393604E-4</v>
      </c>
      <c r="L58" s="6">
        <f>'Edu index'!L57*'world pop by country'!L58/'world pop by country'!L$2</f>
        <v>3.0093342042513289E-4</v>
      </c>
      <c r="M58" s="6">
        <f>'Edu index'!M57*'world pop by country'!M58/'world pop by country'!M$2</f>
        <v>3.0356397758448658E-4</v>
      </c>
      <c r="N58" s="6">
        <f>'Edu index'!N57*'world pop by country'!N58/'world pop by country'!N$2</f>
        <v>3.0388897992418226E-4</v>
      </c>
      <c r="O58" s="6">
        <f>'Edu index'!O57*'world pop by country'!O58/'world pop by country'!O$2</f>
        <v>3.0265748745857531E-4</v>
      </c>
      <c r="P58" s="6">
        <f>'Edu index'!P57*'world pop by country'!P58/'world pop by country'!P$2</f>
        <v>3.0164377500909801E-4</v>
      </c>
      <c r="Q58" s="6">
        <f>'Edu index'!Q57*'world pop by country'!Q58/'world pop by country'!Q$2</f>
        <v>3.0167871271921285E-4</v>
      </c>
      <c r="R58" s="6">
        <f>'Edu index'!R57*'world pop by country'!R58/'world pop by country'!R$2</f>
        <v>2.9918138930043893E-4</v>
      </c>
      <c r="S58" s="6">
        <f>'Edu index'!S57*'world pop by country'!S58/'world pop by country'!S$2</f>
        <v>2.9758240278591298E-4</v>
      </c>
      <c r="T58" s="6">
        <f>'Edu index'!T57*'world pop by country'!T58/'world pop by country'!T$2</f>
        <v>2.951639892902627E-4</v>
      </c>
      <c r="U58" s="6">
        <f>'Edu index'!U57*'world pop by country'!U58/'world pop by country'!U$2</f>
        <v>2.9338073925840188E-4</v>
      </c>
      <c r="V58" s="6">
        <f>'Edu index'!V57*'world pop by country'!V58/'world pop by country'!V$2</f>
        <v>2.9311529352007043E-4</v>
      </c>
      <c r="W58" s="6">
        <f>'Edu index'!W57*'world pop by country'!W58/'world pop by country'!W$2</f>
        <v>2.9138195489702442E-4</v>
      </c>
      <c r="X58" s="6">
        <f>'Edu index'!X57*'world pop by country'!X58/'world pop by country'!X$2</f>
        <v>2.8859125793203412E-4</v>
      </c>
      <c r="Y58" s="6">
        <f>'Edu index'!Y57*'world pop by country'!Y58/'world pop by country'!Y$2</f>
        <v>2.8483168385694404E-4</v>
      </c>
      <c r="Z58" s="6">
        <f>'Edu index'!Z57*'world pop by country'!Z58/'world pop by country'!Z$2</f>
        <v>2.8016710746409275E-4</v>
      </c>
      <c r="AA58" s="6">
        <f>'Edu index'!AA57*'world pop by country'!AA58/'world pop by country'!AA$2</f>
        <v>2.7973965774349719E-4</v>
      </c>
      <c r="AB58" s="6">
        <f>'Edu index'!AB57*'world pop by country'!AB58/'world pop by country'!AB$2</f>
        <v>2.7818066571714016E-4</v>
      </c>
      <c r="AC58" s="6">
        <f>'Edu index'!AC57*'world pop by country'!AC58/'world pop by country'!AC$2</f>
        <v>2.7510985497606276E-4</v>
      </c>
      <c r="AD58" s="6">
        <f>'Edu index'!AD57*'world pop by country'!AD58/'world pop by country'!AD$2</f>
        <v>2.7229271127498508E-4</v>
      </c>
      <c r="AE58" s="6">
        <f>'Edu index'!AE57*'world pop by country'!AE58/'world pop by country'!AE$2</f>
        <v>2.6866797989513763E-4</v>
      </c>
    </row>
    <row r="59" spans="1:31">
      <c r="A59" s="11" t="s">
        <v>1013</v>
      </c>
      <c r="B59" s="6">
        <f>'Edu index'!B58*'world pop by country'!B59/'world pop by country'!B$2</f>
        <v>4.6782460580207634E-5</v>
      </c>
      <c r="C59" s="6">
        <f>'Edu index'!C58*'world pop by country'!C59/'world pop by country'!C$2</f>
        <v>4.7802701931382404E-5</v>
      </c>
      <c r="D59" s="6">
        <f>'Edu index'!D58*'world pop by country'!D59/'world pop by country'!D$2</f>
        <v>4.7819631572590373E-5</v>
      </c>
      <c r="E59" s="6">
        <f>'Edu index'!E58*'world pop by country'!E59/'world pop by country'!E$2</f>
        <v>4.7805769225531891E-5</v>
      </c>
      <c r="F59" s="6">
        <f>'Edu index'!F58*'world pop by country'!F59/'world pop by country'!F$2</f>
        <v>4.8084818558686391E-5</v>
      </c>
      <c r="G59" s="6">
        <f>'Edu index'!G58*'world pop by country'!G59/'world pop by country'!G$2</f>
        <v>4.8091108171260798E-5</v>
      </c>
      <c r="H59" s="6">
        <f>'Edu index'!H58*'world pop by country'!H59/'world pop by country'!H$2</f>
        <v>4.814143072120735E-5</v>
      </c>
      <c r="I59" s="6">
        <f>'Edu index'!I58*'world pop by country'!I59/'world pop by country'!I$2</f>
        <v>4.7848798605053967E-5</v>
      </c>
      <c r="J59" s="6">
        <f>'Edu index'!J58*'world pop by country'!J59/'world pop by country'!J$2</f>
        <v>4.7629309248018511E-5</v>
      </c>
      <c r="K59" s="6">
        <f>'Edu index'!K58*'world pop by country'!K59/'world pop by country'!K$2</f>
        <v>4.7631607310846061E-5</v>
      </c>
      <c r="L59" s="6">
        <f>'Edu index'!L58*'world pop by country'!L59/'world pop by country'!L$2</f>
        <v>4.7054262190283821E-5</v>
      </c>
      <c r="M59" s="6">
        <f>'Edu index'!M58*'world pop by country'!M59/'world pop by country'!M$2</f>
        <v>4.6362902235556056E-5</v>
      </c>
      <c r="N59" s="6">
        <f>'Edu index'!N58*'world pop by country'!N59/'world pop by country'!N$2</f>
        <v>4.5849820083918736E-5</v>
      </c>
      <c r="O59" s="6">
        <f>'Edu index'!O58*'world pop by country'!O59/'world pop by country'!O$2</f>
        <v>4.6593766319096611E-5</v>
      </c>
      <c r="P59" s="6">
        <f>'Edu index'!P58*'world pop by country'!P59/'world pop by country'!P$2</f>
        <v>5.0413937079813919E-5</v>
      </c>
      <c r="Q59" s="6">
        <f>'Edu index'!Q58*'world pop by country'!Q59/'world pop by country'!Q$2</f>
        <v>5.3897691845201126E-5</v>
      </c>
      <c r="R59" s="6">
        <f>'Edu index'!R58*'world pop by country'!R59/'world pop by country'!R$2</f>
        <v>5.8831544446241867E-5</v>
      </c>
      <c r="S59" s="6">
        <f>'Edu index'!S58*'world pop by country'!S59/'world pop by country'!S$2</f>
        <v>6.1102949096554087E-5</v>
      </c>
      <c r="T59" s="6">
        <f>'Edu index'!T58*'world pop by country'!T59/'world pop by country'!T$2</f>
        <v>6.3486794166736247E-5</v>
      </c>
      <c r="U59" s="6">
        <f>'Edu index'!U58*'world pop by country'!U59/'world pop by country'!U$2</f>
        <v>6.5830105469768998E-5</v>
      </c>
      <c r="V59" s="6">
        <f>'Edu index'!V58*'world pop by country'!V59/'world pop by country'!V$2</f>
        <v>6.8237864603815535E-5</v>
      </c>
      <c r="W59" s="6">
        <f>'Edu index'!W58*'world pop by country'!W59/'world pop by country'!W$2</f>
        <v>6.9991542242322063E-5</v>
      </c>
      <c r="X59" s="6">
        <f>'Edu index'!X58*'world pop by country'!X59/'world pop by country'!X$2</f>
        <v>7.1754452777578347E-5</v>
      </c>
      <c r="Y59" s="6">
        <f>'Edu index'!Y58*'world pop by country'!Y59/'world pop by country'!Y$2</f>
        <v>7.3826267532824027E-5</v>
      </c>
      <c r="Z59" s="6">
        <f>'Edu index'!Z58*'world pop by country'!Z59/'world pop by country'!Z$2</f>
        <v>7.6408956390025949E-5</v>
      </c>
      <c r="AA59" s="6">
        <f>'Edu index'!AA58*'world pop by country'!AA59/'world pop by country'!AA$2</f>
        <v>7.860913823929419E-5</v>
      </c>
      <c r="AB59" s="6">
        <f>'Edu index'!AB58*'world pop by country'!AB59/'world pop by country'!AB$2</f>
        <v>8.0889734937503519E-5</v>
      </c>
      <c r="AC59" s="6">
        <f>'Edu index'!AC58*'world pop by country'!AC59/'world pop by country'!AC$2</f>
        <v>8.3181265974531288E-5</v>
      </c>
      <c r="AD59" s="6">
        <f>'Edu index'!AD58*'world pop by country'!AD59/'world pop by country'!AD$2</f>
        <v>8.6835470206380144E-5</v>
      </c>
      <c r="AE59" s="6">
        <f>'Edu index'!AE58*'world pop by country'!AE59/'world pop by country'!AE$2</f>
        <v>8.9366549259835068E-5</v>
      </c>
    </row>
    <row r="60" spans="1:31">
      <c r="A60" s="11" t="s">
        <v>1014</v>
      </c>
      <c r="B60" s="6">
        <f>'Edu index'!B59*'world pop by country'!B60/'world pop by country'!B$2</f>
        <v>0</v>
      </c>
      <c r="C60" s="6">
        <f>'Edu index'!C59*'world pop by country'!C60/'world pop by country'!C$2</f>
        <v>0</v>
      </c>
      <c r="D60" s="6">
        <f>'Edu index'!D59*'world pop by country'!D60/'world pop by country'!D$2</f>
        <v>0</v>
      </c>
      <c r="E60" s="6">
        <f>'Edu index'!E59*'world pop by country'!E60/'world pop by country'!E$2</f>
        <v>0</v>
      </c>
      <c r="F60" s="6">
        <f>'Edu index'!F59*'world pop by country'!F60/'world pop by country'!F$2</f>
        <v>0</v>
      </c>
      <c r="G60" s="6">
        <f>'Edu index'!G59*'world pop by country'!G60/'world pop by country'!G$2</f>
        <v>0</v>
      </c>
      <c r="H60" s="6">
        <f>'Edu index'!H59*'world pop by country'!H60/'world pop by country'!H$2</f>
        <v>0</v>
      </c>
      <c r="I60" s="6">
        <f>'Edu index'!I59*'world pop by country'!I60/'world pop by country'!I$2</f>
        <v>0</v>
      </c>
      <c r="J60" s="6">
        <f>'Edu index'!J59*'world pop by country'!J60/'world pop by country'!J$2</f>
        <v>0</v>
      </c>
      <c r="K60" s="6">
        <f>'Edu index'!K59*'world pop by country'!K60/'world pop by country'!K$2</f>
        <v>0</v>
      </c>
      <c r="L60" s="6">
        <f>'Edu index'!L59*'world pop by country'!L60/'world pop by country'!L$2</f>
        <v>1.3100731598401272E-3</v>
      </c>
      <c r="M60" s="6">
        <f>'Edu index'!M59*'world pop by country'!M60/'world pop by country'!M$2</f>
        <v>1.4594432291736167E-3</v>
      </c>
      <c r="N60" s="6">
        <f>'Edu index'!N59*'world pop by country'!N60/'world pop by country'!N$2</f>
        <v>1.571850534449045E-3</v>
      </c>
      <c r="O60" s="6">
        <f>'Edu index'!O59*'world pop by country'!O60/'world pop by country'!O$2</f>
        <v>1.6459477963531432E-3</v>
      </c>
      <c r="P60" s="6">
        <f>'Edu index'!P59*'world pop by country'!P60/'world pop by country'!P$2</f>
        <v>1.7600142686888377E-3</v>
      </c>
      <c r="Q60" s="6">
        <f>'Edu index'!Q59*'world pop by country'!Q60/'world pop by country'!Q$2</f>
        <v>1.9781111671927283E-3</v>
      </c>
      <c r="R60" s="6">
        <f>'Edu index'!R59*'world pop by country'!R60/'world pop by country'!R$2</f>
        <v>2.1291010193091914E-3</v>
      </c>
      <c r="S60" s="6">
        <f>'Edu index'!S59*'world pop by country'!S60/'world pop by country'!S$2</f>
        <v>2.2535758627641816E-3</v>
      </c>
      <c r="T60" s="6">
        <f>'Edu index'!T59*'world pop by country'!T60/'world pop by country'!T$2</f>
        <v>2.405243660323012E-3</v>
      </c>
      <c r="U60" s="6">
        <f>'Edu index'!U59*'world pop by country'!U60/'world pop by country'!U$2</f>
        <v>2.4142517791570029E-3</v>
      </c>
      <c r="V60" s="6">
        <f>'Edu index'!V59*'world pop by country'!V60/'world pop by country'!V$2</f>
        <v>2.4253131508460953E-3</v>
      </c>
      <c r="W60" s="6">
        <f>'Edu index'!W59*'world pop by country'!W60/'world pop by country'!W$2</f>
        <v>2.4987296406388869E-3</v>
      </c>
      <c r="X60" s="6">
        <f>'Edu index'!X59*'world pop by country'!X60/'world pop by country'!X$2</f>
        <v>2.5661419317170213E-3</v>
      </c>
      <c r="Y60" s="6">
        <f>'Edu index'!Y59*'world pop by country'!Y60/'world pop by country'!Y$2</f>
        <v>2.6398399522437094E-3</v>
      </c>
      <c r="Z60" s="6">
        <f>'Edu index'!Z59*'world pop by country'!Z60/'world pop by country'!Z$2</f>
        <v>2.6851604562687149E-3</v>
      </c>
      <c r="AA60" s="6">
        <f>'Edu index'!AA59*'world pop by country'!AA60/'world pop by country'!AA$2</f>
        <v>2.7454641079342652E-3</v>
      </c>
      <c r="AB60" s="6">
        <f>'Edu index'!AB59*'world pop by country'!AB60/'world pop by country'!AB$2</f>
        <v>2.7759520936593142E-3</v>
      </c>
      <c r="AC60" s="6">
        <f>'Edu index'!AC59*'world pop by country'!AC60/'world pop by country'!AC$2</f>
        <v>2.8621041209332095E-3</v>
      </c>
      <c r="AD60" s="6">
        <f>'Edu index'!AD59*'world pop by country'!AD60/'world pop by country'!AD$2</f>
        <v>2.9473492704247379E-3</v>
      </c>
      <c r="AE60" s="6">
        <f>'Edu index'!AE59*'world pop by country'!AE60/'world pop by country'!AE$2</f>
        <v>3.0600132260901847E-3</v>
      </c>
    </row>
    <row r="61" spans="1:31">
      <c r="A61" s="11" t="s">
        <v>1015</v>
      </c>
      <c r="B61" s="6">
        <f>'Edu index'!B60*'world pop by country'!B61/'world pop by country'!B$2</f>
        <v>8.2456082622320523E-5</v>
      </c>
      <c r="C61" s="6">
        <f>'Edu index'!C60*'world pop by country'!C61/'world pop by country'!C$2</f>
        <v>8.6526689057866665E-5</v>
      </c>
      <c r="D61" s="6">
        <f>'Edu index'!D60*'world pop by country'!D61/'world pop by country'!D$2</f>
        <v>8.9385982243555656E-5</v>
      </c>
      <c r="E61" s="6">
        <f>'Edu index'!E60*'world pop by country'!E61/'world pop by country'!E$2</f>
        <v>9.1865890685645087E-5</v>
      </c>
      <c r="F61" s="6">
        <f>'Edu index'!F60*'world pop by country'!F61/'world pop by country'!F$2</f>
        <v>9.4495926124815193E-5</v>
      </c>
      <c r="G61" s="6">
        <f>'Edu index'!G60*'world pop by country'!G61/'world pop by country'!G$2</f>
        <v>9.7092278980989634E-5</v>
      </c>
      <c r="H61" s="6">
        <f>'Edu index'!H60*'world pop by country'!H61/'world pop by country'!H$2</f>
        <v>9.7940332731672348E-5</v>
      </c>
      <c r="I61" s="6">
        <f>'Edu index'!I60*'world pop by country'!I61/'world pop by country'!I$2</f>
        <v>9.8551840503472172E-5</v>
      </c>
      <c r="J61" s="6">
        <f>'Edu index'!J60*'world pop by country'!J61/'world pop by country'!J$2</f>
        <v>9.8917248205653244E-5</v>
      </c>
      <c r="K61" s="6">
        <f>'Edu index'!K60*'world pop by country'!K61/'world pop by country'!K$2</f>
        <v>9.9134898330418682E-5</v>
      </c>
      <c r="L61" s="6">
        <f>'Edu index'!L60*'world pop by country'!L61/'world pop by country'!L$2</f>
        <v>9.9118055242013297E-5</v>
      </c>
      <c r="M61" s="6">
        <f>'Edu index'!M60*'world pop by country'!M61/'world pop by country'!M$2</f>
        <v>9.898401396051902E-5</v>
      </c>
      <c r="N61" s="6">
        <f>'Edu index'!N60*'world pop by country'!N61/'world pop by country'!N$2</f>
        <v>9.8682962961191026E-5</v>
      </c>
      <c r="O61" s="6">
        <f>'Edu index'!O60*'world pop by country'!O61/'world pop by country'!O$2</f>
        <v>9.8264413117739446E-5</v>
      </c>
      <c r="P61" s="6">
        <f>'Edu index'!P60*'world pop by country'!P61/'world pop by country'!P$2</f>
        <v>9.9540239705564641E-5</v>
      </c>
      <c r="Q61" s="6">
        <f>'Edu index'!Q60*'world pop by country'!Q61/'world pop by country'!Q$2</f>
        <v>9.9653831798486564E-5</v>
      </c>
      <c r="R61" s="6">
        <f>'Edu index'!R60*'world pop by country'!R61/'world pop by country'!R$2</f>
        <v>1.0073497486346402E-4</v>
      </c>
      <c r="S61" s="6">
        <f>'Edu index'!S60*'world pop by country'!S61/'world pop by country'!S$2</f>
        <v>1.0257388492715214E-4</v>
      </c>
      <c r="T61" s="6">
        <f>'Edu index'!T60*'world pop by country'!T61/'world pop by country'!T$2</f>
        <v>1.033633286903167E-4</v>
      </c>
      <c r="U61" s="6">
        <f>'Edu index'!U60*'world pop by country'!U61/'world pop by country'!U$2</f>
        <v>1.0526592752030854E-4</v>
      </c>
      <c r="V61" s="6">
        <f>'Edu index'!V60*'world pop by country'!V61/'world pop by country'!V$2</f>
        <v>1.0619250086260674E-4</v>
      </c>
      <c r="W61" s="6">
        <f>'Edu index'!W60*'world pop by country'!W61/'world pop by country'!W$2</f>
        <v>1.0797638355973707E-4</v>
      </c>
      <c r="X61" s="6">
        <f>'Edu index'!X60*'world pop by country'!X61/'world pop by country'!X$2</f>
        <v>1.0971742749353018E-4</v>
      </c>
      <c r="Y61" s="6">
        <f>'Edu index'!Y60*'world pop by country'!Y61/'world pop by country'!Y$2</f>
        <v>1.1118799929086364E-4</v>
      </c>
      <c r="Z61" s="6">
        <f>'Edu index'!Z60*'world pop by country'!Z61/'world pop by country'!Z$2</f>
        <v>1.1346083613723832E-4</v>
      </c>
      <c r="AA61" s="6">
        <f>'Edu index'!AA60*'world pop by country'!AA61/'world pop by country'!AA$2</f>
        <v>1.1552578634963108E-4</v>
      </c>
      <c r="AB61" s="6">
        <f>'Edu index'!AB60*'world pop by country'!AB61/'world pop by country'!AB$2</f>
        <v>1.1527685698762198E-4</v>
      </c>
      <c r="AC61" s="6">
        <f>'Edu index'!AC60*'world pop by country'!AC61/'world pop by country'!AC$2</f>
        <v>1.1570467030769707E-4</v>
      </c>
      <c r="AD61" s="6">
        <f>'Edu index'!AD60*'world pop by country'!AD61/'world pop by country'!AD$2</f>
        <v>1.1542800733276546E-4</v>
      </c>
      <c r="AE61" s="6">
        <f>'Edu index'!AE60*'world pop by country'!AE61/'world pop by country'!AE$2</f>
        <v>1.146757273503635E-4</v>
      </c>
    </row>
    <row r="62" spans="1:31">
      <c r="A62" s="11" t="s">
        <v>1016</v>
      </c>
      <c r="B62" s="6">
        <f>'Edu index'!B61*'world pop by country'!B62/'world pop by country'!B$2</f>
        <v>9.8272004189341264E-4</v>
      </c>
      <c r="C62" s="6">
        <f>'Edu index'!C61*'world pop by country'!C62/'world pop by country'!C$2</f>
        <v>9.9714387537486898E-4</v>
      </c>
      <c r="D62" s="6">
        <f>'Edu index'!D61*'world pop by country'!D62/'world pop by country'!D$2</f>
        <v>1.0199342610477593E-3</v>
      </c>
      <c r="E62" s="6">
        <f>'Edu index'!E61*'world pop by country'!E62/'world pop by country'!E$2</f>
        <v>1.0215633293894832E-3</v>
      </c>
      <c r="F62" s="6">
        <f>'Edu index'!F61*'world pop by country'!F62/'world pop by country'!F$2</f>
        <v>1.0301781979493835E-3</v>
      </c>
      <c r="G62" s="6">
        <f>'Edu index'!G61*'world pop by country'!G62/'world pop by country'!G$2</f>
        <v>1.0264943395119415E-3</v>
      </c>
      <c r="H62" s="6">
        <f>'Edu index'!H61*'world pop by country'!H62/'world pop by country'!H$2</f>
        <v>1.0240875787896715E-3</v>
      </c>
      <c r="I62" s="6">
        <f>'Edu index'!I61*'world pop by country'!I62/'world pop by country'!I$2</f>
        <v>1.022306670504956E-3</v>
      </c>
      <c r="J62" s="6">
        <f>'Edu index'!J61*'world pop by country'!J62/'world pop by country'!J$2</f>
        <v>1.0232937492624921E-3</v>
      </c>
      <c r="K62" s="6">
        <f>'Edu index'!K61*'world pop by country'!K62/'world pop by country'!K$2</f>
        <v>1.0172427284105309E-3</v>
      </c>
      <c r="L62" s="6">
        <f>'Edu index'!L61*'world pop by country'!L62/'world pop by country'!L$2</f>
        <v>1.0128947220393581E-3</v>
      </c>
      <c r="M62" s="6">
        <f>'Edu index'!M61*'world pop by country'!M62/'world pop by country'!M$2</f>
        <v>1.0068946881674023E-3</v>
      </c>
      <c r="N62" s="6">
        <f>'Edu index'!N61*'world pop by country'!N62/'world pop by country'!N$2</f>
        <v>9.9665298791426667E-4</v>
      </c>
      <c r="O62" s="6">
        <f>'Edu index'!O61*'world pop by country'!O62/'world pop by country'!O$2</f>
        <v>9.8641777132088722E-4</v>
      </c>
      <c r="P62" s="6">
        <f>'Edu index'!P61*'world pop by country'!P62/'world pop by country'!P$2</f>
        <v>1.0558114857335543E-3</v>
      </c>
      <c r="Q62" s="6">
        <f>'Edu index'!Q61*'world pop by country'!Q62/'world pop by country'!Q$2</f>
        <v>1.047039936367017E-3</v>
      </c>
      <c r="R62" s="6">
        <f>'Edu index'!R61*'world pop by country'!R62/'world pop by country'!R$2</f>
        <v>1.0328356772769621E-3</v>
      </c>
      <c r="S62" s="6">
        <f>'Edu index'!S61*'world pop by country'!S62/'world pop by country'!S$2</f>
        <v>1.0189959481557518E-3</v>
      </c>
      <c r="T62" s="6">
        <f>'Edu index'!T61*'world pop by country'!T62/'world pop by country'!T$2</f>
        <v>1.0043485012314261E-3</v>
      </c>
      <c r="U62" s="6">
        <f>'Edu index'!U61*'world pop by country'!U62/'world pop by country'!U$2</f>
        <v>9.8400147095423522E-4</v>
      </c>
      <c r="V62" s="6">
        <f>'Edu index'!V61*'world pop by country'!V62/'world pop by country'!V$2</f>
        <v>9.7556272500768065E-4</v>
      </c>
      <c r="W62" s="6">
        <f>'Edu index'!W61*'world pop by country'!W62/'world pop by country'!W$2</f>
        <v>9.6697641182737421E-4</v>
      </c>
      <c r="X62" s="6">
        <f>'Edu index'!X61*'world pop by country'!X62/'world pop by country'!X$2</f>
        <v>9.5827786561183547E-4</v>
      </c>
      <c r="Y62" s="6">
        <f>'Edu index'!Y61*'world pop by country'!Y62/'world pop by country'!Y$2</f>
        <v>9.6909367991172184E-4</v>
      </c>
      <c r="Z62" s="6">
        <f>'Edu index'!Z61*'world pop by country'!Z62/'world pop by country'!Z$2</f>
        <v>9.5343154465860264E-4</v>
      </c>
      <c r="AA62" s="6">
        <f>'Edu index'!AA61*'world pop by country'!AA62/'world pop by country'!AA$2</f>
        <v>9.4299090685718158E-4</v>
      </c>
      <c r="AB62" s="6">
        <f>'Edu index'!AB61*'world pop by country'!AB62/'world pop by country'!AB$2</f>
        <v>9.3058950933472165E-4</v>
      </c>
      <c r="AC62" s="6">
        <f>'Edu index'!AC61*'world pop by country'!AC62/'world pop by country'!AC$2</f>
        <v>9.1880123492959749E-4</v>
      </c>
      <c r="AD62" s="6">
        <f>'Edu index'!AD61*'world pop by country'!AD62/'world pop by country'!AD$2</f>
        <v>9.0633820166895456E-4</v>
      </c>
      <c r="AE62" s="6">
        <f>'Edu index'!AE61*'world pop by country'!AE62/'world pop by country'!AE$2</f>
        <v>8.939411896675051E-4</v>
      </c>
    </row>
    <row r="63" spans="1:31">
      <c r="A63" s="11" t="s">
        <v>1017</v>
      </c>
      <c r="B63" s="6">
        <f>'Edu index'!B62*'world pop by country'!B63/'world pop by country'!B$2</f>
        <v>9.8054621555123973E-3</v>
      </c>
      <c r="C63" s="6">
        <f>'Edu index'!C62*'world pop by country'!C63/'world pop by country'!C$2</f>
        <v>1.0123211085870203E-2</v>
      </c>
      <c r="D63" s="6">
        <f>'Edu index'!D62*'world pop by country'!D63/'world pop by country'!D$2</f>
        <v>1.0303657949810351E-2</v>
      </c>
      <c r="E63" s="6">
        <f>'Edu index'!E62*'world pop by country'!E63/'world pop by country'!E$2</f>
        <v>1.0395648285587988E-2</v>
      </c>
      <c r="F63" s="6">
        <f>'Edu index'!F62*'world pop by country'!F63/'world pop by country'!F$2</f>
        <v>1.0795947075636395E-2</v>
      </c>
      <c r="G63" s="6">
        <f>'Edu index'!G62*'world pop by country'!G63/'world pop by country'!G$2</f>
        <v>1.0890418861314418E-2</v>
      </c>
      <c r="H63" s="6">
        <f>'Edu index'!H62*'world pop by country'!H63/'world pop by country'!H$2</f>
        <v>1.0914825617814355E-2</v>
      </c>
      <c r="I63" s="6">
        <f>'Edu index'!I62*'world pop by country'!I63/'world pop by country'!I$2</f>
        <v>1.0879072771215335E-2</v>
      </c>
      <c r="J63" s="6">
        <f>'Edu index'!J62*'world pop by country'!J63/'world pop by country'!J$2</f>
        <v>1.083374870731558E-2</v>
      </c>
      <c r="K63" s="6">
        <f>'Edu index'!K62*'world pop by country'!K63/'world pop by country'!K$2</f>
        <v>1.0821444225337659E-2</v>
      </c>
      <c r="L63" s="6">
        <f>'Edu index'!L62*'world pop by country'!L63/'world pop by country'!L$2</f>
        <v>1.052392572483294E-2</v>
      </c>
      <c r="M63" s="6">
        <f>'Edu index'!M62*'world pop by country'!M63/'world pop by country'!M$2</f>
        <v>1.0413078459193707E-2</v>
      </c>
      <c r="N63" s="6">
        <f>'Edu index'!N62*'world pop by country'!N63/'world pop by country'!N$2</f>
        <v>1.0269242328363792E-2</v>
      </c>
      <c r="O63" s="6">
        <f>'Edu index'!O62*'world pop by country'!O63/'world pop by country'!O$2</f>
        <v>1.0230849820196905E-2</v>
      </c>
      <c r="P63" s="6">
        <f>'Edu index'!P62*'world pop by country'!P63/'world pop by country'!P$2</f>
        <v>1.0132040390345971E-2</v>
      </c>
      <c r="Q63" s="6">
        <f>'Edu index'!Q62*'world pop by country'!Q63/'world pop by country'!Q$2</f>
        <v>1.0256859182800957E-2</v>
      </c>
      <c r="R63" s="6">
        <f>'Edu index'!R62*'world pop by country'!R63/'world pop by country'!R$2</f>
        <v>1.018887096787649E-2</v>
      </c>
      <c r="S63" s="6">
        <f>'Edu index'!S62*'world pop by country'!S63/'world pop by country'!S$2</f>
        <v>1.007347761057148E-2</v>
      </c>
      <c r="T63" s="6">
        <f>'Edu index'!T62*'world pop by country'!T63/'world pop by country'!T$2</f>
        <v>9.9612883114995072E-3</v>
      </c>
      <c r="U63" s="6">
        <f>'Edu index'!U62*'world pop by country'!U63/'world pop by country'!U$2</f>
        <v>9.8625296315190802E-3</v>
      </c>
      <c r="V63" s="6">
        <f>'Edu index'!V62*'world pop by country'!V63/'world pop by country'!V$2</f>
        <v>9.8088154471486586E-3</v>
      </c>
      <c r="W63" s="6">
        <f>'Edu index'!W62*'world pop by country'!W63/'world pop by country'!W$2</f>
        <v>9.7434004761239919E-3</v>
      </c>
      <c r="X63" s="6">
        <f>'Edu index'!X62*'world pop by country'!X63/'world pop by country'!X$2</f>
        <v>9.6869302892621193E-3</v>
      </c>
      <c r="Y63" s="6">
        <f>'Edu index'!Y62*'world pop by country'!Y63/'world pop by country'!Y$2</f>
        <v>9.6767157764891254E-3</v>
      </c>
      <c r="Z63" s="6">
        <f>'Edu index'!Z62*'world pop by country'!Z63/'world pop by country'!Z$2</f>
        <v>9.6781289483861416E-3</v>
      </c>
      <c r="AA63" s="6">
        <f>'Edu index'!AA62*'world pop by country'!AA63/'world pop by country'!AA$2</f>
        <v>9.5730488389648861E-3</v>
      </c>
      <c r="AB63" s="6">
        <f>'Edu index'!AB62*'world pop by country'!AB63/'world pop by country'!AB$2</f>
        <v>9.4206115565407308E-3</v>
      </c>
      <c r="AC63" s="6">
        <f>'Edu index'!AC62*'world pop by country'!AC63/'world pop by country'!AC$2</f>
        <v>9.3272505925095402E-3</v>
      </c>
      <c r="AD63" s="6">
        <f>'Edu index'!AD62*'world pop by country'!AD63/'world pop by country'!AD$2</f>
        <v>9.2242585085844462E-3</v>
      </c>
      <c r="AE63" s="6">
        <f>'Edu index'!AE62*'world pop by country'!AE63/'world pop by country'!AE$2</f>
        <v>9.1677224555980676E-3</v>
      </c>
    </row>
    <row r="64" spans="1:31">
      <c r="A64" s="11" t="s">
        <v>1018</v>
      </c>
      <c r="B64" s="6">
        <f>'Edu index'!B63*'world pop by country'!B64/'world pop by country'!B$2</f>
        <v>8.0882392115898483E-5</v>
      </c>
      <c r="C64" s="6">
        <f>'Edu index'!C63*'world pop by country'!C64/'world pop by country'!C$2</f>
        <v>8.1940765258246194E-5</v>
      </c>
      <c r="D64" s="6">
        <f>'Edu index'!D63*'world pop by country'!D64/'world pop by country'!D$2</f>
        <v>8.2707046031856786E-5</v>
      </c>
      <c r="E64" s="6">
        <f>'Edu index'!E63*'world pop by country'!E64/'world pop by country'!E$2</f>
        <v>8.3220901117356195E-5</v>
      </c>
      <c r="F64" s="6">
        <f>'Edu index'!F63*'world pop by country'!F64/'world pop by country'!F$2</f>
        <v>8.3794866746876451E-5</v>
      </c>
      <c r="G64" s="6">
        <f>'Edu index'!G63*'world pop by country'!G64/'world pop by country'!G$2</f>
        <v>8.4595621596256766E-5</v>
      </c>
      <c r="H64" s="6">
        <f>'Edu index'!H63*'world pop by country'!H64/'world pop by country'!H$2</f>
        <v>8.5250904547200379E-5</v>
      </c>
      <c r="I64" s="6">
        <f>'Edu index'!I63*'world pop by country'!I64/'world pop by country'!I$2</f>
        <v>8.5988984982764775E-5</v>
      </c>
      <c r="J64" s="6">
        <f>'Edu index'!J63*'world pop by country'!J64/'world pop by country'!J$2</f>
        <v>8.6928253554857467E-5</v>
      </c>
      <c r="K64" s="6">
        <f>'Edu index'!K63*'world pop by country'!K64/'world pop by country'!K$2</f>
        <v>8.7925352294637618E-5</v>
      </c>
      <c r="L64" s="6">
        <f>'Edu index'!L63*'world pop by country'!L64/'world pop by country'!L$2</f>
        <v>8.9126400458409733E-5</v>
      </c>
      <c r="M64" s="6">
        <f>'Edu index'!M63*'world pop by country'!M64/'world pop by country'!M$2</f>
        <v>9.0099312574974062E-5</v>
      </c>
      <c r="N64" s="6">
        <f>'Edu index'!N63*'world pop by country'!N64/'world pop by country'!N$2</f>
        <v>9.1134614453745804E-5</v>
      </c>
      <c r="O64" s="6">
        <f>'Edu index'!O63*'world pop by country'!O64/'world pop by country'!O$2</f>
        <v>9.2209105446353768E-5</v>
      </c>
      <c r="P64" s="6">
        <f>'Edu index'!P63*'world pop by country'!P64/'world pop by country'!P$2</f>
        <v>9.3384575308131306E-5</v>
      </c>
      <c r="Q64" s="6">
        <f>'Edu index'!Q63*'world pop by country'!Q64/'world pop by country'!Q$2</f>
        <v>9.4708853213548765E-5</v>
      </c>
      <c r="R64" s="6">
        <f>'Edu index'!R63*'world pop by country'!R64/'world pop by country'!R$2</f>
        <v>9.6015340957729452E-5</v>
      </c>
      <c r="S64" s="6">
        <f>'Edu index'!S63*'world pop by country'!S64/'world pop by country'!S$2</f>
        <v>9.7454037818642822E-5</v>
      </c>
      <c r="T64" s="6">
        <f>'Edu index'!T63*'world pop by country'!T64/'world pop by country'!T$2</f>
        <v>9.8820019287364829E-5</v>
      </c>
      <c r="U64" s="6">
        <f>'Edu index'!U63*'world pop by country'!U64/'world pop by country'!U$2</f>
        <v>1.0041934396558264E-4</v>
      </c>
      <c r="V64" s="6">
        <f>'Edu index'!V63*'world pop by country'!V64/'world pop by country'!V$2</f>
        <v>1.0210122988122853E-4</v>
      </c>
      <c r="W64" s="6">
        <f>'Edu index'!W63*'world pop by country'!W64/'world pop by country'!W$2</f>
        <v>1.038393994715199E-4</v>
      </c>
      <c r="X64" s="6">
        <f>'Edu index'!X63*'world pop by country'!X64/'world pop by country'!X$2</f>
        <v>1.0542757673858273E-4</v>
      </c>
      <c r="Y64" s="6">
        <f>'Edu index'!Y63*'world pop by country'!Y64/'world pop by country'!Y$2</f>
        <v>1.0709992164890554E-4</v>
      </c>
      <c r="Z64" s="6">
        <f>'Edu index'!Z63*'world pop by country'!Z64/'world pop by country'!Z$2</f>
        <v>1.0921957104093955E-4</v>
      </c>
      <c r="AA64" s="6">
        <f>'Edu index'!AA63*'world pop by country'!AA64/'world pop by country'!AA$2</f>
        <v>1.1120403187221369E-4</v>
      </c>
      <c r="AB64" s="6">
        <f>'Edu index'!AB63*'world pop by country'!AB64/'world pop by country'!AB$2</f>
        <v>1.1321243638835461E-4</v>
      </c>
      <c r="AC64" s="6">
        <f>'Edu index'!AC63*'world pop by country'!AC64/'world pop by country'!AC$2</f>
        <v>1.1524886369348283E-4</v>
      </c>
      <c r="AD64" s="6">
        <f>'Edu index'!AD63*'world pop by country'!AD64/'world pop by country'!AD$2</f>
        <v>1.1752077295031501E-4</v>
      </c>
      <c r="AE64" s="6">
        <f>'Edu index'!AE63*'world pop by country'!AE64/'world pop by country'!AE$2</f>
        <v>1.2077231798152867E-4</v>
      </c>
    </row>
    <row r="65" spans="1:31">
      <c r="A65" s="11" t="s">
        <v>1019</v>
      </c>
      <c r="B65" s="6">
        <f>'Edu index'!B64*'world pop by country'!B65/'world pop by country'!B$2</f>
        <v>2.4362259253727828E-5</v>
      </c>
      <c r="C65" s="6">
        <f>'Edu index'!C64*'world pop by country'!C65/'world pop by country'!C$2</f>
        <v>2.5386658722378324E-5</v>
      </c>
      <c r="D65" s="6">
        <f>'Edu index'!D64*'world pop by country'!D65/'world pop by country'!D$2</f>
        <v>2.6464522251462656E-5</v>
      </c>
      <c r="E65" s="6">
        <f>'Edu index'!E64*'world pop by country'!E65/'world pop by country'!E$2</f>
        <v>2.7329187185056994E-5</v>
      </c>
      <c r="F65" s="6">
        <f>'Edu index'!F64*'world pop by country'!F65/'world pop by country'!F$2</f>
        <v>2.8351523236054168E-5</v>
      </c>
      <c r="G65" s="6">
        <f>'Edu index'!G64*'world pop by country'!G65/'world pop by country'!G$2</f>
        <v>2.9252510320289919E-5</v>
      </c>
      <c r="H65" s="6">
        <f>'Edu index'!H64*'world pop by country'!H65/'world pop by country'!H$2</f>
        <v>3.0713560906415988E-5</v>
      </c>
      <c r="I65" s="6">
        <f>'Edu index'!I64*'world pop by country'!I65/'world pop by country'!I$2</f>
        <v>3.2219678122409162E-5</v>
      </c>
      <c r="J65" s="6">
        <f>'Edu index'!J64*'world pop by country'!J65/'world pop by country'!J$2</f>
        <v>3.3619628548236548E-5</v>
      </c>
      <c r="K65" s="6">
        <f>'Edu index'!K64*'world pop by country'!K65/'world pop by country'!K$2</f>
        <v>3.5181637051519176E-5</v>
      </c>
      <c r="L65" s="6">
        <f>'Edu index'!L64*'world pop by country'!L65/'world pop by country'!L$2</f>
        <v>3.6775990146291251E-5</v>
      </c>
      <c r="M65" s="6">
        <f>'Edu index'!M64*'world pop by country'!M65/'world pop by country'!M$2</f>
        <v>3.8540247117371935E-5</v>
      </c>
      <c r="N65" s="6">
        <f>'Edu index'!N64*'world pop by country'!N65/'world pop by country'!N$2</f>
        <v>4.038343762153061E-5</v>
      </c>
      <c r="O65" s="6">
        <f>'Edu index'!O64*'world pop by country'!O65/'world pop by country'!O$2</f>
        <v>4.2282052990657475E-5</v>
      </c>
      <c r="P65" s="6">
        <f>'Edu index'!P64*'world pop by country'!P65/'world pop by country'!P$2</f>
        <v>4.4084395808784077E-5</v>
      </c>
      <c r="Q65" s="6">
        <f>'Edu index'!Q64*'world pop by country'!Q65/'world pop by country'!Q$2</f>
        <v>4.6113190769299707E-5</v>
      </c>
      <c r="R65" s="6">
        <f>'Edu index'!R64*'world pop by country'!R65/'world pop by country'!R$2</f>
        <v>4.8398762997903221E-5</v>
      </c>
      <c r="S65" s="6">
        <f>'Edu index'!S64*'world pop by country'!S65/'world pop by country'!S$2</f>
        <v>5.0635013235632302E-5</v>
      </c>
      <c r="T65" s="6">
        <f>'Edu index'!T64*'world pop by country'!T65/'world pop by country'!T$2</f>
        <v>5.2797070734213445E-5</v>
      </c>
      <c r="U65" s="6">
        <f>'Edu index'!U64*'world pop by country'!U65/'world pop by country'!U$2</f>
        <v>5.3916625284450509E-5</v>
      </c>
      <c r="V65" s="6">
        <f>'Edu index'!V64*'world pop by country'!V65/'world pop by country'!V$2</f>
        <v>5.4777305768826445E-5</v>
      </c>
      <c r="W65" s="6">
        <f>'Edu index'!W64*'world pop by country'!W65/'world pop by country'!W$2</f>
        <v>5.597341429562364E-5</v>
      </c>
      <c r="X65" s="6">
        <f>'Edu index'!X64*'world pop by country'!X65/'world pop by country'!X$2</f>
        <v>5.8208426062875189E-5</v>
      </c>
      <c r="Y65" s="6">
        <f>'Edu index'!Y64*'world pop by country'!Y65/'world pop by country'!Y$2</f>
        <v>6.1278368414110422E-5</v>
      </c>
      <c r="Z65" s="6">
        <f>'Edu index'!Z64*'world pop by country'!Z65/'world pop by country'!Z$2</f>
        <v>6.3314882641052353E-5</v>
      </c>
      <c r="AA65" s="6">
        <f>'Edu index'!AA64*'world pop by country'!AA65/'world pop by country'!AA$2</f>
        <v>6.546855663501654E-5</v>
      </c>
      <c r="AB65" s="6">
        <f>'Edu index'!AB64*'world pop by country'!AB65/'world pop by country'!AB$2</f>
        <v>6.7902361740038777E-5</v>
      </c>
      <c r="AC65" s="6">
        <f>'Edu index'!AC64*'world pop by country'!AC65/'world pop by country'!AC$2</f>
        <v>7.0816296157721632E-5</v>
      </c>
      <c r="AD65" s="6">
        <f>'Edu index'!AD64*'world pop by country'!AD65/'world pop by country'!AD$2</f>
        <v>7.4067644232869966E-5</v>
      </c>
      <c r="AE65" s="6">
        <f>'Edu index'!AE64*'world pop by country'!AE65/'world pop by country'!AE$2</f>
        <v>7.8845082411666909E-5</v>
      </c>
    </row>
    <row r="66" spans="1:31">
      <c r="A66" s="11" t="s">
        <v>1020</v>
      </c>
      <c r="B66" s="6">
        <f>'Edu index'!B65*'world pop by country'!B66/'world pop by country'!B$2</f>
        <v>0</v>
      </c>
      <c r="C66" s="6">
        <f>'Edu index'!C65*'world pop by country'!C66/'world pop by country'!C$2</f>
        <v>0</v>
      </c>
      <c r="D66" s="6">
        <f>'Edu index'!D65*'world pop by country'!D66/'world pop by country'!D$2</f>
        <v>0</v>
      </c>
      <c r="E66" s="6">
        <f>'Edu index'!E65*'world pop by country'!E66/'world pop by country'!E$2</f>
        <v>0</v>
      </c>
      <c r="F66" s="6">
        <f>'Edu index'!F65*'world pop by country'!F66/'world pop by country'!F$2</f>
        <v>0</v>
      </c>
      <c r="G66" s="6">
        <f>'Edu index'!G65*'world pop by country'!G66/'world pop by country'!G$2</f>
        <v>0</v>
      </c>
      <c r="H66" s="6">
        <f>'Edu index'!H65*'world pop by country'!H66/'world pop by country'!H$2</f>
        <v>0</v>
      </c>
      <c r="I66" s="6">
        <f>'Edu index'!I65*'world pop by country'!I66/'world pop by country'!I$2</f>
        <v>0</v>
      </c>
      <c r="J66" s="6">
        <f>'Edu index'!J65*'world pop by country'!J66/'world pop by country'!J$2</f>
        <v>0</v>
      </c>
      <c r="K66" s="6">
        <f>'Edu index'!K65*'world pop by country'!K66/'world pop by country'!K$2</f>
        <v>0</v>
      </c>
      <c r="L66" s="6">
        <f>'Edu index'!L65*'world pop by country'!L66/'world pop by country'!L$2</f>
        <v>8.0891281179789243E-4</v>
      </c>
      <c r="M66" s="6">
        <f>'Edu index'!M65*'world pop by country'!M66/'world pop by country'!M$2</f>
        <v>8.0500827634695743E-4</v>
      </c>
      <c r="N66" s="6">
        <f>'Edu index'!N65*'world pop by country'!N66/'world pop by country'!N$2</f>
        <v>8.005189013387834E-4</v>
      </c>
      <c r="O66" s="6">
        <f>'Edu index'!O65*'world pop by country'!O66/'world pop by country'!O$2</f>
        <v>7.9952857488315994E-4</v>
      </c>
      <c r="P66" s="6">
        <f>'Edu index'!P65*'world pop by country'!P66/'world pop by country'!P$2</f>
        <v>8.0093105668909987E-4</v>
      </c>
      <c r="Q66" s="6">
        <f>'Edu index'!Q65*'world pop by country'!Q66/'world pop by country'!Q$2</f>
        <v>8.0608287285190855E-4</v>
      </c>
      <c r="R66" s="6">
        <f>'Edu index'!R65*'world pop by country'!R66/'world pop by country'!R$2</f>
        <v>7.9654084180154946E-4</v>
      </c>
      <c r="S66" s="6">
        <f>'Edu index'!S65*'world pop by country'!S66/'world pop by country'!S$2</f>
        <v>8.0701777115522761E-4</v>
      </c>
      <c r="T66" s="6">
        <f>'Edu index'!T65*'world pop by country'!T66/'world pop by country'!T$2</f>
        <v>7.8845618599517454E-4</v>
      </c>
      <c r="U66" s="6">
        <f>'Edu index'!U65*'world pop by country'!U66/'world pop by country'!U$2</f>
        <v>7.949160735214912E-4</v>
      </c>
      <c r="V66" s="6">
        <f>'Edu index'!V65*'world pop by country'!V66/'world pop by country'!V$2</f>
        <v>7.8991821915972056E-4</v>
      </c>
      <c r="W66" s="6">
        <f>'Edu index'!W65*'world pop by country'!W66/'world pop by country'!W$2</f>
        <v>7.8457986406423226E-4</v>
      </c>
      <c r="X66" s="6">
        <f>'Edu index'!X65*'world pop by country'!X66/'world pop by country'!X$2</f>
        <v>7.88138356929895E-4</v>
      </c>
      <c r="Y66" s="6">
        <f>'Edu index'!Y65*'world pop by country'!Y66/'world pop by country'!Y$2</f>
        <v>7.9498847028807427E-4</v>
      </c>
      <c r="Z66" s="6">
        <f>'Edu index'!Z65*'world pop by country'!Z66/'world pop by country'!Z$2</f>
        <v>7.9981312833976223E-4</v>
      </c>
      <c r="AA66" s="6">
        <f>'Edu index'!AA65*'world pop by country'!AA66/'world pop by country'!AA$2</f>
        <v>8.0755362733034492E-4</v>
      </c>
      <c r="AB66" s="6">
        <f>'Edu index'!AB65*'world pop by country'!AB66/'world pop by country'!AB$2</f>
        <v>8.044221231255376E-4</v>
      </c>
      <c r="AC66" s="6">
        <f>'Edu index'!AC65*'world pop by country'!AC66/'world pop by country'!AC$2</f>
        <v>8.0636616897405305E-4</v>
      </c>
      <c r="AD66" s="6">
        <f>'Edu index'!AD65*'world pop by country'!AD66/'world pop by country'!AD$2</f>
        <v>8.0582872044994273E-4</v>
      </c>
      <c r="AE66" s="6">
        <f>'Edu index'!AE65*'world pop by country'!AE66/'world pop by country'!AE$2</f>
        <v>8.0428869150711004E-4</v>
      </c>
    </row>
    <row r="67" spans="1:31">
      <c r="A67" s="11" t="s">
        <v>1021</v>
      </c>
      <c r="B67" s="6">
        <f>'Edu index'!B66*'world pop by country'!B67/'world pop by country'!B$2</f>
        <v>1.6784719659305856E-2</v>
      </c>
      <c r="C67" s="6">
        <f>'Edu index'!C66*'world pop by country'!C67/'world pop by country'!C$2</f>
        <v>1.7004701498781648E-2</v>
      </c>
      <c r="D67" s="6">
        <f>'Edu index'!D66*'world pop by country'!D67/'world pop by country'!D$2</f>
        <v>1.7097004284641726E-2</v>
      </c>
      <c r="E67" s="6">
        <f>'Edu index'!E66*'world pop by country'!E67/'world pop by country'!E$2</f>
        <v>1.7488259387017775E-2</v>
      </c>
      <c r="F67" s="6">
        <f>'Edu index'!F66*'world pop by country'!F67/'world pop by country'!F$2</f>
        <v>1.7501878259609933E-2</v>
      </c>
      <c r="G67" s="6">
        <f>'Edu index'!G66*'world pop by country'!G67/'world pop by country'!G$2</f>
        <v>1.7501129367497828E-2</v>
      </c>
      <c r="H67" s="6">
        <f>'Edu index'!H66*'world pop by country'!H67/'world pop by country'!H$2</f>
        <v>1.746615389742846E-2</v>
      </c>
      <c r="I67" s="6">
        <f>'Edu index'!I66*'world pop by country'!I67/'world pop by country'!I$2</f>
        <v>1.7371778971082812E-2</v>
      </c>
      <c r="J67" s="6">
        <f>'Edu index'!J66*'world pop by country'!J67/'world pop by country'!J$2</f>
        <v>1.7515277073548711E-2</v>
      </c>
      <c r="K67" s="6">
        <f>'Edu index'!K66*'world pop by country'!K67/'world pop by country'!K$2</f>
        <v>1.764122262164804E-2</v>
      </c>
      <c r="L67" s="6">
        <f>'Edu index'!L66*'world pop by country'!L67/'world pop by country'!L$2</f>
        <v>1.7659808662474966E-2</v>
      </c>
      <c r="M67" s="6">
        <f>'Edu index'!M66*'world pop by country'!M67/'world pop by country'!M$2</f>
        <v>1.7642939334988058E-2</v>
      </c>
      <c r="N67" s="6">
        <f>'Edu index'!N66*'world pop by country'!N67/'world pop by country'!N$2</f>
        <v>1.77100916097605E-2</v>
      </c>
      <c r="O67" s="6">
        <f>'Edu index'!O66*'world pop by country'!O67/'world pop by country'!O$2</f>
        <v>1.7725222536782121E-2</v>
      </c>
      <c r="P67" s="6">
        <f>'Edu index'!P66*'world pop by country'!P67/'world pop by country'!P$2</f>
        <v>1.785483836634863E-2</v>
      </c>
      <c r="Q67" s="6">
        <f>'Edu index'!Q66*'world pop by country'!Q67/'world pop by country'!Q$2</f>
        <v>1.7444831348272481E-2</v>
      </c>
      <c r="R67" s="6">
        <f>'Edu index'!R66*'world pop by country'!R67/'world pop by country'!R$2</f>
        <v>1.7407861297813462E-2</v>
      </c>
      <c r="S67" s="6">
        <f>'Edu index'!S66*'world pop by country'!S67/'world pop by country'!S$2</f>
        <v>1.7143792347607704E-2</v>
      </c>
      <c r="T67" s="6">
        <f>'Edu index'!T66*'world pop by country'!T67/'world pop by country'!T$2</f>
        <v>1.6907849151853966E-2</v>
      </c>
      <c r="U67" s="6">
        <f>'Edu index'!U66*'world pop by country'!U67/'world pop by country'!U$2</f>
        <v>1.6695348129411529E-2</v>
      </c>
      <c r="V67" s="6">
        <f>'Edu index'!V66*'world pop by country'!V67/'world pop by country'!V$2</f>
        <v>1.6478483265190899E-2</v>
      </c>
      <c r="W67" s="6">
        <f>'Edu index'!W66*'world pop by country'!W67/'world pop by country'!W$2</f>
        <v>1.6304065771492095E-2</v>
      </c>
      <c r="X67" s="6">
        <f>'Edu index'!X66*'world pop by country'!X67/'world pop by country'!X$2</f>
        <v>1.6050190379741879E-2</v>
      </c>
      <c r="Y67" s="6">
        <f>'Edu index'!Y66*'world pop by country'!Y67/'world pop by country'!Y$2</f>
        <v>1.5693591936689386E-2</v>
      </c>
      <c r="Z67" s="6">
        <f>'Edu index'!Z66*'world pop by country'!Z67/'world pop by country'!Z$2</f>
        <v>1.5404171482578015E-2</v>
      </c>
      <c r="AA67" s="6">
        <f>'Edu index'!AA66*'world pop by country'!AA67/'world pop by country'!AA$2</f>
        <v>1.5121594331509624E-2</v>
      </c>
      <c r="AB67" s="6">
        <f>'Edu index'!AB66*'world pop by country'!AB67/'world pop by country'!AB$2</f>
        <v>1.4912789127166088E-2</v>
      </c>
      <c r="AC67" s="6">
        <f>'Edu index'!AC66*'world pop by country'!AC67/'world pop by country'!AC$2</f>
        <v>1.4719969811976392E-2</v>
      </c>
      <c r="AD67" s="6">
        <f>'Edu index'!AD66*'world pop by country'!AD67/'world pop by country'!AD$2</f>
        <v>1.4565485898588141E-2</v>
      </c>
      <c r="AE67" s="6">
        <f>'Edu index'!AE66*'world pop by country'!AE67/'world pop by country'!AE$2</f>
        <v>1.4425614262810638E-2</v>
      </c>
    </row>
    <row r="68" spans="1:31">
      <c r="A68" s="11" t="s">
        <v>1022</v>
      </c>
      <c r="B68" s="6">
        <f>'Edu index'!B67*'world pop by country'!B68/'world pop by country'!B$2</f>
        <v>8.6336004954353819E-4</v>
      </c>
      <c r="C68" s="6">
        <f>'Edu index'!C67*'world pop by country'!C68/'world pop by country'!C$2</f>
        <v>8.9033093804564663E-4</v>
      </c>
      <c r="D68" s="6">
        <f>'Edu index'!D67*'world pop by country'!D68/'world pop by country'!D$2</f>
        <v>9.0786390772025765E-4</v>
      </c>
      <c r="E68" s="6">
        <f>'Edu index'!E67*'world pop by country'!E68/'world pop by country'!E$2</f>
        <v>9.2241023457313048E-4</v>
      </c>
      <c r="F68" s="6">
        <f>'Edu index'!F67*'world pop by country'!F68/'world pop by country'!F$2</f>
        <v>9.3976156639091009E-4</v>
      </c>
      <c r="G68" s="6">
        <f>'Edu index'!G67*'world pop by country'!G68/'world pop by country'!G$2</f>
        <v>9.5516826809730407E-4</v>
      </c>
      <c r="H68" s="6">
        <f>'Edu index'!H67*'world pop by country'!H68/'world pop by country'!H$2</f>
        <v>9.6556664965548756E-4</v>
      </c>
      <c r="I68" s="6">
        <f>'Edu index'!I67*'world pop by country'!I68/'world pop by country'!I$2</f>
        <v>9.7884677141521644E-4</v>
      </c>
      <c r="J68" s="6">
        <f>'Edu index'!J67*'world pop by country'!J68/'world pop by country'!J$2</f>
        <v>9.8743279561039018E-4</v>
      </c>
      <c r="K68" s="6">
        <f>'Edu index'!K67*'world pop by country'!K68/'world pop by country'!K$2</f>
        <v>1.0035732095337129E-3</v>
      </c>
      <c r="L68" s="6">
        <f>'Edu index'!L67*'world pop by country'!L68/'world pop by country'!L$2</f>
        <v>1.0362161543119408E-3</v>
      </c>
      <c r="M68" s="6">
        <f>'Edu index'!M67*'world pop by country'!M68/'world pop by country'!M$2</f>
        <v>1.0236172078909101E-3</v>
      </c>
      <c r="N68" s="6">
        <f>'Edu index'!N67*'world pop by country'!N68/'world pop by country'!N$2</f>
        <v>1.0515158999399241E-3</v>
      </c>
      <c r="O68" s="6">
        <f>'Edu index'!O67*'world pop by country'!O68/'world pop by country'!O$2</f>
        <v>1.0509592236486228E-3</v>
      </c>
      <c r="P68" s="6">
        <f>'Edu index'!P67*'world pop by country'!P68/'world pop by country'!P$2</f>
        <v>1.0962731851641657E-3</v>
      </c>
      <c r="Q68" s="6">
        <f>'Edu index'!Q67*'world pop by country'!Q68/'world pop by country'!Q$2</f>
        <v>1.1509638312213128E-3</v>
      </c>
      <c r="R68" s="6">
        <f>'Edu index'!R67*'world pop by country'!R68/'world pop by country'!R$2</f>
        <v>1.2022502189601076E-3</v>
      </c>
      <c r="S68" s="6">
        <f>'Edu index'!S67*'world pop by country'!S68/'world pop by country'!S$2</f>
        <v>1.2767774187851591E-3</v>
      </c>
      <c r="T68" s="6">
        <f>'Edu index'!T67*'world pop by country'!T68/'world pop by country'!T$2</f>
        <v>1.3439344338412567E-3</v>
      </c>
      <c r="U68" s="6">
        <f>'Edu index'!U67*'world pop by country'!U68/'world pop by country'!U$2</f>
        <v>1.3757367685880322E-3</v>
      </c>
      <c r="V68" s="6">
        <f>'Edu index'!V67*'world pop by country'!V68/'world pop by country'!V$2</f>
        <v>1.4201675981925092E-3</v>
      </c>
      <c r="W68" s="6">
        <f>'Edu index'!W67*'world pop by country'!W68/'world pop by country'!W$2</f>
        <v>1.4554632788975328E-3</v>
      </c>
      <c r="X68" s="6">
        <f>'Edu index'!X67*'world pop by country'!X68/'world pop by country'!X$2</f>
        <v>1.4648056857033318E-3</v>
      </c>
      <c r="Y68" s="6">
        <f>'Edu index'!Y67*'world pop by country'!Y68/'world pop by country'!Y$2</f>
        <v>1.5071607121932397E-3</v>
      </c>
      <c r="Z68" s="6">
        <f>'Edu index'!Z67*'world pop by country'!Z68/'world pop by country'!Z$2</f>
        <v>1.5419948636842791E-3</v>
      </c>
      <c r="AA68" s="6">
        <f>'Edu index'!AA67*'world pop by country'!AA68/'world pop by country'!AA$2</f>
        <v>1.5306471333046755E-3</v>
      </c>
      <c r="AB68" s="6">
        <f>'Edu index'!AB67*'world pop by country'!AB68/'world pop by country'!AB$2</f>
        <v>1.5907705476358466E-3</v>
      </c>
      <c r="AC68" s="6">
        <f>'Edu index'!AC67*'world pop by country'!AC68/'world pop by country'!AC$2</f>
        <v>1.597839955029627E-3</v>
      </c>
      <c r="AD68" s="6">
        <f>'Edu index'!AD67*'world pop by country'!AD68/'world pop by country'!AD$2</f>
        <v>1.6181849681733266E-3</v>
      </c>
      <c r="AE68" s="6">
        <f>'Edu index'!AE67*'world pop by country'!AE68/'world pop by country'!AE$2</f>
        <v>1.6461919967740901E-3</v>
      </c>
    </row>
    <row r="69" spans="1:31">
      <c r="A69" s="11" t="s">
        <v>1023</v>
      </c>
      <c r="B69" s="6">
        <f>'Edu index'!B68*'world pop by country'!B69/'world pop by country'!B$2</f>
        <v>1.6846564855171981E-3</v>
      </c>
      <c r="C69" s="6">
        <f>'Edu index'!C68*'world pop by country'!C69/'world pop by country'!C$2</f>
        <v>1.7225793991479752E-3</v>
      </c>
      <c r="D69" s="6">
        <f>'Edu index'!D68*'world pop by country'!D69/'world pop by country'!D$2</f>
        <v>1.7001408122209001E-3</v>
      </c>
      <c r="E69" s="6">
        <f>'Edu index'!E68*'world pop by country'!E69/'world pop by country'!E$2</f>
        <v>1.6602677119784491E-3</v>
      </c>
      <c r="F69" s="6">
        <f>'Edu index'!F68*'world pop by country'!F69/'world pop by country'!F$2</f>
        <v>1.6506251534594868E-3</v>
      </c>
      <c r="G69" s="6">
        <f>'Edu index'!G68*'world pop by country'!G69/'world pop by country'!G$2</f>
        <v>1.6273043586639475E-3</v>
      </c>
      <c r="H69" s="6">
        <f>'Edu index'!H68*'world pop by country'!H69/'world pop by country'!H$2</f>
        <v>1.6183622345900647E-3</v>
      </c>
      <c r="I69" s="6">
        <f>'Edu index'!I68*'world pop by country'!I69/'world pop by country'!I$2</f>
        <v>1.6164099014408767E-3</v>
      </c>
      <c r="J69" s="6">
        <f>'Edu index'!J68*'world pop by country'!J69/'world pop by country'!J$2</f>
        <v>1.6439318929268535E-3</v>
      </c>
      <c r="K69" s="6">
        <f>'Edu index'!K68*'world pop by country'!K69/'world pop by country'!K$2</f>
        <v>1.6161218088060275E-3</v>
      </c>
      <c r="L69" s="6">
        <f>'Edu index'!L68*'world pop by country'!L69/'world pop by country'!L$2</f>
        <v>1.618052645194558E-3</v>
      </c>
      <c r="M69" s="6">
        <f>'Edu index'!M68*'world pop by country'!M69/'world pop by country'!M$2</f>
        <v>1.6342534697936252E-3</v>
      </c>
      <c r="N69" s="6">
        <f>'Edu index'!N68*'world pop by country'!N69/'world pop by country'!N$2</f>
        <v>1.6686643356955541E-3</v>
      </c>
      <c r="O69" s="6">
        <f>'Edu index'!O68*'world pop by country'!O69/'world pop by country'!O$2</f>
        <v>1.6666343709217479E-3</v>
      </c>
      <c r="P69" s="6">
        <f>'Edu index'!P68*'world pop by country'!P69/'world pop by country'!P$2</f>
        <v>1.6818230277261402E-3</v>
      </c>
      <c r="Q69" s="6">
        <f>'Edu index'!Q68*'world pop by country'!Q69/'world pop by country'!Q$2</f>
        <v>1.725163744922943E-3</v>
      </c>
      <c r="R69" s="6">
        <f>'Edu index'!R68*'world pop by country'!R69/'world pop by country'!R$2</f>
        <v>1.7369613755633324E-3</v>
      </c>
      <c r="S69" s="6">
        <f>'Edu index'!S68*'world pop by country'!S69/'world pop by country'!S$2</f>
        <v>1.70480365708086E-3</v>
      </c>
      <c r="T69" s="6">
        <f>'Edu index'!T68*'world pop by country'!T69/'world pop by country'!T$2</f>
        <v>1.744001161273686E-3</v>
      </c>
      <c r="U69" s="6">
        <f>'Edu index'!U68*'world pop by country'!U69/'world pop by country'!U$2</f>
        <v>1.7552577176634134E-3</v>
      </c>
      <c r="V69" s="6">
        <f>'Edu index'!V68*'world pop by country'!V69/'world pop by country'!V$2</f>
        <v>1.7399636238208162E-3</v>
      </c>
      <c r="W69" s="6">
        <f>'Edu index'!W68*'world pop by country'!W69/'world pop by country'!W$2</f>
        <v>1.7294342855388809E-3</v>
      </c>
      <c r="X69" s="6">
        <f>'Edu index'!X68*'world pop by country'!X69/'world pop by country'!X$2</f>
        <v>1.7306479153062064E-3</v>
      </c>
      <c r="Y69" s="6">
        <f>'Edu index'!Y68*'world pop by country'!Y69/'world pop by country'!Y$2</f>
        <v>1.7250747419963741E-3</v>
      </c>
      <c r="Z69" s="6">
        <f>'Edu index'!Z68*'world pop by country'!Z69/'world pop by country'!Z$2</f>
        <v>1.7438198362385816E-3</v>
      </c>
      <c r="AA69" s="6">
        <f>'Edu index'!AA68*'world pop by country'!AA69/'world pop by country'!AA$2</f>
        <v>1.7246323134590595E-3</v>
      </c>
      <c r="AB69" s="6">
        <f>'Edu index'!AB68*'world pop by country'!AB69/'world pop by country'!AB$2</f>
        <v>1.6818412830416727E-3</v>
      </c>
      <c r="AC69" s="6">
        <f>'Edu index'!AC68*'world pop by country'!AC69/'world pop by country'!AC$2</f>
        <v>1.6758977812303777E-3</v>
      </c>
      <c r="AD69" s="6">
        <f>'Edu index'!AD68*'world pop by country'!AD69/'world pop by country'!AD$2</f>
        <v>1.6525796337632181E-3</v>
      </c>
      <c r="AE69" s="6">
        <f>'Edu index'!AE68*'world pop by country'!AE69/'world pop by country'!AE$2</f>
        <v>1.6639575140267977E-3</v>
      </c>
    </row>
    <row r="70" spans="1:31">
      <c r="A70" s="11" t="s">
        <v>1024</v>
      </c>
      <c r="B70" s="6">
        <f>'Edu index'!B69*'world pop by country'!B70/'world pop by country'!B$2</f>
        <v>0</v>
      </c>
      <c r="C70" s="6">
        <f>'Edu index'!C69*'world pop by country'!C70/'world pop by country'!C$2</f>
        <v>0</v>
      </c>
      <c r="D70" s="6">
        <f>'Edu index'!D69*'world pop by country'!D70/'world pop by country'!D$2</f>
        <v>0</v>
      </c>
      <c r="E70" s="6">
        <f>'Edu index'!E69*'world pop by country'!E70/'world pop by country'!E$2</f>
        <v>0</v>
      </c>
      <c r="F70" s="6">
        <f>'Edu index'!F69*'world pop by country'!F70/'world pop by country'!F$2</f>
        <v>0</v>
      </c>
      <c r="G70" s="6">
        <f>'Edu index'!G69*'world pop by country'!G70/'world pop by country'!G$2</f>
        <v>0</v>
      </c>
      <c r="H70" s="6">
        <f>'Edu index'!H69*'world pop by country'!H70/'world pop by country'!H$2</f>
        <v>0</v>
      </c>
      <c r="I70" s="6">
        <f>'Edu index'!I69*'world pop by country'!I70/'world pop by country'!I$2</f>
        <v>0</v>
      </c>
      <c r="J70" s="6">
        <f>'Edu index'!J69*'world pop by country'!J70/'world pop by country'!J$2</f>
        <v>0</v>
      </c>
      <c r="K70" s="6">
        <f>'Edu index'!K69*'world pop by country'!K70/'world pop by country'!K$2</f>
        <v>0</v>
      </c>
      <c r="L70" s="6">
        <f>'Edu index'!L69*'world pop by country'!L70/'world pop by country'!L$2</f>
        <v>0</v>
      </c>
      <c r="M70" s="6">
        <f>'Edu index'!M69*'world pop by country'!M70/'world pop by country'!M$2</f>
        <v>0</v>
      </c>
      <c r="N70" s="6">
        <f>'Edu index'!N69*'world pop by country'!N70/'world pop by country'!N$2</f>
        <v>1.6890240249622293E-5</v>
      </c>
      <c r="O70" s="6">
        <f>'Edu index'!O69*'world pop by country'!O70/'world pop by country'!O$2</f>
        <v>1.6706032937058993E-5</v>
      </c>
      <c r="P70" s="6">
        <f>'Edu index'!P69*'world pop by country'!P70/'world pop by country'!P$2</f>
        <v>1.6526257091425474E-5</v>
      </c>
      <c r="Q70" s="6">
        <f>'Edu index'!Q69*'world pop by country'!Q70/'world pop by country'!Q$2</f>
        <v>1.6357845264874986E-5</v>
      </c>
      <c r="R70" s="6">
        <f>'Edu index'!R69*'world pop by country'!R70/'world pop by country'!R$2</f>
        <v>1.6218370759999219E-5</v>
      </c>
      <c r="S70" s="6">
        <f>'Edu index'!S69*'world pop by country'!S70/'world pop by country'!S$2</f>
        <v>1.6048858312594378E-5</v>
      </c>
      <c r="T70" s="6">
        <f>'Edu index'!T69*'world pop by country'!T70/'world pop by country'!T$2</f>
        <v>1.5868577841408892E-5</v>
      </c>
      <c r="U70" s="6">
        <f>'Edu index'!U69*'world pop by country'!U70/'world pop by country'!U$2</f>
        <v>1.5678133233758141E-5</v>
      </c>
      <c r="V70" s="6">
        <f>'Edu index'!V69*'world pop by country'!V70/'world pop by country'!V$2</f>
        <v>1.5516307791692353E-5</v>
      </c>
      <c r="W70" s="6">
        <f>'Edu index'!W69*'world pop by country'!W70/'world pop by country'!W$2</f>
        <v>1.5457064837989298E-5</v>
      </c>
      <c r="X70" s="6">
        <f>'Edu index'!X69*'world pop by country'!X70/'world pop by country'!X$2</f>
        <v>1.5539463920759587E-5</v>
      </c>
      <c r="Y70" s="6">
        <f>'Edu index'!Y69*'world pop by country'!Y70/'world pop by country'!Y$2</f>
        <v>1.5674939648331874E-5</v>
      </c>
      <c r="Z70" s="6">
        <f>'Edu index'!Z69*'world pop by country'!Z70/'world pop by country'!Z$2</f>
        <v>1.5780038432264446E-5</v>
      </c>
      <c r="AA70" s="6">
        <f>'Edu index'!AA69*'world pop by country'!AA70/'world pop by country'!AA$2</f>
        <v>1.5804470563327067E-5</v>
      </c>
      <c r="AB70" s="6">
        <f>'Edu index'!AB69*'world pop by country'!AB70/'world pop by country'!AB$2</f>
        <v>1.5660812826431741E-5</v>
      </c>
      <c r="AC70" s="6">
        <f>'Edu index'!AC69*'world pop by country'!AC70/'world pop by country'!AC$2</f>
        <v>1.5178596353768582E-5</v>
      </c>
      <c r="AD70" s="6">
        <f>'Edu index'!AD69*'world pop by country'!AD70/'world pop by country'!AD$2</f>
        <v>1.4904816956199213E-5</v>
      </c>
      <c r="AE70" s="6">
        <f>'Edu index'!AE69*'world pop by country'!AE70/'world pop by country'!AE$2</f>
        <v>1.4841316960767485E-5</v>
      </c>
    </row>
    <row r="71" spans="1:31">
      <c r="A71" s="11" t="s">
        <v>1025</v>
      </c>
      <c r="B71" s="6">
        <f>'Edu index'!B70*'world pop by country'!B71/'world pop by country'!B$2</f>
        <v>3.9060548823476509E-4</v>
      </c>
      <c r="C71" s="6">
        <f>'Edu index'!C70*'world pop by country'!C71/'world pop by country'!C$2</f>
        <v>4.039226542500713E-4</v>
      </c>
      <c r="D71" s="6">
        <f>'Edu index'!D70*'world pop by country'!D71/'world pop by country'!D$2</f>
        <v>4.1582822359415158E-4</v>
      </c>
      <c r="E71" s="6">
        <f>'Edu index'!E70*'world pop by country'!E71/'world pop by country'!E$2</f>
        <v>4.2781771202130892E-4</v>
      </c>
      <c r="F71" s="6">
        <f>'Edu index'!F70*'world pop by country'!F71/'world pop by country'!F$2</f>
        <v>4.3710788519424635E-4</v>
      </c>
      <c r="G71" s="6">
        <f>'Edu index'!G70*'world pop by country'!G71/'world pop by country'!G$2</f>
        <v>4.5076535288427128E-4</v>
      </c>
      <c r="H71" s="6">
        <f>'Edu index'!H70*'world pop by country'!H71/'world pop by country'!H$2</f>
        <v>4.6716761262700034E-4</v>
      </c>
      <c r="I71" s="6">
        <f>'Edu index'!I70*'world pop by country'!I71/'world pop by country'!I$2</f>
        <v>4.8518917517663261E-4</v>
      </c>
      <c r="J71" s="6">
        <f>'Edu index'!J70*'world pop by country'!J71/'world pop by country'!J$2</f>
        <v>5.0155851975402664E-4</v>
      </c>
      <c r="K71" s="6">
        <f>'Edu index'!K70*'world pop by country'!K71/'world pop by country'!K$2</f>
        <v>5.1903596566971091E-4</v>
      </c>
      <c r="L71" s="6">
        <f>'Edu index'!L70*'world pop by country'!L71/'world pop by country'!L$2</f>
        <v>5.3479747579449348E-4</v>
      </c>
      <c r="M71" s="6">
        <f>'Edu index'!M70*'world pop by country'!M71/'world pop by country'!M$2</f>
        <v>5.516763213967989E-4</v>
      </c>
      <c r="N71" s="6">
        <f>'Edu index'!N70*'world pop by country'!N71/'world pop by country'!N$2</f>
        <v>5.7036988968433482E-4</v>
      </c>
      <c r="O71" s="6">
        <f>'Edu index'!O70*'world pop by country'!O71/'world pop by country'!O$2</f>
        <v>5.7695512924857742E-4</v>
      </c>
      <c r="P71" s="6">
        <f>'Edu index'!P70*'world pop by country'!P71/'world pop by country'!P$2</f>
        <v>5.8518901197128612E-4</v>
      </c>
      <c r="Q71" s="6">
        <f>'Edu index'!Q70*'world pop by country'!Q71/'world pop by country'!Q$2</f>
        <v>5.9373570438597323E-4</v>
      </c>
      <c r="R71" s="6">
        <f>'Edu index'!R70*'world pop by country'!R71/'world pop by country'!R$2</f>
        <v>6.163562321194288E-4</v>
      </c>
      <c r="S71" s="6">
        <f>'Edu index'!S70*'world pop by country'!S71/'world pop by country'!S$2</f>
        <v>6.3949080651375979E-4</v>
      </c>
      <c r="T71" s="6">
        <f>'Edu index'!T70*'world pop by country'!T71/'world pop by country'!T$2</f>
        <v>6.5394096085208463E-4</v>
      </c>
      <c r="U71" s="6">
        <f>'Edu index'!U70*'world pop by country'!U71/'world pop by country'!U$2</f>
        <v>6.6907004030816643E-4</v>
      </c>
      <c r="V71" s="6">
        <f>'Edu index'!V70*'world pop by country'!V71/'world pop by country'!V$2</f>
        <v>6.8517195190139141E-4</v>
      </c>
      <c r="W71" s="6">
        <f>'Edu index'!W70*'world pop by country'!W71/'world pop by country'!W$2</f>
        <v>7.0040477187603028E-4</v>
      </c>
      <c r="X71" s="6">
        <f>'Edu index'!X70*'world pop by country'!X71/'world pop by country'!X$2</f>
        <v>7.1772795687784446E-4</v>
      </c>
      <c r="Y71" s="6">
        <f>'Edu index'!Y70*'world pop by country'!Y71/'world pop by country'!Y$2</f>
        <v>7.2937671290163823E-4</v>
      </c>
      <c r="Z71" s="6">
        <f>'Edu index'!Z70*'world pop by country'!Z71/'world pop by country'!Z$2</f>
        <v>8.2948286529782817E-4</v>
      </c>
      <c r="AA71" s="6">
        <f>'Edu index'!AA70*'world pop by country'!AA71/'world pop by country'!AA$2</f>
        <v>8.4126475843853072E-4</v>
      </c>
      <c r="AB71" s="6">
        <f>'Edu index'!AB70*'world pop by country'!AB71/'world pop by country'!AB$2</f>
        <v>8.4811304621369905E-4</v>
      </c>
      <c r="AC71" s="6">
        <f>'Edu index'!AC70*'world pop by country'!AC71/'world pop by country'!AC$2</f>
        <v>8.5658426579450584E-4</v>
      </c>
      <c r="AD71" s="6">
        <f>'Edu index'!AD70*'world pop by country'!AD71/'world pop by country'!AD$2</f>
        <v>8.6522678950156165E-4</v>
      </c>
      <c r="AE71" s="6">
        <f>'Edu index'!AE70*'world pop by country'!AE71/'world pop by country'!AE$2</f>
        <v>8.8779107917721489E-4</v>
      </c>
    </row>
    <row r="72" spans="1:31">
      <c r="A72" s="11" t="s">
        <v>1026</v>
      </c>
      <c r="B72" s="6">
        <f>'Edu index'!B71*'world pop by country'!B72/'world pop by country'!B$2</f>
        <v>1.4174981803680121E-4</v>
      </c>
      <c r="C72" s="6">
        <f>'Edu index'!C71*'world pop by country'!C72/'world pop by country'!C$2</f>
        <v>1.4704258740449357E-4</v>
      </c>
      <c r="D72" s="6">
        <f>'Edu index'!D71*'world pop by country'!D72/'world pop by country'!D$2</f>
        <v>1.5177465308390629E-4</v>
      </c>
      <c r="E72" s="6">
        <f>'Edu index'!E71*'world pop by country'!E72/'world pop by country'!E$2</f>
        <v>1.548167838678655E-4</v>
      </c>
      <c r="F72" s="6">
        <f>'Edu index'!F71*'world pop by country'!F72/'world pop by country'!F$2</f>
        <v>1.6025768501585065E-4</v>
      </c>
      <c r="G72" s="6">
        <f>'Edu index'!G71*'world pop by country'!G72/'world pop by country'!G$2</f>
        <v>1.6573386734589334E-4</v>
      </c>
      <c r="H72" s="6">
        <f>'Edu index'!H71*'world pop by country'!H72/'world pop by country'!H$2</f>
        <v>1.7116615655425463E-4</v>
      </c>
      <c r="I72" s="6">
        <f>'Edu index'!I71*'world pop by country'!I72/'world pop by country'!I$2</f>
        <v>1.8367038051280706E-4</v>
      </c>
      <c r="J72" s="6">
        <f>'Edu index'!J71*'world pop by country'!J72/'world pop by country'!J$2</f>
        <v>1.9617578414669634E-4</v>
      </c>
      <c r="K72" s="6">
        <f>'Edu index'!K71*'world pop by country'!K72/'world pop by country'!K$2</f>
        <v>2.0857852690366868E-4</v>
      </c>
      <c r="L72" s="6">
        <f>'Edu index'!L71*'world pop by country'!L72/'world pop by country'!L$2</f>
        <v>2.2084417532078528E-4</v>
      </c>
      <c r="M72" s="6">
        <f>'Edu index'!M71*'world pop by country'!M72/'world pop by country'!M$2</f>
        <v>2.3400757159423096E-4</v>
      </c>
      <c r="N72" s="6">
        <f>'Edu index'!N71*'world pop by country'!N72/'world pop by country'!N$2</f>
        <v>2.4600901748993034E-4</v>
      </c>
      <c r="O72" s="6">
        <f>'Edu index'!O71*'world pop by country'!O72/'world pop by country'!O$2</f>
        <v>2.2232509238480895E-4</v>
      </c>
      <c r="P72" s="6">
        <f>'Edu index'!P71*'world pop by country'!P72/'world pop by country'!P$2</f>
        <v>2.6961217243852854E-4</v>
      </c>
      <c r="Q72" s="6">
        <f>'Edu index'!Q71*'world pop by country'!Q72/'world pop by country'!Q$2</f>
        <v>2.8594614470385613E-4</v>
      </c>
      <c r="R72" s="6">
        <f>'Edu index'!R71*'world pop by country'!R72/'world pop by country'!R$2</f>
        <v>3.0114455097253104E-4</v>
      </c>
      <c r="S72" s="6">
        <f>'Edu index'!S71*'world pop by country'!S72/'world pop by country'!S$2</f>
        <v>3.0843720660555927E-4</v>
      </c>
      <c r="T72" s="6">
        <f>'Edu index'!T71*'world pop by country'!T72/'world pop by country'!T$2</f>
        <v>3.1809755572974465E-4</v>
      </c>
      <c r="U72" s="6">
        <f>'Edu index'!U71*'world pop by country'!U72/'world pop by country'!U$2</f>
        <v>3.1669159277344575E-4</v>
      </c>
      <c r="V72" s="6">
        <f>'Edu index'!V71*'world pop by country'!V72/'world pop by country'!V$2</f>
        <v>3.2587714909352309E-4</v>
      </c>
      <c r="W72" s="6">
        <f>'Edu index'!W71*'world pop by country'!W72/'world pop by country'!W$2</f>
        <v>3.5010562586065049E-4</v>
      </c>
      <c r="X72" s="6">
        <f>'Edu index'!X71*'world pop by country'!X72/'world pop by country'!X$2</f>
        <v>3.6564494375804701E-4</v>
      </c>
      <c r="Y72" s="6">
        <f>'Edu index'!Y71*'world pop by country'!Y72/'world pop by country'!Y$2</f>
        <v>3.795155359216382E-4</v>
      </c>
      <c r="Z72" s="6">
        <f>'Edu index'!Z71*'world pop by country'!Z72/'world pop by country'!Z$2</f>
        <v>3.8948423762802137E-4</v>
      </c>
      <c r="AA72" s="6">
        <f>'Edu index'!AA71*'world pop by country'!AA72/'world pop by country'!AA$2</f>
        <v>3.9542481843303918E-4</v>
      </c>
      <c r="AB72" s="6">
        <f>'Edu index'!AB71*'world pop by country'!AB72/'world pop by country'!AB$2</f>
        <v>4.0299743298552698E-4</v>
      </c>
      <c r="AC72" s="6">
        <f>'Edu index'!AC71*'world pop by country'!AC72/'world pop by country'!AC$2</f>
        <v>4.0750849473459065E-4</v>
      </c>
      <c r="AD72" s="6">
        <f>'Edu index'!AD71*'world pop by country'!AD72/'world pop by country'!AD$2</f>
        <v>4.1350257839075185E-4</v>
      </c>
      <c r="AE72" s="6">
        <f>'Edu index'!AE71*'world pop by country'!AE72/'world pop by country'!AE$2</f>
        <v>4.2195423137546332E-4</v>
      </c>
    </row>
    <row r="73" spans="1:31">
      <c r="A73" s="11" t="s">
        <v>1027</v>
      </c>
      <c r="B73" s="6">
        <f>'Edu index'!B72*'world pop by country'!B73/'world pop by country'!B$2</f>
        <v>0</v>
      </c>
      <c r="C73" s="6">
        <f>'Edu index'!C72*'world pop by country'!C73/'world pop by country'!C$2</f>
        <v>0</v>
      </c>
      <c r="D73" s="6">
        <f>'Edu index'!D72*'world pop by country'!D73/'world pop by country'!D$2</f>
        <v>0</v>
      </c>
      <c r="E73" s="6">
        <f>'Edu index'!E72*'world pop by country'!E73/'world pop by country'!E$2</f>
        <v>0</v>
      </c>
      <c r="F73" s="6">
        <f>'Edu index'!F72*'world pop by country'!F73/'world pop by country'!F$2</f>
        <v>0</v>
      </c>
      <c r="G73" s="6">
        <f>'Edu index'!G72*'world pop by country'!G73/'world pop by country'!G$2</f>
        <v>0</v>
      </c>
      <c r="H73" s="6">
        <f>'Edu index'!H72*'world pop by country'!H73/'world pop by country'!H$2</f>
        <v>0</v>
      </c>
      <c r="I73" s="6">
        <f>'Edu index'!I72*'world pop by country'!I73/'world pop by country'!I$2</f>
        <v>0</v>
      </c>
      <c r="J73" s="6">
        <f>'Edu index'!J72*'world pop by country'!J73/'world pop by country'!J$2</f>
        <v>0</v>
      </c>
      <c r="K73" s="6">
        <f>'Edu index'!K72*'world pop by country'!K73/'world pop by country'!K$2</f>
        <v>0</v>
      </c>
      <c r="L73" s="6">
        <f>'Edu index'!L72*'world pop by country'!L73/'world pop by country'!L$2</f>
        <v>0</v>
      </c>
      <c r="M73" s="6">
        <f>'Edu index'!M72*'world pop by country'!M73/'world pop by country'!M$2</f>
        <v>0</v>
      </c>
      <c r="N73" s="6">
        <f>'Edu index'!N72*'world pop by country'!N73/'world pop by country'!N$2</f>
        <v>0</v>
      </c>
      <c r="O73" s="6">
        <f>'Edu index'!O72*'world pop by country'!O73/'world pop by country'!O$2</f>
        <v>0</v>
      </c>
      <c r="P73" s="6">
        <f>'Edu index'!P72*'world pop by country'!P73/'world pop by country'!P$2</f>
        <v>0</v>
      </c>
      <c r="Q73" s="6">
        <f>'Edu index'!Q72*'world pop by country'!Q73/'world pop by country'!Q$2</f>
        <v>5.0939024869246637E-5</v>
      </c>
      <c r="R73" s="6">
        <f>'Edu index'!R72*'world pop by country'!R73/'world pop by country'!R$2</f>
        <v>5.5574002149945824E-5</v>
      </c>
      <c r="S73" s="6">
        <f>'Edu index'!S72*'world pop by country'!S73/'world pop by country'!S$2</f>
        <v>5.9776400287369371E-5</v>
      </c>
      <c r="T73" s="6">
        <f>'Edu index'!T72*'world pop by country'!T73/'world pop by country'!T$2</f>
        <v>6.4563382517048416E-5</v>
      </c>
      <c r="U73" s="6">
        <f>'Edu index'!U72*'world pop by country'!U73/'world pop by country'!U$2</f>
        <v>6.7337793090323147E-5</v>
      </c>
      <c r="V73" s="6">
        <f>'Edu index'!V72*'world pop by country'!V73/'world pop by country'!V$2</f>
        <v>6.8300945598787064E-5</v>
      </c>
      <c r="W73" s="6">
        <f>'Edu index'!W72*'world pop by country'!W73/'world pop by country'!W$2</f>
        <v>7.0090898427558777E-5</v>
      </c>
      <c r="X73" s="6">
        <f>'Edu index'!X72*'world pop by country'!X73/'world pop by country'!X$2</f>
        <v>7.1088469528033188E-5</v>
      </c>
      <c r="Y73" s="6">
        <f>'Edu index'!Y72*'world pop by country'!Y73/'world pop by country'!Y$2</f>
        <v>7.2278360829181734E-5</v>
      </c>
      <c r="Z73" s="6">
        <f>'Edu index'!Z72*'world pop by country'!Z73/'world pop by country'!Z$2</f>
        <v>7.4042743903780542E-5</v>
      </c>
      <c r="AA73" s="6">
        <f>'Edu index'!AA72*'world pop by country'!AA73/'world pop by country'!AA$2</f>
        <v>7.4659020956541845E-5</v>
      </c>
      <c r="AB73" s="6">
        <f>'Edu index'!AB72*'world pop by country'!AB73/'world pop by country'!AB$2</f>
        <v>7.4876961098987308E-5</v>
      </c>
      <c r="AC73" s="6">
        <f>'Edu index'!AC72*'world pop by country'!AC73/'world pop by country'!AC$2</f>
        <v>7.5082999155207664E-5</v>
      </c>
      <c r="AD73" s="6">
        <f>'Edu index'!AD72*'world pop by country'!AD73/'world pop by country'!AD$2</f>
        <v>7.493570442068972E-5</v>
      </c>
      <c r="AE73" s="6">
        <f>'Edu index'!AE72*'world pop by country'!AE73/'world pop by country'!AE$2</f>
        <v>7.7061803378527941E-5</v>
      </c>
    </row>
    <row r="74" spans="1:31">
      <c r="A74" s="11" t="s">
        <v>1028</v>
      </c>
      <c r="B74" s="6">
        <f>'Edu index'!B73*'world pop by country'!B74/'world pop by country'!B$2</f>
        <v>9.6601559069773202E-5</v>
      </c>
      <c r="C74" s="6">
        <f>'Edu index'!C73*'world pop by country'!C74/'world pop by country'!C$2</f>
        <v>9.9061342326903497E-5</v>
      </c>
      <c r="D74" s="6">
        <f>'Edu index'!D73*'world pop by country'!D74/'world pop by country'!D$2</f>
        <v>1.0100828203883401E-4</v>
      </c>
      <c r="E74" s="6">
        <f>'Edu index'!E73*'world pop by country'!E74/'world pop by country'!E$2</f>
        <v>1.0268248247835305E-4</v>
      </c>
      <c r="F74" s="6">
        <f>'Edu index'!F73*'world pop by country'!F74/'world pop by country'!F$2</f>
        <v>1.0403616801327033E-4</v>
      </c>
      <c r="G74" s="6">
        <f>'Edu index'!G73*'world pop by country'!G74/'world pop by country'!G$2</f>
        <v>1.0519547708058707E-4</v>
      </c>
      <c r="H74" s="6">
        <f>'Edu index'!H73*'world pop by country'!H74/'world pop by country'!H$2</f>
        <v>1.0627509852746427E-4</v>
      </c>
      <c r="I74" s="6">
        <f>'Edu index'!I73*'world pop by country'!I74/'world pop by country'!I$2</f>
        <v>1.0716867935503988E-4</v>
      </c>
      <c r="J74" s="6">
        <f>'Edu index'!J73*'world pop by country'!J74/'world pop by country'!J$2</f>
        <v>1.0766244126030558E-4</v>
      </c>
      <c r="K74" s="6">
        <f>'Edu index'!K73*'world pop by country'!K74/'world pop by country'!K$2</f>
        <v>1.0816474114967903E-4</v>
      </c>
      <c r="L74" s="6">
        <f>'Edu index'!L73*'world pop by country'!L74/'world pop by country'!L$2</f>
        <v>1.0834493499911348E-4</v>
      </c>
      <c r="M74" s="6">
        <f>'Edu index'!M73*'world pop by country'!M74/'world pop by country'!M$2</f>
        <v>1.0817998899632519E-4</v>
      </c>
      <c r="N74" s="6">
        <f>'Edu index'!N73*'world pop by country'!N74/'world pop by country'!N$2</f>
        <v>1.0782462724787504E-4</v>
      </c>
      <c r="O74" s="6">
        <f>'Edu index'!O73*'world pop by country'!O74/'world pop by country'!O$2</f>
        <v>1.0424303918063568E-4</v>
      </c>
      <c r="P74" s="6">
        <f>'Edu index'!P73*'world pop by country'!P74/'world pop by country'!P$2</f>
        <v>1.0466792560819173E-4</v>
      </c>
      <c r="Q74" s="6">
        <f>'Edu index'!Q73*'world pop by country'!Q74/'world pop by country'!Q$2</f>
        <v>1.0552648613398915E-4</v>
      </c>
      <c r="R74" s="6">
        <f>'Edu index'!R73*'world pop by country'!R74/'world pop by country'!R$2</f>
        <v>1.038538576702537E-4</v>
      </c>
      <c r="S74" s="6">
        <f>'Edu index'!S73*'world pop by country'!S74/'world pop by country'!S$2</f>
        <v>1.0239186923870475E-4</v>
      </c>
      <c r="T74" s="6">
        <f>'Edu index'!T73*'world pop by country'!T74/'world pop by country'!T$2</f>
        <v>1.023107390575668E-4</v>
      </c>
      <c r="U74" s="6">
        <f>'Edu index'!U73*'world pop by country'!U74/'world pop by country'!U$2</f>
        <v>1.0131086417302514E-4</v>
      </c>
      <c r="V74" s="6">
        <f>'Edu index'!V73*'world pop by country'!V74/'world pop by country'!V$2</f>
        <v>1.0181758362444184E-4</v>
      </c>
      <c r="W74" s="6">
        <f>'Edu index'!W73*'world pop by country'!W74/'world pop by country'!W$2</f>
        <v>1.0302919961585581E-4</v>
      </c>
      <c r="X74" s="6">
        <f>'Edu index'!X73*'world pop by country'!X74/'world pop by country'!X$2</f>
        <v>1.0118888079703078E-4</v>
      </c>
      <c r="Y74" s="6">
        <f>'Edu index'!Y73*'world pop by country'!Y74/'world pop by country'!Y$2</f>
        <v>9.9587836743608504E-5</v>
      </c>
      <c r="Z74" s="6">
        <f>'Edu index'!Z73*'world pop by country'!Z74/'world pop by country'!Z$2</f>
        <v>9.8240283362667919E-5</v>
      </c>
      <c r="AA74" s="6">
        <f>'Edu index'!AA73*'world pop by country'!AA74/'world pop by country'!AA$2</f>
        <v>9.629639816609405E-5</v>
      </c>
      <c r="AB74" s="6">
        <f>'Edu index'!AB73*'world pop by country'!AB74/'world pop by country'!AB$2</f>
        <v>9.4424284100361647E-5</v>
      </c>
      <c r="AC74" s="6">
        <f>'Edu index'!AC73*'world pop by country'!AC74/'world pop by country'!AC$2</f>
        <v>9.2337339990492472E-5</v>
      </c>
      <c r="AD74" s="6">
        <f>'Edu index'!AD73*'world pop by country'!AD74/'world pop by country'!AD$2</f>
        <v>9.0248013919351722E-5</v>
      </c>
      <c r="AE74" s="6">
        <f>'Edu index'!AE73*'world pop by country'!AE74/'world pop by country'!AE$2</f>
        <v>8.7897196432660111E-5</v>
      </c>
    </row>
    <row r="75" spans="1:31">
      <c r="A75" s="11" t="s">
        <v>1029</v>
      </c>
      <c r="B75" s="6">
        <f>'Edu index'!B74*'world pop by country'!B75/'world pop by country'!B$2</f>
        <v>3.7425848278058827E-4</v>
      </c>
      <c r="C75" s="6">
        <f>'Edu index'!C74*'world pop by country'!C75/'world pop by country'!C$2</f>
        <v>3.8414347063085388E-4</v>
      </c>
      <c r="D75" s="6">
        <f>'Edu index'!D74*'world pop by country'!D75/'world pop by country'!D$2</f>
        <v>3.9111455997781376E-4</v>
      </c>
      <c r="E75" s="6">
        <f>'Edu index'!E74*'world pop by country'!E75/'world pop by country'!E$2</f>
        <v>3.9769125939006383E-4</v>
      </c>
      <c r="F75" s="6">
        <f>'Edu index'!F74*'world pop by country'!F75/'world pop by country'!F$2</f>
        <v>4.0304725427273879E-4</v>
      </c>
      <c r="G75" s="6">
        <f>'Edu index'!G74*'world pop by country'!G75/'world pop by country'!G$2</f>
        <v>4.0999180703584685E-4</v>
      </c>
      <c r="H75" s="6">
        <f>'Edu index'!H74*'world pop by country'!H75/'world pop by country'!H$2</f>
        <v>4.1668784903619281E-4</v>
      </c>
      <c r="I75" s="6">
        <f>'Edu index'!I74*'world pop by country'!I75/'world pop by country'!I$2</f>
        <v>4.2351634822558506E-4</v>
      </c>
      <c r="J75" s="6">
        <f>'Edu index'!J74*'world pop by country'!J75/'world pop by country'!J$2</f>
        <v>4.2899805955123828E-4</v>
      </c>
      <c r="K75" s="6">
        <f>'Edu index'!K74*'world pop by country'!K75/'world pop by country'!K$2</f>
        <v>4.3560475226724126E-4</v>
      </c>
      <c r="L75" s="6">
        <f>'Edu index'!L74*'world pop by country'!L75/'world pop by country'!L$2</f>
        <v>4.4221775662385212E-4</v>
      </c>
      <c r="M75" s="6">
        <f>'Edu index'!M74*'world pop by country'!M75/'world pop by country'!M$2</f>
        <v>4.4870237449896048E-4</v>
      </c>
      <c r="N75" s="6">
        <f>'Edu index'!N74*'world pop by country'!N75/'world pop by country'!N$2</f>
        <v>4.5426241013262663E-4</v>
      </c>
      <c r="O75" s="6">
        <f>'Edu index'!O74*'world pop by country'!O75/'world pop by country'!O$2</f>
        <v>4.6109742378765253E-4</v>
      </c>
      <c r="P75" s="6">
        <f>'Edu index'!P74*'world pop by country'!P75/'world pop by country'!P$2</f>
        <v>4.6821193286908651E-4</v>
      </c>
      <c r="Q75" s="6">
        <f>'Edu index'!Q74*'world pop by country'!Q75/'world pop by country'!Q$2</f>
        <v>4.7462647630990148E-4</v>
      </c>
      <c r="R75" s="6">
        <f>'Edu index'!R74*'world pop by country'!R75/'world pop by country'!R$2</f>
        <v>4.8152350484051014E-4</v>
      </c>
      <c r="S75" s="6">
        <f>'Edu index'!S74*'world pop by country'!S75/'world pop by country'!S$2</f>
        <v>4.9006924124533229E-4</v>
      </c>
      <c r="T75" s="6">
        <f>'Edu index'!T74*'world pop by country'!T75/'world pop by country'!T$2</f>
        <v>4.9751950563774563E-4</v>
      </c>
      <c r="U75" s="6">
        <f>'Edu index'!U74*'world pop by country'!U75/'world pop by country'!U$2</f>
        <v>5.0503529388771368E-4</v>
      </c>
      <c r="V75" s="6">
        <f>'Edu index'!V74*'world pop by country'!V75/'world pop by country'!V$2</f>
        <v>5.1267586594073587E-4</v>
      </c>
      <c r="W75" s="6">
        <f>'Edu index'!W74*'world pop by country'!W75/'world pop by country'!W$2</f>
        <v>5.241853208129716E-4</v>
      </c>
      <c r="X75" s="6">
        <f>'Edu index'!X74*'world pop by country'!X75/'world pop by country'!X$2</f>
        <v>5.3051761820867109E-4</v>
      </c>
      <c r="Y75" s="6">
        <f>'Edu index'!Y74*'world pop by country'!Y75/'world pop by country'!Y$2</f>
        <v>5.3961997604234837E-4</v>
      </c>
      <c r="Z75" s="6">
        <f>'Edu index'!Z74*'world pop by country'!Z75/'world pop by country'!Z$2</f>
        <v>5.5025258276504183E-4</v>
      </c>
      <c r="AA75" s="6">
        <f>'Edu index'!AA74*'world pop by country'!AA75/'world pop by country'!AA$2</f>
        <v>5.5969654616165262E-4</v>
      </c>
      <c r="AB75" s="6">
        <f>'Edu index'!AB74*'world pop by country'!AB75/'world pop by country'!AB$2</f>
        <v>5.7049559019787632E-4</v>
      </c>
      <c r="AC75" s="6">
        <f>'Edu index'!AC74*'world pop by country'!AC75/'world pop by country'!AC$2</f>
        <v>5.82649702524568E-4</v>
      </c>
      <c r="AD75" s="6">
        <f>'Edu index'!AD74*'world pop by country'!AD75/'world pop by country'!AD$2</f>
        <v>5.9104292862209736E-4</v>
      </c>
      <c r="AE75" s="6">
        <f>'Edu index'!AE74*'world pop by country'!AE75/'world pop by country'!AE$2</f>
        <v>6.0093288821944069E-4</v>
      </c>
    </row>
    <row r="76" spans="1:31">
      <c r="A76" s="11" t="s">
        <v>1030</v>
      </c>
      <c r="B76" s="6">
        <f>'Edu index'!B75*'world pop by country'!B76/'world pop by country'!B$2</f>
        <v>2.4580491808253168E-4</v>
      </c>
      <c r="C76" s="6">
        <f>'Edu index'!C75*'world pop by country'!C76/'world pop by country'!C$2</f>
        <v>2.5112131726935433E-4</v>
      </c>
      <c r="D76" s="6">
        <f>'Edu index'!D75*'world pop by country'!D76/'world pop by country'!D$2</f>
        <v>2.575877749610807E-4</v>
      </c>
      <c r="E76" s="6">
        <f>'Edu index'!E75*'world pop by country'!E76/'world pop by country'!E$2</f>
        <v>2.6324735899267948E-4</v>
      </c>
      <c r="F76" s="6">
        <f>'Edu index'!F75*'world pop by country'!F76/'world pop by country'!F$2</f>
        <v>2.7051208080497864E-4</v>
      </c>
      <c r="G76" s="6">
        <f>'Edu index'!G75*'world pop by country'!G76/'world pop by country'!G$2</f>
        <v>2.7795916327621729E-4</v>
      </c>
      <c r="H76" s="6">
        <f>'Edu index'!H75*'world pop by country'!H76/'world pop by country'!H$2</f>
        <v>2.8616234219375506E-4</v>
      </c>
      <c r="I76" s="6">
        <f>'Edu index'!I75*'world pop by country'!I76/'world pop by country'!I$2</f>
        <v>2.9385649579121581E-4</v>
      </c>
      <c r="J76" s="6">
        <f>'Edu index'!J75*'world pop by country'!J76/'world pop by country'!J$2</f>
        <v>3.0168194452714924E-4</v>
      </c>
      <c r="K76" s="6">
        <f>'Edu index'!K75*'world pop by country'!K76/'world pop by country'!K$2</f>
        <v>3.1037011188226514E-4</v>
      </c>
      <c r="L76" s="6">
        <f>'Edu index'!L75*'world pop by country'!L76/'world pop by country'!L$2</f>
        <v>3.1852742071587249E-4</v>
      </c>
      <c r="M76" s="6">
        <f>'Edu index'!M75*'world pop by country'!M76/'world pop by country'!M$2</f>
        <v>3.2762108701033887E-4</v>
      </c>
      <c r="N76" s="6">
        <f>'Edu index'!N75*'world pop by country'!N76/'world pop by country'!N$2</f>
        <v>3.3731316050805579E-4</v>
      </c>
      <c r="O76" s="6">
        <f>'Edu index'!O75*'world pop by country'!O76/'world pop by country'!O$2</f>
        <v>3.4717533405135637E-4</v>
      </c>
      <c r="P76" s="6">
        <f>'Edu index'!P75*'world pop by country'!P76/'world pop by country'!P$2</f>
        <v>3.5617826707838471E-4</v>
      </c>
      <c r="Q76" s="6">
        <f>'Edu index'!Q75*'world pop by country'!Q76/'world pop by country'!Q$2</f>
        <v>3.6671148554114086E-4</v>
      </c>
      <c r="R76" s="6">
        <f>'Edu index'!R75*'world pop by country'!R76/'world pop by country'!R$2</f>
        <v>3.7825523828112463E-4</v>
      </c>
      <c r="S76" s="6">
        <f>'Edu index'!S75*'world pop by country'!S76/'world pop by country'!S$2</f>
        <v>3.9100354805339342E-4</v>
      </c>
      <c r="T76" s="6">
        <f>'Edu index'!T75*'world pop by country'!T76/'world pop by country'!T$2</f>
        <v>3.8560406582303626E-4</v>
      </c>
      <c r="U76" s="6">
        <f>'Edu index'!U75*'world pop by country'!U76/'world pop by country'!U$2</f>
        <v>3.9771750213839208E-4</v>
      </c>
      <c r="V76" s="6">
        <f>'Edu index'!V75*'world pop by country'!V76/'world pop by country'!V$2</f>
        <v>4.1006838887734464E-4</v>
      </c>
      <c r="W76" s="6">
        <f>'Edu index'!W75*'world pop by country'!W76/'world pop by country'!W$2</f>
        <v>4.1810355960652249E-4</v>
      </c>
      <c r="X76" s="6">
        <f>'Edu index'!X75*'world pop by country'!X76/'world pop by country'!X$2</f>
        <v>4.180089938263355E-4</v>
      </c>
      <c r="Y76" s="6">
        <f>'Edu index'!Y75*'world pop by country'!Y76/'world pop by country'!Y$2</f>
        <v>4.2316579710959109E-4</v>
      </c>
      <c r="Z76" s="6">
        <f>'Edu index'!Z75*'world pop by country'!Z76/'world pop by country'!Z$2</f>
        <v>4.3290274672112085E-4</v>
      </c>
      <c r="AA76" s="6">
        <f>'Edu index'!AA75*'world pop by country'!AA76/'world pop by country'!AA$2</f>
        <v>4.3801198422893634E-4</v>
      </c>
      <c r="AB76" s="6">
        <f>'Edu index'!AB75*'world pop by country'!AB76/'world pop by country'!AB$2</f>
        <v>4.5494777683424437E-4</v>
      </c>
      <c r="AC76" s="6">
        <f>'Edu index'!AC75*'world pop by country'!AC76/'world pop by country'!AC$2</f>
        <v>4.6356710190351337E-4</v>
      </c>
      <c r="AD76" s="6">
        <f>'Edu index'!AD75*'world pop by country'!AD76/'world pop by country'!AD$2</f>
        <v>4.7127158946378973E-4</v>
      </c>
      <c r="AE76" s="6">
        <f>'Edu index'!AE75*'world pop by country'!AE76/'world pop by country'!AE$2</f>
        <v>4.7629063947007415E-4</v>
      </c>
    </row>
    <row r="77" spans="1:31">
      <c r="A77" s="11" t="s">
        <v>1031</v>
      </c>
      <c r="B77" s="6">
        <f>'Edu index'!B76*'world pop by country'!B77/'world pop by country'!B$2</f>
        <v>6.6401806288465316E-4</v>
      </c>
      <c r="C77" s="6">
        <f>'Edu index'!C76*'world pop by country'!C77/'world pop by country'!C$2</f>
        <v>6.716991512021967E-4</v>
      </c>
      <c r="D77" s="6">
        <f>'Edu index'!D76*'world pop by country'!D77/'world pop by country'!D$2</f>
        <v>6.9397218482681699E-4</v>
      </c>
      <c r="E77" s="6">
        <f>'Edu index'!E76*'world pop by country'!E77/'world pop by country'!E$2</f>
        <v>7.087490756161628E-4</v>
      </c>
      <c r="F77" s="6">
        <f>'Edu index'!F76*'world pop by country'!F77/'world pop by country'!F$2</f>
        <v>7.1664663337951153E-4</v>
      </c>
      <c r="G77" s="6">
        <f>'Edu index'!G76*'world pop by country'!G77/'world pop by country'!G$2</f>
        <v>7.2625469256948046E-4</v>
      </c>
      <c r="H77" s="6">
        <f>'Edu index'!H76*'world pop by country'!H77/'world pop by country'!H$2</f>
        <v>7.2192513750524785E-4</v>
      </c>
      <c r="I77" s="6">
        <f>'Edu index'!I76*'world pop by country'!I77/'world pop by country'!I$2</f>
        <v>7.2981233215449481E-4</v>
      </c>
      <c r="J77" s="6">
        <f>'Edu index'!J76*'world pop by country'!J77/'world pop by country'!J$2</f>
        <v>7.3473325267504799E-4</v>
      </c>
      <c r="K77" s="6">
        <f>'Edu index'!K76*'world pop by country'!K77/'world pop by country'!K$2</f>
        <v>7.366521872616609E-4</v>
      </c>
      <c r="L77" s="6">
        <f>'Edu index'!L76*'world pop by country'!L77/'world pop by country'!L$2</f>
        <v>7.4371321920712198E-4</v>
      </c>
      <c r="M77" s="6">
        <f>'Edu index'!M76*'world pop by country'!M77/'world pop by country'!M$2</f>
        <v>7.6054938982468199E-4</v>
      </c>
      <c r="N77" s="6">
        <f>'Edu index'!N76*'world pop by country'!N77/'world pop by country'!N$2</f>
        <v>7.7629286502752947E-4</v>
      </c>
      <c r="O77" s="6">
        <f>'Edu index'!O76*'world pop by country'!O77/'world pop by country'!O$2</f>
        <v>7.9935896363568916E-4</v>
      </c>
      <c r="P77" s="6">
        <f>'Edu index'!P76*'world pop by country'!P77/'world pop by country'!P$2</f>
        <v>8.2707882552591572E-4</v>
      </c>
      <c r="Q77" s="6">
        <f>'Edu index'!Q76*'world pop by country'!Q77/'world pop by country'!Q$2</f>
        <v>8.4417434526237517E-4</v>
      </c>
      <c r="R77" s="6">
        <f>'Edu index'!R76*'world pop by country'!R77/'world pop by country'!R$2</f>
        <v>8.6071157326029872E-4</v>
      </c>
      <c r="S77" s="6">
        <f>'Edu index'!S76*'world pop by country'!S77/'world pop by country'!S$2</f>
        <v>8.603600460165274E-4</v>
      </c>
      <c r="T77" s="6">
        <f>'Edu index'!T76*'world pop by country'!T77/'world pop by country'!T$2</f>
        <v>8.7751495473509418E-4</v>
      </c>
      <c r="U77" s="6">
        <f>'Edu index'!U76*'world pop by country'!U77/'world pop by country'!U$2</f>
        <v>9.2106497732850879E-4</v>
      </c>
      <c r="V77" s="6">
        <f>'Edu index'!V76*'world pop by country'!V77/'world pop by country'!V$2</f>
        <v>9.3090416782952098E-4</v>
      </c>
      <c r="W77" s="6">
        <f>'Edu index'!W76*'world pop by country'!W77/'world pop by country'!W$2</f>
        <v>9.3527939833213921E-4</v>
      </c>
      <c r="X77" s="6">
        <f>'Edu index'!X76*'world pop by country'!X77/'world pop by country'!X$2</f>
        <v>9.5265597896109465E-4</v>
      </c>
      <c r="Y77" s="6">
        <f>'Edu index'!Y76*'world pop by country'!Y77/'world pop by country'!Y$2</f>
        <v>9.5488390230991126E-4</v>
      </c>
      <c r="Z77" s="6">
        <f>'Edu index'!Z76*'world pop by country'!Z77/'world pop by country'!Z$2</f>
        <v>9.6608851191432249E-4</v>
      </c>
      <c r="AA77" s="6">
        <f>'Edu index'!AA76*'world pop by country'!AA77/'world pop by country'!AA$2</f>
        <v>9.6654806041974561E-4</v>
      </c>
      <c r="AB77" s="6">
        <f>'Edu index'!AB76*'world pop by country'!AB77/'world pop by country'!AB$2</f>
        <v>9.7180260875444585E-4</v>
      </c>
      <c r="AC77" s="6">
        <f>'Edu index'!AC76*'world pop by country'!AC77/'world pop by country'!AC$2</f>
        <v>9.688590337180741E-4</v>
      </c>
      <c r="AD77" s="6">
        <f>'Edu index'!AD76*'world pop by country'!AD77/'world pop by country'!AD$2</f>
        <v>9.6884785535556448E-4</v>
      </c>
      <c r="AE77" s="6">
        <f>'Edu index'!AE76*'world pop by country'!AE77/'world pop by country'!AE$2</f>
        <v>9.7200788406394856E-4</v>
      </c>
    </row>
    <row r="78" spans="1:31">
      <c r="A78" s="11" t="s">
        <v>1032</v>
      </c>
      <c r="B78" s="6">
        <f>'Edu index'!B77*'world pop by country'!B78/'world pop by country'!B$2</f>
        <v>1.9888043489846583E-3</v>
      </c>
      <c r="C78" s="6">
        <f>'Edu index'!C77*'world pop by country'!C78/'world pop by country'!C$2</f>
        <v>2.0077287021498125E-3</v>
      </c>
      <c r="D78" s="6">
        <f>'Edu index'!D77*'world pop by country'!D78/'world pop by country'!D$2</f>
        <v>2.0248452682484781E-3</v>
      </c>
      <c r="E78" s="6">
        <f>'Edu index'!E77*'world pop by country'!E78/'world pop by country'!E$2</f>
        <v>2.0836597357902524E-3</v>
      </c>
      <c r="F78" s="6">
        <f>'Edu index'!F77*'world pop by country'!F78/'world pop by country'!F$2</f>
        <v>2.1414937344518201E-3</v>
      </c>
      <c r="G78" s="6">
        <f>'Edu index'!G77*'world pop by country'!G78/'world pop by country'!G$2</f>
        <v>2.1593046131386539E-3</v>
      </c>
      <c r="H78" s="6">
        <f>'Edu index'!H77*'world pop by country'!H78/'world pop by country'!H$2</f>
        <v>2.148424238676303E-3</v>
      </c>
      <c r="I78" s="6">
        <f>'Edu index'!I77*'world pop by country'!I78/'world pop by country'!I$2</f>
        <v>2.1010562980000235E-3</v>
      </c>
      <c r="J78" s="6">
        <f>'Edu index'!J77*'world pop by country'!J78/'world pop by country'!J$2</f>
        <v>2.092787739114867E-3</v>
      </c>
      <c r="K78" s="6">
        <f>'Edu index'!K77*'world pop by country'!K78/'world pop by country'!K$2</f>
        <v>2.0930038060450692E-3</v>
      </c>
      <c r="L78" s="6">
        <f>'Edu index'!L77*'world pop by country'!L78/'world pop by country'!L$2</f>
        <v>2.0835620798006441E-3</v>
      </c>
      <c r="M78" s="6">
        <f>'Edu index'!M77*'world pop by country'!M78/'world pop by country'!M$2</f>
        <v>2.0826489967458676E-3</v>
      </c>
      <c r="N78" s="6">
        <f>'Edu index'!N77*'world pop by country'!N78/'world pop by country'!N$2</f>
        <v>2.0724090667736954E-3</v>
      </c>
      <c r="O78" s="6">
        <f>'Edu index'!O77*'world pop by country'!O78/'world pop by country'!O$2</f>
        <v>2.0789503807673382E-3</v>
      </c>
      <c r="P78" s="6">
        <f>'Edu index'!P77*'world pop by country'!P78/'world pop by country'!P$2</f>
        <v>2.0406538580880211E-3</v>
      </c>
      <c r="Q78" s="6">
        <f>'Edu index'!Q77*'world pop by country'!Q78/'world pop by country'!Q$2</f>
        <v>2.0362372899321896E-3</v>
      </c>
      <c r="R78" s="6">
        <f>'Edu index'!R77*'world pop by country'!R78/'world pop by country'!R$2</f>
        <v>2.0553186724839032E-3</v>
      </c>
      <c r="S78" s="6">
        <f>'Edu index'!S77*'world pop by country'!S78/'world pop by country'!S$2</f>
        <v>2.0445800054163482E-3</v>
      </c>
      <c r="T78" s="6">
        <f>'Edu index'!T77*'world pop by country'!T78/'world pop by country'!T$2</f>
        <v>2.0339766405020297E-3</v>
      </c>
      <c r="U78" s="6">
        <f>'Edu index'!U77*'world pop by country'!U78/'world pop by country'!U$2</f>
        <v>2.0470505072973971E-3</v>
      </c>
      <c r="V78" s="6">
        <f>'Edu index'!V77*'world pop by country'!V78/'world pop by country'!V$2</f>
        <v>2.0229733762155001E-3</v>
      </c>
      <c r="W78" s="6">
        <f>'Edu index'!W77*'world pop by country'!W78/'world pop by country'!W$2</f>
        <v>1.9471887694087944E-3</v>
      </c>
      <c r="X78" s="6">
        <f>'Edu index'!X77*'world pop by country'!X78/'world pop by country'!X$2</f>
        <v>1.9231512215556524E-3</v>
      </c>
      <c r="Y78" s="6">
        <f>'Edu index'!Y77*'world pop by country'!Y78/'world pop by country'!Y$2</f>
        <v>1.9234740851396066E-3</v>
      </c>
      <c r="Z78" s="6">
        <f>'Edu index'!Z77*'world pop by country'!Z78/'world pop by country'!Z$2</f>
        <v>1.8572897761324906E-3</v>
      </c>
      <c r="AA78" s="6">
        <f>'Edu index'!AA77*'world pop by country'!AA78/'world pop by country'!AA$2</f>
        <v>1.8264643683287235E-3</v>
      </c>
      <c r="AB78" s="6">
        <f>'Edu index'!AB77*'world pop by country'!AB78/'world pop by country'!AB$2</f>
        <v>1.7807119278340996E-3</v>
      </c>
      <c r="AC78" s="6">
        <f>'Edu index'!AC77*'world pop by country'!AC78/'world pop by country'!AC$2</f>
        <v>1.7421855573966567E-3</v>
      </c>
      <c r="AD78" s="6">
        <f>'Edu index'!AD77*'world pop by country'!AD78/'world pop by country'!AD$2</f>
        <v>1.7153787181300121E-3</v>
      </c>
      <c r="AE78" s="6">
        <f>'Edu index'!AE77*'world pop by country'!AE78/'world pop by country'!AE$2</f>
        <v>1.6716319152413077E-3</v>
      </c>
    </row>
    <row r="79" spans="1:31">
      <c r="A79" s="11" t="s">
        <v>1033</v>
      </c>
      <c r="B79" s="6">
        <f>'Edu index'!B78*'world pop by country'!B79/'world pop by country'!B$2</f>
        <v>3.9653144946344777E-5</v>
      </c>
      <c r="C79" s="6">
        <f>'Edu index'!C78*'world pop by country'!C79/'world pop by country'!C$2</f>
        <v>4.1782838275556758E-5</v>
      </c>
      <c r="D79" s="6">
        <f>'Edu index'!D78*'world pop by country'!D79/'world pop by country'!D$2</f>
        <v>4.2534429238671587E-5</v>
      </c>
      <c r="E79" s="6">
        <f>'Edu index'!E78*'world pop by country'!E79/'world pop by country'!E$2</f>
        <v>4.2339727896078396E-5</v>
      </c>
      <c r="F79" s="6">
        <f>'Edu index'!F78*'world pop by country'!F79/'world pop by country'!F$2</f>
        <v>4.2801874442666232E-5</v>
      </c>
      <c r="G79" s="6">
        <f>'Edu index'!G78*'world pop by country'!G79/'world pop by country'!G$2</f>
        <v>4.3074698354230599E-5</v>
      </c>
      <c r="H79" s="6">
        <f>'Edu index'!H78*'world pop by country'!H79/'world pop by country'!H$2</f>
        <v>4.313974033523956E-5</v>
      </c>
      <c r="I79" s="6">
        <f>'Edu index'!I78*'world pop by country'!I79/'world pop by country'!I$2</f>
        <v>4.3883873682310722E-5</v>
      </c>
      <c r="J79" s="6">
        <f>'Edu index'!J78*'world pop by country'!J79/'world pop by country'!J$2</f>
        <v>4.4508105516570228E-5</v>
      </c>
      <c r="K79" s="6">
        <f>'Edu index'!K78*'world pop by country'!K79/'world pop by country'!K$2</f>
        <v>4.4229963407508886E-5</v>
      </c>
      <c r="L79" s="6">
        <f>'Edu index'!L78*'world pop by country'!L79/'world pop by country'!L$2</f>
        <v>4.4170723241365965E-5</v>
      </c>
      <c r="M79" s="6">
        <f>'Edu index'!M78*'world pop by country'!M79/'world pop by country'!M$2</f>
        <v>4.3999274437640483E-5</v>
      </c>
      <c r="N79" s="6">
        <f>'Edu index'!N78*'world pop by country'!N79/'world pop by country'!N$2</f>
        <v>4.470514015743225E-5</v>
      </c>
      <c r="O79" s="6">
        <f>'Edu index'!O78*'world pop by country'!O79/'world pop by country'!O$2</f>
        <v>4.5267346810450216E-5</v>
      </c>
      <c r="P79" s="6">
        <f>'Edu index'!P78*'world pop by country'!P79/'world pop by country'!P$2</f>
        <v>4.5067259509672358E-5</v>
      </c>
      <c r="Q79" s="6">
        <f>'Edu index'!Q78*'world pop by country'!Q79/'world pop by country'!Q$2</f>
        <v>4.5194717721572869E-5</v>
      </c>
      <c r="R79" s="6">
        <f>'Edu index'!R78*'world pop by country'!R79/'world pop by country'!R$2</f>
        <v>4.5001913585158884E-5</v>
      </c>
      <c r="S79" s="6">
        <f>'Edu index'!S78*'world pop by country'!S79/'world pop by country'!S$2</f>
        <v>4.4768646216191366E-5</v>
      </c>
      <c r="T79" s="6">
        <f>'Edu index'!T78*'world pop by country'!T79/'world pop by country'!T$2</f>
        <v>4.4554039928256489E-5</v>
      </c>
      <c r="U79" s="6">
        <f>'Edu index'!U78*'world pop by country'!U79/'world pop by country'!U$2</f>
        <v>4.4371369674728545E-5</v>
      </c>
      <c r="V79" s="6">
        <f>'Edu index'!V78*'world pop by country'!V79/'world pop by country'!V$2</f>
        <v>4.428164744815684E-5</v>
      </c>
      <c r="W79" s="6">
        <f>'Edu index'!W78*'world pop by country'!W79/'world pop by country'!W$2</f>
        <v>4.478411066323469E-5</v>
      </c>
      <c r="X79" s="6">
        <f>'Edu index'!X78*'world pop by country'!X79/'world pop by country'!X$2</f>
        <v>4.5349072038848813E-5</v>
      </c>
      <c r="Y79" s="6">
        <f>'Edu index'!Y78*'world pop by country'!Y79/'world pop by country'!Y$2</f>
        <v>4.5914190770618406E-5</v>
      </c>
      <c r="Z79" s="6">
        <f>'Edu index'!Z78*'world pop by country'!Z79/'world pop by country'!Z$2</f>
        <v>4.601541023476456E-5</v>
      </c>
      <c r="AA79" s="6">
        <f>'Edu index'!AA78*'world pop by country'!AA79/'world pop by country'!AA$2</f>
        <v>4.5581509708376996E-5</v>
      </c>
      <c r="AB79" s="6">
        <f>'Edu index'!AB78*'world pop by country'!AB79/'world pop by country'!AB$2</f>
        <v>4.5415777141473398E-5</v>
      </c>
      <c r="AC79" s="6">
        <f>'Edu index'!AC78*'world pop by country'!AC79/'world pop by country'!AC$2</f>
        <v>4.5108421927300338E-5</v>
      </c>
      <c r="AD79" s="6">
        <f>'Edu index'!AD78*'world pop by country'!AD79/'world pop by country'!AD$2</f>
        <v>4.5315314124275029E-5</v>
      </c>
      <c r="AE79" s="6">
        <f>'Edu index'!AE78*'world pop by country'!AE79/'world pop by country'!AE$2</f>
        <v>4.548229431986823E-5</v>
      </c>
    </row>
    <row r="80" spans="1:31">
      <c r="A80" s="11" t="s">
        <v>1034</v>
      </c>
      <c r="B80" s="6">
        <f>'Edu index'!B79*'world pop by country'!B80/'world pop by country'!B$2</f>
        <v>4.6199657582785048E-2</v>
      </c>
      <c r="C80" s="6">
        <f>'Edu index'!C79*'world pop by country'!C80/'world pop by country'!C$2</f>
        <v>4.7552713682114243E-2</v>
      </c>
      <c r="D80" s="6">
        <f>'Edu index'!D79*'world pop by country'!D80/'world pop by country'!D$2</f>
        <v>4.8878216639958443E-2</v>
      </c>
      <c r="E80" s="6">
        <f>'Edu index'!E79*'world pop by country'!E80/'world pop by country'!E$2</f>
        <v>5.0038744115361571E-2</v>
      </c>
      <c r="F80" s="6">
        <f>'Edu index'!F79*'world pop by country'!F80/'world pop by country'!F$2</f>
        <v>5.1215439393681277E-2</v>
      </c>
      <c r="G80" s="6">
        <f>'Edu index'!G79*'world pop by country'!G80/'world pop by country'!G$2</f>
        <v>5.2221094873309754E-2</v>
      </c>
      <c r="H80" s="6">
        <f>'Edu index'!H79*'world pop by country'!H80/'world pop by country'!H$2</f>
        <v>5.3320366691779426E-2</v>
      </c>
      <c r="I80" s="6">
        <f>'Edu index'!I79*'world pop by country'!I80/'world pop by country'!I$2</f>
        <v>5.443386844462951E-2</v>
      </c>
      <c r="J80" s="6">
        <f>'Edu index'!J79*'world pop by country'!J80/'world pop by country'!J$2</f>
        <v>5.5567494811870247E-2</v>
      </c>
      <c r="K80" s="6">
        <f>'Edu index'!K79*'world pop by country'!K80/'world pop by country'!K$2</f>
        <v>5.6707741504890836E-2</v>
      </c>
      <c r="L80" s="6">
        <f>'Edu index'!L79*'world pop by country'!L80/'world pop by country'!L$2</f>
        <v>5.7860339647086437E-2</v>
      </c>
      <c r="M80" s="6">
        <f>'Edu index'!M79*'world pop by country'!M80/'world pop by country'!M$2</f>
        <v>5.839776983750173E-2</v>
      </c>
      <c r="N80" s="6">
        <f>'Edu index'!N79*'world pop by country'!N80/'world pop by country'!N$2</f>
        <v>5.9765215173666203E-2</v>
      </c>
      <c r="O80" s="6">
        <f>'Edu index'!O79*'world pop by country'!O80/'world pop by country'!O$2</f>
        <v>6.285540710090716E-2</v>
      </c>
      <c r="P80" s="6">
        <f>'Edu index'!P79*'world pop by country'!P80/'world pop by country'!P$2</f>
        <v>6.4612454184122994E-2</v>
      </c>
      <c r="Q80" s="6">
        <f>'Edu index'!Q79*'world pop by country'!Q80/'world pop by country'!Q$2</f>
        <v>6.6419739214814102E-2</v>
      </c>
      <c r="R80" s="6">
        <f>'Edu index'!R79*'world pop by country'!R80/'world pop by country'!R$2</f>
        <v>6.8571884282515636E-2</v>
      </c>
      <c r="S80" s="6">
        <f>'Edu index'!S79*'world pop by country'!S80/'world pop by country'!S$2</f>
        <v>7.0612057244062512E-2</v>
      </c>
      <c r="T80" s="6">
        <f>'Edu index'!T79*'world pop by country'!T80/'world pop by country'!T$2</f>
        <v>7.2833987591271604E-2</v>
      </c>
      <c r="U80" s="6">
        <f>'Edu index'!U79*'world pop by country'!U80/'world pop by country'!U$2</f>
        <v>7.3500051698988864E-2</v>
      </c>
      <c r="V80" s="6">
        <f>'Edu index'!V79*'world pop by country'!V80/'world pop by country'!V$2</f>
        <v>7.579330387057949E-2</v>
      </c>
      <c r="W80" s="6">
        <f>'Edu index'!W79*'world pop by country'!W80/'world pop by country'!W$2</f>
        <v>7.8260841252006788E-2</v>
      </c>
      <c r="X80" s="6">
        <f>'Edu index'!X79*'world pop by country'!X80/'world pop by country'!X$2</f>
        <v>8.0867051423319999E-2</v>
      </c>
      <c r="Y80" s="6">
        <f>'Edu index'!Y79*'world pop by country'!Y80/'world pop by country'!Y$2</f>
        <v>8.2711397061544678E-2</v>
      </c>
      <c r="Z80" s="6">
        <f>'Edu index'!Z79*'world pop by country'!Z80/'world pop by country'!Z$2</f>
        <v>8.5741359129468162E-2</v>
      </c>
      <c r="AA80" s="6">
        <f>'Edu index'!AA79*'world pop by country'!AA80/'world pop by country'!AA$2</f>
        <v>8.7808665671638003E-2</v>
      </c>
      <c r="AB80" s="6">
        <f>'Edu index'!AB79*'world pop by country'!AB80/'world pop by country'!AB$2</f>
        <v>8.8883262711062436E-2</v>
      </c>
      <c r="AC80" s="6">
        <f>'Edu index'!AC79*'world pop by country'!AC80/'world pop by country'!AC$2</f>
        <v>9.1569307802986277E-2</v>
      </c>
      <c r="AD80" s="6">
        <f>'Edu index'!AD79*'world pop by country'!AD80/'world pop by country'!AD$2</f>
        <v>9.1130677783995043E-2</v>
      </c>
      <c r="AE80" s="6">
        <f>'Edu index'!AE79*'world pop by country'!AE80/'world pop by country'!AE$2</f>
        <v>9.1855258163006978E-2</v>
      </c>
    </row>
    <row r="81" spans="1:31">
      <c r="A81" s="11" t="s">
        <v>1035</v>
      </c>
      <c r="B81" s="6">
        <f>'Edu index'!B80*'world pop by country'!B81/'world pop by country'!B$2</f>
        <v>1.1452636996884208E-2</v>
      </c>
      <c r="C81" s="6">
        <f>'Edu index'!C80*'world pop by country'!C81/'world pop by country'!C$2</f>
        <v>1.1672390698177774E-2</v>
      </c>
      <c r="D81" s="6">
        <f>'Edu index'!D80*'world pop by country'!D81/'world pop by country'!D$2</f>
        <v>1.188011159122348E-2</v>
      </c>
      <c r="E81" s="6">
        <f>'Edu index'!E80*'world pop by country'!E81/'world pop by country'!E$2</f>
        <v>1.2080796655407339E-2</v>
      </c>
      <c r="F81" s="6">
        <f>'Edu index'!F80*'world pop by country'!F81/'world pop by country'!F$2</f>
        <v>1.2504127241445739E-2</v>
      </c>
      <c r="G81" s="6">
        <f>'Edu index'!G80*'world pop by country'!G81/'world pop by country'!G$2</f>
        <v>1.289636082896147E-2</v>
      </c>
      <c r="H81" s="6">
        <f>'Edu index'!H80*'world pop by country'!H81/'world pop by country'!H$2</f>
        <v>1.3577088561033505E-2</v>
      </c>
      <c r="I81" s="6">
        <f>'Edu index'!I80*'world pop by country'!I81/'world pop by country'!I$2</f>
        <v>1.4454936280217981E-2</v>
      </c>
      <c r="J81" s="6">
        <f>'Edu index'!J80*'world pop by country'!J81/'world pop by country'!J$2</f>
        <v>1.510669874932472E-2</v>
      </c>
      <c r="K81" s="6">
        <f>'Edu index'!K80*'world pop by country'!K81/'world pop by country'!K$2</f>
        <v>1.5800801763995617E-2</v>
      </c>
      <c r="L81" s="6">
        <f>'Edu index'!L80*'world pop by country'!L81/'world pop by country'!L$2</f>
        <v>1.634500855346302E-2</v>
      </c>
      <c r="M81" s="6">
        <f>'Edu index'!M80*'world pop by country'!M81/'world pop by country'!M$2</f>
        <v>1.6632123669964267E-2</v>
      </c>
      <c r="N81" s="6">
        <f>'Edu index'!N80*'world pop by country'!N81/'world pop by country'!N$2</f>
        <v>1.7027635465286274E-2</v>
      </c>
      <c r="O81" s="6">
        <f>'Edu index'!O80*'world pop by country'!O81/'world pop by country'!O$2</f>
        <v>1.7457923668901313E-2</v>
      </c>
      <c r="P81" s="6">
        <f>'Edu index'!P80*'world pop by country'!P81/'world pop by country'!P$2</f>
        <v>1.7829779258073934E-2</v>
      </c>
      <c r="Q81" s="6">
        <f>'Edu index'!Q80*'world pop by country'!Q81/'world pop by country'!Q$2</f>
        <v>1.7984700145247244E-2</v>
      </c>
      <c r="R81" s="6">
        <f>'Edu index'!R80*'world pop by country'!R81/'world pop by country'!R$2</f>
        <v>1.8605168552558761E-2</v>
      </c>
      <c r="S81" s="6">
        <f>'Edu index'!S80*'world pop by country'!S81/'world pop by country'!S$2</f>
        <v>1.8473841783957855E-2</v>
      </c>
      <c r="T81" s="6">
        <f>'Edu index'!T80*'world pop by country'!T81/'world pop by country'!T$2</f>
        <v>1.8602466746388834E-2</v>
      </c>
      <c r="U81" s="6">
        <f>'Edu index'!U80*'world pop by country'!U81/'world pop by country'!U$2</f>
        <v>1.939646510621016E-2</v>
      </c>
      <c r="V81" s="6">
        <f>'Edu index'!V80*'world pop by country'!V81/'world pop by country'!V$2</f>
        <v>1.9758583380353592E-2</v>
      </c>
      <c r="W81" s="6">
        <f>'Edu index'!W80*'world pop by country'!W81/'world pop by country'!W$2</f>
        <v>2.0281531991611031E-2</v>
      </c>
      <c r="X81" s="6">
        <f>'Edu index'!X80*'world pop by country'!X81/'world pop by country'!X$2</f>
        <v>2.0692470738222963E-2</v>
      </c>
      <c r="Y81" s="6">
        <f>'Edu index'!Y80*'world pop by country'!Y81/'world pop by country'!Y$2</f>
        <v>2.1035730170551045E-2</v>
      </c>
      <c r="Z81" s="6">
        <f>'Edu index'!Z80*'world pop by country'!Z81/'world pop by country'!Z$2</f>
        <v>2.1170386653107349E-2</v>
      </c>
      <c r="AA81" s="6">
        <f>'Edu index'!AA80*'world pop by country'!AA81/'world pop by country'!AA$2</f>
        <v>2.1491533268697946E-2</v>
      </c>
      <c r="AB81" s="6">
        <f>'Edu index'!AB80*'world pop by country'!AB81/'world pop by country'!AB$2</f>
        <v>2.1958744436920717E-2</v>
      </c>
      <c r="AC81" s="6">
        <f>'Edu index'!AC80*'world pop by country'!AC81/'world pop by country'!AC$2</f>
        <v>2.2095674273201624E-2</v>
      </c>
      <c r="AD81" s="6">
        <f>'Edu index'!AD80*'world pop by country'!AD81/'world pop by country'!AD$2</f>
        <v>2.2295014755402399E-2</v>
      </c>
      <c r="AE81" s="6">
        <f>'Edu index'!AE80*'world pop by country'!AE81/'world pop by country'!AE$2</f>
        <v>2.2594775945505904E-2</v>
      </c>
    </row>
    <row r="82" spans="1:31">
      <c r="A82" s="11" t="s">
        <v>1036</v>
      </c>
      <c r="B82" s="6">
        <f>'Edu index'!B81*'world pop by country'!B82/'world pop by country'!B$2</f>
        <v>2.8285560449400455E-3</v>
      </c>
      <c r="C82" s="6">
        <f>'Edu index'!C81*'world pop by country'!C82/'world pop by country'!C$2</f>
        <v>2.9916845072712373E-3</v>
      </c>
      <c r="D82" s="6">
        <f>'Edu index'!D81*'world pop by country'!D82/'world pop by country'!D$2</f>
        <v>3.154424824574609E-3</v>
      </c>
      <c r="E82" s="6">
        <f>'Edu index'!E81*'world pop by country'!E82/'world pop by country'!E$2</f>
        <v>3.3033147859639089E-3</v>
      </c>
      <c r="F82" s="6">
        <f>'Edu index'!F81*'world pop by country'!F82/'world pop by country'!F$2</f>
        <v>3.4577146900744496E-3</v>
      </c>
      <c r="G82" s="6">
        <f>'Edu index'!G81*'world pop by country'!G82/'world pop by country'!G$2</f>
        <v>3.616447294582961E-3</v>
      </c>
      <c r="H82" s="6">
        <f>'Edu index'!H81*'world pop by country'!H82/'world pop by country'!H$2</f>
        <v>3.7224578880860381E-3</v>
      </c>
      <c r="I82" s="6">
        <f>'Edu index'!I81*'world pop by country'!I82/'world pop by country'!I$2</f>
        <v>3.8366475062340762E-3</v>
      </c>
      <c r="J82" s="6">
        <f>'Edu index'!J81*'world pop by country'!J82/'world pop by country'!J$2</f>
        <v>3.9424431036943347E-3</v>
      </c>
      <c r="K82" s="6">
        <f>'Edu index'!K81*'world pop by country'!K82/'world pop by country'!K$2</f>
        <v>4.0492953285663925E-3</v>
      </c>
      <c r="L82" s="6">
        <f>'Edu index'!L81*'world pop by country'!L82/'world pop by country'!L$2</f>
        <v>4.129044092712978E-3</v>
      </c>
      <c r="M82" s="6">
        <f>'Edu index'!M81*'world pop by country'!M82/'world pop by country'!M$2</f>
        <v>4.2710526027276924E-3</v>
      </c>
      <c r="N82" s="6">
        <f>'Edu index'!N81*'world pop by country'!N82/'world pop by country'!N$2</f>
        <v>4.3227701278462892E-3</v>
      </c>
      <c r="O82" s="6">
        <f>'Edu index'!O81*'world pop by country'!O82/'world pop by country'!O$2</f>
        <v>4.3930431719654897E-3</v>
      </c>
      <c r="P82" s="6">
        <f>'Edu index'!P81*'world pop by country'!P82/'world pop by country'!P$2</f>
        <v>4.4044623701476179E-3</v>
      </c>
      <c r="Q82" s="6">
        <f>'Edu index'!Q81*'world pop by country'!Q82/'world pop by country'!Q$2</f>
        <v>4.5035316072362464E-3</v>
      </c>
      <c r="R82" s="6">
        <f>'Edu index'!R81*'world pop by country'!R82/'world pop by country'!R$2</f>
        <v>5.2252617448316774E-3</v>
      </c>
      <c r="S82" s="6">
        <f>'Edu index'!S81*'world pop by country'!S82/'world pop by country'!S$2</f>
        <v>5.2755106431659465E-3</v>
      </c>
      <c r="T82" s="6">
        <f>'Edu index'!T81*'world pop by country'!T82/'world pop by country'!T$2</f>
        <v>5.427168487374249E-3</v>
      </c>
      <c r="U82" s="6">
        <f>'Edu index'!U81*'world pop by country'!U82/'world pop by country'!U$2</f>
        <v>5.6076215054380995E-3</v>
      </c>
      <c r="V82" s="6">
        <f>'Edu index'!V81*'world pop by country'!V82/'world pop by country'!V$2</f>
        <v>5.8026832298023467E-3</v>
      </c>
      <c r="W82" s="6">
        <f>'Edu index'!W81*'world pop by country'!W82/'world pop by country'!W$2</f>
        <v>6.1902685621519444E-3</v>
      </c>
      <c r="X82" s="6">
        <f>'Edu index'!X81*'world pop by country'!X82/'world pop by country'!X$2</f>
        <v>6.8227328953964928E-3</v>
      </c>
      <c r="Y82" s="6">
        <f>'Edu index'!Y81*'world pop by country'!Y82/'world pop by country'!Y$2</f>
        <v>7.0105094970508213E-3</v>
      </c>
      <c r="Z82" s="6">
        <f>'Edu index'!Z81*'world pop by country'!Z82/'world pop by country'!Z$2</f>
        <v>7.1407077260860069E-3</v>
      </c>
      <c r="AA82" s="6">
        <f>'Edu index'!AA81*'world pop by country'!AA82/'world pop by country'!AA$2</f>
        <v>7.2796249675233229E-3</v>
      </c>
      <c r="AB82" s="6">
        <f>'Edu index'!AB81*'world pop by country'!AB82/'world pop by country'!AB$2</f>
        <v>7.4822301739365356E-3</v>
      </c>
      <c r="AC82" s="6">
        <f>'Edu index'!AC81*'world pop by country'!AC82/'world pop by country'!AC$2</f>
        <v>7.6156424085752393E-3</v>
      </c>
      <c r="AD82" s="6">
        <f>'Edu index'!AD81*'world pop by country'!AD82/'world pop by country'!AD$2</f>
        <v>7.7252423174439845E-3</v>
      </c>
      <c r="AE82" s="6">
        <f>'Edu index'!AE81*'world pop by country'!AE82/'world pop by country'!AE$2</f>
        <v>7.877962192732969E-3</v>
      </c>
    </row>
    <row r="83" spans="1:31">
      <c r="A83" s="11" t="s">
        <v>1037</v>
      </c>
      <c r="B83" s="6">
        <f>'Edu index'!B82*'world pop by country'!B83/'world pop by country'!B$2</f>
        <v>8.8027159525944228E-4</v>
      </c>
      <c r="C83" s="6">
        <f>'Edu index'!C82*'world pop by country'!C83/'world pop by country'!C$2</f>
        <v>8.9978113576379202E-4</v>
      </c>
      <c r="D83" s="6">
        <f>'Edu index'!D82*'world pop by country'!D83/'world pop by country'!D$2</f>
        <v>9.183801998845334E-4</v>
      </c>
      <c r="E83" s="6">
        <f>'Edu index'!E82*'world pop by country'!E83/'world pop by country'!E$2</f>
        <v>9.3961216576668113E-4</v>
      </c>
      <c r="F83" s="6">
        <f>'Edu index'!F82*'world pop by country'!F83/'world pop by country'!F$2</f>
        <v>9.589507510360738E-4</v>
      </c>
      <c r="G83" s="6">
        <f>'Edu index'!G82*'world pop by country'!G83/'world pop by country'!G$2</f>
        <v>9.7907711918833224E-4</v>
      </c>
      <c r="H83" s="6">
        <f>'Edu index'!H82*'world pop by country'!H83/'world pop by country'!H$2</f>
        <v>9.9937214800321634E-4</v>
      </c>
      <c r="I83" s="6">
        <f>'Edu index'!I82*'world pop by country'!I83/'world pop by country'!I$2</f>
        <v>1.0206841424039222E-3</v>
      </c>
      <c r="J83" s="6">
        <f>'Edu index'!J82*'world pop by country'!J83/'world pop by country'!J$2</f>
        <v>1.0400257195861933E-3</v>
      </c>
      <c r="K83" s="6">
        <f>'Edu index'!K82*'world pop by country'!K83/'world pop by country'!K$2</f>
        <v>1.0623201781907092E-3</v>
      </c>
      <c r="L83" s="6">
        <f>'Edu index'!L82*'world pop by country'!L83/'world pop by country'!L$2</f>
        <v>1.1042472875894332E-3</v>
      </c>
      <c r="M83" s="6">
        <f>'Edu index'!M82*'world pop by country'!M83/'world pop by country'!M$2</f>
        <v>1.1602327426814241E-3</v>
      </c>
      <c r="N83" s="6">
        <f>'Edu index'!N82*'world pop by country'!N83/'world pop by country'!N$2</f>
        <v>1.2183340526026711E-3</v>
      </c>
      <c r="O83" s="6">
        <f>'Edu index'!O82*'world pop by country'!O83/'world pop by country'!O$2</f>
        <v>1.2781287409339376E-3</v>
      </c>
      <c r="P83" s="6">
        <f>'Edu index'!P82*'world pop by country'!P83/'world pop by country'!P$2</f>
        <v>1.339303923406848E-3</v>
      </c>
      <c r="Q83" s="6">
        <f>'Edu index'!Q82*'world pop by country'!Q83/'world pop by country'!Q$2</f>
        <v>1.3788965509119217E-3</v>
      </c>
      <c r="R83" s="6">
        <f>'Edu index'!R82*'world pop by country'!R83/'world pop by country'!R$2</f>
        <v>1.4137250209373764E-3</v>
      </c>
      <c r="S83" s="6">
        <f>'Edu index'!S82*'world pop by country'!S83/'world pop by country'!S$2</f>
        <v>1.4506092687196456E-3</v>
      </c>
      <c r="T83" s="6">
        <f>'Edu index'!T82*'world pop by country'!T83/'world pop by country'!T$2</f>
        <v>1.488991872196917E-3</v>
      </c>
      <c r="U83" s="6">
        <f>'Edu index'!U82*'world pop by country'!U83/'world pop by country'!U$2</f>
        <v>1.5258475252010631E-3</v>
      </c>
      <c r="V83" s="6">
        <f>'Edu index'!V82*'world pop by country'!V83/'world pop by country'!V$2</f>
        <v>1.5627334982589601E-3</v>
      </c>
      <c r="W83" s="6">
        <f>'Edu index'!W82*'world pop by country'!W83/'world pop by country'!W$2</f>
        <v>1.6072503299302964E-3</v>
      </c>
      <c r="X83" s="6">
        <f>'Edu index'!X82*'world pop by country'!X83/'world pop by country'!X$2</f>
        <v>1.6076859893336551E-3</v>
      </c>
      <c r="Y83" s="6">
        <f>'Edu index'!Y82*'world pop by country'!Y83/'world pop by country'!Y$2</f>
        <v>1.6110065436531617E-3</v>
      </c>
      <c r="Z83" s="6">
        <f>'Edu index'!Z82*'world pop by country'!Z83/'world pop by country'!Z$2</f>
        <v>1.6336532478164886E-3</v>
      </c>
      <c r="AA83" s="6">
        <f>'Edu index'!AA82*'world pop by country'!AA83/'world pop by country'!AA$2</f>
        <v>1.6613136559664619E-3</v>
      </c>
      <c r="AB83" s="6">
        <f>'Edu index'!AB82*'world pop by country'!AB83/'world pop by country'!AB$2</f>
        <v>1.686471157498051E-3</v>
      </c>
      <c r="AC83" s="6">
        <f>'Edu index'!AC82*'world pop by country'!AC83/'world pop by country'!AC$2</f>
        <v>1.8098068546057709E-3</v>
      </c>
      <c r="AD83" s="6">
        <f>'Edu index'!AD82*'world pop by country'!AD83/'world pop by country'!AD$2</f>
        <v>1.86015658354742E-3</v>
      </c>
      <c r="AE83" s="6">
        <f>'Edu index'!AE82*'world pop by country'!AE83/'world pop by country'!AE$2</f>
        <v>1.8872574658746592E-3</v>
      </c>
    </row>
    <row r="84" spans="1:31">
      <c r="A84" s="11" t="s">
        <v>1038</v>
      </c>
      <c r="B84" s="6">
        <f>'Edu index'!B83*'world pop by country'!B84/'world pop by country'!B$2</f>
        <v>6.2187516412540525E-4</v>
      </c>
      <c r="C84" s="6">
        <f>'Edu index'!C83*'world pop by country'!C84/'world pop by country'!C$2</f>
        <v>6.173963412721621E-4</v>
      </c>
      <c r="D84" s="6">
        <f>'Edu index'!D83*'world pop by country'!D84/'world pop by country'!D$2</f>
        <v>6.1837029528072959E-4</v>
      </c>
      <c r="E84" s="6">
        <f>'Edu index'!E83*'world pop by country'!E84/'world pop by country'!E$2</f>
        <v>6.2530593553261962E-4</v>
      </c>
      <c r="F84" s="6">
        <f>'Edu index'!F83*'world pop by country'!F84/'world pop by country'!F$2</f>
        <v>6.2436351836312495E-4</v>
      </c>
      <c r="G84" s="6">
        <f>'Edu index'!G83*'world pop by country'!G84/'world pop by country'!G$2</f>
        <v>6.2009997273698627E-4</v>
      </c>
      <c r="H84" s="6">
        <f>'Edu index'!H83*'world pop by country'!H84/'world pop by country'!H$2</f>
        <v>6.1317871764319696E-4</v>
      </c>
      <c r="I84" s="6">
        <f>'Edu index'!I83*'world pop by country'!I84/'world pop by country'!I$2</f>
        <v>6.1126491966969644E-4</v>
      </c>
      <c r="J84" s="6">
        <f>'Edu index'!J83*'world pop by country'!J84/'world pop by country'!J$2</f>
        <v>6.6400652541083601E-4</v>
      </c>
      <c r="K84" s="6">
        <f>'Edu index'!K83*'world pop by country'!K84/'world pop by country'!K$2</f>
        <v>6.6322514953669719E-4</v>
      </c>
      <c r="L84" s="6">
        <f>'Edu index'!L83*'world pop by country'!L84/'world pop by country'!L$2</f>
        <v>6.6242578282910537E-4</v>
      </c>
      <c r="M84" s="6">
        <f>'Edu index'!M83*'world pop by country'!M84/'world pop by country'!M$2</f>
        <v>6.6364072037852686E-4</v>
      </c>
      <c r="N84" s="6">
        <f>'Edu index'!N83*'world pop by country'!N84/'world pop by country'!N$2</f>
        <v>6.7071600302517985E-4</v>
      </c>
      <c r="O84" s="6">
        <f>'Edu index'!O83*'world pop by country'!O84/'world pop by country'!O$2</f>
        <v>6.7703825291344413E-4</v>
      </c>
      <c r="P84" s="6">
        <f>'Edu index'!P83*'world pop by country'!P84/'world pop by country'!P$2</f>
        <v>6.8559534565253329E-4</v>
      </c>
      <c r="Q84" s="6">
        <f>'Edu index'!Q83*'world pop by country'!Q84/'world pop by country'!Q$2</f>
        <v>6.8902537175513331E-4</v>
      </c>
      <c r="R84" s="6">
        <f>'Edu index'!R83*'world pop by country'!R84/'world pop by country'!R$2</f>
        <v>6.8400901362055322E-4</v>
      </c>
      <c r="S84" s="6">
        <f>'Edu index'!S83*'world pop by country'!S84/'world pop by country'!S$2</f>
        <v>6.8452069120178178E-4</v>
      </c>
      <c r="T84" s="6">
        <f>'Edu index'!T83*'world pop by country'!T84/'world pop by country'!T$2</f>
        <v>6.9020296631014323E-4</v>
      </c>
      <c r="U84" s="6">
        <f>'Edu index'!U83*'world pop by country'!U84/'world pop by country'!U$2</f>
        <v>6.8502864834437706E-4</v>
      </c>
      <c r="V84" s="6">
        <f>'Edu index'!V83*'world pop by country'!V84/'world pop by country'!V$2</f>
        <v>6.655317347014051E-4</v>
      </c>
      <c r="W84" s="6">
        <f>'Edu index'!W83*'world pop by country'!W84/'world pop by country'!W$2</f>
        <v>6.6551362808325333E-4</v>
      </c>
      <c r="X84" s="6">
        <f>'Edu index'!X83*'world pop by country'!X84/'world pop by country'!X$2</f>
        <v>6.7135745321352078E-4</v>
      </c>
      <c r="Y84" s="6">
        <f>'Edu index'!Y83*'world pop by country'!Y84/'world pop by country'!Y$2</f>
        <v>6.7639004614369219E-4</v>
      </c>
      <c r="Z84" s="6">
        <f>'Edu index'!Z83*'world pop by country'!Z84/'world pop by country'!Z$2</f>
        <v>6.8165359996610799E-4</v>
      </c>
      <c r="AA84" s="6">
        <f>'Edu index'!AA83*'world pop by country'!AA84/'world pop by country'!AA$2</f>
        <v>6.7100156501561595E-4</v>
      </c>
      <c r="AB84" s="6">
        <f>'Edu index'!AB83*'world pop by country'!AB84/'world pop by country'!AB$2</f>
        <v>6.6541405178141273E-4</v>
      </c>
      <c r="AC84" s="6">
        <f>'Edu index'!AC83*'world pop by country'!AC84/'world pop by country'!AC$2</f>
        <v>6.5377697429731439E-4</v>
      </c>
      <c r="AD84" s="6">
        <f>'Edu index'!AD83*'world pop by country'!AD84/'world pop by country'!AD$2</f>
        <v>6.3960187077380132E-4</v>
      </c>
      <c r="AE84" s="6">
        <f>'Edu index'!AE83*'world pop by country'!AE84/'world pop by country'!AE$2</f>
        <v>6.2882217465010191E-4</v>
      </c>
    </row>
    <row r="85" spans="1:31">
      <c r="A85" s="11" t="s">
        <v>1039</v>
      </c>
      <c r="B85" s="6">
        <f>'Edu index'!B84*'world pop by country'!B85/'world pop by country'!B$2</f>
        <v>5.0279973903332299E-4</v>
      </c>
      <c r="C85" s="6">
        <f>'Edu index'!C84*'world pop by country'!C85/'world pop by country'!C$2</f>
        <v>5.2359461701652647E-4</v>
      </c>
      <c r="D85" s="6">
        <f>'Edu index'!D84*'world pop by country'!D85/'world pop by country'!D$2</f>
        <v>5.4810875294772788E-4</v>
      </c>
      <c r="E85" s="6">
        <f>'Edu index'!E84*'world pop by country'!E85/'world pop by country'!E$2</f>
        <v>5.6437339406827157E-4</v>
      </c>
      <c r="F85" s="6">
        <f>'Edu index'!F84*'world pop by country'!F85/'world pop by country'!F$2</f>
        <v>5.8048868073562986E-4</v>
      </c>
      <c r="G85" s="6">
        <f>'Edu index'!G84*'world pop by country'!G85/'world pop by country'!G$2</f>
        <v>5.9359654154706636E-4</v>
      </c>
      <c r="H85" s="6">
        <f>'Edu index'!H84*'world pop by country'!H85/'world pop by country'!H$2</f>
        <v>6.010191522237379E-4</v>
      </c>
      <c r="I85" s="6">
        <f>'Edu index'!I84*'world pop by country'!I85/'world pop by country'!I$2</f>
        <v>6.2847979922706445E-4</v>
      </c>
      <c r="J85" s="6">
        <f>'Edu index'!J84*'world pop by country'!J85/'world pop by country'!J$2</f>
        <v>6.4237348333595666E-4</v>
      </c>
      <c r="K85" s="6">
        <f>'Edu index'!K84*'world pop by country'!K85/'world pop by country'!K$2</f>
        <v>6.5948655232423781E-4</v>
      </c>
      <c r="L85" s="6">
        <f>'Edu index'!L84*'world pop by country'!L85/'world pop by country'!L$2</f>
        <v>6.6780658948685544E-4</v>
      </c>
      <c r="M85" s="6">
        <f>'Edu index'!M84*'world pop by country'!M85/'world pop by country'!M$2</f>
        <v>6.8070833403241883E-4</v>
      </c>
      <c r="N85" s="6">
        <f>'Edu index'!N84*'world pop by country'!N85/'world pop by country'!N$2</f>
        <v>7.0271375607606134E-4</v>
      </c>
      <c r="O85" s="6">
        <f>'Edu index'!O84*'world pop by country'!O85/'world pop by country'!O$2</f>
        <v>7.1663755508353101E-4</v>
      </c>
      <c r="P85" s="6">
        <f>'Edu index'!P84*'world pop by country'!P85/'world pop by country'!P$2</f>
        <v>7.2255649181025513E-4</v>
      </c>
      <c r="Q85" s="6">
        <f>'Edu index'!Q84*'world pop by country'!Q85/'world pop by country'!Q$2</f>
        <v>7.2663783779668622E-4</v>
      </c>
      <c r="R85" s="6">
        <f>'Edu index'!R84*'world pop by country'!R85/'world pop by country'!R$2</f>
        <v>7.2218429234248004E-4</v>
      </c>
      <c r="S85" s="6">
        <f>'Edu index'!S84*'world pop by country'!S85/'world pop by country'!S$2</f>
        <v>7.4051926728490637E-4</v>
      </c>
      <c r="T85" s="6">
        <f>'Edu index'!T84*'world pop by country'!T85/'world pop by country'!T$2</f>
        <v>7.3981517417260223E-4</v>
      </c>
      <c r="U85" s="6">
        <f>'Edu index'!U84*'world pop by country'!U85/'world pop by country'!U$2</f>
        <v>7.4945052432534836E-4</v>
      </c>
      <c r="V85" s="6">
        <f>'Edu index'!V84*'world pop by country'!V85/'world pop by country'!V$2</f>
        <v>7.5889792405116699E-4</v>
      </c>
      <c r="W85" s="6">
        <f>'Edu index'!W84*'world pop by country'!W85/'world pop by country'!W$2</f>
        <v>7.7041999725830799E-4</v>
      </c>
      <c r="X85" s="6">
        <f>'Edu index'!X84*'world pop by country'!X85/'world pop by country'!X$2</f>
        <v>7.745912859704983E-4</v>
      </c>
      <c r="Y85" s="6">
        <f>'Edu index'!Y84*'world pop by country'!Y85/'world pop by country'!Y$2</f>
        <v>7.7408561071159185E-4</v>
      </c>
      <c r="Z85" s="6">
        <f>'Edu index'!Z84*'world pop by country'!Z85/'world pop by country'!Z$2</f>
        <v>7.7522439707868127E-4</v>
      </c>
      <c r="AA85" s="6">
        <f>'Edu index'!AA84*'world pop by country'!AA85/'world pop by country'!AA$2</f>
        <v>7.7632788753775395E-4</v>
      </c>
      <c r="AB85" s="6">
        <f>'Edu index'!AB84*'world pop by country'!AB85/'world pop by country'!AB$2</f>
        <v>7.7558144626364248E-4</v>
      </c>
      <c r="AC85" s="6">
        <f>'Edu index'!AC84*'world pop by country'!AC85/'world pop by country'!AC$2</f>
        <v>7.7258737079283788E-4</v>
      </c>
      <c r="AD85" s="6">
        <f>'Edu index'!AD84*'world pop by country'!AD85/'world pop by country'!AD$2</f>
        <v>7.735148734403437E-4</v>
      </c>
      <c r="AE85" s="6">
        <f>'Edu index'!AE84*'world pop by country'!AE85/'world pop by country'!AE$2</f>
        <v>7.7494684512052542E-4</v>
      </c>
    </row>
    <row r="86" spans="1:31">
      <c r="A86" s="11" t="s">
        <v>1040</v>
      </c>
      <c r="B86" s="6">
        <f>'Edu index'!B85*'world pop by country'!B86/'world pop by country'!B$2</f>
        <v>1.0016492825046288E-2</v>
      </c>
      <c r="C86" s="6">
        <f>'Edu index'!C85*'world pop by country'!C86/'world pop by country'!C$2</f>
        <v>1.0116664966341058E-2</v>
      </c>
      <c r="D86" s="6">
        <f>'Edu index'!D85*'world pop by country'!D86/'world pop by country'!D$2</f>
        <v>1.0189785935987961E-2</v>
      </c>
      <c r="E86" s="6">
        <f>'Edu index'!E85*'world pop by country'!E86/'world pop by country'!E$2</f>
        <v>1.022941983278612E-2</v>
      </c>
      <c r="F86" s="6">
        <f>'Edu index'!F85*'world pop by country'!F86/'world pop by country'!F$2</f>
        <v>1.0358822235026405E-2</v>
      </c>
      <c r="G86" s="6">
        <f>'Edu index'!G85*'world pop by country'!G86/'world pop by country'!G$2</f>
        <v>1.0376782532408733E-2</v>
      </c>
      <c r="H86" s="6">
        <f>'Edu index'!H85*'world pop by country'!H86/'world pop by country'!H$2</f>
        <v>1.0382680242528246E-2</v>
      </c>
      <c r="I86" s="6">
        <f>'Edu index'!I85*'world pop by country'!I86/'world pop by country'!I$2</f>
        <v>1.0447584657596128E-2</v>
      </c>
      <c r="J86" s="6">
        <f>'Edu index'!J85*'world pop by country'!J86/'world pop by country'!J$2</f>
        <v>1.0422609220744398E-2</v>
      </c>
      <c r="K86" s="6">
        <f>'Edu index'!K85*'world pop by country'!K86/'world pop by country'!K$2</f>
        <v>1.038660075129969E-2</v>
      </c>
      <c r="L86" s="6">
        <f>'Edu index'!L85*'world pop by country'!L86/'world pop by country'!L$2</f>
        <v>1.0316978964792911E-2</v>
      </c>
      <c r="M86" s="6">
        <f>'Edu index'!M85*'world pop by country'!M86/'world pop by country'!M$2</f>
        <v>1.0325784666799714E-2</v>
      </c>
      <c r="N86" s="6">
        <f>'Edu index'!N85*'world pop by country'!N86/'world pop by country'!N$2</f>
        <v>1.0323410180716343E-2</v>
      </c>
      <c r="O86" s="6">
        <f>'Edu index'!O85*'world pop by country'!O86/'world pop by country'!O$2</f>
        <v>1.03465131200767E-2</v>
      </c>
      <c r="P86" s="6">
        <f>'Edu index'!P85*'world pop by country'!P86/'world pop by country'!P$2</f>
        <v>1.0328228624536046E-2</v>
      </c>
      <c r="Q86" s="6">
        <f>'Edu index'!Q85*'world pop by country'!Q86/'world pop by country'!Q$2</f>
        <v>1.0297201414290701E-2</v>
      </c>
      <c r="R86" s="6">
        <f>'Edu index'!R85*'world pop by country'!R86/'world pop by country'!R$2</f>
        <v>1.0288541346496859E-2</v>
      </c>
      <c r="S86" s="6">
        <f>'Edu index'!S85*'world pop by country'!S86/'world pop by country'!S$2</f>
        <v>1.026138096674113E-2</v>
      </c>
      <c r="T86" s="6">
        <f>'Edu index'!T85*'world pop by country'!T86/'world pop by country'!T$2</f>
        <v>1.0200259582798547E-2</v>
      </c>
      <c r="U86" s="6">
        <f>'Edu index'!U85*'world pop by country'!U86/'world pop by country'!U$2</f>
        <v>1.0092122001977117E-2</v>
      </c>
      <c r="V86" s="6">
        <f>'Edu index'!V85*'world pop by country'!V86/'world pop by country'!V$2</f>
        <v>9.9907165877491794E-3</v>
      </c>
      <c r="W86" s="6">
        <f>'Edu index'!W85*'world pop by country'!W86/'world pop by country'!W$2</f>
        <v>9.9423526689654453E-3</v>
      </c>
      <c r="X86" s="6">
        <f>'Edu index'!X85*'world pop by country'!X86/'world pop by country'!X$2</f>
        <v>9.7725869745646007E-3</v>
      </c>
      <c r="Y86" s="6">
        <f>'Edu index'!Y85*'world pop by country'!Y86/'world pop by country'!Y$2</f>
        <v>9.5802036019034548E-3</v>
      </c>
      <c r="Z86" s="6">
        <f>'Edu index'!Z85*'world pop by country'!Z86/'world pop by country'!Z$2</f>
        <v>9.4299617920288268E-3</v>
      </c>
      <c r="AA86" s="6">
        <f>'Edu index'!AA85*'world pop by country'!AA86/'world pop by country'!AA$2</f>
        <v>9.2468448496724979E-3</v>
      </c>
      <c r="AB86" s="6">
        <f>'Edu index'!AB85*'world pop by country'!AB86/'world pop by country'!AB$2</f>
        <v>9.097889164645134E-3</v>
      </c>
      <c r="AC86" s="6">
        <f>'Edu index'!AC85*'world pop by country'!AC86/'world pop by country'!AC$2</f>
        <v>8.938766426994248E-3</v>
      </c>
      <c r="AD86" s="6">
        <f>'Edu index'!AD85*'world pop by country'!AD86/'world pop by country'!AD$2</f>
        <v>8.8538424785918734E-3</v>
      </c>
      <c r="AE86" s="6">
        <f>'Edu index'!AE85*'world pop by country'!AE86/'world pop by country'!AE$2</f>
        <v>8.7298148514275333E-3</v>
      </c>
    </row>
    <row r="87" spans="1:31">
      <c r="A87" s="11" t="s">
        <v>1041</v>
      </c>
      <c r="B87" s="6">
        <f>'Edu index'!B86*'world pop by country'!B87/'world pop by country'!B$2</f>
        <v>2.7846217629246917E-4</v>
      </c>
      <c r="C87" s="6">
        <f>'Edu index'!C86*'world pop by country'!C87/'world pop by country'!C$2</f>
        <v>2.8055801560055203E-4</v>
      </c>
      <c r="D87" s="6">
        <f>'Edu index'!D86*'world pop by country'!D87/'world pop by country'!D$2</f>
        <v>2.8227912782939738E-4</v>
      </c>
      <c r="E87" s="6">
        <f>'Edu index'!E86*'world pop by country'!E87/'world pop by country'!E$2</f>
        <v>2.8240869244279814E-4</v>
      </c>
      <c r="F87" s="6">
        <f>'Edu index'!F86*'world pop by country'!F87/'world pop by country'!F$2</f>
        <v>2.8275676959767953E-4</v>
      </c>
      <c r="G87" s="6">
        <f>'Edu index'!G86*'world pop by country'!G87/'world pop by country'!G$2</f>
        <v>2.8316962268447288E-4</v>
      </c>
      <c r="H87" s="6">
        <f>'Edu index'!H86*'world pop by country'!H87/'world pop by country'!H$2</f>
        <v>2.8395179056439819E-4</v>
      </c>
      <c r="I87" s="6">
        <f>'Edu index'!I86*'world pop by country'!I87/'world pop by country'!I$2</f>
        <v>2.8426059437260364E-4</v>
      </c>
      <c r="J87" s="6">
        <f>'Edu index'!J86*'world pop by country'!J87/'world pop by country'!J$2</f>
        <v>2.8445916749245446E-4</v>
      </c>
      <c r="K87" s="6">
        <f>'Edu index'!K86*'world pop by country'!K87/'world pop by country'!K$2</f>
        <v>2.8463621330728319E-4</v>
      </c>
      <c r="L87" s="6">
        <f>'Edu index'!L86*'world pop by country'!L87/'world pop by country'!L$2</f>
        <v>2.789825826677251E-4</v>
      </c>
      <c r="M87" s="6">
        <f>'Edu index'!M86*'world pop by country'!M87/'world pop by country'!M$2</f>
        <v>2.9137733671051477E-4</v>
      </c>
      <c r="N87" s="6">
        <f>'Edu index'!N86*'world pop by country'!N87/'world pop by country'!N$2</f>
        <v>2.9510069968669781E-4</v>
      </c>
      <c r="O87" s="6">
        <f>'Edu index'!O86*'world pop by country'!O87/'world pop by country'!O$2</f>
        <v>2.8536327473492113E-4</v>
      </c>
      <c r="P87" s="6">
        <f>'Edu index'!P86*'world pop by country'!P87/'world pop by country'!P$2</f>
        <v>3.0517735562631324E-4</v>
      </c>
      <c r="Q87" s="6">
        <f>'Edu index'!Q86*'world pop by country'!Q87/'world pop by country'!Q$2</f>
        <v>3.0738052782298037E-4</v>
      </c>
      <c r="R87" s="6">
        <f>'Edu index'!R86*'world pop by country'!R87/'world pop by country'!R$2</f>
        <v>3.0940438133115404E-4</v>
      </c>
      <c r="S87" s="6">
        <f>'Edu index'!S86*'world pop by country'!S87/'world pop by country'!S$2</f>
        <v>3.1773012932660689E-4</v>
      </c>
      <c r="T87" s="6">
        <f>'Edu index'!T86*'world pop by country'!T87/'world pop by country'!T$2</f>
        <v>3.4163682380016017E-4</v>
      </c>
      <c r="U87" s="6">
        <f>'Edu index'!U86*'world pop by country'!U87/'world pop by country'!U$2</f>
        <v>3.3853787494187901E-4</v>
      </c>
      <c r="V87" s="6">
        <f>'Edu index'!V86*'world pop by country'!V87/'world pop by country'!V$2</f>
        <v>3.3578716116135123E-4</v>
      </c>
      <c r="W87" s="6">
        <f>'Edu index'!W86*'world pop by country'!W87/'world pop by country'!W$2</f>
        <v>3.3378167921760171E-4</v>
      </c>
      <c r="X87" s="6">
        <f>'Edu index'!X86*'world pop by country'!X87/'world pop by country'!X$2</f>
        <v>3.3089272807608754E-4</v>
      </c>
      <c r="Y87" s="6">
        <f>'Edu index'!Y86*'world pop by country'!Y87/'world pop by country'!Y$2</f>
        <v>3.2806344015810199E-4</v>
      </c>
      <c r="Z87" s="6">
        <f>'Edu index'!Z86*'world pop by country'!Z87/'world pop by country'!Z$2</f>
        <v>3.2695756778627666E-4</v>
      </c>
      <c r="AA87" s="6">
        <f>'Edu index'!AA86*'world pop by country'!AA87/'world pop by country'!AA$2</f>
        <v>3.2816426055727181E-4</v>
      </c>
      <c r="AB87" s="6">
        <f>'Edu index'!AB86*'world pop by country'!AB87/'world pop by country'!AB$2</f>
        <v>3.2580306011666501E-4</v>
      </c>
      <c r="AC87" s="6">
        <f>'Edu index'!AC86*'world pop by country'!AC87/'world pop by country'!AC$2</f>
        <v>3.2523791195073474E-4</v>
      </c>
      <c r="AD87" s="6">
        <f>'Edu index'!AD86*'world pop by country'!AD87/'world pop by country'!AD$2</f>
        <v>3.2162307727706397E-4</v>
      </c>
      <c r="AE87" s="6">
        <f>'Edu index'!AE86*'world pop by country'!AE87/'world pop by country'!AE$2</f>
        <v>3.1764991235231938E-4</v>
      </c>
    </row>
    <row r="88" spans="1:31">
      <c r="A88" s="11" t="s">
        <v>1042</v>
      </c>
      <c r="B88" s="6">
        <f>'Edu index'!B87*'world pop by country'!B88/'world pop by country'!B$2</f>
        <v>2.1456370038335493E-2</v>
      </c>
      <c r="C88" s="6">
        <f>'Edu index'!C87*'world pop by country'!C88/'world pop by country'!C$2</f>
        <v>2.1549185974537772E-2</v>
      </c>
      <c r="D88" s="6">
        <f>'Edu index'!D87*'world pop by country'!D88/'world pop by country'!D$2</f>
        <v>2.1527087721147694E-2</v>
      </c>
      <c r="E88" s="6">
        <f>'Edu index'!E87*'world pop by country'!E88/'world pop by country'!E$2</f>
        <v>2.168879757386593E-2</v>
      </c>
      <c r="F88" s="6">
        <f>'Edu index'!F87*'world pop by country'!F88/'world pop by country'!F$2</f>
        <v>2.1857036355709489E-2</v>
      </c>
      <c r="G88" s="6">
        <f>'Edu index'!G87*'world pop by country'!G88/'world pop by country'!G$2</f>
        <v>2.18533924405886E-2</v>
      </c>
      <c r="H88" s="6">
        <f>'Edu index'!H87*'world pop by country'!H88/'world pop by country'!H$2</f>
        <v>2.1746239785302997E-2</v>
      </c>
      <c r="I88" s="6">
        <f>'Edu index'!I87*'world pop by country'!I88/'world pop by country'!I$2</f>
        <v>2.1674889218386881E-2</v>
      </c>
      <c r="J88" s="6">
        <f>'Edu index'!J87*'world pop by country'!J88/'world pop by country'!J$2</f>
        <v>2.1361701438286858E-2</v>
      </c>
      <c r="K88" s="6">
        <f>'Edu index'!K87*'world pop by country'!K88/'world pop by country'!K$2</f>
        <v>2.1345407967033474E-2</v>
      </c>
      <c r="L88" s="6">
        <f>'Edu index'!L87*'world pop by country'!L88/'world pop by country'!L$2</f>
        <v>2.1350122360712692E-2</v>
      </c>
      <c r="M88" s="6">
        <f>'Edu index'!M87*'world pop by country'!M88/'world pop by country'!M$2</f>
        <v>2.1516077830104473E-2</v>
      </c>
      <c r="N88" s="6">
        <f>'Edu index'!N87*'world pop by country'!N88/'world pop by country'!N$2</f>
        <v>2.1531563523391216E-2</v>
      </c>
      <c r="O88" s="6">
        <f>'Edu index'!O87*'world pop by country'!O88/'world pop by country'!O$2</f>
        <v>2.1523529635087774E-2</v>
      </c>
      <c r="P88" s="6">
        <f>'Edu index'!P87*'world pop by country'!P88/'world pop by country'!P$2</f>
        <v>2.1564686866628803E-2</v>
      </c>
      <c r="Q88" s="6">
        <f>'Edu index'!Q87*'world pop by country'!Q88/'world pop by country'!Q$2</f>
        <v>2.1581573972045871E-2</v>
      </c>
      <c r="R88" s="6">
        <f>'Edu index'!R87*'world pop by country'!R88/'world pop by country'!R$2</f>
        <v>2.1594486168125253E-2</v>
      </c>
      <c r="S88" s="6">
        <f>'Edu index'!S87*'world pop by country'!S88/'world pop by country'!S$2</f>
        <v>2.151024972633336E-2</v>
      </c>
      <c r="T88" s="6">
        <f>'Edu index'!T87*'world pop by country'!T88/'world pop by country'!T$2</f>
        <v>2.1441820348093402E-2</v>
      </c>
      <c r="U88" s="6">
        <f>'Edu index'!U87*'world pop by country'!U88/'world pop by country'!U$2</f>
        <v>2.1357738953978009E-2</v>
      </c>
      <c r="V88" s="6">
        <f>'Edu index'!V87*'world pop by country'!V88/'world pop by country'!V$2</f>
        <v>2.1316718348988635E-2</v>
      </c>
      <c r="W88" s="6">
        <f>'Edu index'!W87*'world pop by country'!W88/'world pop by country'!W$2</f>
        <v>2.1388296192907906E-2</v>
      </c>
      <c r="X88" s="6">
        <f>'Edu index'!X87*'world pop by country'!X88/'world pop by country'!X$2</f>
        <v>2.1413942711797498E-2</v>
      </c>
      <c r="Y88" s="6">
        <f>'Edu index'!Y87*'world pop by country'!Y88/'world pop by country'!Y$2</f>
        <v>2.1365271610066797E-2</v>
      </c>
      <c r="Z88" s="6">
        <f>'Edu index'!Z87*'world pop by country'!Z88/'world pop by country'!Z$2</f>
        <v>2.133905507716358E-2</v>
      </c>
      <c r="AA88" s="6">
        <f>'Edu index'!AA87*'world pop by country'!AA88/'world pop by country'!AA$2</f>
        <v>2.1128863728182581E-2</v>
      </c>
      <c r="AB88" s="6">
        <f>'Edu index'!AB87*'world pop by country'!AB88/'world pop by country'!AB$2</f>
        <v>2.104584434036209E-2</v>
      </c>
      <c r="AC88" s="6">
        <f>'Edu index'!AC87*'world pop by country'!AC88/'world pop by country'!AC$2</f>
        <v>2.082466021074211E-2</v>
      </c>
      <c r="AD88" s="6">
        <f>'Edu index'!AD87*'world pop by country'!AD88/'world pop by country'!AD$2</f>
        <v>2.0594234947773033E-2</v>
      </c>
      <c r="AE88" s="6">
        <f>'Edu index'!AE87*'world pop by country'!AE88/'world pop by country'!AE$2</f>
        <v>2.0344321774961156E-2</v>
      </c>
    </row>
    <row r="89" spans="1:31">
      <c r="A89" s="11" t="s">
        <v>1043</v>
      </c>
      <c r="B89" s="6">
        <f>'Edu index'!B88*'world pop by country'!B89/'world pop by country'!B$2</f>
        <v>1.4009817911165415E-4</v>
      </c>
      <c r="C89" s="6">
        <f>'Edu index'!C88*'world pop by country'!C89/'world pop by country'!C$2</f>
        <v>1.5449614997027077E-4</v>
      </c>
      <c r="D89" s="6">
        <f>'Edu index'!D88*'world pop by country'!D89/'world pop by country'!D$2</f>
        <v>1.693661328004332E-4</v>
      </c>
      <c r="E89" s="6">
        <f>'Edu index'!E88*'world pop by country'!E89/'world pop by country'!E$2</f>
        <v>1.8201051163278342E-4</v>
      </c>
      <c r="F89" s="6">
        <f>'Edu index'!F88*'world pop by country'!F89/'world pop by country'!F$2</f>
        <v>1.9551817720255414E-4</v>
      </c>
      <c r="G89" s="6">
        <f>'Edu index'!G88*'world pop by country'!G89/'world pop by country'!G$2</f>
        <v>2.1375316121728977E-4</v>
      </c>
      <c r="H89" s="6">
        <f>'Edu index'!H88*'world pop by country'!H89/'world pop by country'!H$2</f>
        <v>2.2661966346642335E-4</v>
      </c>
      <c r="I89" s="6">
        <f>'Edu index'!I88*'world pop by country'!I89/'world pop by country'!I$2</f>
        <v>2.4148582643767789E-4</v>
      </c>
      <c r="J89" s="6">
        <f>'Edu index'!J88*'world pop by country'!J89/'world pop by country'!J$2</f>
        <v>2.5742356284416944E-4</v>
      </c>
      <c r="K89" s="6">
        <f>'Edu index'!K88*'world pop by country'!K89/'world pop by country'!K$2</f>
        <v>2.730154368133517E-4</v>
      </c>
      <c r="L89" s="6">
        <f>'Edu index'!L88*'world pop by country'!L89/'world pop by country'!L$2</f>
        <v>2.8616157908437431E-4</v>
      </c>
      <c r="M89" s="6">
        <f>'Edu index'!M88*'world pop by country'!M89/'world pop by country'!M$2</f>
        <v>2.9798656413049116E-4</v>
      </c>
      <c r="N89" s="6">
        <f>'Edu index'!N88*'world pop by country'!N89/'world pop by country'!N$2</f>
        <v>2.9852478581911918E-4</v>
      </c>
      <c r="O89" s="6">
        <f>'Edu index'!O88*'world pop by country'!O89/'world pop by country'!O$2</f>
        <v>3.0756493844460954E-4</v>
      </c>
      <c r="P89" s="6">
        <f>'Edu index'!P88*'world pop by country'!P89/'world pop by country'!P$2</f>
        <v>3.1477109352690566E-4</v>
      </c>
      <c r="Q89" s="6">
        <f>'Edu index'!Q88*'world pop by country'!Q89/'world pop by country'!Q$2</f>
        <v>3.3026593498234821E-4</v>
      </c>
      <c r="R89" s="6">
        <f>'Edu index'!R88*'world pop by country'!R89/'world pop by country'!R$2</f>
        <v>3.3402896614069262E-4</v>
      </c>
      <c r="S89" s="6">
        <f>'Edu index'!S88*'world pop by country'!S89/'world pop by country'!S$2</f>
        <v>3.3843857229135638E-4</v>
      </c>
      <c r="T89" s="6">
        <f>'Edu index'!T88*'world pop by country'!T89/'world pop by country'!T$2</f>
        <v>3.4318025133620082E-4</v>
      </c>
      <c r="U89" s="6">
        <f>'Edu index'!U88*'world pop by country'!U89/'world pop by country'!U$2</f>
        <v>3.4502659032183792E-4</v>
      </c>
      <c r="V89" s="6">
        <f>'Edu index'!V88*'world pop by country'!V89/'world pop by country'!V$2</f>
        <v>3.4555276422098451E-4</v>
      </c>
      <c r="W89" s="6">
        <f>'Edu index'!W88*'world pop by country'!W89/'world pop by country'!W$2</f>
        <v>3.5070718615667478E-4</v>
      </c>
      <c r="X89" s="6">
        <f>'Edu index'!X88*'world pop by country'!X89/'world pop by country'!X$2</f>
        <v>3.6199364127628551E-4</v>
      </c>
      <c r="Y89" s="6">
        <f>'Edu index'!Y88*'world pop by country'!Y89/'world pop by country'!Y$2</f>
        <v>3.6298725738127347E-4</v>
      </c>
      <c r="Z89" s="6">
        <f>'Edu index'!Z88*'world pop by country'!Z89/'world pop by country'!Z$2</f>
        <v>3.7476979825062229E-4</v>
      </c>
      <c r="AA89" s="6">
        <f>'Edu index'!AA88*'world pop by country'!AA89/'world pop by country'!AA$2</f>
        <v>3.8649368089619388E-4</v>
      </c>
      <c r="AB89" s="6">
        <f>'Edu index'!AB88*'world pop by country'!AB89/'world pop by country'!AB$2</f>
        <v>3.9629218433547843E-4</v>
      </c>
      <c r="AC89" s="6">
        <f>'Edu index'!AC88*'world pop by country'!AC89/'world pop by country'!AC$2</f>
        <v>4.0149293812406019E-4</v>
      </c>
      <c r="AD89" s="6">
        <f>'Edu index'!AD88*'world pop by country'!AD89/'world pop by country'!AD$2</f>
        <v>4.143632358944007E-4</v>
      </c>
      <c r="AE89" s="6">
        <f>'Edu index'!AE88*'world pop by country'!AE89/'world pop by country'!AE$2</f>
        <v>4.2898683581474675E-4</v>
      </c>
    </row>
    <row r="90" spans="1:31">
      <c r="A90" s="11" t="s">
        <v>1044</v>
      </c>
      <c r="B90" s="6">
        <f>'Edu index'!B89*'world pop by country'!B90/'world pop by country'!B$2</f>
        <v>1.9029646240461011E-3</v>
      </c>
      <c r="C90" s="6">
        <f>'Edu index'!C89*'world pop by country'!C90/'world pop by country'!C$2</f>
        <v>1.961337985038857E-3</v>
      </c>
      <c r="D90" s="6">
        <f>'Edu index'!D89*'world pop by country'!D90/'world pop by country'!D$2</f>
        <v>2.0171225741352056E-3</v>
      </c>
      <c r="E90" s="6">
        <f>'Edu index'!E89*'world pop by country'!E90/'world pop by country'!E$2</f>
        <v>2.0480998023075202E-3</v>
      </c>
      <c r="F90" s="6">
        <f>'Edu index'!F89*'world pop by country'!F90/'world pop by country'!F$2</f>
        <v>2.0771154900816216E-3</v>
      </c>
      <c r="G90" s="6">
        <f>'Edu index'!G89*'world pop by country'!G90/'world pop by country'!G$2</f>
        <v>2.123664280218162E-3</v>
      </c>
      <c r="H90" s="6">
        <f>'Edu index'!H89*'world pop by country'!H90/'world pop by country'!H$2</f>
        <v>2.167085681779504E-3</v>
      </c>
      <c r="I90" s="6">
        <f>'Edu index'!I89*'world pop by country'!I90/'world pop by country'!I$2</f>
        <v>2.2092090081741026E-3</v>
      </c>
      <c r="J90" s="6">
        <f>'Edu index'!J89*'world pop by country'!J90/'world pop by country'!J$2</f>
        <v>2.2487494084553854E-3</v>
      </c>
      <c r="K90" s="6">
        <f>'Edu index'!K89*'world pop by country'!K90/'world pop by country'!K$2</f>
        <v>2.2824316733274868E-3</v>
      </c>
      <c r="L90" s="6">
        <f>'Edu index'!L89*'world pop by country'!L90/'world pop by country'!L$2</f>
        <v>2.3242365700861631E-3</v>
      </c>
      <c r="M90" s="6">
        <f>'Edu index'!M89*'world pop by country'!M90/'world pop by country'!M$2</f>
        <v>2.3730127353618507E-3</v>
      </c>
      <c r="N90" s="6">
        <f>'Edu index'!N89*'world pop by country'!N90/'world pop by country'!N$2</f>
        <v>2.4207099771865973E-3</v>
      </c>
      <c r="O90" s="6">
        <f>'Edu index'!O89*'world pop by country'!O90/'world pop by country'!O$2</f>
        <v>2.4730110704317652E-3</v>
      </c>
      <c r="P90" s="6">
        <f>'Edu index'!P89*'world pop by country'!P90/'world pop by country'!P$2</f>
        <v>2.523017729543945E-3</v>
      </c>
      <c r="Q90" s="6">
        <f>'Edu index'!Q89*'world pop by country'!Q90/'world pop by country'!Q$2</f>
        <v>2.5780095555674697E-3</v>
      </c>
      <c r="R90" s="6">
        <f>'Edu index'!R89*'world pop by country'!R90/'world pop by country'!R$2</f>
        <v>2.5881191183673691E-3</v>
      </c>
      <c r="S90" s="6">
        <f>'Edu index'!S89*'world pop by country'!S90/'world pop by country'!S$2</f>
        <v>2.5745839601861858E-3</v>
      </c>
      <c r="T90" s="6">
        <f>'Edu index'!T89*'world pop by country'!T90/'world pop by country'!T$2</f>
        <v>2.5592121513539887E-3</v>
      </c>
      <c r="U90" s="6">
        <f>'Edu index'!U89*'world pop by country'!U90/'world pop by country'!U$2</f>
        <v>2.5400110440756251E-3</v>
      </c>
      <c r="V90" s="6">
        <f>'Edu index'!V89*'world pop by country'!V90/'world pop by country'!V$2</f>
        <v>2.5187266854159321E-3</v>
      </c>
      <c r="W90" s="6">
        <f>'Edu index'!W89*'world pop by country'!W90/'world pop by country'!W$2</f>
        <v>2.5463224070936181E-3</v>
      </c>
      <c r="X90" s="6">
        <f>'Edu index'!X89*'world pop by country'!X90/'world pop by country'!X$2</f>
        <v>2.574261340926874E-3</v>
      </c>
      <c r="Y90" s="6">
        <f>'Edu index'!Y89*'world pop by country'!Y90/'world pop by country'!Y$2</f>
        <v>2.5758216635620116E-3</v>
      </c>
      <c r="Z90" s="6">
        <f>'Edu index'!Z89*'world pop by country'!Z90/'world pop by country'!Z$2</f>
        <v>2.5889771645098572E-3</v>
      </c>
      <c r="AA90" s="6">
        <f>'Edu index'!AA89*'world pop by country'!AA90/'world pop by country'!AA$2</f>
        <v>2.5890792412340824E-3</v>
      </c>
      <c r="AB90" s="6">
        <f>'Edu index'!AB89*'world pop by country'!AB90/'world pop by country'!AB$2</f>
        <v>2.6044782233855548E-3</v>
      </c>
      <c r="AC90" s="6">
        <f>'Edu index'!AC89*'world pop by country'!AC90/'world pop by country'!AC$2</f>
        <v>2.6416883524342074E-3</v>
      </c>
      <c r="AD90" s="6">
        <f>'Edu index'!AD89*'world pop by country'!AD90/'world pop by country'!AD$2</f>
        <v>2.6695569026378954E-3</v>
      </c>
      <c r="AE90" s="6">
        <f>'Edu index'!AE89*'world pop by country'!AE90/'world pop by country'!AE$2</f>
        <v>2.6514550726802672E-3</v>
      </c>
    </row>
    <row r="91" spans="1:31">
      <c r="A91" s="11" t="s">
        <v>1045</v>
      </c>
      <c r="B91" s="6">
        <f>'Edu index'!B90*'world pop by country'!B91/'world pop by country'!B$2</f>
        <v>9.7086242858389446E-4</v>
      </c>
      <c r="C91" s="6">
        <f>'Edu index'!C90*'world pop by country'!C91/'world pop by country'!C$2</f>
        <v>1.0025701723725192E-3</v>
      </c>
      <c r="D91" s="6">
        <f>'Edu index'!D90*'world pop by country'!D91/'world pop by country'!D$2</f>
        <v>1.0347176293728757E-3</v>
      </c>
      <c r="E91" s="6">
        <f>'Edu index'!E90*'world pop by country'!E91/'world pop by country'!E$2</f>
        <v>1.0618852499345724E-3</v>
      </c>
      <c r="F91" s="6">
        <f>'Edu index'!F90*'world pop by country'!F91/'world pop by country'!F$2</f>
        <v>1.0932272474048427E-3</v>
      </c>
      <c r="G91" s="6">
        <f>'Edu index'!G90*'world pop by country'!G91/'world pop by country'!G$2</f>
        <v>1.1233960304901029E-3</v>
      </c>
      <c r="H91" s="6">
        <f>'Edu index'!H90*'world pop by country'!H91/'world pop by country'!H$2</f>
        <v>1.1540060203199846E-3</v>
      </c>
      <c r="I91" s="6">
        <f>'Edu index'!I90*'world pop by country'!I91/'world pop by country'!I$2</f>
        <v>1.185618497776717E-3</v>
      </c>
      <c r="J91" s="6">
        <f>'Edu index'!J90*'world pop by country'!J91/'world pop by country'!J$2</f>
        <v>1.2177245614159783E-3</v>
      </c>
      <c r="K91" s="6">
        <f>'Edu index'!K90*'world pop by country'!K91/'world pop by country'!K$2</f>
        <v>1.2498522124248772E-3</v>
      </c>
      <c r="L91" s="6">
        <f>'Edu index'!L90*'world pop by country'!L91/'world pop by country'!L$2</f>
        <v>1.2787056365922889E-3</v>
      </c>
      <c r="M91" s="6">
        <f>'Edu index'!M90*'world pop by country'!M91/'world pop by country'!M$2</f>
        <v>1.321142477786768E-3</v>
      </c>
      <c r="N91" s="6">
        <f>'Edu index'!N90*'world pop by country'!N91/'world pop by country'!N$2</f>
        <v>1.3348924822951425E-3</v>
      </c>
      <c r="O91" s="6">
        <f>'Edu index'!O90*'world pop by country'!O91/'world pop by country'!O$2</f>
        <v>1.427739418243852E-3</v>
      </c>
      <c r="P91" s="6">
        <f>'Edu index'!P90*'world pop by country'!P91/'world pop by country'!P$2</f>
        <v>1.5060894408896535E-3</v>
      </c>
      <c r="Q91" s="6">
        <f>'Edu index'!Q90*'world pop by country'!Q91/'world pop by country'!Q$2</f>
        <v>1.5423796849930115E-3</v>
      </c>
      <c r="R91" s="6">
        <f>'Edu index'!R90*'world pop by country'!R91/'world pop by country'!R$2</f>
        <v>1.6374057027730713E-3</v>
      </c>
      <c r="S91" s="6">
        <f>'Edu index'!S90*'world pop by country'!S91/'world pop by country'!S$2</f>
        <v>1.6598710795704646E-3</v>
      </c>
      <c r="T91" s="6">
        <f>'Edu index'!T90*'world pop by country'!T91/'world pop by country'!T$2</f>
        <v>1.7203932773772895E-3</v>
      </c>
      <c r="U91" s="6">
        <f>'Edu index'!U90*'world pop by country'!U91/'world pop by country'!U$2</f>
        <v>1.7865750524239429E-3</v>
      </c>
      <c r="V91" s="6">
        <f>'Edu index'!V90*'world pop by country'!V91/'world pop by country'!V$2</f>
        <v>1.8453745561663798E-3</v>
      </c>
      <c r="W91" s="6">
        <f>'Edu index'!W90*'world pop by country'!W91/'world pop by country'!W$2</f>
        <v>1.9066152259798006E-3</v>
      </c>
      <c r="X91" s="6">
        <f>'Edu index'!X90*'world pop by country'!X91/'world pop by country'!X$2</f>
        <v>1.9692232172781473E-3</v>
      </c>
      <c r="Y91" s="6">
        <f>'Edu index'!Y90*'world pop by country'!Y91/'world pop by country'!Y$2</f>
        <v>2.0350735112011809E-3</v>
      </c>
      <c r="Z91" s="6">
        <f>'Edu index'!Z90*'world pop by country'!Z91/'world pop by country'!Z$2</f>
        <v>2.0997055131822596E-3</v>
      </c>
      <c r="AA91" s="6">
        <f>'Edu index'!AA90*'world pop by country'!AA91/'world pop by country'!AA$2</f>
        <v>2.1648278140720821E-3</v>
      </c>
      <c r="AB91" s="6">
        <f>'Edu index'!AB90*'world pop by country'!AB91/'world pop by country'!AB$2</f>
        <v>2.2087537649333145E-3</v>
      </c>
      <c r="AC91" s="6">
        <f>'Edu index'!AC90*'world pop by country'!AC91/'world pop by country'!AC$2</f>
        <v>2.251725887987418E-3</v>
      </c>
      <c r="AD91" s="6">
        <f>'Edu index'!AD90*'world pop by country'!AD91/'world pop by country'!AD$2</f>
        <v>2.2911717435887733E-3</v>
      </c>
      <c r="AE91" s="6">
        <f>'Edu index'!AE90*'world pop by country'!AE91/'world pop by country'!AE$2</f>
        <v>2.3222967699735681E-3</v>
      </c>
    </row>
    <row r="92" spans="1:31">
      <c r="A92" s="11" t="s">
        <v>1046</v>
      </c>
      <c r="B92" s="6">
        <f>'Edu index'!B91*'world pop by country'!B92/'world pop by country'!B$2</f>
        <v>0</v>
      </c>
      <c r="C92" s="6">
        <f>'Edu index'!C91*'world pop by country'!C92/'world pop by country'!C$2</f>
        <v>0</v>
      </c>
      <c r="D92" s="6">
        <f>'Edu index'!D91*'world pop by country'!D92/'world pop by country'!D$2</f>
        <v>0</v>
      </c>
      <c r="E92" s="6">
        <f>'Edu index'!E91*'world pop by country'!E92/'world pop by country'!E$2</f>
        <v>0</v>
      </c>
      <c r="F92" s="6">
        <f>'Edu index'!F91*'world pop by country'!F92/'world pop by country'!F$2</f>
        <v>0</v>
      </c>
      <c r="G92" s="6">
        <f>'Edu index'!G91*'world pop by country'!G92/'world pop by country'!G$2</f>
        <v>0</v>
      </c>
      <c r="H92" s="6">
        <f>'Edu index'!H91*'world pop by country'!H92/'world pop by country'!H$2</f>
        <v>0</v>
      </c>
      <c r="I92" s="6">
        <f>'Edu index'!I91*'world pop by country'!I92/'world pop by country'!I$2</f>
        <v>0</v>
      </c>
      <c r="J92" s="6">
        <f>'Edu index'!J91*'world pop by country'!J92/'world pop by country'!J$2</f>
        <v>0</v>
      </c>
      <c r="K92" s="6">
        <f>'Edu index'!K91*'world pop by country'!K92/'world pop by country'!K$2</f>
        <v>0</v>
      </c>
      <c r="L92" s="6">
        <f>'Edu index'!L91*'world pop by country'!L92/'world pop by country'!L$2</f>
        <v>8.1159120727048909E-6</v>
      </c>
      <c r="M92" s="6">
        <f>'Edu index'!M91*'world pop by country'!M92/'world pop by country'!M$2</f>
        <v>8.7286902874037111E-6</v>
      </c>
      <c r="N92" s="6">
        <f>'Edu index'!N91*'world pop by country'!N92/'world pop by country'!N$2</f>
        <v>8.7136640372320675E-6</v>
      </c>
      <c r="O92" s="6">
        <f>'Edu index'!O91*'world pop by country'!O92/'world pop by country'!O$2</f>
        <v>9.0767251549333315E-6</v>
      </c>
      <c r="P92" s="6">
        <f>'Edu index'!P91*'world pop by country'!P92/'world pop by country'!P$2</f>
        <v>8.9103201320115906E-6</v>
      </c>
      <c r="Q92" s="6">
        <f>'Edu index'!Q91*'world pop by country'!Q92/'world pop by country'!Q$2</f>
        <v>8.7533131216946485E-6</v>
      </c>
      <c r="R92" s="6">
        <f>'Edu index'!R91*'world pop by country'!R92/'world pop by country'!R$2</f>
        <v>8.4589713745427893E-6</v>
      </c>
      <c r="S92" s="6">
        <f>'Edu index'!S91*'world pop by country'!S92/'world pop by country'!S$2</f>
        <v>8.2556913782712041E-6</v>
      </c>
      <c r="T92" s="6">
        <f>'Edu index'!T91*'world pop by country'!T92/'world pop by country'!T$2</f>
        <v>8.1956725418913086E-6</v>
      </c>
      <c r="U92" s="6">
        <f>'Edu index'!U91*'world pop by country'!U92/'world pop by country'!U$2</f>
        <v>8.1375403359962817E-6</v>
      </c>
      <c r="V92" s="6">
        <f>'Edu index'!V91*'world pop by country'!V92/'world pop by country'!V$2</f>
        <v>8.205937985597617E-6</v>
      </c>
      <c r="W92" s="6">
        <f>'Edu index'!W91*'world pop by country'!W92/'world pop by country'!W$2</f>
        <v>8.2039501789785747E-6</v>
      </c>
      <c r="X92" s="6">
        <f>'Edu index'!X91*'world pop by country'!X92/'world pop by country'!X$2</f>
        <v>8.2152383704685987E-6</v>
      </c>
      <c r="Y92" s="6">
        <f>'Edu index'!Y91*'world pop by country'!Y92/'world pop by country'!Y$2</f>
        <v>8.2177160760015708E-6</v>
      </c>
      <c r="Z92" s="6">
        <f>'Edu index'!Z91*'world pop by country'!Z92/'world pop by country'!Z$2</f>
        <v>8.2438947555692211E-6</v>
      </c>
      <c r="AA92" s="6">
        <f>'Edu index'!AA91*'world pop by country'!AA92/'world pop by country'!AA$2</f>
        <v>8.1051437463354299E-6</v>
      </c>
      <c r="AB92" s="6">
        <f>'Edu index'!AB91*'world pop by country'!AB92/'world pop by country'!AB$2</f>
        <v>8.2478456638343819E-6</v>
      </c>
      <c r="AC92" s="6">
        <f>'Edu index'!AC91*'world pop by country'!AC92/'world pop by country'!AC$2</f>
        <v>8.3021691975839571E-6</v>
      </c>
      <c r="AD92" s="6">
        <f>'Edu index'!AD91*'world pop by country'!AD92/'world pop by country'!AD$2</f>
        <v>8.3591903452904302E-6</v>
      </c>
      <c r="AE92" s="6">
        <f>'Edu index'!AE91*'world pop by country'!AE92/'world pop by country'!AE$2</f>
        <v>8.4734533445061865E-6</v>
      </c>
    </row>
    <row r="93" spans="1:31">
      <c r="A93" s="11" t="s">
        <v>1047</v>
      </c>
      <c r="B93" s="6">
        <f>'Edu index'!B92*'world pop by country'!B93/'world pop by country'!B$2</f>
        <v>5.6323463101015971E-3</v>
      </c>
      <c r="C93" s="6">
        <f>'Edu index'!C92*'world pop by country'!C93/'world pop by country'!C$2</f>
        <v>5.8100759530865008E-3</v>
      </c>
      <c r="D93" s="6">
        <f>'Edu index'!D92*'world pop by country'!D93/'world pop by country'!D$2</f>
        <v>5.9436030482048745E-3</v>
      </c>
      <c r="E93" s="6">
        <f>'Edu index'!E92*'world pop by country'!E93/'world pop by country'!E$2</f>
        <v>6.0965469584490454E-3</v>
      </c>
      <c r="F93" s="6">
        <f>'Edu index'!F92*'world pop by country'!F93/'world pop by country'!F$2</f>
        <v>6.2686376644742513E-3</v>
      </c>
      <c r="G93" s="6">
        <f>'Edu index'!G92*'world pop by country'!G93/'world pop by country'!G$2</f>
        <v>6.4215271727628776E-3</v>
      </c>
      <c r="H93" s="6">
        <f>'Edu index'!H92*'world pop by country'!H93/'world pop by country'!H$2</f>
        <v>6.571791668332199E-3</v>
      </c>
      <c r="I93" s="6">
        <f>'Edu index'!I92*'world pop by country'!I93/'world pop by country'!I$2</f>
        <v>6.7757446205617255E-3</v>
      </c>
      <c r="J93" s="6">
        <f>'Edu index'!J92*'world pop by country'!J93/'world pop by country'!J$2</f>
        <v>6.7592831473021302E-3</v>
      </c>
      <c r="K93" s="6">
        <f>'Edu index'!K92*'world pop by country'!K93/'world pop by country'!K$2</f>
        <v>6.8604444674297792E-3</v>
      </c>
      <c r="L93" s="6">
        <f>'Edu index'!L92*'world pop by country'!L93/'world pop by country'!L$2</f>
        <v>6.9482716467557069E-3</v>
      </c>
      <c r="M93" s="6">
        <f>'Edu index'!M92*'world pop by country'!M93/'world pop by country'!M$2</f>
        <v>7.0023964506424766E-3</v>
      </c>
      <c r="N93" s="6">
        <f>'Edu index'!N92*'world pop by country'!N93/'world pop by country'!N$2</f>
        <v>7.0475945836909271E-3</v>
      </c>
      <c r="O93" s="6">
        <f>'Edu index'!O92*'world pop by country'!O93/'world pop by country'!O$2</f>
        <v>7.1215456636321856E-3</v>
      </c>
      <c r="P93" s="6">
        <f>'Edu index'!P92*'world pop by country'!P93/'world pop by country'!P$2</f>
        <v>7.2035439198340837E-3</v>
      </c>
      <c r="Q93" s="6">
        <f>'Edu index'!Q92*'world pop by country'!Q93/'world pop by country'!Q$2</f>
        <v>7.2798942673457101E-3</v>
      </c>
      <c r="R93" s="6">
        <f>'Edu index'!R92*'world pop by country'!R93/'world pop by country'!R$2</f>
        <v>7.3278347620373959E-3</v>
      </c>
      <c r="S93" s="6">
        <f>'Edu index'!S92*'world pop by country'!S93/'world pop by country'!S$2</f>
        <v>7.3931205162569855E-3</v>
      </c>
      <c r="T93" s="6">
        <f>'Edu index'!T92*'world pop by country'!T93/'world pop by country'!T$2</f>
        <v>7.4120227750119651E-3</v>
      </c>
      <c r="U93" s="6">
        <f>'Edu index'!U92*'world pop by country'!U93/'world pop by country'!U$2</f>
        <v>7.2735977843097193E-3</v>
      </c>
      <c r="V93" s="6">
        <f>'Edu index'!V92*'world pop by country'!V93/'world pop by country'!V$2</f>
        <v>7.4258602405479551E-3</v>
      </c>
      <c r="W93" s="6">
        <f>'Edu index'!W92*'world pop by country'!W93/'world pop by country'!W$2</f>
        <v>7.4633215371119558E-3</v>
      </c>
      <c r="X93" s="6">
        <f>'Edu index'!X92*'world pop by country'!X93/'world pop by country'!X$2</f>
        <v>7.4705319138109166E-3</v>
      </c>
      <c r="Y93" s="6">
        <f>'Edu index'!Y92*'world pop by country'!Y93/'world pop by country'!Y$2</f>
        <v>7.4570731894409758E-3</v>
      </c>
      <c r="Z93" s="6">
        <f>'Edu index'!Z92*'world pop by country'!Z93/'world pop by country'!Z$2</f>
        <v>7.4115856287902517E-3</v>
      </c>
      <c r="AA93" s="6">
        <f>'Edu index'!AA92*'world pop by country'!AA93/'world pop by country'!AA$2</f>
        <v>7.3646725070630765E-3</v>
      </c>
      <c r="AB93" s="6">
        <f>'Edu index'!AB92*'world pop by country'!AB93/'world pop by country'!AB$2</f>
        <v>7.3171926023551737E-3</v>
      </c>
      <c r="AC93" s="6">
        <f>'Edu index'!AC92*'world pop by country'!AC93/'world pop by country'!AC$2</f>
        <v>7.2429002242170547E-3</v>
      </c>
      <c r="AD93" s="6">
        <f>'Edu index'!AD92*'world pop by country'!AD93/'world pop by country'!AD$2</f>
        <v>7.1862544197450907E-3</v>
      </c>
      <c r="AE93" s="6">
        <f>'Edu index'!AE92*'world pop by country'!AE93/'world pop by country'!AE$2</f>
        <v>7.1326176572616348E-3</v>
      </c>
    </row>
    <row r="94" spans="1:31">
      <c r="A94" s="11" t="s">
        <v>1048</v>
      </c>
      <c r="B94" s="6">
        <f>'Edu index'!B93*'world pop by country'!B94/'world pop by country'!B$2</f>
        <v>4.8426720118340833E-5</v>
      </c>
      <c r="C94" s="6">
        <f>'Edu index'!C93*'world pop by country'!C94/'world pop by country'!C$2</f>
        <v>4.7903275132888489E-5</v>
      </c>
      <c r="D94" s="6">
        <f>'Edu index'!D93*'world pop by country'!D94/'world pop by country'!D$2</f>
        <v>4.6666407293601606E-5</v>
      </c>
      <c r="E94" s="6">
        <f>'Edu index'!E93*'world pop by country'!E94/'world pop by country'!E$2</f>
        <v>5.5463424983913892E-5</v>
      </c>
      <c r="F94" s="6">
        <f>'Edu index'!F93*'world pop by country'!F94/'world pop by country'!F$2</f>
        <v>6.6956331677632219E-5</v>
      </c>
      <c r="G94" s="6">
        <f>'Edu index'!G93*'world pop by country'!G94/'world pop by country'!G$2</f>
        <v>8.0325484888490499E-5</v>
      </c>
      <c r="H94" s="6">
        <f>'Edu index'!H93*'world pop by country'!H94/'world pop by country'!H$2</f>
        <v>9.5146323104466278E-5</v>
      </c>
      <c r="I94" s="6">
        <f>'Edu index'!I93*'world pop by country'!I94/'world pop by country'!I$2</f>
        <v>1.0351022823397259E-4</v>
      </c>
      <c r="J94" s="6">
        <f>'Edu index'!J93*'world pop by country'!J94/'world pop by country'!J$2</f>
        <v>1.1332852517124435E-4</v>
      </c>
      <c r="K94" s="6">
        <f>'Edu index'!K93*'world pop by country'!K94/'world pop by country'!K$2</f>
        <v>1.2359011243173382E-4</v>
      </c>
      <c r="L94" s="6">
        <f>'Edu index'!L93*'world pop by country'!L94/'world pop by country'!L$2</f>
        <v>1.3080147438160721E-4</v>
      </c>
      <c r="M94" s="6">
        <f>'Edu index'!M93*'world pop by country'!M94/'world pop by country'!M$2</f>
        <v>1.3634494304753708E-4</v>
      </c>
      <c r="N94" s="6">
        <f>'Edu index'!N93*'world pop by country'!N94/'world pop by country'!N$2</f>
        <v>1.4367501462157672E-4</v>
      </c>
      <c r="O94" s="6">
        <f>'Edu index'!O93*'world pop by country'!O94/'world pop by country'!O$2</f>
        <v>1.5087583825805544E-4</v>
      </c>
      <c r="P94" s="6">
        <f>'Edu index'!P93*'world pop by country'!P94/'world pop by country'!P$2</f>
        <v>1.5584338617542263E-4</v>
      </c>
      <c r="Q94" s="6">
        <f>'Edu index'!Q93*'world pop by country'!Q94/'world pop by country'!Q$2</f>
        <v>1.586590550052553E-4</v>
      </c>
      <c r="R94" s="6">
        <f>'Edu index'!R93*'world pop by country'!R94/'world pop by country'!R$2</f>
        <v>1.6934940919518732E-4</v>
      </c>
      <c r="S94" s="6">
        <f>'Edu index'!S93*'world pop by country'!S94/'world pop by country'!S$2</f>
        <v>1.7699817997663894E-4</v>
      </c>
      <c r="T94" s="6">
        <f>'Edu index'!T93*'world pop by country'!T94/'world pop by country'!T$2</f>
        <v>1.8630882912020445E-4</v>
      </c>
      <c r="U94" s="6">
        <f>'Edu index'!U93*'world pop by country'!U94/'world pop by country'!U$2</f>
        <v>1.9487629170423813E-4</v>
      </c>
      <c r="V94" s="6">
        <f>'Edu index'!V93*'world pop by country'!V94/'world pop by country'!V$2</f>
        <v>2.0361826709991597E-4</v>
      </c>
      <c r="W94" s="6">
        <f>'Edu index'!W93*'world pop by country'!W94/'world pop by country'!W$2</f>
        <v>2.1137979968254575E-4</v>
      </c>
      <c r="X94" s="6">
        <f>'Edu index'!X93*'world pop by country'!X94/'world pop by country'!X$2</f>
        <v>2.2070259132368891E-4</v>
      </c>
      <c r="Y94" s="6">
        <f>'Edu index'!Y93*'world pop by country'!Y94/'world pop by country'!Y$2</f>
        <v>2.2511041985691569E-4</v>
      </c>
      <c r="Z94" s="6">
        <f>'Edu index'!Z93*'world pop by country'!Z94/'world pop by country'!Z$2</f>
        <v>2.35415465161265E-4</v>
      </c>
      <c r="AA94" s="6">
        <f>'Edu index'!AA93*'world pop by country'!AA94/'world pop by country'!AA$2</f>
        <v>2.4526100502499163E-4</v>
      </c>
      <c r="AB94" s="6">
        <f>'Edu index'!AB93*'world pop by country'!AB94/'world pop by country'!AB$2</f>
        <v>2.5350137527353842E-4</v>
      </c>
      <c r="AC94" s="6">
        <f>'Edu index'!AC93*'world pop by country'!AC94/'world pop by country'!AC$2</f>
        <v>2.6168661063021221E-4</v>
      </c>
      <c r="AD94" s="6">
        <f>'Edu index'!AD93*'world pop by country'!AD94/'world pop by country'!AD$2</f>
        <v>2.6849843320584543E-4</v>
      </c>
      <c r="AE94" s="6">
        <f>'Edu index'!AE93*'world pop by country'!AE94/'world pop by country'!AE$2</f>
        <v>2.7389272157429719E-4</v>
      </c>
    </row>
    <row r="95" spans="1:31">
      <c r="A95" s="11" t="s">
        <v>1049</v>
      </c>
      <c r="B95" s="6">
        <f>'Edu index'!B94*'world pop by country'!B95/'world pop by country'!B$2</f>
        <v>4.479176658649709E-4</v>
      </c>
      <c r="C95" s="6">
        <f>'Edu index'!C94*'world pop by country'!C95/'world pop by country'!C$2</f>
        <v>4.567901808759628E-4</v>
      </c>
      <c r="D95" s="6">
        <f>'Edu index'!D94*'world pop by country'!D95/'world pop by country'!D$2</f>
        <v>4.635485985189121E-4</v>
      </c>
      <c r="E95" s="6">
        <f>'Edu index'!E94*'world pop by country'!E95/'world pop by country'!E$2</f>
        <v>4.6495552154065612E-4</v>
      </c>
      <c r="F95" s="6">
        <f>'Edu index'!F94*'world pop by country'!F95/'world pop by country'!F$2</f>
        <v>4.6387043114034414E-4</v>
      </c>
      <c r="G95" s="6">
        <f>'Edu index'!G94*'world pop by country'!G95/'world pop by country'!G$2</f>
        <v>4.6631884749489801E-4</v>
      </c>
      <c r="H95" s="6">
        <f>'Edu index'!H94*'world pop by country'!H95/'world pop by country'!H$2</f>
        <v>4.7599489311451787E-4</v>
      </c>
      <c r="I95" s="6">
        <f>'Edu index'!I94*'world pop by country'!I95/'world pop by country'!I$2</f>
        <v>4.8783538981258336E-4</v>
      </c>
      <c r="J95" s="6">
        <f>'Edu index'!J94*'world pop by country'!J95/'world pop by country'!J$2</f>
        <v>5.0351280083812749E-4</v>
      </c>
      <c r="K95" s="6">
        <f>'Edu index'!K94*'world pop by country'!K95/'world pop by country'!K$2</f>
        <v>5.2276115868395243E-4</v>
      </c>
      <c r="L95" s="6">
        <f>'Edu index'!L94*'world pop by country'!L95/'world pop by country'!L$2</f>
        <v>5.3252290411778022E-4</v>
      </c>
      <c r="M95" s="6">
        <f>'Edu index'!M94*'world pop by country'!M95/'world pop by country'!M$2</f>
        <v>5.4227846583240606E-4</v>
      </c>
      <c r="N95" s="6">
        <f>'Edu index'!N94*'world pop by country'!N95/'world pop by country'!N$2</f>
        <v>5.4726964037985436E-4</v>
      </c>
      <c r="O95" s="6">
        <f>'Edu index'!O94*'world pop by country'!O95/'world pop by country'!O$2</f>
        <v>5.5532805502770289E-4</v>
      </c>
      <c r="P95" s="6">
        <f>'Edu index'!P94*'world pop by country'!P95/'world pop by country'!P$2</f>
        <v>5.5689414202523429E-4</v>
      </c>
      <c r="Q95" s="6">
        <f>'Edu index'!Q94*'world pop by country'!Q95/'world pop by country'!Q$2</f>
        <v>5.6163721471718981E-4</v>
      </c>
      <c r="R95" s="6">
        <f>'Edu index'!R94*'world pop by country'!R95/'world pop by country'!R$2</f>
        <v>5.67760050720093E-4</v>
      </c>
      <c r="S95" s="6">
        <f>'Edu index'!S94*'world pop by country'!S95/'world pop by country'!S$2</f>
        <v>5.696168514167367E-4</v>
      </c>
      <c r="T95" s="6">
        <f>'Edu index'!T94*'world pop by country'!T95/'world pop by country'!T$2</f>
        <v>5.6686651150456631E-4</v>
      </c>
      <c r="U95" s="6">
        <f>'Edu index'!U94*'world pop by country'!U95/'world pop by country'!U$2</f>
        <v>5.6990495789217919E-4</v>
      </c>
      <c r="V95" s="6">
        <f>'Edu index'!V94*'world pop by country'!V95/'world pop by country'!V$2</f>
        <v>5.7372849624971387E-4</v>
      </c>
      <c r="W95" s="6">
        <f>'Edu index'!W94*'world pop by country'!W95/'world pop by country'!W$2</f>
        <v>5.7440426089063097E-4</v>
      </c>
      <c r="X95" s="6">
        <f>'Edu index'!X94*'world pop by country'!X95/'world pop by country'!X$2</f>
        <v>5.8616122909103442E-4</v>
      </c>
      <c r="Y95" s="6">
        <f>'Edu index'!Y94*'world pop by country'!Y95/'world pop by country'!Y$2</f>
        <v>5.8797879677681549E-4</v>
      </c>
      <c r="Z95" s="6">
        <f>'Edu index'!Z94*'world pop by country'!Z95/'world pop by country'!Z$2</f>
        <v>5.9712543239257801E-4</v>
      </c>
      <c r="AA95" s="6">
        <f>'Edu index'!AA94*'world pop by country'!AA95/'world pop by country'!AA$2</f>
        <v>6.0208576735303119E-4</v>
      </c>
      <c r="AB95" s="6">
        <f>'Edu index'!AB94*'world pop by country'!AB95/'world pop by country'!AB$2</f>
        <v>6.0206465425137457E-4</v>
      </c>
      <c r="AC95" s="6">
        <f>'Edu index'!AC94*'world pop by country'!AC95/'world pop by country'!AC$2</f>
        <v>6.0366760921054064E-4</v>
      </c>
      <c r="AD95" s="6">
        <f>'Edu index'!AD94*'world pop by country'!AD95/'world pop by country'!AD$2</f>
        <v>6.0283750244756332E-4</v>
      </c>
      <c r="AE95" s="6">
        <f>'Edu index'!AE94*'world pop by country'!AE95/'world pop by country'!AE$2</f>
        <v>6.1081983399242196E-4</v>
      </c>
    </row>
    <row r="96" spans="1:31">
      <c r="A96" s="11" t="s">
        <v>1050</v>
      </c>
      <c r="B96" s="6">
        <f>'Edu index'!B95*'world pop by country'!B96/'world pop by country'!B$2</f>
        <v>2.0362658340890893E-4</v>
      </c>
      <c r="C96" s="6">
        <f>'Edu index'!C95*'world pop by country'!C96/'world pop by country'!C$2</f>
        <v>2.0982226094041879E-4</v>
      </c>
      <c r="D96" s="6">
        <f>'Edu index'!D95*'world pop by country'!D96/'world pop by country'!D$2</f>
        <v>2.1457096305253946E-4</v>
      </c>
      <c r="E96" s="6">
        <f>'Edu index'!E95*'world pop by country'!E96/'world pop by country'!E$2</f>
        <v>2.1858768336113584E-4</v>
      </c>
      <c r="F96" s="6">
        <f>'Edu index'!F95*'world pop by country'!F96/'world pop by country'!F$2</f>
        <v>2.2696139819442529E-4</v>
      </c>
      <c r="G96" s="6">
        <f>'Edu index'!G95*'world pop by country'!G96/'world pop by country'!G$2</f>
        <v>2.2317953873286786E-4</v>
      </c>
      <c r="H96" s="6">
        <f>'Edu index'!H95*'world pop by country'!H96/'world pop by country'!H$2</f>
        <v>2.3742114923664125E-4</v>
      </c>
      <c r="I96" s="6">
        <f>'Edu index'!I95*'world pop by country'!I96/'world pop by country'!I$2</f>
        <v>2.4389394656854535E-4</v>
      </c>
      <c r="J96" s="6">
        <f>'Edu index'!J95*'world pop by country'!J96/'world pop by country'!J$2</f>
        <v>2.5118310977794263E-4</v>
      </c>
      <c r="K96" s="6">
        <f>'Edu index'!K95*'world pop by country'!K96/'world pop by country'!K$2</f>
        <v>2.5557119424340056E-4</v>
      </c>
      <c r="L96" s="6">
        <f>'Edu index'!L95*'world pop by country'!L96/'world pop by country'!L$2</f>
        <v>2.578744275108015E-4</v>
      </c>
      <c r="M96" s="6">
        <f>'Edu index'!M95*'world pop by country'!M96/'world pop by country'!M$2</f>
        <v>2.6021270798528878E-4</v>
      </c>
      <c r="N96" s="6">
        <f>'Edu index'!N95*'world pop by country'!N96/'world pop by country'!N$2</f>
        <v>2.6876912561549601E-4</v>
      </c>
      <c r="O96" s="6">
        <f>'Edu index'!O95*'world pop by country'!O96/'world pop by country'!O$2</f>
        <v>2.7819579963708714E-4</v>
      </c>
      <c r="P96" s="6">
        <f>'Edu index'!P95*'world pop by country'!P96/'world pop by country'!P$2</f>
        <v>2.847059166496685E-4</v>
      </c>
      <c r="Q96" s="6">
        <f>'Edu index'!Q95*'world pop by country'!Q96/'world pop by country'!Q$2</f>
        <v>2.9174936831888651E-4</v>
      </c>
      <c r="R96" s="6">
        <f>'Edu index'!R95*'world pop by country'!R96/'world pop by country'!R$2</f>
        <v>2.9599276280429328E-4</v>
      </c>
      <c r="S96" s="6">
        <f>'Edu index'!S95*'world pop by country'!S96/'world pop by country'!S$2</f>
        <v>3.0121837956041984E-4</v>
      </c>
      <c r="T96" s="6">
        <f>'Edu index'!T95*'world pop by country'!T96/'world pop by country'!T$2</f>
        <v>3.069711363997846E-4</v>
      </c>
      <c r="U96" s="6">
        <f>'Edu index'!U95*'world pop by country'!U96/'world pop by country'!U$2</f>
        <v>3.1444541058148028E-4</v>
      </c>
      <c r="V96" s="6">
        <f>'Edu index'!V95*'world pop by country'!V96/'world pop by country'!V$2</f>
        <v>3.21900541765916E-4</v>
      </c>
      <c r="W96" s="6">
        <f>'Edu index'!W95*'world pop by country'!W96/'world pop by country'!W$2</f>
        <v>3.3691355390482033E-4</v>
      </c>
      <c r="X96" s="6">
        <f>'Edu index'!X95*'world pop by country'!X96/'world pop by country'!X$2</f>
        <v>3.4813518643170966E-4</v>
      </c>
      <c r="Y96" s="6">
        <f>'Edu index'!Y95*'world pop by country'!Y96/'world pop by country'!Y$2</f>
        <v>3.5325071969090571E-4</v>
      </c>
      <c r="Z96" s="6">
        <f>'Edu index'!Z95*'world pop by country'!Z96/'world pop by country'!Z$2</f>
        <v>3.6123649808909571E-4</v>
      </c>
      <c r="AA96" s="6">
        <f>'Edu index'!AA95*'world pop by country'!AA96/'world pop by country'!AA$2</f>
        <v>3.7351459918433792E-4</v>
      </c>
      <c r="AB96" s="6">
        <f>'Edu index'!AB95*'world pop by country'!AB96/'world pop by country'!AB$2</f>
        <v>3.8221248897031762E-4</v>
      </c>
      <c r="AC96" s="6">
        <f>'Edu index'!AC95*'world pop by country'!AC96/'world pop by country'!AC$2</f>
        <v>3.8475632695524889E-4</v>
      </c>
      <c r="AD96" s="6">
        <f>'Edu index'!AD95*'world pop by country'!AD96/'world pop by country'!AD$2</f>
        <v>3.8580973007850766E-4</v>
      </c>
      <c r="AE96" s="6">
        <f>'Edu index'!AE95*'world pop by country'!AE96/'world pop by country'!AE$2</f>
        <v>3.9182308721150534E-4</v>
      </c>
    </row>
    <row r="97" spans="1:31">
      <c r="A97" s="11" t="s">
        <v>1051</v>
      </c>
      <c r="B97" s="6">
        <f>'Edu index'!B96*'world pop by country'!B97/'world pop by country'!B$2</f>
        <v>4.2673773453290353E-4</v>
      </c>
      <c r="C97" s="6">
        <f>'Edu index'!C96*'world pop by country'!C97/'world pop by country'!C$2</f>
        <v>4.3164400755229691E-4</v>
      </c>
      <c r="D97" s="6">
        <f>'Edu index'!D96*'world pop by country'!D97/'world pop by country'!D$2</f>
        <v>4.3198013466940512E-4</v>
      </c>
      <c r="E97" s="6">
        <f>'Edu index'!E96*'world pop by country'!E97/'world pop by country'!E$2</f>
        <v>4.2589344024905569E-4</v>
      </c>
      <c r="F97" s="6">
        <f>'Edu index'!F96*'world pop by country'!F97/'world pop by country'!F$2</f>
        <v>4.2277447136154604E-4</v>
      </c>
      <c r="G97" s="6">
        <f>'Edu index'!G96*'world pop by country'!G97/'world pop by country'!G$2</f>
        <v>4.2574861896980482E-4</v>
      </c>
      <c r="H97" s="6">
        <f>'Edu index'!H96*'world pop by country'!H97/'world pop by country'!H$2</f>
        <v>4.2829986181233692E-4</v>
      </c>
      <c r="I97" s="6">
        <f>'Edu index'!I96*'world pop by country'!I97/'world pop by country'!I$2</f>
        <v>4.323587799734711E-4</v>
      </c>
      <c r="J97" s="6">
        <f>'Edu index'!J96*'world pop by country'!J97/'world pop by country'!J$2</f>
        <v>4.4166004304663697E-4</v>
      </c>
      <c r="K97" s="6">
        <f>'Edu index'!K96*'world pop by country'!K97/'world pop by country'!K$2</f>
        <v>4.5065585988505894E-4</v>
      </c>
      <c r="L97" s="6">
        <f>'Edu index'!L96*'world pop by country'!L97/'world pop by country'!L$2</f>
        <v>4.5674460866955836E-4</v>
      </c>
      <c r="M97" s="6">
        <f>'Edu index'!M96*'world pop by country'!M97/'world pop by country'!M$2</f>
        <v>4.7291175417024737E-4</v>
      </c>
      <c r="N97" s="6">
        <f>'Edu index'!N96*'world pop by country'!N97/'world pop by country'!N$2</f>
        <v>4.8438434729920814E-4</v>
      </c>
      <c r="O97" s="6">
        <f>'Edu index'!O96*'world pop by country'!O97/'world pop by country'!O$2</f>
        <v>4.9513802862387714E-4</v>
      </c>
      <c r="P97" s="6">
        <f>'Edu index'!P96*'world pop by country'!P97/'world pop by country'!P$2</f>
        <v>5.0667663301961834E-4</v>
      </c>
      <c r="Q97" s="6">
        <f>'Edu index'!Q96*'world pop by country'!Q97/'world pop by country'!Q$2</f>
        <v>5.1290140932669847E-4</v>
      </c>
      <c r="R97" s="6">
        <f>'Edu index'!R96*'world pop by country'!R97/'world pop by country'!R$2</f>
        <v>5.0931668434968727E-4</v>
      </c>
      <c r="S97" s="6">
        <f>'Edu index'!S96*'world pop by country'!S97/'world pop by country'!S$2</f>
        <v>5.0636113305690413E-4</v>
      </c>
      <c r="T97" s="6">
        <f>'Edu index'!T96*'world pop by country'!T97/'world pop by country'!T$2</f>
        <v>5.0434396636812775E-4</v>
      </c>
      <c r="U97" s="6">
        <f>'Edu index'!U96*'world pop by country'!U97/'world pop by country'!U$2</f>
        <v>4.9432065717541914E-4</v>
      </c>
      <c r="V97" s="6">
        <f>'Edu index'!V96*'world pop by country'!V97/'world pop by country'!V$2</f>
        <v>4.8580722906996362E-4</v>
      </c>
      <c r="W97" s="6">
        <f>'Edu index'!W96*'world pop by country'!W97/'world pop by country'!W$2</f>
        <v>4.7769391181463953E-4</v>
      </c>
      <c r="X97" s="6">
        <f>'Edu index'!X96*'world pop by country'!X97/'world pop by country'!X$2</f>
        <v>4.6858156932215841E-4</v>
      </c>
      <c r="Y97" s="6">
        <f>'Edu index'!Y96*'world pop by country'!Y97/'world pop by country'!Y$2</f>
        <v>4.674705285793765E-4</v>
      </c>
      <c r="Z97" s="6">
        <f>'Edu index'!Z96*'world pop by country'!Z97/'world pop by country'!Z$2</f>
        <v>4.6777809448768462E-4</v>
      </c>
      <c r="AA97" s="6">
        <f>'Edu index'!AA96*'world pop by country'!AA97/'world pop by country'!AA$2</f>
        <v>4.6436335944496752E-4</v>
      </c>
      <c r="AB97" s="6">
        <f>'Edu index'!AB96*'world pop by country'!AB97/'world pop by country'!AB$2</f>
        <v>4.6372180786259919E-4</v>
      </c>
      <c r="AC97" s="6">
        <f>'Edu index'!AC96*'world pop by country'!AC97/'world pop by country'!AC$2</f>
        <v>4.6288373438415091E-4</v>
      </c>
      <c r="AD97" s="6">
        <f>'Edu index'!AD96*'world pop by country'!AD97/'world pop by country'!AD$2</f>
        <v>4.6310897702901601E-4</v>
      </c>
      <c r="AE97" s="6">
        <f>'Edu index'!AE96*'world pop by country'!AE97/'world pop by country'!AE$2</f>
        <v>4.5744762357866558E-4</v>
      </c>
    </row>
    <row r="98" spans="1:31">
      <c r="A98" s="11" t="s">
        <v>1052</v>
      </c>
      <c r="B98" s="6">
        <f>'Edu index'!B97*'world pop by country'!B98/'world pop by country'!B$2</f>
        <v>0</v>
      </c>
      <c r="C98" s="6">
        <f>'Edu index'!C97*'world pop by country'!C98/'world pop by country'!C$2</f>
        <v>0</v>
      </c>
      <c r="D98" s="6">
        <f>'Edu index'!D97*'world pop by country'!D98/'world pop by country'!D$2</f>
        <v>0</v>
      </c>
      <c r="E98" s="6">
        <f>'Edu index'!E97*'world pop by country'!E98/'world pop by country'!E$2</f>
        <v>0</v>
      </c>
      <c r="F98" s="6">
        <f>'Edu index'!F97*'world pop by country'!F98/'world pop by country'!F$2</f>
        <v>0</v>
      </c>
      <c r="G98" s="6">
        <f>'Edu index'!G97*'world pop by country'!G98/'world pop by country'!G$2</f>
        <v>0</v>
      </c>
      <c r="H98" s="6">
        <f>'Edu index'!H97*'world pop by country'!H98/'world pop by country'!H$2</f>
        <v>0</v>
      </c>
      <c r="I98" s="6">
        <f>'Edu index'!I97*'world pop by country'!I98/'world pop by country'!I$2</f>
        <v>0</v>
      </c>
      <c r="J98" s="6">
        <f>'Edu index'!J97*'world pop by country'!J98/'world pop by country'!J$2</f>
        <v>0</v>
      </c>
      <c r="K98" s="6">
        <f>'Edu index'!K97*'world pop by country'!K98/'world pop by country'!K$2</f>
        <v>0</v>
      </c>
      <c r="L98" s="6">
        <f>'Edu index'!L97*'world pop by country'!L98/'world pop by country'!L$2</f>
        <v>0</v>
      </c>
      <c r="M98" s="6">
        <f>'Edu index'!M97*'world pop by country'!M98/'world pop by country'!M$2</f>
        <v>0</v>
      </c>
      <c r="N98" s="6">
        <f>'Edu index'!N97*'world pop by country'!N98/'world pop by country'!N$2</f>
        <v>0</v>
      </c>
      <c r="O98" s="6">
        <f>'Edu index'!O97*'world pop by country'!O98/'world pop by country'!O$2</f>
        <v>0</v>
      </c>
      <c r="P98" s="6">
        <f>'Edu index'!P97*'world pop by country'!P98/'world pop by country'!P$2</f>
        <v>0</v>
      </c>
      <c r="Q98" s="6">
        <f>'Edu index'!Q97*'world pop by country'!Q98/'world pop by country'!Q$2</f>
        <v>4.1369993871780082E-4</v>
      </c>
      <c r="R98" s="6">
        <f>'Edu index'!R97*'world pop by country'!R98/'world pop by country'!R$2</f>
        <v>4.5686497218284949E-4</v>
      </c>
      <c r="S98" s="6">
        <f>'Edu index'!S97*'world pop by country'!S98/'world pop by country'!S$2</f>
        <v>5.1637738983660814E-4</v>
      </c>
      <c r="T98" s="6">
        <f>'Edu index'!T97*'world pop by country'!T98/'world pop by country'!T$2</f>
        <v>4.7024776860147215E-4</v>
      </c>
      <c r="U98" s="6">
        <f>'Edu index'!U97*'world pop by country'!U98/'world pop by country'!U$2</f>
        <v>4.253259728286945E-4</v>
      </c>
      <c r="V98" s="6">
        <f>'Edu index'!V97*'world pop by country'!V98/'world pop by country'!V$2</f>
        <v>4.2554059972722396E-4</v>
      </c>
      <c r="W98" s="6">
        <f>'Edu index'!W97*'world pop by country'!W98/'world pop by country'!W$2</f>
        <v>4.3115836093322895E-4</v>
      </c>
      <c r="X98" s="6">
        <f>'Edu index'!X97*'world pop by country'!X98/'world pop by country'!X$2</f>
        <v>4.1734920884434689E-4</v>
      </c>
      <c r="Y98" s="6">
        <f>'Edu index'!Y97*'world pop by country'!Y98/'world pop by country'!Y$2</f>
        <v>4.1293811225381845E-4</v>
      </c>
      <c r="Z98" s="6">
        <f>'Edu index'!Z97*'world pop by country'!Z98/'world pop by country'!Z$2</f>
        <v>4.011683124847922E-4</v>
      </c>
      <c r="AA98" s="6">
        <f>'Edu index'!AA97*'world pop by country'!AA98/'world pop by country'!AA$2</f>
        <v>3.9878081700859094E-4</v>
      </c>
      <c r="AB98" s="6">
        <f>'Edu index'!AB97*'world pop by country'!AB98/'world pop by country'!AB$2</f>
        <v>3.9831640858117363E-4</v>
      </c>
      <c r="AC98" s="6">
        <f>'Edu index'!AC97*'world pop by country'!AC98/'world pop by country'!AC$2</f>
        <v>4.1202613410914454E-4</v>
      </c>
      <c r="AD98" s="6">
        <f>'Edu index'!AD97*'world pop by country'!AD98/'world pop by country'!AD$2</f>
        <v>4.1273292654357018E-4</v>
      </c>
      <c r="AE98" s="6">
        <f>'Edu index'!AE97*'world pop by country'!AE98/'world pop by country'!AE$2</f>
        <v>4.1364034187375977E-4</v>
      </c>
    </row>
    <row r="99" spans="1:31">
      <c r="A99" s="11" t="s">
        <v>1053</v>
      </c>
      <c r="B99" s="6">
        <f>'Edu index'!B98*'world pop by country'!B99/'world pop by country'!B$2</f>
        <v>1.019992210781025E-4</v>
      </c>
      <c r="C99" s="6">
        <f>'Edu index'!C98*'world pop by country'!C99/'world pop by country'!C$2</f>
        <v>1.0454835778046613E-4</v>
      </c>
      <c r="D99" s="6">
        <f>'Edu index'!D98*'world pop by country'!D99/'world pop by country'!D$2</f>
        <v>1.0620332723080478E-4</v>
      </c>
      <c r="E99" s="6">
        <f>'Edu index'!E98*'world pop by country'!E99/'world pop by country'!E$2</f>
        <v>1.0570206596784657E-4</v>
      </c>
      <c r="F99" s="6">
        <f>'Edu index'!F98*'world pop by country'!F99/'world pop by country'!F$2</f>
        <v>1.095888889823713E-4</v>
      </c>
      <c r="G99" s="6">
        <f>'Edu index'!G98*'world pop by country'!G99/'world pop by country'!G$2</f>
        <v>1.122783984083075E-4</v>
      </c>
      <c r="H99" s="6">
        <f>'Edu index'!H98*'world pop by country'!H99/'world pop by country'!H$2</f>
        <v>1.1323061716868374E-4</v>
      </c>
      <c r="I99" s="6">
        <f>'Edu index'!I98*'world pop by country'!I99/'world pop by country'!I$2</f>
        <v>1.1483197706302069E-4</v>
      </c>
      <c r="J99" s="6">
        <f>'Edu index'!J98*'world pop by country'!J99/'world pop by country'!J$2</f>
        <v>1.1667975522615543E-4</v>
      </c>
      <c r="K99" s="6">
        <f>'Edu index'!K98*'world pop by country'!K99/'world pop by country'!K$2</f>
        <v>1.1819876555854953E-4</v>
      </c>
      <c r="L99" s="6">
        <f>'Edu index'!L98*'world pop by country'!L99/'world pop by country'!L$2</f>
        <v>1.2612122550173388E-4</v>
      </c>
      <c r="M99" s="6">
        <f>'Edu index'!M98*'world pop by country'!M99/'world pop by country'!M$2</f>
        <v>1.2962232284024133E-4</v>
      </c>
      <c r="N99" s="6">
        <f>'Edu index'!N98*'world pop by country'!N99/'world pop by country'!N$2</f>
        <v>1.3270775308062122E-4</v>
      </c>
      <c r="O99" s="6">
        <f>'Edu index'!O98*'world pop by country'!O99/'world pop by country'!O$2</f>
        <v>1.3731084629940875E-4</v>
      </c>
      <c r="P99" s="6">
        <f>'Edu index'!P98*'world pop by country'!P99/'world pop by country'!P$2</f>
        <v>1.4001208497610752E-4</v>
      </c>
      <c r="Q99" s="6">
        <f>'Edu index'!Q98*'world pop by country'!Q99/'world pop by country'!Q$2</f>
        <v>1.4283858680090092E-4</v>
      </c>
      <c r="R99" s="6">
        <f>'Edu index'!R98*'world pop by country'!R99/'world pop by country'!R$2</f>
        <v>1.4558240198115008E-4</v>
      </c>
      <c r="S99" s="6">
        <f>'Edu index'!S98*'world pop by country'!S99/'world pop by country'!S$2</f>
        <v>1.4956486107979339E-4</v>
      </c>
      <c r="T99" s="6">
        <f>'Edu index'!T98*'world pop by country'!T99/'world pop by country'!T$2</f>
        <v>1.5054145041503843E-4</v>
      </c>
      <c r="U99" s="6">
        <f>'Edu index'!U98*'world pop by country'!U99/'world pop by country'!U$2</f>
        <v>1.5783477773672954E-4</v>
      </c>
      <c r="V99" s="6">
        <f>'Edu index'!V98*'world pop by country'!V99/'world pop by country'!V$2</f>
        <v>1.575954533037041E-4</v>
      </c>
      <c r="W99" s="6">
        <f>'Edu index'!W98*'world pop by country'!W99/'world pop by country'!W$2</f>
        <v>1.6117635285290788E-4</v>
      </c>
      <c r="X99" s="6">
        <f>'Edu index'!X98*'world pop by country'!X99/'world pop by country'!X$2</f>
        <v>1.6506785333687856E-4</v>
      </c>
      <c r="Y99" s="6">
        <f>'Edu index'!Y98*'world pop by country'!Y99/'world pop by country'!Y$2</f>
        <v>1.6839141735122356E-4</v>
      </c>
      <c r="Z99" s="6">
        <f>'Edu index'!Z98*'world pop by country'!Z99/'world pop by country'!Z$2</f>
        <v>1.7181429671747541E-4</v>
      </c>
      <c r="AA99" s="6">
        <f>'Edu index'!AA98*'world pop by country'!AA99/'world pop by country'!AA$2</f>
        <v>1.7385715988770326E-4</v>
      </c>
      <c r="AB99" s="6">
        <f>'Edu index'!AB98*'world pop by country'!AB99/'world pop by country'!AB$2</f>
        <v>1.7708252651299966E-4</v>
      </c>
      <c r="AC99" s="6">
        <f>'Edu index'!AC98*'world pop by country'!AC99/'world pop by country'!AC$2</f>
        <v>1.7943773315313939E-4</v>
      </c>
      <c r="AD99" s="6">
        <f>'Edu index'!AD98*'world pop by country'!AD99/'world pop by country'!AD$2</f>
        <v>1.8093823286625179E-4</v>
      </c>
      <c r="AE99" s="6">
        <f>'Edu index'!AE98*'world pop by country'!AE99/'world pop by country'!AE$2</f>
        <v>1.8261461485156522E-4</v>
      </c>
    </row>
    <row r="100" spans="1:31">
      <c r="A100" s="11" t="s">
        <v>1054</v>
      </c>
      <c r="B100" s="6">
        <f>'Edu index'!B99*'world pop by country'!B100/'world pop by country'!B$2</f>
        <v>0</v>
      </c>
      <c r="C100" s="6">
        <f>'Edu index'!C99*'world pop by country'!C100/'world pop by country'!C$2</f>
        <v>0</v>
      </c>
      <c r="D100" s="6">
        <f>'Edu index'!D99*'world pop by country'!D100/'world pop by country'!D$2</f>
        <v>0</v>
      </c>
      <c r="E100" s="6">
        <f>'Edu index'!E99*'world pop by country'!E100/'world pop by country'!E$2</f>
        <v>0</v>
      </c>
      <c r="F100" s="6">
        <f>'Edu index'!F99*'world pop by country'!F100/'world pop by country'!F$2</f>
        <v>0</v>
      </c>
      <c r="G100" s="6">
        <f>'Edu index'!G99*'world pop by country'!G100/'world pop by country'!G$2</f>
        <v>0</v>
      </c>
      <c r="H100" s="6">
        <f>'Edu index'!H99*'world pop by country'!H100/'world pop by country'!H$2</f>
        <v>0</v>
      </c>
      <c r="I100" s="6">
        <f>'Edu index'!I99*'world pop by country'!I100/'world pop by country'!I$2</f>
        <v>0</v>
      </c>
      <c r="J100" s="6">
        <f>'Edu index'!J99*'world pop by country'!J100/'world pop by country'!J$2</f>
        <v>0</v>
      </c>
      <c r="K100" s="6">
        <f>'Edu index'!K99*'world pop by country'!K100/'world pop by country'!K$2</f>
        <v>1.4110362297807771E-4</v>
      </c>
      <c r="L100" s="6">
        <f>'Edu index'!L99*'world pop by country'!L100/'world pop by country'!L$2</f>
        <v>1.6351871600041556E-4</v>
      </c>
      <c r="M100" s="6">
        <f>'Edu index'!M99*'world pop by country'!M100/'world pop by country'!M$2</f>
        <v>1.6391704382233489E-4</v>
      </c>
      <c r="N100" s="6">
        <f>'Edu index'!N99*'world pop by country'!N100/'world pop by country'!N$2</f>
        <v>1.6449901600546526E-4</v>
      </c>
      <c r="O100" s="6">
        <f>'Edu index'!O99*'world pop by country'!O100/'world pop by country'!O$2</f>
        <v>1.6566035003882516E-4</v>
      </c>
      <c r="P100" s="6">
        <f>'Edu index'!P99*'world pop by country'!P100/'world pop by country'!P$2</f>
        <v>1.6657949036561335E-4</v>
      </c>
      <c r="Q100" s="6">
        <f>'Edu index'!Q99*'world pop by country'!Q100/'world pop by country'!Q$2</f>
        <v>1.6769054962931641E-4</v>
      </c>
      <c r="R100" s="6">
        <f>'Edu index'!R99*'world pop by country'!R100/'world pop by country'!R$2</f>
        <v>1.6893141344802054E-4</v>
      </c>
      <c r="S100" s="6">
        <f>'Edu index'!S99*'world pop by country'!S100/'world pop by country'!S$2</f>
        <v>1.7080956698275031E-4</v>
      </c>
      <c r="T100" s="6">
        <f>'Edu index'!T99*'world pop by country'!T100/'world pop by country'!T$2</f>
        <v>1.7245276252053466E-4</v>
      </c>
      <c r="U100" s="6">
        <f>'Edu index'!U99*'world pop by country'!U100/'world pop by country'!U$2</f>
        <v>1.7412974633068749E-4</v>
      </c>
      <c r="V100" s="6">
        <f>'Edu index'!V99*'world pop by country'!V100/'world pop by country'!V$2</f>
        <v>1.7586613130911636E-4</v>
      </c>
      <c r="W100" s="6">
        <f>'Edu index'!W99*'world pop by country'!W100/'world pop by country'!W$2</f>
        <v>1.9040673027284334E-4</v>
      </c>
      <c r="X100" s="6">
        <f>'Edu index'!X99*'world pop by country'!X100/'world pop by country'!X$2</f>
        <v>1.8616483165836379E-4</v>
      </c>
      <c r="Y100" s="6">
        <f>'Edu index'!Y99*'world pop by country'!Y100/'world pop by country'!Y$2</f>
        <v>1.9112670120034034E-4</v>
      </c>
      <c r="Z100" s="6">
        <f>'Edu index'!Z99*'world pop by country'!Z100/'world pop by country'!Z$2</f>
        <v>1.9410200666872325E-4</v>
      </c>
      <c r="AA100" s="6">
        <f>'Edu index'!AA99*'world pop by country'!AA100/'world pop by country'!AA$2</f>
        <v>1.9371214367063373E-4</v>
      </c>
      <c r="AB100" s="6">
        <f>'Edu index'!AB99*'world pop by country'!AB100/'world pop by country'!AB$2</f>
        <v>1.9690332425463839E-4</v>
      </c>
      <c r="AC100" s="6">
        <f>'Edu index'!AC99*'world pop by country'!AC100/'world pop by country'!AC$2</f>
        <v>2.0141231493567676E-4</v>
      </c>
      <c r="AD100" s="6">
        <f>'Edu index'!AD99*'world pop by country'!AD100/'world pop by country'!AD$2</f>
        <v>2.0349428862181894E-4</v>
      </c>
      <c r="AE100" s="6">
        <f>'Edu index'!AE99*'world pop by country'!AE100/'world pop by country'!AE$2</f>
        <v>2.075070444180549E-4</v>
      </c>
    </row>
    <row r="101" spans="1:31">
      <c r="A101" s="11" t="s">
        <v>1055</v>
      </c>
      <c r="B101" s="6">
        <f>'Edu index'!B100*'world pop by country'!B101/'world pop by country'!B$2</f>
        <v>2.4527718548237931E-4</v>
      </c>
      <c r="C101" s="6">
        <f>'Edu index'!C100*'world pop by country'!C101/'world pop by country'!C$2</f>
        <v>2.5616778501497746E-4</v>
      </c>
      <c r="D101" s="6">
        <f>'Edu index'!D100*'world pop by country'!D101/'world pop by country'!D$2</f>
        <v>2.6629195495803896E-4</v>
      </c>
      <c r="E101" s="6">
        <f>'Edu index'!E100*'world pop by country'!E101/'world pop by country'!E$2</f>
        <v>2.7643063689353274E-4</v>
      </c>
      <c r="F101" s="6">
        <f>'Edu index'!F100*'world pop by country'!F101/'world pop by country'!F$2</f>
        <v>2.8562336325727456E-4</v>
      </c>
      <c r="G101" s="6">
        <f>'Edu index'!G100*'world pop by country'!G101/'world pop by country'!G$2</f>
        <v>2.9311218179568728E-4</v>
      </c>
      <c r="H101" s="6">
        <f>'Edu index'!H100*'world pop by country'!H101/'world pop by country'!H$2</f>
        <v>2.9947254553183819E-4</v>
      </c>
      <c r="I101" s="6">
        <f>'Edu index'!I100*'world pop by country'!I101/'world pop by country'!I$2</f>
        <v>3.0515088864878446E-4</v>
      </c>
      <c r="J101" s="6">
        <f>'Edu index'!J100*'world pop by country'!J101/'world pop by country'!J$2</f>
        <v>3.1154926578853815E-4</v>
      </c>
      <c r="K101" s="6">
        <f>'Edu index'!K100*'world pop by country'!K101/'world pop by country'!K$2</f>
        <v>3.1765350843730305E-4</v>
      </c>
      <c r="L101" s="6">
        <f>'Edu index'!L100*'world pop by country'!L101/'world pop by country'!L$2</f>
        <v>3.246636579055388E-4</v>
      </c>
      <c r="M101" s="6">
        <f>'Edu index'!M100*'world pop by country'!M101/'world pop by country'!M$2</f>
        <v>3.3141463939515811E-4</v>
      </c>
      <c r="N101" s="6">
        <f>'Edu index'!N100*'world pop by country'!N101/'world pop by country'!N$2</f>
        <v>3.3975889071778442E-4</v>
      </c>
      <c r="O101" s="6">
        <f>'Edu index'!O100*'world pop by country'!O101/'world pop by country'!O$2</f>
        <v>3.4711896351220984E-4</v>
      </c>
      <c r="P101" s="6">
        <f>'Edu index'!P100*'world pop by country'!P101/'world pop by country'!P$2</f>
        <v>3.5497875671516301E-4</v>
      </c>
      <c r="Q101" s="6">
        <f>'Edu index'!Q100*'world pop by country'!Q101/'world pop by country'!Q$2</f>
        <v>3.6534743228196443E-4</v>
      </c>
      <c r="R101" s="6">
        <f>'Edu index'!R100*'world pop by country'!R101/'world pop by country'!R$2</f>
        <v>3.7682043115816108E-4</v>
      </c>
      <c r="S101" s="6">
        <f>'Edu index'!S100*'world pop by country'!S101/'world pop by country'!S$2</f>
        <v>3.8935465762191765E-4</v>
      </c>
      <c r="T101" s="6">
        <f>'Edu index'!T100*'world pop by country'!T101/'world pop by country'!T$2</f>
        <v>4.0161676884577804E-4</v>
      </c>
      <c r="U101" s="6">
        <f>'Edu index'!U100*'world pop by country'!U101/'world pop by country'!U$2</f>
        <v>4.1413698695121049E-4</v>
      </c>
      <c r="V101" s="6">
        <f>'Edu index'!V100*'world pop by country'!V101/'world pop by country'!V$2</f>
        <v>4.2742210216350124E-4</v>
      </c>
      <c r="W101" s="6">
        <f>'Edu index'!W100*'world pop by country'!W101/'world pop by country'!W$2</f>
        <v>4.3488538021418244E-4</v>
      </c>
      <c r="X101" s="6">
        <f>'Edu index'!X100*'world pop by country'!X101/'world pop by country'!X$2</f>
        <v>4.4174987695003745E-4</v>
      </c>
      <c r="Y101" s="6">
        <f>'Edu index'!Y100*'world pop by country'!Y101/'world pop by country'!Y$2</f>
        <v>4.5280047925098525E-4</v>
      </c>
      <c r="Z101" s="6">
        <f>'Edu index'!Z100*'world pop by country'!Z101/'world pop by country'!Z$2</f>
        <v>4.6033211513295757E-4</v>
      </c>
      <c r="AA101" s="6">
        <f>'Edu index'!AA100*'world pop by country'!AA101/'world pop by country'!AA$2</f>
        <v>4.6531107493091032E-4</v>
      </c>
      <c r="AB101" s="6">
        <f>'Edu index'!AB100*'world pop by country'!AB101/'world pop by country'!AB$2</f>
        <v>4.6846453362463458E-4</v>
      </c>
      <c r="AC101" s="6">
        <f>'Edu index'!AC100*'world pop by country'!AC101/'world pop by country'!AC$2</f>
        <v>4.7770242946391142E-4</v>
      </c>
      <c r="AD101" s="6">
        <f>'Edu index'!AD100*'world pop by country'!AD101/'world pop by country'!AD$2</f>
        <v>4.8250074681781209E-4</v>
      </c>
      <c r="AE101" s="6">
        <f>'Edu index'!AE100*'world pop by country'!AE101/'world pop by country'!AE$2</f>
        <v>4.8938346050811518E-4</v>
      </c>
    </row>
    <row r="102" spans="1:31">
      <c r="A102" s="11" t="s">
        <v>1056</v>
      </c>
      <c r="B102" s="6">
        <f>'Edu index'!B101*'world pop by country'!B102/'world pop by country'!B$2</f>
        <v>0</v>
      </c>
      <c r="C102" s="6">
        <f>'Edu index'!C101*'world pop by country'!C102/'world pop by country'!C$2</f>
        <v>0</v>
      </c>
      <c r="D102" s="6">
        <f>'Edu index'!D101*'world pop by country'!D102/'world pop by country'!D$2</f>
        <v>0</v>
      </c>
      <c r="E102" s="6">
        <f>'Edu index'!E101*'world pop by country'!E102/'world pop by country'!E$2</f>
        <v>0</v>
      </c>
      <c r="F102" s="6">
        <f>'Edu index'!F101*'world pop by country'!F102/'world pop by country'!F$2</f>
        <v>0</v>
      </c>
      <c r="G102" s="6">
        <f>'Edu index'!G101*'world pop by country'!G102/'world pop by country'!G$2</f>
        <v>0</v>
      </c>
      <c r="H102" s="6">
        <f>'Edu index'!H101*'world pop by country'!H102/'world pop by country'!H$2</f>
        <v>0</v>
      </c>
      <c r="I102" s="6">
        <f>'Edu index'!I101*'world pop by country'!I102/'world pop by country'!I$2</f>
        <v>0</v>
      </c>
      <c r="J102" s="6">
        <f>'Edu index'!J101*'world pop by country'!J102/'world pop by country'!J$2</f>
        <v>0</v>
      </c>
      <c r="K102" s="6">
        <f>'Edu index'!K101*'world pop by country'!K102/'world pop by country'!K$2</f>
        <v>0</v>
      </c>
      <c r="L102" s="6">
        <f>'Edu index'!L101*'world pop by country'!L102/'world pop by country'!L$2</f>
        <v>4.1348988742404989E-6</v>
      </c>
      <c r="M102" s="6">
        <f>'Edu index'!M101*'world pop by country'!M102/'world pop by country'!M$2</f>
        <v>4.2011846398680432E-6</v>
      </c>
      <c r="N102" s="6">
        <f>'Edu index'!N101*'world pop by country'!N102/'world pop by country'!N$2</f>
        <v>4.2499990466905522E-6</v>
      </c>
      <c r="O102" s="6">
        <f>'Edu index'!O101*'world pop by country'!O102/'world pop by country'!O$2</f>
        <v>4.3080846944398117E-6</v>
      </c>
      <c r="P102" s="6">
        <f>'Edu index'!P101*'world pop by country'!P102/'world pop by country'!P$2</f>
        <v>4.3685064087409634E-6</v>
      </c>
      <c r="Q102" s="6">
        <f>'Edu index'!Q101*'world pop by country'!Q102/'world pop by country'!Q$2</f>
        <v>4.3860729306701082E-6</v>
      </c>
      <c r="R102" s="6">
        <f>'Edu index'!R101*'world pop by country'!R102/'world pop by country'!R$2</f>
        <v>4.4266460136361506E-6</v>
      </c>
      <c r="S102" s="6">
        <f>'Edu index'!S101*'world pop by country'!S102/'world pop by country'!S$2</f>
        <v>4.4621147652971198E-6</v>
      </c>
      <c r="T102" s="6">
        <f>'Edu index'!T101*'world pop by country'!T102/'world pop by country'!T$2</f>
        <v>4.5392642252586238E-6</v>
      </c>
      <c r="U102" s="6">
        <f>'Edu index'!U101*'world pop by country'!U102/'world pop by country'!U$2</f>
        <v>4.5308622147154206E-6</v>
      </c>
      <c r="V102" s="6">
        <f>'Edu index'!V101*'world pop by country'!V102/'world pop by country'!V$2</f>
        <v>4.5913749923859164E-6</v>
      </c>
      <c r="W102" s="6">
        <f>'Edu index'!W101*'world pop by country'!W102/'world pop by country'!W$2</f>
        <v>4.6413726769919549E-6</v>
      </c>
      <c r="X102" s="6">
        <f>'Edu index'!X101*'world pop by country'!X102/'world pop by country'!X$2</f>
        <v>4.6655673603742141E-6</v>
      </c>
      <c r="Y102" s="6">
        <f>'Edu index'!Y101*'world pop by country'!Y102/'world pop by country'!Y$2</f>
        <v>4.6321508022427837E-6</v>
      </c>
      <c r="Z102" s="6">
        <f>'Edu index'!Z101*'world pop by country'!Z102/'world pop by country'!Z$2</f>
        <v>4.5828511685883581E-6</v>
      </c>
      <c r="AA102" s="6">
        <f>'Edu index'!AA101*'world pop by country'!AA102/'world pop by country'!AA$2</f>
        <v>4.5662449097399135E-6</v>
      </c>
      <c r="AB102" s="6">
        <f>'Edu index'!AB101*'world pop by country'!AB102/'world pop by country'!AB$2</f>
        <v>4.599422890558034E-6</v>
      </c>
      <c r="AC102" s="6">
        <f>'Edu index'!AC101*'world pop by country'!AC102/'world pop by country'!AC$2</f>
        <v>4.582238271968691E-6</v>
      </c>
      <c r="AD102" s="6">
        <f>'Edu index'!AD101*'world pop by country'!AD102/'world pop by country'!AD$2</f>
        <v>4.5954294720253409E-6</v>
      </c>
      <c r="AE102" s="6">
        <f>'Edu index'!AE101*'world pop by country'!AE102/'world pop by country'!AE$2</f>
        <v>4.5829866680635795E-6</v>
      </c>
    </row>
    <row r="103" spans="1:31">
      <c r="A103" s="11" t="s">
        <v>1057</v>
      </c>
      <c r="B103" s="6">
        <f>'Edu index'!B102*'world pop by country'!B103/'world pop by country'!B$2</f>
        <v>6.0624372503520442E-4</v>
      </c>
      <c r="C103" s="6">
        <f>'Edu index'!C102*'world pop by country'!C103/'world pop by country'!C$2</f>
        <v>6.107135835221911E-4</v>
      </c>
      <c r="D103" s="6">
        <f>'Edu index'!D102*'world pop by country'!D103/'world pop by country'!D$2</f>
        <v>6.0212462473162906E-4</v>
      </c>
      <c r="E103" s="6">
        <f>'Edu index'!E102*'world pop by country'!E103/'world pop by country'!E$2</f>
        <v>5.9327470490404255E-4</v>
      </c>
      <c r="F103" s="6">
        <f>'Edu index'!F102*'world pop by country'!F103/'world pop by country'!F$2</f>
        <v>5.9111737944939134E-4</v>
      </c>
      <c r="G103" s="6">
        <f>'Edu index'!G102*'world pop by country'!G103/'world pop by country'!G$2</f>
        <v>5.9619469068808114E-4</v>
      </c>
      <c r="H103" s="6">
        <f>'Edu index'!H102*'world pop by country'!H103/'world pop by country'!H$2</f>
        <v>6.0719223748459915E-4</v>
      </c>
      <c r="I103" s="6">
        <f>'Edu index'!I102*'world pop by country'!I103/'world pop by country'!I$2</f>
        <v>6.1987670696016619E-4</v>
      </c>
      <c r="J103" s="6">
        <f>'Edu index'!J102*'world pop by country'!J103/'world pop by country'!J$2</f>
        <v>6.3090204819834887E-4</v>
      </c>
      <c r="K103" s="6">
        <f>'Edu index'!K102*'world pop by country'!K103/'world pop by country'!K$2</f>
        <v>6.4279141797794119E-4</v>
      </c>
      <c r="L103" s="6">
        <f>'Edu index'!L102*'world pop by country'!L103/'world pop by country'!L$2</f>
        <v>6.5170600176311043E-4</v>
      </c>
      <c r="M103" s="6">
        <f>'Edu index'!M102*'world pop by country'!M103/'world pop by country'!M$2</f>
        <v>6.6504250220975156E-4</v>
      </c>
      <c r="N103" s="6">
        <f>'Edu index'!N102*'world pop by country'!N103/'world pop by country'!N$2</f>
        <v>6.7511477461214666E-4</v>
      </c>
      <c r="O103" s="6">
        <f>'Edu index'!O102*'world pop by country'!O103/'world pop by country'!O$2</f>
        <v>6.8587992817715679E-4</v>
      </c>
      <c r="P103" s="6">
        <f>'Edu index'!P102*'world pop by country'!P103/'world pop by country'!P$2</f>
        <v>6.8641936661355924E-4</v>
      </c>
      <c r="Q103" s="6">
        <f>'Edu index'!Q102*'world pop by country'!Q103/'world pop by country'!Q$2</f>
        <v>6.9602611228567043E-4</v>
      </c>
      <c r="R103" s="6">
        <f>'Edu index'!R102*'world pop by country'!R103/'world pop by country'!R$2</f>
        <v>6.9990260032291385E-4</v>
      </c>
      <c r="S103" s="6">
        <f>'Edu index'!S102*'world pop by country'!S103/'world pop by country'!S$2</f>
        <v>6.9729823913214513E-4</v>
      </c>
      <c r="T103" s="6">
        <f>'Edu index'!T102*'world pop by country'!T103/'world pop by country'!T$2</f>
        <v>6.9508161599635587E-4</v>
      </c>
      <c r="U103" s="6">
        <f>'Edu index'!U102*'world pop by country'!U103/'world pop by country'!U$2</f>
        <v>6.7025338879789069E-4</v>
      </c>
      <c r="V103" s="6">
        <f>'Edu index'!V102*'world pop by country'!V103/'world pop by country'!V$2</f>
        <v>6.6328010512217597E-4</v>
      </c>
      <c r="W103" s="6">
        <f>'Edu index'!W102*'world pop by country'!W103/'world pop by country'!W$2</f>
        <v>6.6011356719610555E-4</v>
      </c>
      <c r="X103" s="6">
        <f>'Edu index'!X102*'world pop by country'!X103/'world pop by country'!X$2</f>
        <v>6.4914204116989672E-4</v>
      </c>
      <c r="Y103" s="6">
        <f>'Edu index'!Y102*'world pop by country'!Y103/'world pop by country'!Y$2</f>
        <v>6.4442433320598895E-4</v>
      </c>
      <c r="Z103" s="6">
        <f>'Edu index'!Z102*'world pop by country'!Z103/'world pop by country'!Z$2</f>
        <v>6.5429144934554232E-4</v>
      </c>
      <c r="AA103" s="6">
        <f>'Edu index'!AA102*'world pop by country'!AA103/'world pop by country'!AA$2</f>
        <v>6.5228170776097851E-4</v>
      </c>
      <c r="AB103" s="6">
        <f>'Edu index'!AB102*'world pop by country'!AB103/'world pop by country'!AB$2</f>
        <v>6.5006822738799858E-4</v>
      </c>
      <c r="AC103" s="6">
        <f>'Edu index'!AC102*'world pop by country'!AC103/'world pop by country'!AC$2</f>
        <v>6.4749912973925162E-4</v>
      </c>
      <c r="AD103" s="6">
        <f>'Edu index'!AD102*'world pop by country'!AD103/'world pop by country'!AD$2</f>
        <v>6.4297992911062981E-4</v>
      </c>
      <c r="AE103" s="6">
        <f>'Edu index'!AE102*'world pop by country'!AE103/'world pop by country'!AE$2</f>
        <v>6.426744027801792E-4</v>
      </c>
    </row>
    <row r="104" spans="1:31">
      <c r="A104" s="11" t="s">
        <v>1058</v>
      </c>
      <c r="B104" s="6">
        <f>'Edu index'!B103*'world pop by country'!B104/'world pop by country'!B$2</f>
        <v>6.2961111214045821E-5</v>
      </c>
      <c r="C104" s="6">
        <f>'Edu index'!C103*'world pop by country'!C104/'world pop by country'!C$2</f>
        <v>6.3532054016785349E-5</v>
      </c>
      <c r="D104" s="6">
        <f>'Edu index'!D103*'world pop by country'!D104/'world pop by country'!D$2</f>
        <v>6.4030383535044349E-5</v>
      </c>
      <c r="E104" s="6">
        <f>'Edu index'!E103*'world pop by country'!E104/'world pop by country'!E$2</f>
        <v>6.4072235188989356E-5</v>
      </c>
      <c r="F104" s="6">
        <f>'Edu index'!F103*'world pop by country'!F104/'world pop by country'!F$2</f>
        <v>6.4278995778299766E-5</v>
      </c>
      <c r="G104" s="6">
        <f>'Edu index'!G103*'world pop by country'!G104/'world pop by country'!G$2</f>
        <v>6.4298761639759453E-5</v>
      </c>
      <c r="H104" s="6">
        <f>'Edu index'!H103*'world pop by country'!H104/'world pop by country'!H$2</f>
        <v>6.521487570093523E-5</v>
      </c>
      <c r="I104" s="6">
        <f>'Edu index'!I103*'world pop by country'!I104/'world pop by country'!I$2</f>
        <v>6.5184031270597512E-5</v>
      </c>
      <c r="J104" s="6">
        <f>'Edu index'!J103*'world pop by country'!J104/'world pop by country'!J$2</f>
        <v>6.5561731766139482E-5</v>
      </c>
      <c r="K104" s="6">
        <f>'Edu index'!K103*'world pop by country'!K104/'world pop by country'!K$2</f>
        <v>6.7174741017283563E-5</v>
      </c>
      <c r="L104" s="6">
        <f>'Edu index'!L103*'world pop by country'!L104/'world pop by country'!L$2</f>
        <v>6.6593792880968703E-5</v>
      </c>
      <c r="M104" s="6">
        <f>'Edu index'!M103*'world pop by country'!M104/'world pop by country'!M$2</f>
        <v>6.6582035443798403E-5</v>
      </c>
      <c r="N104" s="6">
        <f>'Edu index'!N103*'world pop by country'!N104/'world pop by country'!N$2</f>
        <v>6.6889917387776912E-5</v>
      </c>
      <c r="O104" s="6">
        <f>'Edu index'!O103*'world pop by country'!O104/'world pop by country'!O$2</f>
        <v>6.6767522995390328E-5</v>
      </c>
      <c r="P104" s="6">
        <f>'Edu index'!P103*'world pop by country'!P104/'world pop by country'!P$2</f>
        <v>6.698826475415125E-5</v>
      </c>
      <c r="Q104" s="6">
        <f>'Edu index'!Q103*'world pop by country'!Q104/'world pop by country'!Q$2</f>
        <v>6.7025234961084974E-5</v>
      </c>
      <c r="R104" s="6">
        <f>'Edu index'!R103*'world pop by country'!R104/'world pop by country'!R$2</f>
        <v>6.6786029312575988E-5</v>
      </c>
      <c r="S104" s="6">
        <f>'Edu index'!S103*'world pop by country'!S104/'world pop by country'!S$2</f>
        <v>6.635424774501921E-5</v>
      </c>
      <c r="T104" s="6">
        <f>'Edu index'!T103*'world pop by country'!T104/'world pop by country'!T$2</f>
        <v>6.5415345707549484E-5</v>
      </c>
      <c r="U104" s="6">
        <f>'Edu index'!U103*'world pop by country'!U104/'world pop by country'!U$2</f>
        <v>6.5023675238678452E-5</v>
      </c>
      <c r="V104" s="6">
        <f>'Edu index'!V103*'world pop by country'!V104/'world pop by country'!V$2</f>
        <v>6.4632659382599913E-5</v>
      </c>
      <c r="W104" s="6">
        <f>'Edu index'!W103*'world pop by country'!W104/'world pop by country'!W$2</f>
        <v>6.3695420558682571E-5</v>
      </c>
      <c r="X104" s="6">
        <f>'Edu index'!X103*'world pop by country'!X104/'world pop by country'!X$2</f>
        <v>6.2532573063784648E-5</v>
      </c>
      <c r="Y104" s="6">
        <f>'Edu index'!Y103*'world pop by country'!Y104/'world pop by country'!Y$2</f>
        <v>6.1372853690778355E-5</v>
      </c>
      <c r="Z104" s="6">
        <f>'Edu index'!Z103*'world pop by country'!Z104/'world pop by country'!Z$2</f>
        <v>6.0770122353350924E-5</v>
      </c>
      <c r="AA104" s="6">
        <f>'Edu index'!AA103*'world pop by country'!AA104/'world pop by country'!AA$2</f>
        <v>6.0222458370918621E-5</v>
      </c>
      <c r="AB104" s="6">
        <f>'Edu index'!AB103*'world pop by country'!AB104/'world pop by country'!AB$2</f>
        <v>6.0194043569902975E-5</v>
      </c>
      <c r="AC104" s="6">
        <f>'Edu index'!AC103*'world pop by country'!AC104/'world pop by country'!AC$2</f>
        <v>5.9818044682009173E-5</v>
      </c>
      <c r="AD104" s="6">
        <f>'Edu index'!AD103*'world pop by country'!AD104/'world pop by country'!AD$2</f>
        <v>5.9199908889505779E-5</v>
      </c>
      <c r="AE104" s="6">
        <f>'Edu index'!AE103*'world pop by country'!AE104/'world pop by country'!AE$2</f>
        <v>5.9041387982167172E-5</v>
      </c>
    </row>
    <row r="105" spans="1:31">
      <c r="A105" s="11" t="s">
        <v>1059</v>
      </c>
      <c r="B105" s="6">
        <f>'Edu index'!B104*'world pop by country'!B105/'world pop by country'!B$2</f>
        <v>0</v>
      </c>
      <c r="C105" s="6">
        <f>'Edu index'!C104*'world pop by country'!C105/'world pop by country'!C$2</f>
        <v>0</v>
      </c>
      <c r="D105" s="6">
        <f>'Edu index'!D104*'world pop by country'!D105/'world pop by country'!D$2</f>
        <v>0</v>
      </c>
      <c r="E105" s="6">
        <f>'Edu index'!E104*'world pop by country'!E105/'world pop by country'!E$2</f>
        <v>0</v>
      </c>
      <c r="F105" s="6">
        <f>'Edu index'!F104*'world pop by country'!F105/'world pop by country'!F$2</f>
        <v>0</v>
      </c>
      <c r="G105" s="6">
        <f>'Edu index'!G104*'world pop by country'!G105/'world pop by country'!G$2</f>
        <v>0</v>
      </c>
      <c r="H105" s="6">
        <f>'Edu index'!H104*'world pop by country'!H105/'world pop by country'!H$2</f>
        <v>0</v>
      </c>
      <c r="I105" s="6">
        <f>'Edu index'!I104*'world pop by country'!I105/'world pop by country'!I$2</f>
        <v>0</v>
      </c>
      <c r="J105" s="6">
        <f>'Edu index'!J104*'world pop by country'!J105/'world pop by country'!J$2</f>
        <v>0</v>
      </c>
      <c r="K105" s="6">
        <f>'Edu index'!K104*'world pop by country'!K105/'world pop by country'!K$2</f>
        <v>0</v>
      </c>
      <c r="L105" s="6">
        <f>'Edu index'!L104*'world pop by country'!L105/'world pop by country'!L$2</f>
        <v>7.2547186128168659E-4</v>
      </c>
      <c r="M105" s="6">
        <f>'Edu index'!M104*'world pop by country'!M105/'world pop by country'!M$2</f>
        <v>7.4118249221950783E-4</v>
      </c>
      <c r="N105" s="6">
        <f>'Edu index'!N104*'world pop by country'!N105/'world pop by country'!N$2</f>
        <v>7.6381734344467826E-4</v>
      </c>
      <c r="O105" s="6">
        <f>'Edu index'!O104*'world pop by country'!O105/'world pop by country'!O$2</f>
        <v>7.8703207500357541E-4</v>
      </c>
      <c r="P105" s="6">
        <f>'Edu index'!P104*'world pop by country'!P105/'world pop by country'!P$2</f>
        <v>8.1097628294916685E-4</v>
      </c>
      <c r="Q105" s="6">
        <f>'Edu index'!Q104*'world pop by country'!Q105/'world pop by country'!Q$2</f>
        <v>8.3970410963887907E-4</v>
      </c>
      <c r="R105" s="6">
        <f>'Edu index'!R104*'world pop by country'!R105/'world pop by country'!R$2</f>
        <v>8.5963689574643947E-4</v>
      </c>
      <c r="S105" s="6">
        <f>'Edu index'!S104*'world pop by country'!S105/'world pop by country'!S$2</f>
        <v>8.899323038341079E-4</v>
      </c>
      <c r="T105" s="6">
        <f>'Edu index'!T104*'world pop by country'!T105/'world pop by country'!T$2</f>
        <v>9.2471945375128574E-4</v>
      </c>
      <c r="U105" s="6">
        <f>'Edu index'!U104*'world pop by country'!U105/'world pop by country'!U$2</f>
        <v>9.6800026687878004E-4</v>
      </c>
      <c r="V105" s="6">
        <f>'Edu index'!V104*'world pop by country'!V105/'world pop by country'!V$2</f>
        <v>9.854992737453952E-4</v>
      </c>
      <c r="W105" s="6">
        <f>'Edu index'!W104*'world pop by country'!W105/'world pop by country'!W$2</f>
        <v>9.9639430421168259E-4</v>
      </c>
      <c r="X105" s="6">
        <f>'Edu index'!X104*'world pop by country'!X105/'world pop by country'!X$2</f>
        <v>1.0170820575392747E-3</v>
      </c>
      <c r="Y105" s="6">
        <f>'Edu index'!Y104*'world pop by country'!Y105/'world pop by country'!Y$2</f>
        <v>1.033932969000077E-3</v>
      </c>
      <c r="Z105" s="6">
        <f>'Edu index'!Z104*'world pop by country'!Z105/'world pop by country'!Z$2</f>
        <v>1.0491275126261058E-3</v>
      </c>
      <c r="AA105" s="6">
        <f>'Edu index'!AA104*'world pop by country'!AA105/'world pop by country'!AA$2</f>
        <v>1.0687737163877482E-3</v>
      </c>
      <c r="AB105" s="6">
        <f>'Edu index'!AB104*'world pop by country'!AB105/'world pop by country'!AB$2</f>
        <v>1.0711307677174966E-3</v>
      </c>
      <c r="AC105" s="6">
        <f>'Edu index'!AC104*'world pop by country'!AC105/'world pop by country'!AC$2</f>
        <v>1.0823108480069246E-3</v>
      </c>
      <c r="AD105" s="6">
        <f>'Edu index'!AD104*'world pop by country'!AD105/'world pop by country'!AD$2</f>
        <v>1.0831890487557204E-3</v>
      </c>
      <c r="AE105" s="6">
        <f>'Edu index'!AE104*'world pop by country'!AE105/'world pop by country'!AE$2</f>
        <v>1.0891410649134239E-3</v>
      </c>
    </row>
    <row r="106" spans="1:31">
      <c r="A106" s="11" t="s">
        <v>1060</v>
      </c>
      <c r="B106" s="6">
        <f>'Edu index'!B105*'world pop by country'!B106/'world pop by country'!B$2</f>
        <v>2.7863647013195053E-4</v>
      </c>
      <c r="C106" s="6">
        <f>'Edu index'!C105*'world pop by country'!C106/'world pop by country'!C$2</f>
        <v>2.9132411383535269E-4</v>
      </c>
      <c r="D106" s="6">
        <f>'Edu index'!D105*'world pop by country'!D106/'world pop by country'!D$2</f>
        <v>3.3257321319980255E-4</v>
      </c>
      <c r="E106" s="6">
        <f>'Edu index'!E105*'world pop by country'!E106/'world pop by country'!E$2</f>
        <v>3.4484450827394807E-4</v>
      </c>
      <c r="F106" s="6">
        <f>'Edu index'!F105*'world pop by country'!F106/'world pop by country'!F$2</f>
        <v>3.5853607346339667E-4</v>
      </c>
      <c r="G106" s="6">
        <f>'Edu index'!G105*'world pop by country'!G106/'world pop by country'!G$2</f>
        <v>4.7786625137821091E-4</v>
      </c>
      <c r="H106" s="6">
        <f>'Edu index'!H105*'world pop by country'!H106/'world pop by country'!H$2</f>
        <v>4.746675752138219E-4</v>
      </c>
      <c r="I106" s="6">
        <f>'Edu index'!I105*'world pop by country'!I106/'world pop by country'!I$2</f>
        <v>4.8425889329392185E-4</v>
      </c>
      <c r="J106" s="6">
        <f>'Edu index'!J105*'world pop by country'!J106/'world pop by country'!J$2</f>
        <v>4.9263597832984157E-4</v>
      </c>
      <c r="K106" s="6">
        <f>'Edu index'!K105*'world pop by country'!K106/'world pop by country'!K$2</f>
        <v>4.9831192769117657E-4</v>
      </c>
      <c r="L106" s="6">
        <f>'Edu index'!L105*'world pop by country'!L106/'world pop by country'!L$2</f>
        <v>4.7875426986156508E-4</v>
      </c>
      <c r="M106" s="6">
        <f>'Edu index'!M105*'world pop by country'!M106/'world pop by country'!M$2</f>
        <v>4.9350993890736412E-4</v>
      </c>
      <c r="N106" s="6">
        <f>'Edu index'!N105*'world pop by country'!N106/'world pop by country'!N$2</f>
        <v>4.9640701251679254E-4</v>
      </c>
      <c r="O106" s="6">
        <f>'Edu index'!O105*'world pop by country'!O106/'world pop by country'!O$2</f>
        <v>4.9848137026601929E-4</v>
      </c>
      <c r="P106" s="6">
        <f>'Edu index'!P105*'world pop by country'!P106/'world pop by country'!P$2</f>
        <v>4.8693876411768077E-4</v>
      </c>
      <c r="Q106" s="6">
        <f>'Edu index'!Q105*'world pop by country'!Q106/'world pop by country'!Q$2</f>
        <v>4.8911239393546356E-4</v>
      </c>
      <c r="R106" s="6">
        <f>'Edu index'!R105*'world pop by country'!R106/'world pop by country'!R$2</f>
        <v>5.0540857920264553E-4</v>
      </c>
      <c r="S106" s="6">
        <f>'Edu index'!S105*'world pop by country'!S106/'world pop by country'!S$2</f>
        <v>5.1522441501460775E-4</v>
      </c>
      <c r="T106" s="6">
        <f>'Edu index'!T105*'world pop by country'!T106/'world pop by country'!T$2</f>
        <v>5.5562338184808407E-4</v>
      </c>
      <c r="U106" s="6">
        <f>'Edu index'!U105*'world pop by country'!U106/'world pop by country'!U$2</f>
        <v>5.8767025282781488E-4</v>
      </c>
      <c r="V106" s="6">
        <f>'Edu index'!V105*'world pop by country'!V106/'world pop by country'!V$2</f>
        <v>6.1038821929285331E-4</v>
      </c>
      <c r="W106" s="6">
        <f>'Edu index'!W105*'world pop by country'!W106/'world pop by country'!W$2</f>
        <v>6.3122085708208027E-4</v>
      </c>
      <c r="X106" s="6">
        <f>'Edu index'!X105*'world pop by country'!X106/'world pop by country'!X$2</f>
        <v>6.4960042110762735E-4</v>
      </c>
      <c r="Y106" s="6">
        <f>'Edu index'!Y105*'world pop by country'!Y106/'world pop by country'!Y$2</f>
        <v>6.8529580533129345E-4</v>
      </c>
      <c r="Z106" s="6">
        <f>'Edu index'!Z105*'world pop by country'!Z106/'world pop by country'!Z$2</f>
        <v>7.0966189274348395E-4</v>
      </c>
      <c r="AA106" s="6">
        <f>'Edu index'!AA105*'world pop by country'!AA106/'world pop by country'!AA$2</f>
        <v>7.2623092318340886E-4</v>
      </c>
      <c r="AB106" s="6">
        <f>'Edu index'!AB105*'world pop by country'!AB106/'world pop by country'!AB$2</f>
        <v>7.3699068710516462E-4</v>
      </c>
      <c r="AC106" s="6">
        <f>'Edu index'!AC105*'world pop by country'!AC106/'world pop by country'!AC$2</f>
        <v>7.593752852521901E-4</v>
      </c>
      <c r="AD106" s="6">
        <f>'Edu index'!AD105*'world pop by country'!AD106/'world pop by country'!AD$2</f>
        <v>8.0119915763051807E-4</v>
      </c>
      <c r="AE106" s="6">
        <f>'Edu index'!AE105*'world pop by country'!AE106/'world pop by country'!AE$2</f>
        <v>8.3765260820169141E-4</v>
      </c>
    </row>
    <row r="107" spans="1:31">
      <c r="A107" s="11" t="s">
        <v>1061</v>
      </c>
      <c r="B107" s="6">
        <f>'Edu index'!B106*'world pop by country'!B107/'world pop by country'!B$2</f>
        <v>1.2734416318398495E-3</v>
      </c>
      <c r="C107" s="6">
        <f>'Edu index'!C106*'world pop by country'!C107/'world pop by country'!C$2</f>
        <v>1.3244903311313942E-3</v>
      </c>
      <c r="D107" s="6">
        <f>'Edu index'!D106*'world pop by country'!D107/'world pop by country'!D$2</f>
        <v>1.3740271318361465E-3</v>
      </c>
      <c r="E107" s="6">
        <f>'Edu index'!E106*'world pop by country'!E107/'world pop by country'!E$2</f>
        <v>1.4057075314619623E-3</v>
      </c>
      <c r="F107" s="6">
        <f>'Edu index'!F106*'world pop by country'!F107/'world pop by country'!F$2</f>
        <v>1.4427308184702334E-3</v>
      </c>
      <c r="G107" s="6">
        <f>'Edu index'!G106*'world pop by country'!G107/'world pop by country'!G$2</f>
        <v>1.4790928226094239E-3</v>
      </c>
      <c r="H107" s="6">
        <f>'Edu index'!H106*'world pop by country'!H107/'world pop by country'!H$2</f>
        <v>1.5410701360553647E-3</v>
      </c>
      <c r="I107" s="6">
        <f>'Edu index'!I106*'world pop by country'!I107/'world pop by country'!I$2</f>
        <v>1.602132332509263E-3</v>
      </c>
      <c r="J107" s="6">
        <f>'Edu index'!J106*'world pop by country'!J107/'world pop by country'!J$2</f>
        <v>1.6649635804459315E-3</v>
      </c>
      <c r="K107" s="6">
        <f>'Edu index'!K106*'world pop by country'!K107/'world pop by country'!K$2</f>
        <v>1.6960561098183131E-3</v>
      </c>
      <c r="L107" s="6">
        <f>'Edu index'!L106*'world pop by country'!L107/'world pop by country'!L$2</f>
        <v>1.7470208060845931E-3</v>
      </c>
      <c r="M107" s="6">
        <f>'Edu index'!M106*'world pop by country'!M107/'world pop by country'!M$2</f>
        <v>1.7349096033430066E-3</v>
      </c>
      <c r="N107" s="6">
        <f>'Edu index'!N106*'world pop by country'!N107/'world pop by country'!N$2</f>
        <v>1.7352661941646903E-3</v>
      </c>
      <c r="O107" s="6">
        <f>'Edu index'!O106*'world pop by country'!O107/'world pop by country'!O$2</f>
        <v>1.768260206204517E-3</v>
      </c>
      <c r="P107" s="6">
        <f>'Edu index'!P106*'world pop by country'!P107/'world pop by country'!P$2</f>
        <v>1.7802896746406908E-3</v>
      </c>
      <c r="Q107" s="6">
        <f>'Edu index'!Q106*'world pop by country'!Q107/'world pop by country'!Q$2</f>
        <v>1.7539593224171221E-3</v>
      </c>
      <c r="R107" s="6">
        <f>'Edu index'!R106*'world pop by country'!R107/'world pop by country'!R$2</f>
        <v>1.786694140050431E-3</v>
      </c>
      <c r="S107" s="6">
        <f>'Edu index'!S106*'world pop by country'!S107/'world pop by country'!S$2</f>
        <v>1.8746285374269241E-3</v>
      </c>
      <c r="T107" s="6">
        <f>'Edu index'!T106*'world pop by country'!T107/'world pop by country'!T$2</f>
        <v>1.9623103481430917E-3</v>
      </c>
      <c r="U107" s="6">
        <f>'Edu index'!U106*'world pop by country'!U107/'world pop by country'!U$2</f>
        <v>2.0150719058457194E-3</v>
      </c>
      <c r="V107" s="6">
        <f>'Edu index'!V106*'world pop by country'!V107/'world pop by country'!V$2</f>
        <v>2.0659711254676781E-3</v>
      </c>
      <c r="W107" s="6">
        <f>'Edu index'!W106*'world pop by country'!W107/'world pop by country'!W$2</f>
        <v>2.1048414081211646E-3</v>
      </c>
      <c r="X107" s="6">
        <f>'Edu index'!X106*'world pop by country'!X107/'world pop by country'!X$2</f>
        <v>2.1278074912511602E-3</v>
      </c>
      <c r="Y107" s="6">
        <f>'Edu index'!Y106*'world pop by country'!Y107/'world pop by country'!Y$2</f>
        <v>2.1617308427994658E-3</v>
      </c>
      <c r="Z107" s="6">
        <f>'Edu index'!Z106*'world pop by country'!Z107/'world pop by country'!Z$2</f>
        <v>2.2049555736112511E-3</v>
      </c>
      <c r="AA107" s="6">
        <f>'Edu index'!AA106*'world pop by country'!AA107/'world pop by country'!AA$2</f>
        <v>2.2449911505135652E-3</v>
      </c>
      <c r="AB107" s="6">
        <f>'Edu index'!AB106*'world pop by country'!AB107/'world pop by country'!AB$2</f>
        <v>2.2876149459962864E-3</v>
      </c>
      <c r="AC107" s="6">
        <f>'Edu index'!AC106*'world pop by country'!AC107/'world pop by country'!AC$2</f>
        <v>2.3352470579154432E-3</v>
      </c>
      <c r="AD107" s="6">
        <f>'Edu index'!AD106*'world pop by country'!AD107/'world pop by country'!AD$2</f>
        <v>2.348412983523571E-3</v>
      </c>
      <c r="AE107" s="6">
        <f>'Edu index'!AE106*'world pop by country'!AE107/'world pop by country'!AE$2</f>
        <v>2.4002960459910054E-3</v>
      </c>
    </row>
    <row r="108" spans="1:31">
      <c r="A108" s="11" t="s">
        <v>1062</v>
      </c>
      <c r="B108" s="6">
        <f>'Edu index'!B107*'world pop by country'!B108/'world pop by country'!B$2</f>
        <v>0</v>
      </c>
      <c r="C108" s="6">
        <f>'Edu index'!C107*'world pop by country'!C108/'world pop by country'!C$2</f>
        <v>0</v>
      </c>
      <c r="D108" s="6">
        <f>'Edu index'!D107*'world pop by country'!D108/'world pop by country'!D$2</f>
        <v>0</v>
      </c>
      <c r="E108" s="6">
        <f>'Edu index'!E107*'world pop by country'!E108/'world pop by country'!E$2</f>
        <v>0</v>
      </c>
      <c r="F108" s="6">
        <f>'Edu index'!F107*'world pop by country'!F108/'world pop by country'!F$2</f>
        <v>0</v>
      </c>
      <c r="G108" s="6">
        <f>'Edu index'!G107*'world pop by country'!G108/'world pop by country'!G$2</f>
        <v>1.1236006324014817E-5</v>
      </c>
      <c r="H108" s="6">
        <f>'Edu index'!H107*'world pop by country'!H108/'world pop by country'!H$2</f>
        <v>1.1893253747817959E-5</v>
      </c>
      <c r="I108" s="6">
        <f>'Edu index'!I107*'world pop by country'!I108/'world pop by country'!I$2</f>
        <v>1.2589009918577677E-5</v>
      </c>
      <c r="J108" s="6">
        <f>'Edu index'!J107*'world pop by country'!J108/'world pop by country'!J$2</f>
        <v>1.3281121120196973E-5</v>
      </c>
      <c r="K108" s="6">
        <f>'Edu index'!K107*'world pop by country'!K108/'world pop by country'!K$2</f>
        <v>1.4005056009336026E-5</v>
      </c>
      <c r="L108" s="6">
        <f>'Edu index'!L107*'world pop by country'!L108/'world pop by country'!L$2</f>
        <v>1.4511977638925676E-5</v>
      </c>
      <c r="M108" s="6">
        <f>'Edu index'!M107*'world pop by country'!M108/'world pop by country'!M$2</f>
        <v>1.4926642760801265E-5</v>
      </c>
      <c r="N108" s="6">
        <f>'Edu index'!N107*'world pop by country'!N108/'world pop by country'!N$2</f>
        <v>1.498178086228788E-5</v>
      </c>
      <c r="O108" s="6">
        <f>'Edu index'!O107*'world pop by country'!O108/'world pop by country'!O$2</f>
        <v>1.5689604988452254E-5</v>
      </c>
      <c r="P108" s="6">
        <f>'Edu index'!P107*'world pop by country'!P108/'world pop by country'!P$2</f>
        <v>1.5848447405770199E-5</v>
      </c>
      <c r="Q108" s="6">
        <f>'Edu index'!Q107*'world pop by country'!Q108/'world pop by country'!Q$2</f>
        <v>1.6028084477877079E-5</v>
      </c>
      <c r="R108" s="6">
        <f>'Edu index'!R107*'world pop by country'!R108/'world pop by country'!R$2</f>
        <v>1.647493274668626E-5</v>
      </c>
      <c r="S108" s="6">
        <f>'Edu index'!S107*'world pop by country'!S108/'world pop by country'!S$2</f>
        <v>1.6774596991593563E-5</v>
      </c>
      <c r="T108" s="6">
        <f>'Edu index'!T107*'world pop by country'!T108/'world pop by country'!T$2</f>
        <v>1.7276642941551854E-5</v>
      </c>
      <c r="U108" s="6">
        <f>'Edu index'!U107*'world pop by country'!U108/'world pop by country'!U$2</f>
        <v>1.7705923353179988E-5</v>
      </c>
      <c r="V108" s="6">
        <f>'Edu index'!V107*'world pop by country'!V108/'world pop by country'!V$2</f>
        <v>1.8534909684173762E-5</v>
      </c>
      <c r="W108" s="6">
        <f>'Edu index'!W107*'world pop by country'!W108/'world pop by country'!W$2</f>
        <v>1.9460662285528597E-5</v>
      </c>
      <c r="X108" s="6">
        <f>'Edu index'!X107*'world pop by country'!X108/'world pop by country'!X$2</f>
        <v>2.0121656413013533E-5</v>
      </c>
      <c r="Y108" s="6">
        <f>'Edu index'!Y107*'world pop by country'!Y108/'world pop by country'!Y$2</f>
        <v>2.0584995506558137E-5</v>
      </c>
      <c r="Z108" s="6">
        <f>'Edu index'!Z107*'world pop by country'!Z108/'world pop by country'!Z$2</f>
        <v>2.1348871976637688E-5</v>
      </c>
      <c r="AA108" s="6">
        <f>'Edu index'!AA107*'world pop by country'!AA108/'world pop by country'!AA$2</f>
        <v>2.2179626099886988E-5</v>
      </c>
      <c r="AB108" s="6">
        <f>'Edu index'!AB107*'world pop by country'!AB108/'world pop by country'!AB$2</f>
        <v>2.2738112832578673E-5</v>
      </c>
      <c r="AC108" s="6">
        <f>'Edu index'!AC107*'world pop by country'!AC108/'world pop by country'!AC$2</f>
        <v>2.3175579989663783E-5</v>
      </c>
      <c r="AD108" s="6">
        <f>'Edu index'!AD107*'world pop by country'!AD108/'world pop by country'!AD$2</f>
        <v>2.3539918971031832E-5</v>
      </c>
      <c r="AE108" s="6">
        <f>'Edu index'!AE107*'world pop by country'!AE108/'world pop by country'!AE$2</f>
        <v>2.4257753284138718E-5</v>
      </c>
    </row>
    <row r="109" spans="1:31">
      <c r="A109" s="11" t="s">
        <v>1063</v>
      </c>
      <c r="B109" s="6">
        <f>'Edu index'!B108*'world pop by country'!B109/'world pop by country'!B$2</f>
        <v>1.4426668367695374E-4</v>
      </c>
      <c r="C109" s="6">
        <f>'Edu index'!C108*'world pop by country'!C109/'world pop by country'!C$2</f>
        <v>1.5144474448776138E-4</v>
      </c>
      <c r="D109" s="6">
        <f>'Edu index'!D108*'world pop by country'!D109/'world pop by country'!D$2</f>
        <v>1.615205562721952E-4</v>
      </c>
      <c r="E109" s="6">
        <f>'Edu index'!E108*'world pop by country'!E109/'world pop by country'!E$2</f>
        <v>1.7267446459627106E-4</v>
      </c>
      <c r="F109" s="6">
        <f>'Edu index'!F108*'world pop by country'!F109/'world pop by country'!F$2</f>
        <v>1.8547080185002193E-4</v>
      </c>
      <c r="G109" s="6">
        <f>'Edu index'!G108*'world pop by country'!G109/'world pop by country'!G$2</f>
        <v>1.9815424707009599E-4</v>
      </c>
      <c r="H109" s="6">
        <f>'Edu index'!H108*'world pop by country'!H109/'world pop by country'!H$2</f>
        <v>2.1232264347409912E-4</v>
      </c>
      <c r="I109" s="6">
        <f>'Edu index'!I108*'world pop by country'!I109/'world pop by country'!I$2</f>
        <v>2.3327585759629925E-4</v>
      </c>
      <c r="J109" s="6">
        <f>'Edu index'!J108*'world pop by country'!J109/'world pop by country'!J$2</f>
        <v>2.4891423504426886E-4</v>
      </c>
      <c r="K109" s="6">
        <f>'Edu index'!K108*'world pop by country'!K109/'world pop by country'!K$2</f>
        <v>2.6943150587788167E-4</v>
      </c>
      <c r="L109" s="6">
        <f>'Edu index'!L108*'world pop by country'!L109/'world pop by country'!L$2</f>
        <v>2.8309585480405358E-4</v>
      </c>
      <c r="M109" s="6">
        <f>'Edu index'!M108*'world pop by country'!M109/'world pop by country'!M$2</f>
        <v>2.9994680581474392E-4</v>
      </c>
      <c r="N109" s="6">
        <f>'Edu index'!N108*'world pop by country'!N109/'world pop by country'!N$2</f>
        <v>3.1874891701963079E-4</v>
      </c>
      <c r="O109" s="6">
        <f>'Edu index'!O108*'world pop by country'!O109/'world pop by country'!O$2</f>
        <v>3.3783476376418744E-4</v>
      </c>
      <c r="P109" s="6">
        <f>'Edu index'!P108*'world pop by country'!P109/'world pop by country'!P$2</f>
        <v>3.5555064207166254E-4</v>
      </c>
      <c r="Q109" s="6">
        <f>'Edu index'!Q108*'world pop by country'!Q109/'world pop by country'!Q$2</f>
        <v>3.7527128813489641E-4</v>
      </c>
      <c r="R109" s="6">
        <f>'Edu index'!R108*'world pop by country'!R109/'world pop by country'!R$2</f>
        <v>3.9355534941098069E-4</v>
      </c>
      <c r="S109" s="6">
        <f>'Edu index'!S108*'world pop by country'!S109/'world pop by country'!S$2</f>
        <v>3.6908191671304196E-4</v>
      </c>
      <c r="T109" s="6">
        <f>'Edu index'!T108*'world pop by country'!T109/'world pop by country'!T$2</f>
        <v>4.3325193162812583E-4</v>
      </c>
      <c r="U109" s="6">
        <f>'Edu index'!U108*'world pop by country'!U109/'world pop by country'!U$2</f>
        <v>4.5121303621417852E-4</v>
      </c>
      <c r="V109" s="6">
        <f>'Edu index'!V108*'world pop by country'!V109/'world pop by country'!V$2</f>
        <v>4.6470402124577053E-4</v>
      </c>
      <c r="W109" s="6">
        <f>'Edu index'!W108*'world pop by country'!W109/'world pop by country'!W$2</f>
        <v>4.7665008103208172E-4</v>
      </c>
      <c r="X109" s="6">
        <f>'Edu index'!X108*'world pop by country'!X109/'world pop by country'!X$2</f>
        <v>4.800150442213767E-4</v>
      </c>
      <c r="Y109" s="6">
        <f>'Edu index'!Y108*'world pop by country'!Y109/'world pop by country'!Y$2</f>
        <v>4.7337903053480316E-4</v>
      </c>
      <c r="Z109" s="6">
        <f>'Edu index'!Z108*'world pop by country'!Z109/'world pop by country'!Z$2</f>
        <v>4.8530570430911093E-4</v>
      </c>
      <c r="AA109" s="6">
        <f>'Edu index'!AA108*'world pop by country'!AA109/'world pop by country'!AA$2</f>
        <v>4.6754576984274748E-4</v>
      </c>
      <c r="AB109" s="6">
        <f>'Edu index'!AB108*'world pop by country'!AB109/'world pop by country'!AB$2</f>
        <v>4.7447462363798268E-4</v>
      </c>
      <c r="AC109" s="6">
        <f>'Edu index'!AC108*'world pop by country'!AC109/'world pop by country'!AC$2</f>
        <v>4.8076308553537597E-4</v>
      </c>
      <c r="AD109" s="6">
        <f>'Edu index'!AD108*'world pop by country'!AD109/'world pop by country'!AD$2</f>
        <v>4.871472117607236E-4</v>
      </c>
      <c r="AE109" s="6">
        <f>'Edu index'!AE108*'world pop by country'!AE109/'world pop by country'!AE$2</f>
        <v>4.8745517602531664E-4</v>
      </c>
    </row>
    <row r="110" spans="1:31">
      <c r="A110" s="11" t="s">
        <v>1064</v>
      </c>
      <c r="B110" s="6">
        <f>'Edu index'!B109*'world pop by country'!B110/'world pop by country'!B$2</f>
        <v>6.581013821020593E-5</v>
      </c>
      <c r="C110" s="6">
        <f>'Edu index'!C109*'world pop by country'!C110/'world pop by country'!C$2</f>
        <v>6.5217379377801251E-5</v>
      </c>
      <c r="D110" s="6">
        <f>'Edu index'!D109*'world pop by country'!D110/'world pop by country'!D$2</f>
        <v>6.4240702607806498E-5</v>
      </c>
      <c r="E110" s="6">
        <f>'Edu index'!E109*'world pop by country'!E110/'world pop by country'!E$2</f>
        <v>6.3051634267985752E-5</v>
      </c>
      <c r="F110" s="6">
        <f>'Edu index'!F109*'world pop by country'!F110/'world pop by country'!F$2</f>
        <v>6.1710277403103191E-5</v>
      </c>
      <c r="G110" s="6">
        <f>'Edu index'!G109*'world pop by country'!G110/'world pop by country'!G$2</f>
        <v>6.0190356449154879E-5</v>
      </c>
      <c r="H110" s="6">
        <f>'Edu index'!H109*'world pop by country'!H110/'world pop by country'!H$2</f>
        <v>5.8564927745535259E-5</v>
      </c>
      <c r="I110" s="6">
        <f>'Edu index'!I109*'world pop by country'!I110/'world pop by country'!I$2</f>
        <v>5.7264245514370382E-5</v>
      </c>
      <c r="J110" s="6">
        <f>'Edu index'!J109*'world pop by country'!J110/'world pop by country'!J$2</f>
        <v>5.6766375958761991E-5</v>
      </c>
      <c r="K110" s="6">
        <f>'Edu index'!K109*'world pop by country'!K110/'world pop by country'!K$2</f>
        <v>5.5037470155800768E-5</v>
      </c>
      <c r="L110" s="6">
        <f>'Edu index'!L109*'world pop by country'!L110/'world pop by country'!L$2</f>
        <v>5.370461006434282E-5</v>
      </c>
      <c r="M110" s="6">
        <f>'Edu index'!M109*'world pop by country'!M110/'world pop by country'!M$2</f>
        <v>5.3337967241762657E-5</v>
      </c>
      <c r="N110" s="6">
        <f>'Edu index'!N109*'world pop by country'!N110/'world pop by country'!N$2</f>
        <v>5.2643847159183303E-5</v>
      </c>
      <c r="O110" s="6">
        <f>'Edu index'!O109*'world pop by country'!O110/'world pop by country'!O$2</f>
        <v>5.2822495625911165E-5</v>
      </c>
      <c r="P110" s="6">
        <f>'Edu index'!P109*'world pop by country'!P110/'world pop by country'!P$2</f>
        <v>5.3465005313552343E-5</v>
      </c>
      <c r="Q110" s="6">
        <f>'Edu index'!Q109*'world pop by country'!Q110/'world pop by country'!Q$2</f>
        <v>5.5673003519996591E-5</v>
      </c>
      <c r="R110" s="6">
        <f>'Edu index'!R109*'world pop by country'!R110/'world pop by country'!R$2</f>
        <v>5.4373647200620464E-5</v>
      </c>
      <c r="S110" s="6">
        <f>'Edu index'!S109*'world pop by country'!S110/'world pop by country'!S$2</f>
        <v>5.4012500155280911E-5</v>
      </c>
      <c r="T110" s="6">
        <f>'Edu index'!T109*'world pop by country'!T110/'world pop by country'!T$2</f>
        <v>5.3565834491023171E-5</v>
      </c>
      <c r="U110" s="6">
        <f>'Edu index'!U109*'world pop by country'!U110/'world pop by country'!U$2</f>
        <v>5.3974395877611903E-5</v>
      </c>
      <c r="V110" s="6">
        <f>'Edu index'!V109*'world pop by country'!V110/'world pop by country'!V$2</f>
        <v>5.5408460457005162E-5</v>
      </c>
      <c r="W110" s="6">
        <f>'Edu index'!W109*'world pop by country'!W110/'world pop by country'!W$2</f>
        <v>5.4418156299210384E-5</v>
      </c>
      <c r="X110" s="6">
        <f>'Edu index'!X109*'world pop by country'!X110/'world pop by country'!X$2</f>
        <v>5.5610201640463791E-5</v>
      </c>
      <c r="Y110" s="6">
        <f>'Edu index'!Y109*'world pop by country'!Y110/'world pop by country'!Y$2</f>
        <v>5.6265787751034025E-5</v>
      </c>
      <c r="Z110" s="6">
        <f>'Edu index'!Z109*'world pop by country'!Z110/'world pop by country'!Z$2</f>
        <v>5.5943055293970028E-5</v>
      </c>
      <c r="AA110" s="6">
        <f>'Edu index'!AA109*'world pop by country'!AA110/'world pop by country'!AA$2</f>
        <v>5.6235651288339895E-5</v>
      </c>
      <c r="AB110" s="6">
        <f>'Edu index'!AB109*'world pop by country'!AB110/'world pop by country'!AB$2</f>
        <v>5.6957948165078648E-5</v>
      </c>
      <c r="AC110" s="6">
        <f>'Edu index'!AC109*'world pop by country'!AC110/'world pop by country'!AC$2</f>
        <v>5.6550592513261876E-5</v>
      </c>
      <c r="AD110" s="6">
        <f>'Edu index'!AD109*'world pop by country'!AD110/'world pop by country'!AD$2</f>
        <v>5.6568864639042429E-5</v>
      </c>
      <c r="AE110" s="6">
        <f>'Edu index'!AE109*'world pop by country'!AE110/'world pop by country'!AE$2</f>
        <v>5.6205904610286108E-5</v>
      </c>
    </row>
    <row r="111" spans="1:31">
      <c r="A111" s="11" t="s">
        <v>1065</v>
      </c>
      <c r="B111" s="6">
        <f>'Edu index'!B110*'world pop by country'!B111/'world pop by country'!B$2</f>
        <v>0</v>
      </c>
      <c r="C111" s="6">
        <f>'Edu index'!C110*'world pop by country'!C111/'world pop by country'!C$2</f>
        <v>0</v>
      </c>
      <c r="D111" s="6">
        <f>'Edu index'!D110*'world pop by country'!D111/'world pop by country'!D$2</f>
        <v>0</v>
      </c>
      <c r="E111" s="6">
        <f>'Edu index'!E110*'world pop by country'!E111/'world pop by country'!E$2</f>
        <v>0</v>
      </c>
      <c r="F111" s="6">
        <f>'Edu index'!F110*'world pop by country'!F111/'world pop by country'!F$2</f>
        <v>0</v>
      </c>
      <c r="G111" s="6">
        <f>'Edu index'!G110*'world pop by country'!G111/'world pop by country'!G$2</f>
        <v>0</v>
      </c>
      <c r="H111" s="6">
        <f>'Edu index'!H110*'world pop by country'!H111/'world pop by country'!H$2</f>
        <v>0</v>
      </c>
      <c r="I111" s="6">
        <f>'Edu index'!I110*'world pop by country'!I111/'world pop by country'!I$2</f>
        <v>0</v>
      </c>
      <c r="J111" s="6">
        <f>'Edu index'!J110*'world pop by country'!J111/'world pop by country'!J$2</f>
        <v>0</v>
      </c>
      <c r="K111" s="6">
        <f>'Edu index'!K110*'world pop by country'!K111/'world pop by country'!K$2</f>
        <v>0</v>
      </c>
      <c r="L111" s="6">
        <f>'Edu index'!L110*'world pop by country'!L111/'world pop by country'!L$2</f>
        <v>0</v>
      </c>
      <c r="M111" s="6">
        <f>'Edu index'!M110*'world pop by country'!M111/'world pop by country'!M$2</f>
        <v>0</v>
      </c>
      <c r="N111" s="6">
        <f>'Edu index'!N110*'world pop by country'!N111/'world pop by country'!N$2</f>
        <v>0</v>
      </c>
      <c r="O111" s="6">
        <f>'Edu index'!O110*'world pop by country'!O111/'world pop by country'!O$2</f>
        <v>0</v>
      </c>
      <c r="P111" s="6">
        <f>'Edu index'!P110*'world pop by country'!P111/'world pop by country'!P$2</f>
        <v>0</v>
      </c>
      <c r="Q111" s="6">
        <f>'Edu index'!Q110*'world pop by country'!Q111/'world pop by country'!Q$2</f>
        <v>0</v>
      </c>
      <c r="R111" s="6">
        <f>'Edu index'!R110*'world pop by country'!R111/'world pop by country'!R$2</f>
        <v>0</v>
      </c>
      <c r="S111" s="6">
        <f>'Edu index'!S110*'world pop by country'!S111/'world pop by country'!S$2</f>
        <v>0</v>
      </c>
      <c r="T111" s="6">
        <f>'Edu index'!T110*'world pop by country'!T111/'world pop by country'!T$2</f>
        <v>0</v>
      </c>
      <c r="U111" s="6">
        <f>'Edu index'!U110*'world pop by country'!U111/'world pop by country'!U$2</f>
        <v>0</v>
      </c>
      <c r="V111" s="6">
        <f>'Edu index'!V110*'world pop by country'!V111/'world pop by country'!V$2</f>
        <v>0</v>
      </c>
      <c r="W111" s="6">
        <f>'Edu index'!W110*'world pop by country'!W111/'world pop by country'!W$2</f>
        <v>0</v>
      </c>
      <c r="X111" s="6">
        <f>'Edu index'!X110*'world pop by country'!X111/'world pop by country'!X$2</f>
        <v>0</v>
      </c>
      <c r="Y111" s="6">
        <f>'Edu index'!Y110*'world pop by country'!Y111/'world pop by country'!Y$2</f>
        <v>0</v>
      </c>
      <c r="Z111" s="6">
        <f>'Edu index'!Z110*'world pop by country'!Z111/'world pop by country'!Z$2</f>
        <v>0</v>
      </c>
      <c r="AA111" s="6">
        <f>'Edu index'!AA110*'world pop by country'!AA111/'world pop by country'!AA$2</f>
        <v>0</v>
      </c>
      <c r="AB111" s="6">
        <f>'Edu index'!AB110*'world pop by country'!AB111/'world pop by country'!AB$2</f>
        <v>0</v>
      </c>
      <c r="AC111" s="6">
        <f>'Edu index'!AC110*'world pop by country'!AC111/'world pop by country'!AC$2</f>
        <v>5.9910794975258488E-6</v>
      </c>
      <c r="AD111" s="6">
        <f>'Edu index'!AD110*'world pop by country'!AD111/'world pop by country'!AD$2</f>
        <v>6.105002451351465E-6</v>
      </c>
      <c r="AE111" s="6">
        <f>'Edu index'!AE110*'world pop by country'!AE111/'world pop by country'!AE$2</f>
        <v>6.178472025695009E-6</v>
      </c>
    </row>
    <row r="112" spans="1:31">
      <c r="A112" s="11" t="s">
        <v>1066</v>
      </c>
      <c r="B112" s="6">
        <f>'Edu index'!B111*'world pop by country'!B112/'world pop by country'!B$2</f>
        <v>4.9716370347075221E-5</v>
      </c>
      <c r="C112" s="6">
        <f>'Edu index'!C111*'world pop by country'!C112/'world pop by country'!C$2</f>
        <v>5.2116047474673166E-5</v>
      </c>
      <c r="D112" s="6">
        <f>'Edu index'!D111*'world pop by country'!D112/'world pop by country'!D$2</f>
        <v>5.5804459289704159E-5</v>
      </c>
      <c r="E112" s="6">
        <f>'Edu index'!E111*'world pop by country'!E112/'world pop by country'!E$2</f>
        <v>6.1108734773412211E-5</v>
      </c>
      <c r="F112" s="6">
        <f>'Edu index'!F111*'world pop by country'!F112/'world pop by country'!F$2</f>
        <v>6.799275698720638E-5</v>
      </c>
      <c r="G112" s="6">
        <f>'Edu index'!G111*'world pop by country'!G112/'world pop by country'!G$2</f>
        <v>7.0345474207687242E-5</v>
      </c>
      <c r="H112" s="6">
        <f>'Edu index'!H111*'world pop by country'!H112/'world pop by country'!H$2</f>
        <v>7.3631142768992226E-5</v>
      </c>
      <c r="I112" s="6">
        <f>'Edu index'!I111*'world pop by country'!I112/'world pop by country'!I$2</f>
        <v>7.5538337987386201E-5</v>
      </c>
      <c r="J112" s="6">
        <f>'Edu index'!J111*'world pop by country'!J112/'world pop by country'!J$2</f>
        <v>8.0196629040641762E-5</v>
      </c>
      <c r="K112" s="6">
        <f>'Edu index'!K111*'world pop by country'!K112/'world pop by country'!K$2</f>
        <v>8.3399542594692747E-5</v>
      </c>
      <c r="L112" s="6">
        <f>'Edu index'!L111*'world pop by country'!L112/'world pop by country'!L$2</f>
        <v>8.5737255454345268E-5</v>
      </c>
      <c r="M112" s="6">
        <f>'Edu index'!M111*'world pop by country'!M112/'world pop by country'!M$2</f>
        <v>8.745833680949505E-5</v>
      </c>
      <c r="N112" s="6">
        <f>'Edu index'!N111*'world pop by country'!N112/'world pop by country'!N$2</f>
        <v>8.9588222822738556E-5</v>
      </c>
      <c r="O112" s="6">
        <f>'Edu index'!O111*'world pop by country'!O112/'world pop by country'!O$2</f>
        <v>9.2078663852741043E-5</v>
      </c>
      <c r="P112" s="6">
        <f>'Edu index'!P111*'world pop by country'!P112/'world pop by country'!P$2</f>
        <v>9.8169540676260451E-5</v>
      </c>
      <c r="Q112" s="6">
        <f>'Edu index'!Q111*'world pop by country'!Q112/'world pop by country'!Q$2</f>
        <v>1.0057807695862426E-4</v>
      </c>
      <c r="R112" s="6">
        <f>'Edu index'!R111*'world pop by country'!R112/'world pop by country'!R$2</f>
        <v>1.043939690266695E-4</v>
      </c>
      <c r="S112" s="6">
        <f>'Edu index'!S111*'world pop by country'!S112/'world pop by country'!S$2</f>
        <v>1.0529955504702376E-4</v>
      </c>
      <c r="T112" s="6">
        <f>'Edu index'!T111*'world pop by country'!T112/'world pop by country'!T$2</f>
        <v>1.061844212422481E-4</v>
      </c>
      <c r="U112" s="6">
        <f>'Edu index'!U111*'world pop by country'!U112/'world pop by country'!U$2</f>
        <v>1.1283331771436887E-4</v>
      </c>
      <c r="V112" s="6">
        <f>'Edu index'!V111*'world pop by country'!V112/'world pop by country'!V$2</f>
        <v>1.1588277003482914E-4</v>
      </c>
      <c r="W112" s="6">
        <f>'Edu index'!W111*'world pop by country'!W112/'world pop by country'!W$2</f>
        <v>1.1934814498934279E-4</v>
      </c>
      <c r="X112" s="6">
        <f>'Edu index'!X111*'world pop by country'!X112/'world pop by country'!X$2</f>
        <v>1.2601237554788096E-4</v>
      </c>
      <c r="Y112" s="6">
        <f>'Edu index'!Y111*'world pop by country'!Y112/'world pop by country'!Y$2</f>
        <v>1.3178276987293636E-4</v>
      </c>
      <c r="Z112" s="6">
        <f>'Edu index'!Z111*'world pop by country'!Z112/'world pop by country'!Z$2</f>
        <v>1.3699894709904333E-4</v>
      </c>
      <c r="AA112" s="6">
        <f>'Edu index'!AA111*'world pop by country'!AA112/'world pop by country'!AA$2</f>
        <v>1.4011515960485785E-4</v>
      </c>
      <c r="AB112" s="6">
        <f>'Edu index'!AB111*'world pop by country'!AB112/'world pop by country'!AB$2</f>
        <v>1.4617275273323948E-4</v>
      </c>
      <c r="AC112" s="6">
        <f>'Edu index'!AC111*'world pop by country'!AC112/'world pop by country'!AC$2</f>
        <v>1.4486193768099067E-4</v>
      </c>
      <c r="AD112" s="6">
        <f>'Edu index'!AD111*'world pop by country'!AD112/'world pop by country'!AD$2</f>
        <v>1.4766865054820593E-4</v>
      </c>
      <c r="AE112" s="6">
        <f>'Edu index'!AE111*'world pop by country'!AE112/'world pop by country'!AE$2</f>
        <v>1.5038891212886847E-4</v>
      </c>
    </row>
    <row r="113" spans="1:31">
      <c r="A113" s="11" t="s">
        <v>1067</v>
      </c>
      <c r="B113" s="6">
        <f>'Edu index'!B112*'world pop by country'!B113/'world pop by country'!B$2</f>
        <v>1.0842216685034477E-4</v>
      </c>
      <c r="C113" s="6">
        <f>'Edu index'!C112*'world pop by country'!C113/'world pop by country'!C$2</f>
        <v>1.094251569596295E-4</v>
      </c>
      <c r="D113" s="6">
        <f>'Edu index'!D112*'world pop by country'!D113/'world pop by country'!D$2</f>
        <v>1.124350881401914E-4</v>
      </c>
      <c r="E113" s="6">
        <f>'Edu index'!E112*'world pop by country'!E113/'world pop by country'!E$2</f>
        <v>1.1460044013248658E-4</v>
      </c>
      <c r="F113" s="6">
        <f>'Edu index'!F112*'world pop by country'!F113/'world pop by country'!F$2</f>
        <v>1.1681408410493165E-4</v>
      </c>
      <c r="G113" s="6">
        <f>'Edu index'!G112*'world pop by country'!G113/'world pop by country'!G$2</f>
        <v>1.1885474857096288E-4</v>
      </c>
      <c r="H113" s="6">
        <f>'Edu index'!H112*'world pop by country'!H113/'world pop by country'!H$2</f>
        <v>1.1976319981974606E-4</v>
      </c>
      <c r="I113" s="6">
        <f>'Edu index'!I112*'world pop by country'!I113/'world pop by country'!I$2</f>
        <v>1.2033920167232108E-4</v>
      </c>
      <c r="J113" s="6">
        <f>'Edu index'!J112*'world pop by country'!J113/'world pop by country'!J$2</f>
        <v>1.2190747721091861E-4</v>
      </c>
      <c r="K113" s="6">
        <f>'Edu index'!K112*'world pop by country'!K113/'world pop by country'!K$2</f>
        <v>1.2309037764490749E-4</v>
      </c>
      <c r="L113" s="6">
        <f>'Edu index'!L112*'world pop by country'!L113/'world pop by country'!L$2</f>
        <v>1.2350045952409252E-4</v>
      </c>
      <c r="M113" s="6">
        <f>'Edu index'!M112*'world pop by country'!M113/'world pop by country'!M$2</f>
        <v>1.2627068348988385E-4</v>
      </c>
      <c r="N113" s="6">
        <f>'Edu index'!N112*'world pop by country'!N113/'world pop by country'!N$2</f>
        <v>1.2747203456317679E-4</v>
      </c>
      <c r="O113" s="6">
        <f>'Edu index'!O112*'world pop by country'!O113/'world pop by country'!O$2</f>
        <v>1.2998359348779029E-4</v>
      </c>
      <c r="P113" s="6">
        <f>'Edu index'!P112*'world pop by country'!P113/'world pop by country'!P$2</f>
        <v>1.3213036651543004E-4</v>
      </c>
      <c r="Q113" s="6">
        <f>'Edu index'!Q112*'world pop by country'!Q113/'world pop by country'!Q$2</f>
        <v>1.3599400766036986E-4</v>
      </c>
      <c r="R113" s="6">
        <f>'Edu index'!R112*'world pop by country'!R113/'world pop by country'!R$2</f>
        <v>1.3775887606385899E-4</v>
      </c>
      <c r="S113" s="6">
        <f>'Edu index'!S112*'world pop by country'!S113/'world pop by country'!S$2</f>
        <v>1.3959108225045498E-4</v>
      </c>
      <c r="T113" s="6">
        <f>'Edu index'!T112*'world pop by country'!T113/'world pop by country'!T$2</f>
        <v>1.411939843214958E-4</v>
      </c>
      <c r="U113" s="6">
        <f>'Edu index'!U112*'world pop by country'!U113/'world pop by country'!U$2</f>
        <v>1.4404889947605785E-4</v>
      </c>
      <c r="V113" s="6">
        <f>'Edu index'!V112*'world pop by country'!V113/'world pop by country'!V$2</f>
        <v>1.4596201424170845E-4</v>
      </c>
      <c r="W113" s="6">
        <f>'Edu index'!W112*'world pop by country'!W113/'world pop by country'!W$2</f>
        <v>1.4929009252484188E-4</v>
      </c>
      <c r="X113" s="6">
        <f>'Edu index'!X112*'world pop by country'!X113/'world pop by country'!X$2</f>
        <v>1.5235918327310903E-4</v>
      </c>
      <c r="Y113" s="6">
        <f>'Edu index'!Y112*'world pop by country'!Y113/'world pop by country'!Y$2</f>
        <v>1.5279797053932353E-4</v>
      </c>
      <c r="Z113" s="6">
        <f>'Edu index'!Z112*'world pop by country'!Z113/'world pop by country'!Z$2</f>
        <v>1.5647771944702946E-4</v>
      </c>
      <c r="AA113" s="6">
        <f>'Edu index'!AA112*'world pop by country'!AA113/'world pop by country'!AA$2</f>
        <v>1.533467006431786E-4</v>
      </c>
      <c r="AB113" s="6">
        <f>'Edu index'!AB112*'world pop by country'!AB113/'world pop by country'!AB$2</f>
        <v>1.5330651545709798E-4</v>
      </c>
      <c r="AC113" s="6">
        <f>'Edu index'!AC112*'world pop by country'!AC113/'world pop by country'!AC$2</f>
        <v>1.5215760847464804E-4</v>
      </c>
      <c r="AD113" s="6">
        <f>'Edu index'!AD112*'world pop by country'!AD113/'world pop by country'!AD$2</f>
        <v>1.5114785735732529E-4</v>
      </c>
      <c r="AE113" s="6">
        <f>'Edu index'!AE112*'world pop by country'!AE113/'world pop by country'!AE$2</f>
        <v>1.5029790905973014E-4</v>
      </c>
    </row>
    <row r="114" spans="1:31">
      <c r="A114" s="11" t="s">
        <v>1068</v>
      </c>
      <c r="B114" s="6">
        <f>'Edu index'!B113*'world pop by country'!B114/'world pop by country'!B$2</f>
        <v>5.7990017948189527E-3</v>
      </c>
      <c r="C114" s="6">
        <f>'Edu index'!C113*'world pop by country'!C114/'world pop by country'!C$2</f>
        <v>5.9195568682305988E-3</v>
      </c>
      <c r="D114" s="6">
        <f>'Edu index'!D113*'world pop by country'!D114/'world pop by country'!D$2</f>
        <v>6.0853175967169873E-3</v>
      </c>
      <c r="E114" s="6">
        <f>'Edu index'!E113*'world pop by country'!E114/'world pop by country'!E$2</f>
        <v>6.2095212140169734E-3</v>
      </c>
      <c r="F114" s="6">
        <f>'Edu index'!F113*'world pop by country'!F114/'world pop by country'!F$2</f>
        <v>6.4032260010694723E-3</v>
      </c>
      <c r="G114" s="6">
        <f>'Edu index'!G113*'world pop by country'!G114/'world pop by country'!G$2</f>
        <v>6.6420521643256059E-3</v>
      </c>
      <c r="H114" s="6">
        <f>'Edu index'!H113*'world pop by country'!H114/'world pop by country'!H$2</f>
        <v>6.7772123652097725E-3</v>
      </c>
      <c r="I114" s="6">
        <f>'Edu index'!I113*'world pop by country'!I114/'world pop by country'!I$2</f>
        <v>6.9290097320177163E-3</v>
      </c>
      <c r="J114" s="6">
        <f>'Edu index'!J113*'world pop by country'!J114/'world pop by country'!J$2</f>
        <v>7.0811482272906436E-3</v>
      </c>
      <c r="K114" s="6">
        <f>'Edu index'!K113*'world pop by country'!K114/'world pop by country'!K$2</f>
        <v>7.2447126841714586E-3</v>
      </c>
      <c r="L114" s="6">
        <f>'Edu index'!L113*'world pop by country'!L114/'world pop by country'!L$2</f>
        <v>7.4915283188328723E-3</v>
      </c>
      <c r="M114" s="6">
        <f>'Edu index'!M113*'world pop by country'!M114/'world pop by country'!M$2</f>
        <v>7.6971810703049806E-3</v>
      </c>
      <c r="N114" s="6">
        <f>'Edu index'!N113*'world pop by country'!N114/'world pop by country'!N$2</f>
        <v>7.9681721780555277E-3</v>
      </c>
      <c r="O114" s="6">
        <f>'Edu index'!O113*'world pop by country'!O114/'world pop by country'!O$2</f>
        <v>8.1442613778096116E-3</v>
      </c>
      <c r="P114" s="6">
        <f>'Edu index'!P113*'world pop by country'!P114/'world pop by country'!P$2</f>
        <v>8.482971091983784E-3</v>
      </c>
      <c r="Q114" s="6">
        <f>'Edu index'!Q113*'world pop by country'!Q114/'world pop by country'!Q$2</f>
        <v>8.8024085376837771E-3</v>
      </c>
      <c r="R114" s="6">
        <f>'Edu index'!R113*'world pop by country'!R114/'world pop by country'!R$2</f>
        <v>9.1425353086818564E-3</v>
      </c>
      <c r="S114" s="6">
        <f>'Edu index'!S113*'world pop by country'!S114/'world pop by country'!S$2</f>
        <v>9.2687352284955612E-3</v>
      </c>
      <c r="T114" s="6">
        <f>'Edu index'!T113*'world pop by country'!T114/'world pop by country'!T$2</f>
        <v>9.4722997868814992E-3</v>
      </c>
      <c r="U114" s="6">
        <f>'Edu index'!U113*'world pop by country'!U114/'world pop by country'!U$2</f>
        <v>9.7297421194489486E-3</v>
      </c>
      <c r="V114" s="6">
        <f>'Edu index'!V113*'world pop by country'!V114/'world pop by country'!V$2</f>
        <v>9.7676098070323403E-3</v>
      </c>
      <c r="W114" s="6">
        <f>'Edu index'!W113*'world pop by country'!W114/'world pop by country'!W$2</f>
        <v>1.0046522946421065E-2</v>
      </c>
      <c r="X114" s="6">
        <f>'Edu index'!X113*'world pop by country'!X114/'world pop by country'!X$2</f>
        <v>1.0210135589604154E-2</v>
      </c>
      <c r="Y114" s="6">
        <f>'Edu index'!Y113*'world pop by country'!Y114/'world pop by country'!Y$2</f>
        <v>1.0139782559328866E-2</v>
      </c>
      <c r="Z114" s="6">
        <f>'Edu index'!Z113*'world pop by country'!Z114/'world pop by country'!Z$2</f>
        <v>1.0300950462499179E-2</v>
      </c>
      <c r="AA114" s="6">
        <f>'Edu index'!AA113*'world pop by country'!AA114/'world pop by country'!AA$2</f>
        <v>1.0485834257479759E-2</v>
      </c>
      <c r="AB114" s="6">
        <f>'Edu index'!AB113*'world pop by country'!AB114/'world pop by country'!AB$2</f>
        <v>1.0567360938510685E-2</v>
      </c>
      <c r="AC114" s="6">
        <f>'Edu index'!AC113*'world pop by country'!AC114/'world pop by country'!AC$2</f>
        <v>1.062490905870864E-2</v>
      </c>
      <c r="AD114" s="6">
        <f>'Edu index'!AD113*'world pop by country'!AD114/'world pop by country'!AD$2</f>
        <v>1.0821979959313154E-2</v>
      </c>
      <c r="AE114" s="6">
        <f>'Edu index'!AE113*'world pop by country'!AE114/'world pop by country'!AE$2</f>
        <v>1.0956640064580912E-2</v>
      </c>
    </row>
    <row r="115" spans="1:31">
      <c r="A115" s="11" t="s">
        <v>1069</v>
      </c>
      <c r="B115" s="6">
        <f>'Edu index'!B114*'world pop by country'!B115/'world pop by country'!B$2</f>
        <v>0</v>
      </c>
      <c r="C115" s="6">
        <f>'Edu index'!C114*'world pop by country'!C115/'world pop by country'!C$2</f>
        <v>0</v>
      </c>
      <c r="D115" s="6">
        <f>'Edu index'!D114*'world pop by country'!D115/'world pop by country'!D$2</f>
        <v>0</v>
      </c>
      <c r="E115" s="6">
        <f>'Edu index'!E114*'world pop by country'!E115/'world pop by country'!E$2</f>
        <v>0</v>
      </c>
      <c r="F115" s="6">
        <f>'Edu index'!F114*'world pop by country'!F115/'world pop by country'!F$2</f>
        <v>0</v>
      </c>
      <c r="G115" s="6">
        <f>'Edu index'!G114*'world pop by country'!G115/'world pop by country'!G$2</f>
        <v>0</v>
      </c>
      <c r="H115" s="6">
        <f>'Edu index'!H114*'world pop by country'!H115/'world pop by country'!H$2</f>
        <v>0</v>
      </c>
      <c r="I115" s="6">
        <f>'Edu index'!I114*'world pop by country'!I115/'world pop by country'!I$2</f>
        <v>0</v>
      </c>
      <c r="J115" s="6">
        <f>'Edu index'!J114*'world pop by country'!J115/'world pop by country'!J$2</f>
        <v>0</v>
      </c>
      <c r="K115" s="6">
        <f>'Edu index'!K114*'world pop by country'!K115/'world pop by country'!K$2</f>
        <v>0</v>
      </c>
      <c r="L115" s="6">
        <f>'Edu index'!L114*'world pop by country'!L115/'world pop by country'!L$2</f>
        <v>7.1236981162320985E-6</v>
      </c>
      <c r="M115" s="6">
        <f>'Edu index'!M114*'world pop by country'!M115/'world pop by country'!M$2</f>
        <v>7.3714401053438288E-6</v>
      </c>
      <c r="N115" s="6">
        <f>'Edu index'!N114*'world pop by country'!N115/'world pop by country'!N$2</f>
        <v>7.6125995790942189E-6</v>
      </c>
      <c r="O115" s="6">
        <f>'Edu index'!O114*'world pop by country'!O115/'world pop by country'!O$2</f>
        <v>7.8731540493361102E-6</v>
      </c>
      <c r="P115" s="6">
        <f>'Edu index'!P114*'world pop by country'!P115/'world pop by country'!P$2</f>
        <v>8.1236725646028044E-6</v>
      </c>
      <c r="Q115" s="6">
        <f>'Edu index'!Q114*'world pop by country'!Q115/'world pop by country'!Q$2</f>
        <v>8.3832602785716642E-6</v>
      </c>
      <c r="R115" s="6">
        <f>'Edu index'!R114*'world pop by country'!R115/'world pop by country'!R$2</f>
        <v>8.6179583004257131E-6</v>
      </c>
      <c r="S115" s="6">
        <f>'Edu index'!S114*'world pop by country'!S115/'world pop by country'!S$2</f>
        <v>8.8614222184334067E-6</v>
      </c>
      <c r="T115" s="6">
        <f>'Edu index'!T114*'world pop by country'!T115/'world pop by country'!T$2</f>
        <v>9.1577969704163976E-6</v>
      </c>
      <c r="U115" s="6">
        <f>'Edu index'!U114*'world pop by country'!U115/'world pop by country'!U$2</f>
        <v>9.2831156654335103E-6</v>
      </c>
      <c r="V115" s="6">
        <f>'Edu index'!V114*'world pop by country'!V115/'world pop by country'!V$2</f>
        <v>9.5490165120323941E-6</v>
      </c>
      <c r="W115" s="6">
        <f>'Edu index'!W114*'world pop by country'!W115/'world pop by country'!W$2</f>
        <v>9.7275618641449388E-6</v>
      </c>
      <c r="X115" s="6">
        <f>'Edu index'!X114*'world pop by country'!X115/'world pop by country'!X$2</f>
        <v>9.8678808854371292E-6</v>
      </c>
      <c r="Y115" s="6">
        <f>'Edu index'!Y114*'world pop by country'!Y115/'world pop by country'!Y$2</f>
        <v>1.0010978340145985E-5</v>
      </c>
      <c r="Z115" s="6">
        <f>'Edu index'!Z114*'world pop by country'!Z115/'world pop by country'!Z$2</f>
        <v>1.0176465736192334E-5</v>
      </c>
      <c r="AA115" s="6">
        <f>'Edu index'!AA114*'world pop by country'!AA115/'world pop by country'!AA$2</f>
        <v>1.0266374861714721E-5</v>
      </c>
      <c r="AB115" s="6">
        <f>'Edu index'!AB114*'world pop by country'!AB115/'world pop by country'!AB$2</f>
        <v>1.0495935044632287E-5</v>
      </c>
      <c r="AC115" s="6">
        <f>'Edu index'!AC114*'world pop by country'!AC115/'world pop by country'!AC$2</f>
        <v>1.0721291342714203E-5</v>
      </c>
      <c r="AD115" s="6">
        <f>'Edu index'!AD114*'world pop by country'!AD115/'world pop by country'!AD$2</f>
        <v>1.0851910820776972E-5</v>
      </c>
      <c r="AE115" s="6">
        <f>'Edu index'!AE114*'world pop by country'!AE115/'world pop by country'!AE$2</f>
        <v>1.0924423496547691E-5</v>
      </c>
    </row>
    <row r="116" spans="1:31">
      <c r="A116" s="11" t="s">
        <v>1070</v>
      </c>
      <c r="B116" s="6">
        <f>'Edu index'!B115*'world pop by country'!B116/'world pop by country'!B$2</f>
        <v>4.1314339799594847E-4</v>
      </c>
      <c r="C116" s="6">
        <f>'Edu index'!C115*'world pop by country'!C116/'world pop by country'!C$2</f>
        <v>4.1757295277230594E-4</v>
      </c>
      <c r="D116" s="6">
        <f>'Edu index'!D115*'world pop by country'!D116/'world pop by country'!D$2</f>
        <v>4.192475058661384E-4</v>
      </c>
      <c r="E116" s="6">
        <f>'Edu index'!E115*'world pop by country'!E116/'world pop by country'!E$2</f>
        <v>4.1831530728771973E-4</v>
      </c>
      <c r="F116" s="6">
        <f>'Edu index'!F115*'world pop by country'!F116/'world pop by country'!F$2</f>
        <v>4.167484211785316E-4</v>
      </c>
      <c r="G116" s="6">
        <f>'Edu index'!G115*'world pop by country'!G116/'world pop by country'!G$2</f>
        <v>4.1425688734765412E-4</v>
      </c>
      <c r="H116" s="6">
        <f>'Edu index'!H115*'world pop by country'!H116/'world pop by country'!H$2</f>
        <v>4.0708696866203792E-4</v>
      </c>
      <c r="I116" s="6">
        <f>'Edu index'!I115*'world pop by country'!I116/'world pop by country'!I$2</f>
        <v>4.0726503224651148E-4</v>
      </c>
      <c r="J116" s="6">
        <f>'Edu index'!J115*'world pop by country'!J116/'world pop by country'!J$2</f>
        <v>4.1307155151918963E-4</v>
      </c>
      <c r="K116" s="6">
        <f>'Edu index'!K115*'world pop by country'!K116/'world pop by country'!K$2</f>
        <v>4.1762776759649955E-4</v>
      </c>
      <c r="L116" s="6">
        <f>'Edu index'!L115*'world pop by country'!L116/'world pop by country'!L$2</f>
        <v>4.1504987855653966E-4</v>
      </c>
      <c r="M116" s="6">
        <f>'Edu index'!M115*'world pop by country'!M116/'world pop by country'!M$2</f>
        <v>4.1488624155156992E-4</v>
      </c>
      <c r="N116" s="6">
        <f>'Edu index'!N115*'world pop by country'!N116/'world pop by country'!N$2</f>
        <v>4.2097138182812941E-4</v>
      </c>
      <c r="O116" s="6">
        <f>'Edu index'!O115*'world pop by country'!O116/'world pop by country'!O$2</f>
        <v>4.2628814175755695E-4</v>
      </c>
      <c r="P116" s="6">
        <f>'Edu index'!P115*'world pop by country'!P116/'world pop by country'!P$2</f>
        <v>4.3177662680866772E-4</v>
      </c>
      <c r="Q116" s="6">
        <f>'Edu index'!Q115*'world pop by country'!Q116/'world pop by country'!Q$2</f>
        <v>4.3486275395471116E-4</v>
      </c>
      <c r="R116" s="6">
        <f>'Edu index'!R115*'world pop by country'!R116/'world pop by country'!R$2</f>
        <v>4.4064051226603228E-4</v>
      </c>
      <c r="S116" s="6">
        <f>'Edu index'!S115*'world pop by country'!S116/'world pop by country'!S$2</f>
        <v>4.4362912859028601E-4</v>
      </c>
      <c r="T116" s="6">
        <f>'Edu index'!T115*'world pop by country'!T116/'world pop by country'!T$2</f>
        <v>4.388493799409685E-4</v>
      </c>
      <c r="U116" s="6">
        <f>'Edu index'!U115*'world pop by country'!U116/'world pop by country'!U$2</f>
        <v>4.3453755263437232E-4</v>
      </c>
      <c r="V116" s="6">
        <f>'Edu index'!V115*'world pop by country'!V116/'world pop by country'!V$2</f>
        <v>4.3015699271985565E-4</v>
      </c>
      <c r="W116" s="6">
        <f>'Edu index'!W115*'world pop by country'!W116/'world pop by country'!W$2</f>
        <v>4.282610569232602E-4</v>
      </c>
      <c r="X116" s="6">
        <f>'Edu index'!X115*'world pop by country'!X116/'world pop by country'!X$2</f>
        <v>4.3065821704913029E-4</v>
      </c>
      <c r="Y116" s="6">
        <f>'Edu index'!Y115*'world pop by country'!Y116/'world pop by country'!Y$2</f>
        <v>4.3137616062691647E-4</v>
      </c>
      <c r="Z116" s="6">
        <f>'Edu index'!Z115*'world pop by country'!Z116/'world pop by country'!Z$2</f>
        <v>4.2633048011386673E-4</v>
      </c>
      <c r="AA116" s="6">
        <f>'Edu index'!AA115*'world pop by country'!AA116/'world pop by country'!AA$2</f>
        <v>4.2068359463522082E-4</v>
      </c>
      <c r="AB116" s="6">
        <f>'Edu index'!AB115*'world pop by country'!AB116/'world pop by country'!AB$2</f>
        <v>4.1626294741249257E-4</v>
      </c>
      <c r="AC116" s="6">
        <f>'Edu index'!AC115*'world pop by country'!AC116/'world pop by country'!AC$2</f>
        <v>4.1375397164520092E-4</v>
      </c>
      <c r="AD116" s="6">
        <f>'Edu index'!AD115*'world pop by country'!AD116/'world pop by country'!AD$2</f>
        <v>4.1022875890768952E-4</v>
      </c>
      <c r="AE116" s="6">
        <f>'Edu index'!AE115*'world pop by country'!AE116/'world pop by country'!AE$2</f>
        <v>4.0775338250781666E-4</v>
      </c>
    </row>
    <row r="117" spans="1:31">
      <c r="A117" s="11" t="s">
        <v>1071</v>
      </c>
      <c r="B117" s="6">
        <f>'Edu index'!B116*'world pop by country'!B117/'world pop by country'!B$2</f>
        <v>1.7557888379741797E-4</v>
      </c>
      <c r="C117" s="6">
        <f>'Edu index'!C116*'world pop by country'!C117/'world pop by country'!C$2</f>
        <v>1.7522398961171502E-4</v>
      </c>
      <c r="D117" s="6">
        <f>'Edu index'!D116*'world pop by country'!D117/'world pop by country'!D$2</f>
        <v>1.7018006373576886E-4</v>
      </c>
      <c r="E117" s="6">
        <f>'Edu index'!E116*'world pop by country'!E117/'world pop by country'!E$2</f>
        <v>1.6130812076868816E-4</v>
      </c>
      <c r="F117" s="6">
        <f>'Edu index'!F116*'world pop by country'!F117/'world pop by country'!F$2</f>
        <v>1.6179294283932149E-4</v>
      </c>
      <c r="G117" s="6">
        <f>'Edu index'!G116*'world pop by country'!G117/'world pop by country'!G$2</f>
        <v>1.6316882548710011E-4</v>
      </c>
      <c r="H117" s="6">
        <f>'Edu index'!H116*'world pop by country'!H117/'world pop by country'!H$2</f>
        <v>1.6842695180806252E-4</v>
      </c>
      <c r="I117" s="6">
        <f>'Edu index'!I116*'world pop by country'!I117/'world pop by country'!I$2</f>
        <v>1.7276662724605141E-4</v>
      </c>
      <c r="J117" s="6">
        <f>'Edu index'!J116*'world pop by country'!J117/'world pop by country'!J$2</f>
        <v>1.783861427485985E-4</v>
      </c>
      <c r="K117" s="6">
        <f>'Edu index'!K116*'world pop by country'!K117/'world pop by country'!K$2</f>
        <v>1.8272688719335762E-4</v>
      </c>
      <c r="L117" s="6">
        <f>'Edu index'!L116*'world pop by country'!L117/'world pop by country'!L$2</f>
        <v>1.8920436017140621E-4</v>
      </c>
      <c r="M117" s="6">
        <f>'Edu index'!M116*'world pop by country'!M117/'world pop by country'!M$2</f>
        <v>1.9835370398833043E-4</v>
      </c>
      <c r="N117" s="6">
        <f>'Edu index'!N116*'world pop by country'!N117/'world pop by country'!N$2</f>
        <v>2.0439615814002617E-4</v>
      </c>
      <c r="O117" s="6">
        <f>'Edu index'!O116*'world pop by country'!O117/'world pop by country'!O$2</f>
        <v>2.1438439830659129E-4</v>
      </c>
      <c r="P117" s="6">
        <f>'Edu index'!P116*'world pop by country'!P117/'world pop by country'!P$2</f>
        <v>2.2337124289397323E-4</v>
      </c>
      <c r="Q117" s="6">
        <f>'Edu index'!Q116*'world pop by country'!Q117/'world pop by country'!Q$2</f>
        <v>2.3573056520706734E-4</v>
      </c>
      <c r="R117" s="6">
        <f>'Edu index'!R116*'world pop by country'!R117/'world pop by country'!R$2</f>
        <v>2.4318642134470294E-4</v>
      </c>
      <c r="S117" s="6">
        <f>'Edu index'!S116*'world pop by country'!S117/'world pop by country'!S$2</f>
        <v>2.51810492197284E-4</v>
      </c>
      <c r="T117" s="6">
        <f>'Edu index'!T116*'world pop by country'!T117/'world pop by country'!T$2</f>
        <v>2.6077368283895406E-4</v>
      </c>
      <c r="U117" s="6">
        <f>'Edu index'!U116*'world pop by country'!U117/'world pop by country'!U$2</f>
        <v>2.6900117271759668E-4</v>
      </c>
      <c r="V117" s="6">
        <f>'Edu index'!V116*'world pop by country'!V117/'world pop by country'!V$2</f>
        <v>2.7854398644539875E-4</v>
      </c>
      <c r="W117" s="6">
        <f>'Edu index'!W116*'world pop by country'!W117/'world pop by country'!W$2</f>
        <v>2.8543284056013047E-4</v>
      </c>
      <c r="X117" s="6">
        <f>'Edu index'!X116*'world pop by country'!X117/'world pop by country'!X$2</f>
        <v>2.8877948726553816E-4</v>
      </c>
      <c r="Y117" s="6">
        <f>'Edu index'!Y116*'world pop by country'!Y117/'world pop by country'!Y$2</f>
        <v>2.9229075970101077E-4</v>
      </c>
      <c r="Z117" s="6">
        <f>'Edu index'!Z116*'world pop by country'!Z117/'world pop by country'!Z$2</f>
        <v>2.9608306417128107E-4</v>
      </c>
      <c r="AA117" s="6">
        <f>'Edu index'!AA116*'world pop by country'!AA117/'world pop by country'!AA$2</f>
        <v>3.0086758926299448E-4</v>
      </c>
      <c r="AB117" s="6">
        <f>'Edu index'!AB116*'world pop by country'!AB117/'world pop by country'!AB$2</f>
        <v>2.9488199792988536E-4</v>
      </c>
      <c r="AC117" s="6">
        <f>'Edu index'!AC116*'world pop by country'!AC117/'world pop by country'!AC$2</f>
        <v>2.9809509830361748E-4</v>
      </c>
      <c r="AD117" s="6">
        <f>'Edu index'!AD116*'world pop by country'!AD117/'world pop by country'!AD$2</f>
        <v>3.0086458049931829E-4</v>
      </c>
      <c r="AE117" s="6">
        <f>'Edu index'!AE116*'world pop by country'!AE117/'world pop by country'!AE$2</f>
        <v>3.0321287120370046E-4</v>
      </c>
    </row>
    <row r="118" spans="1:31">
      <c r="A118" s="11" t="s">
        <v>1072</v>
      </c>
      <c r="B118" s="6">
        <f>'Edu index'!B117*'world pop by country'!B118/'world pop by country'!B$2</f>
        <v>0</v>
      </c>
      <c r="C118" s="6">
        <f>'Edu index'!C117*'world pop by country'!C118/'world pop by country'!C$2</f>
        <v>0</v>
      </c>
      <c r="D118" s="6">
        <f>'Edu index'!D117*'world pop by country'!D118/'world pop by country'!D$2</f>
        <v>0</v>
      </c>
      <c r="E118" s="6">
        <f>'Edu index'!E117*'world pop by country'!E118/'world pop by country'!E$2</f>
        <v>0</v>
      </c>
      <c r="F118" s="6">
        <f>'Edu index'!F117*'world pop by country'!F118/'world pop by country'!F$2</f>
        <v>0</v>
      </c>
      <c r="G118" s="6">
        <f>'Edu index'!G117*'world pop by country'!G118/'world pop by country'!G$2</f>
        <v>0</v>
      </c>
      <c r="H118" s="6">
        <f>'Edu index'!H117*'world pop by country'!H118/'world pop by country'!H$2</f>
        <v>0</v>
      </c>
      <c r="I118" s="6">
        <f>'Edu index'!I117*'world pop by country'!I118/'world pop by country'!I$2</f>
        <v>0</v>
      </c>
      <c r="J118" s="6">
        <f>'Edu index'!J117*'world pop by country'!J118/'world pop by country'!J$2</f>
        <v>0</v>
      </c>
      <c r="K118" s="6">
        <f>'Edu index'!K117*'world pop by country'!K118/'world pop by country'!K$2</f>
        <v>0</v>
      </c>
      <c r="L118" s="6">
        <f>'Edu index'!L117*'world pop by country'!L118/'world pop by country'!L$2</f>
        <v>0</v>
      </c>
      <c r="M118" s="6">
        <f>'Edu index'!M117*'world pop by country'!M118/'world pop by country'!M$2</f>
        <v>0</v>
      </c>
      <c r="N118" s="6">
        <f>'Edu index'!N117*'world pop by country'!N118/'world pop by country'!N$2</f>
        <v>0</v>
      </c>
      <c r="O118" s="6">
        <f>'Edu index'!O117*'world pop by country'!O118/'world pop by country'!O$2</f>
        <v>9.4729250667787438E-5</v>
      </c>
      <c r="P118" s="6">
        <f>'Edu index'!P117*'world pop by country'!P118/'world pop by country'!P$2</f>
        <v>9.608803142570578E-5</v>
      </c>
      <c r="Q118" s="6">
        <f>'Edu index'!Q117*'world pop by country'!Q118/'world pop by country'!Q$2</f>
        <v>9.7429579095693251E-5</v>
      </c>
      <c r="R118" s="6">
        <f>'Edu index'!R117*'world pop by country'!R118/'world pop by country'!R$2</f>
        <v>9.8932152206196181E-5</v>
      </c>
      <c r="S118" s="6">
        <f>'Edu index'!S117*'world pop by country'!S118/'world pop by country'!S$2</f>
        <v>1.0037979291891443E-4</v>
      </c>
      <c r="T118" s="6">
        <f>'Edu index'!T117*'world pop by country'!T118/'world pop by country'!T$2</f>
        <v>1.0156620254612149E-4</v>
      </c>
      <c r="U118" s="6">
        <f>'Edu index'!U117*'world pop by country'!U118/'world pop by country'!U$2</f>
        <v>1.0237363165936785E-4</v>
      </c>
      <c r="V118" s="6">
        <f>'Edu index'!V117*'world pop by country'!V118/'world pop by country'!V$2</f>
        <v>1.0254376347902789E-4</v>
      </c>
      <c r="W118" s="6">
        <f>'Edu index'!W117*'world pop by country'!W118/'world pop by country'!W$2</f>
        <v>1.0209196107391878E-4</v>
      </c>
      <c r="X118" s="6">
        <f>'Edu index'!X117*'world pop by country'!X118/'world pop by country'!X$2</f>
        <v>1.0171092408427802E-4</v>
      </c>
      <c r="Y118" s="6">
        <f>'Edu index'!Y117*'world pop by country'!Y118/'world pop by country'!Y$2</f>
        <v>1.0133226117185535E-4</v>
      </c>
      <c r="Z118" s="6">
        <f>'Edu index'!Z117*'world pop by country'!Z118/'world pop by country'!Z$2</f>
        <v>1.00789840983E-4</v>
      </c>
      <c r="AA118" s="6">
        <f>'Edu index'!AA117*'world pop by country'!AA118/'world pop by country'!AA$2</f>
        <v>9.9926438793674252E-5</v>
      </c>
      <c r="AB118" s="6">
        <f>'Edu index'!AB117*'world pop by country'!AB118/'world pop by country'!AB$2</f>
        <v>9.8810172514453146E-5</v>
      </c>
      <c r="AC118" s="6">
        <f>'Edu index'!AC117*'world pop by country'!AC118/'world pop by country'!AC$2</f>
        <v>9.7385921683371636E-5</v>
      </c>
      <c r="AD118" s="6">
        <f>'Edu index'!AD117*'world pop by country'!AD118/'world pop by country'!AD$2</f>
        <v>9.6168048886016984E-5</v>
      </c>
      <c r="AE118" s="6">
        <f>'Edu index'!AE117*'world pop by country'!AE118/'world pop by country'!AE$2</f>
        <v>9.4615474701585401E-5</v>
      </c>
    </row>
    <row r="119" spans="1:31">
      <c r="A119" s="11" t="s">
        <v>1073</v>
      </c>
      <c r="B119" s="6">
        <f>'Edu index'!B118*'world pop by country'!B119/'world pop by country'!B$2</f>
        <v>9.9584003171292981E-4</v>
      </c>
      <c r="C119" s="6">
        <f>'Edu index'!C118*'world pop by country'!C119/'world pop by country'!C$2</f>
        <v>1.020652354105726E-3</v>
      </c>
      <c r="D119" s="6">
        <f>'Edu index'!D118*'world pop by country'!D119/'world pop by country'!D$2</f>
        <v>1.0578477121502895E-3</v>
      </c>
      <c r="E119" s="6">
        <f>'Edu index'!E118*'world pop by country'!E119/'world pop by country'!E$2</f>
        <v>1.1030030626979161E-3</v>
      </c>
      <c r="F119" s="6">
        <f>'Edu index'!F118*'world pop by country'!F119/'world pop by country'!F$2</f>
        <v>1.1518257405001302E-3</v>
      </c>
      <c r="G119" s="6">
        <f>'Edu index'!G118*'world pop by country'!G119/'world pop by country'!G$2</f>
        <v>1.19827739025438E-3</v>
      </c>
      <c r="H119" s="6">
        <f>'Edu index'!H118*'world pop by country'!H119/'world pop by country'!H$2</f>
        <v>1.2375233310632139E-3</v>
      </c>
      <c r="I119" s="6">
        <f>'Edu index'!I118*'world pop by country'!I119/'world pop by country'!I$2</f>
        <v>1.2782220056581685E-3</v>
      </c>
      <c r="J119" s="6">
        <f>'Edu index'!J118*'world pop by country'!J119/'world pop by country'!J$2</f>
        <v>1.3109282359835528E-3</v>
      </c>
      <c r="K119" s="6">
        <f>'Edu index'!K118*'world pop by country'!K119/'world pop by country'!K$2</f>
        <v>1.3807185231195923E-3</v>
      </c>
      <c r="L119" s="6">
        <f>'Edu index'!L118*'world pop by country'!L119/'world pop by country'!L$2</f>
        <v>1.4597687989114454E-3</v>
      </c>
      <c r="M119" s="6">
        <f>'Edu index'!M118*'world pop by country'!M119/'world pop by country'!M$2</f>
        <v>1.5220836098141658E-3</v>
      </c>
      <c r="N119" s="6">
        <f>'Edu index'!N118*'world pop by country'!N119/'world pop by country'!N$2</f>
        <v>1.5982794732093317E-3</v>
      </c>
      <c r="O119" s="6">
        <f>'Edu index'!O118*'world pop by country'!O119/'world pop by country'!O$2</f>
        <v>1.6621788126120142E-3</v>
      </c>
      <c r="P119" s="6">
        <f>'Edu index'!P118*'world pop by country'!P119/'world pop by country'!P$2</f>
        <v>1.7142047518112135E-3</v>
      </c>
      <c r="Q119" s="6">
        <f>'Edu index'!Q118*'world pop by country'!Q119/'world pop by country'!Q$2</f>
        <v>1.7595079967687344E-3</v>
      </c>
      <c r="R119" s="6">
        <f>'Edu index'!R118*'world pop by country'!R119/'world pop by country'!R$2</f>
        <v>1.7844950811794639E-3</v>
      </c>
      <c r="S119" s="6">
        <f>'Edu index'!S118*'world pop by country'!S119/'world pop by country'!S$2</f>
        <v>1.8417917995378918E-3</v>
      </c>
      <c r="T119" s="6">
        <f>'Edu index'!T118*'world pop by country'!T119/'world pop by country'!T$2</f>
        <v>1.8879835000080872E-3</v>
      </c>
      <c r="U119" s="6">
        <f>'Edu index'!U118*'world pop by country'!U119/'world pop by country'!U$2</f>
        <v>1.9393080500700369E-3</v>
      </c>
      <c r="V119" s="6">
        <f>'Edu index'!V118*'world pop by country'!V119/'world pop by country'!V$2</f>
        <v>2.0105468848634987E-3</v>
      </c>
      <c r="W119" s="6">
        <f>'Edu index'!W118*'world pop by country'!W119/'world pop by country'!W$2</f>
        <v>2.0920064582935732E-3</v>
      </c>
      <c r="X119" s="6">
        <f>'Edu index'!X118*'world pop by country'!X119/'world pop by country'!X$2</f>
        <v>2.1869727959506133E-3</v>
      </c>
      <c r="Y119" s="6">
        <f>'Edu index'!Y118*'world pop by country'!Y119/'world pop by country'!Y$2</f>
        <v>2.273483635882036E-3</v>
      </c>
      <c r="Z119" s="6">
        <f>'Edu index'!Z118*'world pop by country'!Z119/'world pop by country'!Z$2</f>
        <v>2.3641278701655413E-3</v>
      </c>
      <c r="AA119" s="6">
        <f>'Edu index'!AA118*'world pop by country'!AA119/'world pop by country'!AA$2</f>
        <v>2.4111901481108371E-3</v>
      </c>
      <c r="AB119" s="6">
        <f>'Edu index'!AB118*'world pop by country'!AB119/'world pop by country'!AB$2</f>
        <v>2.514586492621854E-3</v>
      </c>
      <c r="AC119" s="6">
        <f>'Edu index'!AC118*'world pop by country'!AC119/'world pop by country'!AC$2</f>
        <v>2.5618032633765394E-3</v>
      </c>
      <c r="AD119" s="6">
        <f>'Edu index'!AD118*'world pop by country'!AD119/'world pop by country'!AD$2</f>
        <v>2.6209063385323507E-3</v>
      </c>
      <c r="AE119" s="6">
        <f>'Edu index'!AE118*'world pop by country'!AE119/'world pop by country'!AE$2</f>
        <v>2.6690719941278528E-3</v>
      </c>
    </row>
    <row r="120" spans="1:31">
      <c r="A120" s="11" t="s">
        <v>1074</v>
      </c>
      <c r="B120" s="6">
        <f>'Edu index'!B119*'world pop by country'!B120/'world pop by country'!B$2</f>
        <v>2.9622715063150606E-4</v>
      </c>
      <c r="C120" s="6">
        <f>'Edu index'!C119*'world pop by country'!C120/'world pop by country'!C$2</f>
        <v>3.0242544654251156E-4</v>
      </c>
      <c r="D120" s="6">
        <f>'Edu index'!D119*'world pop by country'!D120/'world pop by country'!D$2</f>
        <v>3.0560720674560474E-4</v>
      </c>
      <c r="E120" s="6">
        <f>'Edu index'!E119*'world pop by country'!E120/'world pop by country'!E$2</f>
        <v>3.1699270357642622E-4</v>
      </c>
      <c r="F120" s="6">
        <f>'Edu index'!F119*'world pop by country'!F120/'world pop by country'!F$2</f>
        <v>3.353763986031755E-4</v>
      </c>
      <c r="G120" s="6">
        <f>'Edu index'!G119*'world pop by country'!G120/'world pop by country'!G$2</f>
        <v>3.6313910427212572E-4</v>
      </c>
      <c r="H120" s="6">
        <f>'Edu index'!H119*'world pop by country'!H120/'world pop by country'!H$2</f>
        <v>4.0462324590386341E-4</v>
      </c>
      <c r="I120" s="6">
        <f>'Edu index'!I119*'world pop by country'!I120/'world pop by country'!I$2</f>
        <v>4.3727345227139271E-4</v>
      </c>
      <c r="J120" s="6">
        <f>'Edu index'!J119*'world pop by country'!J120/'world pop by country'!J$2</f>
        <v>4.7242258910484266E-4</v>
      </c>
      <c r="K120" s="6">
        <f>'Edu index'!K119*'world pop by country'!K120/'world pop by country'!K$2</f>
        <v>5.0540245642362184E-4</v>
      </c>
      <c r="L120" s="6">
        <f>'Edu index'!L119*'world pop by country'!L120/'world pop by country'!L$2</f>
        <v>5.4361373697947677E-4</v>
      </c>
      <c r="M120" s="6">
        <f>'Edu index'!M119*'world pop by country'!M120/'world pop by country'!M$2</f>
        <v>5.851026120590921E-4</v>
      </c>
      <c r="N120" s="6">
        <f>'Edu index'!N119*'world pop by country'!N120/'world pop by country'!N$2</f>
        <v>6.2435735404016836E-4</v>
      </c>
      <c r="O120" s="6">
        <f>'Edu index'!O119*'world pop by country'!O120/'world pop by country'!O$2</f>
        <v>6.6330511095759369E-4</v>
      </c>
      <c r="P120" s="6">
        <f>'Edu index'!P119*'world pop by country'!P120/'world pop by country'!P$2</f>
        <v>7.0877676841971668E-4</v>
      </c>
      <c r="Q120" s="6">
        <f>'Edu index'!Q119*'world pop by country'!Q120/'world pop by country'!Q$2</f>
        <v>7.6621819439829254E-4</v>
      </c>
      <c r="R120" s="6">
        <f>'Edu index'!R119*'world pop by country'!R120/'world pop by country'!R$2</f>
        <v>8.0161845168238825E-4</v>
      </c>
      <c r="S120" s="6">
        <f>'Edu index'!S119*'world pop by country'!S120/'world pop by country'!S$2</f>
        <v>8.6206766566214075E-4</v>
      </c>
      <c r="T120" s="6">
        <f>'Edu index'!T119*'world pop by country'!T120/'world pop by country'!T$2</f>
        <v>9.1100277803791399E-4</v>
      </c>
      <c r="U120" s="6">
        <f>'Edu index'!U119*'world pop by country'!U120/'world pop by country'!U$2</f>
        <v>9.429493327124894E-4</v>
      </c>
      <c r="V120" s="6">
        <f>'Edu index'!V119*'world pop by country'!V120/'world pop by country'!V$2</f>
        <v>9.6874192227576711E-4</v>
      </c>
      <c r="W120" s="6">
        <f>'Edu index'!W119*'world pop by country'!W120/'world pop by country'!W$2</f>
        <v>8.9529279931978864E-4</v>
      </c>
      <c r="X120" s="6">
        <f>'Edu index'!X119*'world pop by country'!X120/'world pop by country'!X$2</f>
        <v>9.0174653891152048E-4</v>
      </c>
      <c r="Y120" s="6">
        <f>'Edu index'!Y119*'world pop by country'!Y120/'world pop by country'!Y$2</f>
        <v>9.5525254257441462E-4</v>
      </c>
      <c r="Z120" s="6">
        <f>'Edu index'!Z119*'world pop by country'!Z120/'world pop by country'!Z$2</f>
        <v>9.6706317031186367E-4</v>
      </c>
      <c r="AA120" s="6">
        <f>'Edu index'!AA119*'world pop by country'!AA120/'world pop by country'!AA$2</f>
        <v>9.8569955009441407E-4</v>
      </c>
      <c r="AB120" s="6">
        <f>'Edu index'!AB119*'world pop by country'!AB120/'world pop by country'!AB$2</f>
        <v>1.0072295222038129E-3</v>
      </c>
      <c r="AC120" s="6">
        <f>'Edu index'!AC119*'world pop by country'!AC120/'world pop by country'!AC$2</f>
        <v>1.004160193858896E-3</v>
      </c>
      <c r="AD120" s="6">
        <f>'Edu index'!AD119*'world pop by country'!AD120/'world pop by country'!AD$2</f>
        <v>9.9623231324525992E-4</v>
      </c>
      <c r="AE120" s="6">
        <f>'Edu index'!AE119*'world pop by country'!AE120/'world pop by country'!AE$2</f>
        <v>1.0042046448269521E-3</v>
      </c>
    </row>
    <row r="121" spans="1:31">
      <c r="A121" s="11" t="s">
        <v>1075</v>
      </c>
      <c r="B121" s="6">
        <f>'Edu index'!B120*'world pop by country'!B121/'world pop by country'!B$2</f>
        <v>1.816081017143127E-3</v>
      </c>
      <c r="C121" s="6">
        <f>'Edu index'!C120*'world pop by country'!C121/'world pop by country'!C$2</f>
        <v>1.9559817051159763E-3</v>
      </c>
      <c r="D121" s="6">
        <f>'Edu index'!D120*'world pop by country'!D121/'world pop by country'!D$2</f>
        <v>2.0970904918810162E-3</v>
      </c>
      <c r="E121" s="6">
        <f>'Edu index'!E120*'world pop by country'!E121/'world pop by country'!E$2</f>
        <v>2.1364454602473171E-3</v>
      </c>
      <c r="F121" s="6">
        <f>'Edu index'!F120*'world pop by country'!F121/'world pop by country'!F$2</f>
        <v>2.176983711722934E-3</v>
      </c>
      <c r="G121" s="6">
        <f>'Edu index'!G120*'world pop by country'!G121/'world pop by country'!G$2</f>
        <v>2.1821350249413636E-3</v>
      </c>
      <c r="H121" s="6">
        <f>'Edu index'!H120*'world pop by country'!H121/'world pop by country'!H$2</f>
        <v>2.2240598838218096E-3</v>
      </c>
      <c r="I121" s="6">
        <f>'Edu index'!I120*'world pop by country'!I121/'world pop by country'!I$2</f>
        <v>2.260184381997554E-3</v>
      </c>
      <c r="J121" s="6">
        <f>'Edu index'!J120*'world pop by country'!J121/'world pop by country'!J$2</f>
        <v>2.3042001138577619E-3</v>
      </c>
      <c r="K121" s="6">
        <f>'Edu index'!K120*'world pop by country'!K121/'world pop by country'!K$2</f>
        <v>2.3475477869597319E-3</v>
      </c>
      <c r="L121" s="6">
        <f>'Edu index'!L120*'world pop by country'!L121/'world pop by country'!L$2</f>
        <v>2.3833970100321758E-3</v>
      </c>
      <c r="M121" s="6">
        <f>'Edu index'!M120*'world pop by country'!M121/'world pop by country'!M$2</f>
        <v>2.4257195085371562E-3</v>
      </c>
      <c r="N121" s="6">
        <f>'Edu index'!N120*'world pop by country'!N121/'world pop by country'!N$2</f>
        <v>2.4698336221670556E-3</v>
      </c>
      <c r="O121" s="6">
        <f>'Edu index'!O120*'world pop by country'!O121/'world pop by country'!O$2</f>
        <v>2.511357328326488E-3</v>
      </c>
      <c r="P121" s="6">
        <f>'Edu index'!P120*'world pop by country'!P121/'world pop by country'!P$2</f>
        <v>2.5508523014276027E-3</v>
      </c>
      <c r="Q121" s="6">
        <f>'Edu index'!Q120*'world pop by country'!Q121/'world pop by country'!Q$2</f>
        <v>2.5919210531554055E-3</v>
      </c>
      <c r="R121" s="6">
        <f>'Edu index'!R120*'world pop by country'!R121/'world pop by country'!R$2</f>
        <v>2.6416059603612601E-3</v>
      </c>
      <c r="S121" s="6">
        <f>'Edu index'!S120*'world pop by country'!S121/'world pop by country'!S$2</f>
        <v>2.715559898794408E-3</v>
      </c>
      <c r="T121" s="6">
        <f>'Edu index'!T120*'world pop by country'!T121/'world pop by country'!T$2</f>
        <v>2.8056316731076797E-3</v>
      </c>
      <c r="U121" s="6">
        <f>'Edu index'!U120*'world pop by country'!U121/'world pop by country'!U$2</f>
        <v>2.8952317717785472E-3</v>
      </c>
      <c r="V121" s="6">
        <f>'Edu index'!V120*'world pop by country'!V121/'world pop by country'!V$2</f>
        <v>2.9851361278407677E-3</v>
      </c>
      <c r="W121" s="6">
        <f>'Edu index'!W120*'world pop by country'!W121/'world pop by country'!W$2</f>
        <v>3.1040627018645195E-3</v>
      </c>
      <c r="X121" s="6">
        <f>'Edu index'!X120*'world pop by country'!X121/'world pop by country'!X$2</f>
        <v>3.1816320434696309E-3</v>
      </c>
      <c r="Y121" s="6">
        <f>'Edu index'!Y120*'world pop by country'!Y121/'world pop by country'!Y$2</f>
        <v>3.2635711608565948E-3</v>
      </c>
      <c r="Z121" s="6">
        <f>'Edu index'!Z120*'world pop by country'!Z121/'world pop by country'!Z$2</f>
        <v>3.3048624053316155E-3</v>
      </c>
      <c r="AA121" s="6">
        <f>'Edu index'!AA120*'world pop by country'!AA121/'world pop by country'!AA$2</f>
        <v>3.3512255587111062E-3</v>
      </c>
      <c r="AB121" s="6">
        <f>'Edu index'!AB120*'world pop by country'!AB121/'world pop by country'!AB$2</f>
        <v>3.3853609306369573E-3</v>
      </c>
      <c r="AC121" s="6">
        <f>'Edu index'!AC120*'world pop by country'!AC121/'world pop by country'!AC$2</f>
        <v>3.4766057079426505E-3</v>
      </c>
      <c r="AD121" s="6">
        <f>'Edu index'!AD120*'world pop by country'!AD121/'world pop by country'!AD$2</f>
        <v>3.5186404839196075E-3</v>
      </c>
      <c r="AE121" s="6">
        <f>'Edu index'!AE120*'world pop by country'!AE121/'world pop by country'!AE$2</f>
        <v>3.5592927423907833E-3</v>
      </c>
    </row>
    <row r="122" spans="1:31">
      <c r="A122" s="11" t="s">
        <v>1076</v>
      </c>
      <c r="B122" s="6">
        <f>'Edu index'!B121*'world pop by country'!B122/'world pop by country'!B$2</f>
        <v>9.7314636102319808E-5</v>
      </c>
      <c r="C122" s="6">
        <f>'Edu index'!C121*'world pop by country'!C122/'world pop by country'!C$2</f>
        <v>9.8057007339916137E-5</v>
      </c>
      <c r="D122" s="6">
        <f>'Edu index'!D121*'world pop by country'!D122/'world pop by country'!D$2</f>
        <v>1.0072266770435532E-4</v>
      </c>
      <c r="E122" s="6">
        <f>'Edu index'!E121*'world pop by country'!E122/'world pop by country'!E$2</f>
        <v>1.0318809872666893E-4</v>
      </c>
      <c r="F122" s="6">
        <f>'Edu index'!F121*'world pop by country'!F122/'world pop by country'!F$2</f>
        <v>1.0582928479083576E-4</v>
      </c>
      <c r="G122" s="6">
        <f>'Edu index'!G121*'world pop by country'!G122/'world pop by country'!G$2</f>
        <v>1.0543952604402766E-4</v>
      </c>
      <c r="H122" s="6">
        <f>'Edu index'!H121*'world pop by country'!H122/'world pop by country'!H$2</f>
        <v>1.0492035053885888E-4</v>
      </c>
      <c r="I122" s="6">
        <f>'Edu index'!I121*'world pop by country'!I122/'world pop by country'!I$2</f>
        <v>1.0437336501824391E-4</v>
      </c>
      <c r="J122" s="6">
        <f>'Edu index'!J121*'world pop by country'!J122/'world pop by country'!J$2</f>
        <v>1.0450870144773235E-4</v>
      </c>
      <c r="K122" s="6">
        <f>'Edu index'!K121*'world pop by country'!K122/'world pop by country'!K$2</f>
        <v>1.0366596851424396E-4</v>
      </c>
      <c r="L122" s="6">
        <f>'Edu index'!L121*'world pop by country'!L122/'world pop by country'!L$2</f>
        <v>1.0536741081925201E-4</v>
      </c>
      <c r="M122" s="6">
        <f>'Edu index'!M121*'world pop by country'!M122/'world pop by country'!M$2</f>
        <v>1.0857119480989697E-4</v>
      </c>
      <c r="N122" s="6">
        <f>'Edu index'!N121*'world pop by country'!N122/'world pop by country'!N$2</f>
        <v>1.088297407781906E-4</v>
      </c>
      <c r="O122" s="6">
        <f>'Edu index'!O121*'world pop by country'!O122/'world pop by country'!O$2</f>
        <v>1.1058822456509881E-4</v>
      </c>
      <c r="P122" s="6">
        <f>'Edu index'!P121*'world pop by country'!P122/'world pop by country'!P$2</f>
        <v>1.1136931838727084E-4</v>
      </c>
      <c r="Q122" s="6">
        <f>'Edu index'!Q121*'world pop by country'!Q122/'world pop by country'!Q$2</f>
        <v>1.1231140041402902E-4</v>
      </c>
      <c r="R122" s="6">
        <f>'Edu index'!R121*'world pop by country'!R122/'world pop by country'!R$2</f>
        <v>1.1285147537393796E-4</v>
      </c>
      <c r="S122" s="6">
        <f>'Edu index'!S121*'world pop by country'!S122/'world pop by country'!S$2</f>
        <v>1.1522102888917759E-4</v>
      </c>
      <c r="T122" s="6">
        <f>'Edu index'!T121*'world pop by country'!T122/'world pop by country'!T$2</f>
        <v>1.1562893838143875E-4</v>
      </c>
      <c r="U122" s="6">
        <f>'Edu index'!U121*'world pop by country'!U122/'world pop by country'!U$2</f>
        <v>1.1702904181869401E-4</v>
      </c>
      <c r="V122" s="6">
        <f>'Edu index'!V121*'world pop by country'!V122/'world pop by country'!V$2</f>
        <v>1.1948311387483368E-4</v>
      </c>
      <c r="W122" s="6">
        <f>'Edu index'!W121*'world pop by country'!W122/'world pop by country'!W$2</f>
        <v>1.2120371661244573E-4</v>
      </c>
      <c r="X122" s="6">
        <f>'Edu index'!X121*'world pop by country'!X122/'world pop by country'!X$2</f>
        <v>1.2299789081392462E-4</v>
      </c>
      <c r="Y122" s="6">
        <f>'Edu index'!Y121*'world pop by country'!Y122/'world pop by country'!Y$2</f>
        <v>1.2526702743648438E-4</v>
      </c>
      <c r="Z122" s="6">
        <f>'Edu index'!Z121*'world pop by country'!Z122/'world pop by country'!Z$2</f>
        <v>1.2723909056697069E-4</v>
      </c>
      <c r="AA122" s="6">
        <f>'Edu index'!AA121*'world pop by country'!AA122/'world pop by country'!AA$2</f>
        <v>1.2964931625981683E-4</v>
      </c>
      <c r="AB122" s="6">
        <f>'Edu index'!AB121*'world pop by country'!AB122/'world pop by country'!AB$2</f>
        <v>1.3189399724033516E-4</v>
      </c>
      <c r="AC122" s="6">
        <f>'Edu index'!AC121*'world pop by country'!AC122/'world pop by country'!AC$2</f>
        <v>1.3621941490101801E-4</v>
      </c>
      <c r="AD122" s="6">
        <f>'Edu index'!AD121*'world pop by country'!AD122/'world pop by country'!AD$2</f>
        <v>1.389587150497191E-4</v>
      </c>
      <c r="AE122" s="6">
        <f>'Edu index'!AE121*'world pop by country'!AE122/'world pop by country'!AE$2</f>
        <v>1.4612256827777021E-4</v>
      </c>
    </row>
    <row r="123" spans="1:31">
      <c r="A123" s="11" t="s">
        <v>1077</v>
      </c>
      <c r="B123" s="6">
        <f>'Edu index'!B122*'world pop by country'!B123/'world pop by country'!B$2</f>
        <v>9.3482397008752202E-4</v>
      </c>
      <c r="C123" s="6">
        <f>'Edu index'!C122*'world pop by country'!C123/'world pop by country'!C$2</f>
        <v>9.6422409284485796E-4</v>
      </c>
      <c r="D123" s="6">
        <f>'Edu index'!D122*'world pop by country'!D123/'world pop by country'!D$2</f>
        <v>9.9363837748061494E-4</v>
      </c>
      <c r="E123" s="6">
        <f>'Edu index'!E122*'world pop by country'!E123/'world pop by country'!E$2</f>
        <v>9.9932477345457296E-4</v>
      </c>
      <c r="F123" s="6">
        <f>'Edu index'!F122*'world pop by country'!F123/'world pop by country'!F$2</f>
        <v>1.0056541671811707E-3</v>
      </c>
      <c r="G123" s="6">
        <f>'Edu index'!G122*'world pop by country'!G123/'world pop by country'!G$2</f>
        <v>1.0194907050711738E-3</v>
      </c>
      <c r="H123" s="6">
        <f>'Edu index'!H122*'world pop by country'!H123/'world pop by country'!H$2</f>
        <v>1.0570706926659509E-3</v>
      </c>
      <c r="I123" s="6">
        <f>'Edu index'!I122*'world pop by country'!I123/'world pop by country'!I$2</f>
        <v>1.0749808777424956E-3</v>
      </c>
      <c r="J123" s="6">
        <f>'Edu index'!J122*'world pop by country'!J123/'world pop by country'!J$2</f>
        <v>1.0932210931849733E-3</v>
      </c>
      <c r="K123" s="6">
        <f>'Edu index'!K122*'world pop by country'!K123/'world pop by country'!K$2</f>
        <v>1.1112930280252368E-3</v>
      </c>
      <c r="L123" s="6">
        <f>'Edu index'!L122*'world pop by country'!L123/'world pop by country'!L$2</f>
        <v>1.1228568258309596E-3</v>
      </c>
      <c r="M123" s="6">
        <f>'Edu index'!M122*'world pop by country'!M123/'world pop by country'!M$2</f>
        <v>1.0963901810387812E-3</v>
      </c>
      <c r="N123" s="6">
        <f>'Edu index'!N122*'world pop by country'!N123/'world pop by country'!N$2</f>
        <v>1.1633760659866079E-3</v>
      </c>
      <c r="O123" s="6">
        <f>'Edu index'!O122*'world pop by country'!O123/'world pop by country'!O$2</f>
        <v>1.1827081415186162E-3</v>
      </c>
      <c r="P123" s="6">
        <f>'Edu index'!P122*'world pop by country'!P123/'world pop by country'!P$2</f>
        <v>1.2061918955368011E-3</v>
      </c>
      <c r="Q123" s="6">
        <f>'Edu index'!Q122*'world pop by country'!Q123/'world pop by country'!Q$2</f>
        <v>1.2344310560137883E-3</v>
      </c>
      <c r="R123" s="6">
        <f>'Edu index'!R122*'world pop by country'!R123/'world pop by country'!R$2</f>
        <v>1.2947819514240375E-3</v>
      </c>
      <c r="S123" s="6">
        <f>'Edu index'!S122*'world pop by country'!S123/'world pop by country'!S$2</f>
        <v>1.3219569863550697E-3</v>
      </c>
      <c r="T123" s="6">
        <f>'Edu index'!T122*'world pop by country'!T123/'world pop by country'!T$2</f>
        <v>1.3785378026523762E-3</v>
      </c>
      <c r="U123" s="6">
        <f>'Edu index'!U122*'world pop by country'!U123/'world pop by country'!U$2</f>
        <v>1.4606313839608733E-3</v>
      </c>
      <c r="V123" s="6">
        <f>'Edu index'!V122*'world pop by country'!V123/'world pop by country'!V$2</f>
        <v>1.5690481869255434E-3</v>
      </c>
      <c r="W123" s="6">
        <f>'Edu index'!W122*'world pop by country'!W123/'world pop by country'!W$2</f>
        <v>1.6210940864493672E-3</v>
      </c>
      <c r="X123" s="6">
        <f>'Edu index'!X122*'world pop by country'!X123/'world pop by country'!X$2</f>
        <v>1.716014721597861E-3</v>
      </c>
      <c r="Y123" s="6">
        <f>'Edu index'!Y122*'world pop by country'!Y123/'world pop by country'!Y$2</f>
        <v>1.7770603748706077E-3</v>
      </c>
      <c r="Z123" s="6">
        <f>'Edu index'!Z122*'world pop by country'!Z123/'world pop by country'!Z$2</f>
        <v>1.8138517655631042E-3</v>
      </c>
      <c r="AA123" s="6">
        <f>'Edu index'!AA122*'world pop by country'!AA123/'world pop by country'!AA$2</f>
        <v>1.8606974220931102E-3</v>
      </c>
      <c r="AB123" s="6">
        <f>'Edu index'!AB122*'world pop by country'!AB123/'world pop by country'!AB$2</f>
        <v>1.8842973580197537E-3</v>
      </c>
      <c r="AC123" s="6">
        <f>'Edu index'!AC122*'world pop by country'!AC123/'world pop by country'!AC$2</f>
        <v>1.8692059759228795E-3</v>
      </c>
      <c r="AD123" s="6">
        <f>'Edu index'!AD122*'world pop by country'!AD123/'world pop by country'!AD$2</f>
        <v>1.9093565508685581E-3</v>
      </c>
      <c r="AE123" s="6">
        <f>'Edu index'!AE122*'world pop by country'!AE123/'world pop by country'!AE$2</f>
        <v>1.9375808124756035E-3</v>
      </c>
    </row>
    <row r="124" spans="1:31">
      <c r="A124" s="11" t="s">
        <v>1078</v>
      </c>
      <c r="B124" s="6">
        <f>'Edu index'!B123*'world pop by country'!B124/'world pop by country'!B$2</f>
        <v>2.8544289506245912E-3</v>
      </c>
      <c r="C124" s="6">
        <f>'Edu index'!C123*'world pop by country'!C124/'world pop by country'!C$2</f>
        <v>2.8922972228452959E-3</v>
      </c>
      <c r="D124" s="6">
        <f>'Edu index'!D123*'world pop by country'!D124/'world pop by country'!D$2</f>
        <v>2.8829963787920369E-3</v>
      </c>
      <c r="E124" s="6">
        <f>'Edu index'!E123*'world pop by country'!E124/'world pop by country'!E$2</f>
        <v>2.8916914408688875E-3</v>
      </c>
      <c r="F124" s="6">
        <f>'Edu index'!F123*'world pop by country'!F124/'world pop by country'!F$2</f>
        <v>3.1148337978174844E-3</v>
      </c>
      <c r="G124" s="6">
        <f>'Edu index'!G123*'world pop by country'!G124/'world pop by country'!G$2</f>
        <v>3.0415495293058736E-3</v>
      </c>
      <c r="H124" s="6">
        <f>'Edu index'!H123*'world pop by country'!H124/'world pop by country'!H$2</f>
        <v>3.0439012157954136E-3</v>
      </c>
      <c r="I124" s="6">
        <f>'Edu index'!I123*'world pop by country'!I124/'world pop by country'!I$2</f>
        <v>2.987166059860488E-3</v>
      </c>
      <c r="J124" s="6">
        <f>'Edu index'!J123*'world pop by country'!J124/'world pop by country'!J$2</f>
        <v>2.9609117010114478E-3</v>
      </c>
      <c r="K124" s="6">
        <f>'Edu index'!K123*'world pop by country'!K124/'world pop by country'!K$2</f>
        <v>2.9267838957141006E-3</v>
      </c>
      <c r="L124" s="6">
        <f>'Edu index'!L123*'world pop by country'!L124/'world pop by country'!L$2</f>
        <v>2.9313490696509844E-3</v>
      </c>
      <c r="M124" s="6">
        <f>'Edu index'!M123*'world pop by country'!M124/'world pop by country'!M$2</f>
        <v>2.9336347344724326E-3</v>
      </c>
      <c r="N124" s="6">
        <f>'Edu index'!N123*'world pop by country'!N124/'world pop by country'!N$2</f>
        <v>2.8876699906299126E-3</v>
      </c>
      <c r="O124" s="6">
        <f>'Edu index'!O123*'world pop by country'!O124/'world pop by country'!O$2</f>
        <v>2.8826734474722052E-3</v>
      </c>
      <c r="P124" s="6">
        <f>'Edu index'!P123*'world pop by country'!P124/'world pop by country'!P$2</f>
        <v>2.8604717564628293E-3</v>
      </c>
      <c r="Q124" s="6">
        <f>'Edu index'!Q123*'world pop by country'!Q124/'world pop by country'!Q$2</f>
        <v>2.8640530350806091E-3</v>
      </c>
      <c r="R124" s="6">
        <f>'Edu index'!R123*'world pop by country'!R124/'world pop by country'!R$2</f>
        <v>2.8592437961936991E-3</v>
      </c>
      <c r="S124" s="6">
        <f>'Edu index'!S123*'world pop by country'!S124/'world pop by country'!S$2</f>
        <v>2.8632101532614562E-3</v>
      </c>
      <c r="T124" s="6">
        <f>'Edu index'!T123*'world pop by country'!T124/'world pop by country'!T$2</f>
        <v>2.8444672236769232E-3</v>
      </c>
      <c r="U124" s="6">
        <f>'Edu index'!U123*'world pop by country'!U124/'world pop by country'!U$2</f>
        <v>2.8114213715920147E-3</v>
      </c>
      <c r="V124" s="6">
        <f>'Edu index'!V123*'world pop by country'!V124/'world pop by country'!V$2</f>
        <v>2.8044362053200661E-3</v>
      </c>
      <c r="W124" s="6">
        <f>'Edu index'!W123*'world pop by country'!W124/'world pop by country'!W$2</f>
        <v>2.8542425978749873E-3</v>
      </c>
      <c r="X124" s="6">
        <f>'Edu index'!X123*'world pop by country'!X124/'world pop by country'!X$2</f>
        <v>2.8194569238853147E-3</v>
      </c>
      <c r="Y124" s="6">
        <f>'Edu index'!Y123*'world pop by country'!Y124/'world pop by country'!Y$2</f>
        <v>2.7898131540142123E-3</v>
      </c>
      <c r="Z124" s="6">
        <f>'Edu index'!Z123*'world pop by country'!Z124/'world pop by country'!Z$2</f>
        <v>2.7620367548800498E-3</v>
      </c>
      <c r="AA124" s="6">
        <f>'Edu index'!AA123*'world pop by country'!AA124/'world pop by country'!AA$2</f>
        <v>2.7362749930541076E-3</v>
      </c>
      <c r="AB124" s="6">
        <f>'Edu index'!AB123*'world pop by country'!AB124/'world pop by country'!AB$2</f>
        <v>2.7095511506672592E-3</v>
      </c>
      <c r="AC124" s="6">
        <f>'Edu index'!AC123*'world pop by country'!AC124/'world pop by country'!AC$2</f>
        <v>2.681783603106697E-3</v>
      </c>
      <c r="AD124" s="6">
        <f>'Edu index'!AD123*'world pop by country'!AD124/'world pop by country'!AD$2</f>
        <v>2.6607138354424998E-3</v>
      </c>
      <c r="AE124" s="6">
        <f>'Edu index'!AE123*'world pop by country'!AE124/'world pop by country'!AE$2</f>
        <v>2.6363657890617499E-3</v>
      </c>
    </row>
    <row r="125" spans="1:31">
      <c r="A125" s="11" t="s">
        <v>1079</v>
      </c>
      <c r="B125" s="6">
        <f>'Edu index'!B124*'world pop by country'!B125/'world pop by country'!B$2</f>
        <v>6.2178542427700862E-4</v>
      </c>
      <c r="C125" s="6">
        <f>'Edu index'!C124*'world pop by country'!C125/'world pop by country'!C$2</f>
        <v>6.339223287293818E-4</v>
      </c>
      <c r="D125" s="6">
        <f>'Edu index'!D124*'world pop by country'!D125/'world pop by country'!D$2</f>
        <v>6.470029710439071E-4</v>
      </c>
      <c r="E125" s="6">
        <f>'Edu index'!E124*'world pop by country'!E125/'world pop by country'!E$2</f>
        <v>6.6388789883458006E-4</v>
      </c>
      <c r="F125" s="6">
        <f>'Edu index'!F124*'world pop by country'!F125/'world pop by country'!F$2</f>
        <v>6.7767393253919219E-4</v>
      </c>
      <c r="G125" s="6">
        <f>'Edu index'!G124*'world pop by country'!G125/'world pop by country'!G$2</f>
        <v>6.8134574332645494E-4</v>
      </c>
      <c r="H125" s="6">
        <f>'Edu index'!H124*'world pop by country'!H125/'world pop by country'!H$2</f>
        <v>6.8254069925061101E-4</v>
      </c>
      <c r="I125" s="6">
        <f>'Edu index'!I124*'world pop by country'!I125/'world pop by country'!I$2</f>
        <v>6.8796852888738035E-4</v>
      </c>
      <c r="J125" s="6">
        <f>'Edu index'!J124*'world pop by country'!J125/'world pop by country'!J$2</f>
        <v>6.8155556910593764E-4</v>
      </c>
      <c r="K125" s="6">
        <f>'Edu index'!K124*'world pop by country'!K125/'world pop by country'!K$2</f>
        <v>6.6970650568170381E-4</v>
      </c>
      <c r="L125" s="6">
        <f>'Edu index'!L124*'world pop by country'!L125/'world pop by country'!L$2</f>
        <v>6.6885219034495806E-4</v>
      </c>
      <c r="M125" s="6">
        <f>'Edu index'!M124*'world pop by country'!M125/'world pop by country'!M$2</f>
        <v>6.6723209185083111E-4</v>
      </c>
      <c r="N125" s="6">
        <f>'Edu index'!N124*'world pop by country'!N125/'world pop by country'!N$2</f>
        <v>6.7723799898035603E-4</v>
      </c>
      <c r="O125" s="6">
        <f>'Edu index'!O124*'world pop by country'!O125/'world pop by country'!O$2</f>
        <v>6.779382443777369E-4</v>
      </c>
      <c r="P125" s="6">
        <f>'Edu index'!P124*'world pop by country'!P125/'world pop by country'!P$2</f>
        <v>6.7908173462624081E-4</v>
      </c>
      <c r="Q125" s="6">
        <f>'Edu index'!Q124*'world pop by country'!Q125/'world pop by country'!Q$2</f>
        <v>6.7980933490546704E-4</v>
      </c>
      <c r="R125" s="6">
        <f>'Edu index'!R124*'world pop by country'!R125/'world pop by country'!R$2</f>
        <v>6.7527488007205257E-4</v>
      </c>
      <c r="S125" s="6">
        <f>'Edu index'!S124*'world pop by country'!S125/'world pop by country'!S$2</f>
        <v>6.6719006908511644E-4</v>
      </c>
      <c r="T125" s="6">
        <f>'Edu index'!T124*'world pop by country'!T125/'world pop by country'!T$2</f>
        <v>6.5739504384607571E-4</v>
      </c>
      <c r="U125" s="6">
        <f>'Edu index'!U124*'world pop by country'!U125/'world pop by country'!U$2</f>
        <v>6.4566821656715403E-4</v>
      </c>
      <c r="V125" s="6">
        <f>'Edu index'!V124*'world pop by country'!V125/'world pop by country'!V$2</f>
        <v>6.3679840952936999E-4</v>
      </c>
      <c r="W125" s="6">
        <f>'Edu index'!W124*'world pop by country'!W125/'world pop by country'!W$2</f>
        <v>6.2952651089036532E-4</v>
      </c>
      <c r="X125" s="6">
        <f>'Edu index'!X124*'world pop by country'!X125/'world pop by country'!X$2</f>
        <v>6.2587882894972404E-4</v>
      </c>
      <c r="Y125" s="6">
        <f>'Edu index'!Y124*'world pop by country'!Y125/'world pop by country'!Y$2</f>
        <v>6.2469487882065575E-4</v>
      </c>
      <c r="Z125" s="6">
        <f>'Edu index'!Z124*'world pop by country'!Z125/'world pop by country'!Z$2</f>
        <v>6.2068228015836916E-4</v>
      </c>
      <c r="AA125" s="6">
        <f>'Edu index'!AA124*'world pop by country'!AA125/'world pop by country'!AA$2</f>
        <v>6.1852335954303591E-4</v>
      </c>
      <c r="AB125" s="6">
        <f>'Edu index'!AB124*'world pop by country'!AB125/'world pop by country'!AB$2</f>
        <v>6.1092545478496154E-4</v>
      </c>
      <c r="AC125" s="6">
        <f>'Edu index'!AC124*'world pop by country'!AC125/'world pop by country'!AC$2</f>
        <v>6.080091533901238E-4</v>
      </c>
      <c r="AD125" s="6">
        <f>'Edu index'!AD124*'world pop by country'!AD125/'world pop by country'!AD$2</f>
        <v>5.9901776327197273E-4</v>
      </c>
      <c r="AE125" s="6">
        <f>'Edu index'!AE124*'world pop by country'!AE125/'world pop by country'!AE$2</f>
        <v>5.9345065659005764E-4</v>
      </c>
    </row>
    <row r="126" spans="1:31">
      <c r="A126" s="11" t="s">
        <v>1080</v>
      </c>
      <c r="B126" s="6">
        <f>'Edu index'!B125*'world pop by country'!B126/'world pop by country'!B$2</f>
        <v>2.0806044477521889E-4</v>
      </c>
      <c r="C126" s="6">
        <f>'Edu index'!C125*'world pop by country'!C126/'world pop by country'!C$2</f>
        <v>2.2192516744966675E-4</v>
      </c>
      <c r="D126" s="6">
        <f>'Edu index'!D125*'world pop by country'!D126/'world pop by country'!D$2</f>
        <v>2.3032833544539422E-4</v>
      </c>
      <c r="E126" s="6">
        <f>'Edu index'!E125*'world pop by country'!E126/'world pop by country'!E$2</f>
        <v>2.3746522263455737E-4</v>
      </c>
      <c r="F126" s="6">
        <f>'Edu index'!F125*'world pop by country'!F126/'world pop by country'!F$2</f>
        <v>2.4419733195867385E-4</v>
      </c>
      <c r="G126" s="6">
        <f>'Edu index'!G125*'world pop by country'!G126/'world pop by country'!G$2</f>
        <v>2.5177883420965933E-4</v>
      </c>
      <c r="H126" s="6">
        <f>'Edu index'!H125*'world pop by country'!H126/'world pop by country'!H$2</f>
        <v>2.6205612102817488E-4</v>
      </c>
      <c r="I126" s="6">
        <f>'Edu index'!I125*'world pop by country'!I126/'world pop by country'!I$2</f>
        <v>2.7276985768762293E-4</v>
      </c>
      <c r="J126" s="6">
        <f>'Edu index'!J125*'world pop by country'!J126/'world pop by country'!J$2</f>
        <v>2.8315146549760746E-4</v>
      </c>
      <c r="K126" s="6">
        <f>'Edu index'!K125*'world pop by country'!K126/'world pop by country'!K$2</f>
        <v>2.9440387631007197E-4</v>
      </c>
      <c r="L126" s="6">
        <f>'Edu index'!L125*'world pop by country'!L126/'world pop by country'!L$2</f>
        <v>3.0594936652144814E-4</v>
      </c>
      <c r="M126" s="6">
        <f>'Edu index'!M125*'world pop by country'!M126/'world pop by country'!M$2</f>
        <v>3.1699223826113325E-4</v>
      </c>
      <c r="N126" s="6">
        <f>'Edu index'!N125*'world pop by country'!N126/'world pop by country'!N$2</f>
        <v>3.2785067890037133E-4</v>
      </c>
      <c r="O126" s="6">
        <f>'Edu index'!O125*'world pop by country'!O126/'world pop by country'!O$2</f>
        <v>3.3336616428565385E-4</v>
      </c>
      <c r="P126" s="6">
        <f>'Edu index'!P125*'world pop by country'!P126/'world pop by country'!P$2</f>
        <v>3.3967858704956163E-4</v>
      </c>
      <c r="Q126" s="6">
        <f>'Edu index'!Q125*'world pop by country'!Q126/'world pop by country'!Q$2</f>
        <v>3.4624752721280281E-4</v>
      </c>
      <c r="R126" s="6">
        <f>'Edu index'!R125*'world pop by country'!R126/'world pop by country'!R$2</f>
        <v>3.530115460199631E-4</v>
      </c>
      <c r="S126" s="6">
        <f>'Edu index'!S125*'world pop by country'!S126/'world pop by country'!S$2</f>
        <v>3.6275766405019657E-4</v>
      </c>
      <c r="T126" s="6">
        <f>'Edu index'!T125*'world pop by country'!T126/'world pop by country'!T$2</f>
        <v>3.7295814204838711E-4</v>
      </c>
      <c r="U126" s="6">
        <f>'Edu index'!U125*'world pop by country'!U126/'world pop by country'!U$2</f>
        <v>3.8176974077571075E-4</v>
      </c>
      <c r="V126" s="6">
        <f>'Edu index'!V125*'world pop by country'!V126/'world pop by country'!V$2</f>
        <v>3.9086758283212369E-4</v>
      </c>
      <c r="W126" s="6">
        <f>'Edu index'!W125*'world pop by country'!W126/'world pop by country'!W$2</f>
        <v>3.9807434164775934E-4</v>
      </c>
      <c r="X126" s="6">
        <f>'Edu index'!X125*'world pop by country'!X126/'world pop by country'!X$2</f>
        <v>4.0566727244593378E-4</v>
      </c>
      <c r="Y126" s="6">
        <f>'Edu index'!Y125*'world pop by country'!Y126/'world pop by country'!Y$2</f>
        <v>4.1454444718109118E-4</v>
      </c>
      <c r="Z126" s="6">
        <f>'Edu index'!Z125*'world pop by country'!Z126/'world pop by country'!Z$2</f>
        <v>4.3089666986610351E-4</v>
      </c>
      <c r="AA126" s="6">
        <f>'Edu index'!AA125*'world pop by country'!AA126/'world pop by country'!AA$2</f>
        <v>4.3525660689650936E-4</v>
      </c>
      <c r="AB126" s="6">
        <f>'Edu index'!AB125*'world pop by country'!AB126/'world pop by country'!AB$2</f>
        <v>4.4331106189502171E-4</v>
      </c>
      <c r="AC126" s="6">
        <f>'Edu index'!AC125*'world pop by country'!AC126/'world pop by country'!AC$2</f>
        <v>4.4879764571414022E-4</v>
      </c>
      <c r="AD126" s="6">
        <f>'Edu index'!AD125*'world pop by country'!AD126/'world pop by country'!AD$2</f>
        <v>4.5122192578626001E-4</v>
      </c>
      <c r="AE126" s="6">
        <f>'Edu index'!AE125*'world pop by country'!AE126/'world pop by country'!AE$2</f>
        <v>4.5963331846325667E-4</v>
      </c>
    </row>
    <row r="127" spans="1:31">
      <c r="A127" s="11" t="s">
        <v>1081</v>
      </c>
      <c r="B127" s="6">
        <f>'Edu index'!B126*'world pop by country'!B127/'world pop by country'!B$2</f>
        <v>9.5532413039573592E-5</v>
      </c>
      <c r="C127" s="6">
        <f>'Edu index'!C126*'world pop by country'!C127/'world pop by country'!C$2</f>
        <v>9.9472514314650627E-5</v>
      </c>
      <c r="D127" s="6">
        <f>'Edu index'!D126*'world pop by country'!D127/'world pop by country'!D$2</f>
        <v>1.030927979445332E-4</v>
      </c>
      <c r="E127" s="6">
        <f>'Edu index'!E126*'world pop by country'!E127/'world pop by country'!E$2</f>
        <v>1.088236307886305E-4</v>
      </c>
      <c r="F127" s="6">
        <f>'Edu index'!F126*'world pop by country'!F127/'world pop by country'!F$2</f>
        <v>1.1344148909800926E-4</v>
      </c>
      <c r="G127" s="6">
        <f>'Edu index'!G126*'world pop by country'!G127/'world pop by country'!G$2</f>
        <v>1.1935007625165309E-4</v>
      </c>
      <c r="H127" s="6">
        <f>'Edu index'!H126*'world pop by country'!H127/'world pop by country'!H$2</f>
        <v>1.2528215318731236E-4</v>
      </c>
      <c r="I127" s="6">
        <f>'Edu index'!I126*'world pop by country'!I127/'world pop by country'!I$2</f>
        <v>1.3134283585456813E-4</v>
      </c>
      <c r="J127" s="6">
        <f>'Edu index'!J126*'world pop by country'!J127/'world pop by country'!J$2</f>
        <v>1.3743477946000061E-4</v>
      </c>
      <c r="K127" s="6">
        <f>'Edu index'!K126*'world pop by country'!K127/'world pop by country'!K$2</f>
        <v>1.4223691369310526E-4</v>
      </c>
      <c r="L127" s="6">
        <f>'Edu index'!L126*'world pop by country'!L127/'world pop by country'!L$2</f>
        <v>1.483349868420704E-4</v>
      </c>
      <c r="M127" s="6">
        <f>'Edu index'!M126*'world pop by country'!M127/'world pop by country'!M$2</f>
        <v>1.5438879964068162E-4</v>
      </c>
      <c r="N127" s="6">
        <f>'Edu index'!N126*'world pop by country'!N127/'world pop by country'!N$2</f>
        <v>1.6061280583863283E-4</v>
      </c>
      <c r="O127" s="6">
        <f>'Edu index'!O126*'world pop by country'!O127/'world pop by country'!O$2</f>
        <v>1.6434737748724946E-4</v>
      </c>
      <c r="P127" s="6">
        <f>'Edu index'!P126*'world pop by country'!P127/'world pop by country'!P$2</f>
        <v>1.8005636766749682E-4</v>
      </c>
      <c r="Q127" s="6">
        <f>'Edu index'!Q126*'world pop by country'!Q127/'world pop by country'!Q$2</f>
        <v>1.9091910323497166E-4</v>
      </c>
      <c r="R127" s="6">
        <f>'Edu index'!R126*'world pop by country'!R127/'world pop by country'!R$2</f>
        <v>1.9948618327313622E-4</v>
      </c>
      <c r="S127" s="6">
        <f>'Edu index'!S126*'world pop by country'!S127/'world pop by country'!S$2</f>
        <v>2.0838387200170294E-4</v>
      </c>
      <c r="T127" s="6">
        <f>'Edu index'!T126*'world pop by country'!T127/'world pop by country'!T$2</f>
        <v>2.2176075511519064E-4</v>
      </c>
      <c r="U127" s="6">
        <f>'Edu index'!U126*'world pop by country'!U127/'world pop by country'!U$2</f>
        <v>2.3564887799867648E-4</v>
      </c>
      <c r="V127" s="6">
        <f>'Edu index'!V126*'world pop by country'!V127/'world pop by country'!V$2</f>
        <v>2.5284731335322504E-4</v>
      </c>
      <c r="W127" s="6">
        <f>'Edu index'!W126*'world pop by country'!W127/'world pop by country'!W$2</f>
        <v>2.6902920049322446E-4</v>
      </c>
      <c r="X127" s="6">
        <f>'Edu index'!X126*'world pop by country'!X127/'world pop by country'!X$2</f>
        <v>2.8832331682220546E-4</v>
      </c>
      <c r="Y127" s="6">
        <f>'Edu index'!Y126*'world pop by country'!Y127/'world pop by country'!Y$2</f>
        <v>3.0512765830377551E-4</v>
      </c>
      <c r="Z127" s="6">
        <f>'Edu index'!Z126*'world pop by country'!Z127/'world pop by country'!Z$2</f>
        <v>3.2090900946106157E-4</v>
      </c>
      <c r="AA127" s="6">
        <f>'Edu index'!AA126*'world pop by country'!AA127/'world pop by country'!AA$2</f>
        <v>3.3853819433650218E-4</v>
      </c>
      <c r="AB127" s="6">
        <f>'Edu index'!AB126*'world pop by country'!AB127/'world pop by country'!AB$2</f>
        <v>3.5347792047228692E-4</v>
      </c>
      <c r="AC127" s="6">
        <f>'Edu index'!AC126*'world pop by country'!AC127/'world pop by country'!AC$2</f>
        <v>3.7639366084376425E-4</v>
      </c>
      <c r="AD127" s="6">
        <f>'Edu index'!AD126*'world pop by country'!AD127/'world pop by country'!AD$2</f>
        <v>3.8433518722053386E-4</v>
      </c>
      <c r="AE127" s="6">
        <f>'Edu index'!AE126*'world pop by country'!AE127/'world pop by country'!AE$2</f>
        <v>3.9256392130907115E-4</v>
      </c>
    </row>
    <row r="128" spans="1:31">
      <c r="A128" s="11" t="s">
        <v>1082</v>
      </c>
      <c r="B128" s="6">
        <f>'Edu index'!B127*'world pop by country'!B128/'world pop by country'!B$2</f>
        <v>0</v>
      </c>
      <c r="C128" s="6">
        <f>'Edu index'!C127*'world pop by country'!C128/'world pop by country'!C$2</f>
        <v>0</v>
      </c>
      <c r="D128" s="6">
        <f>'Edu index'!D127*'world pop by country'!D128/'world pop by country'!D$2</f>
        <v>0</v>
      </c>
      <c r="E128" s="6">
        <f>'Edu index'!E127*'world pop by country'!E128/'world pop by country'!E$2</f>
        <v>0</v>
      </c>
      <c r="F128" s="6">
        <f>'Edu index'!F127*'world pop by country'!F128/'world pop by country'!F$2</f>
        <v>0</v>
      </c>
      <c r="G128" s="6">
        <f>'Edu index'!G127*'world pop by country'!G128/'world pop by country'!G$2</f>
        <v>0</v>
      </c>
      <c r="H128" s="6">
        <f>'Edu index'!H127*'world pop by country'!H128/'world pop by country'!H$2</f>
        <v>0</v>
      </c>
      <c r="I128" s="6">
        <f>'Edu index'!I127*'world pop by country'!I128/'world pop by country'!I$2</f>
        <v>0</v>
      </c>
      <c r="J128" s="6">
        <f>'Edu index'!J127*'world pop by country'!J128/'world pop by country'!J$2</f>
        <v>0</v>
      </c>
      <c r="K128" s="6">
        <f>'Edu index'!K127*'world pop by country'!K128/'world pop by country'!K$2</f>
        <v>0</v>
      </c>
      <c r="L128" s="6">
        <f>'Edu index'!L127*'world pop by country'!L128/'world pop by country'!L$2</f>
        <v>0</v>
      </c>
      <c r="M128" s="6">
        <f>'Edu index'!M127*'world pop by country'!M128/'world pop by country'!M$2</f>
        <v>0</v>
      </c>
      <c r="N128" s="6">
        <f>'Edu index'!N127*'world pop by country'!N128/'world pop by country'!N$2</f>
        <v>0</v>
      </c>
      <c r="O128" s="6">
        <f>'Edu index'!O127*'world pop by country'!O128/'world pop by country'!O$2</f>
        <v>6.3157150257158604E-3</v>
      </c>
      <c r="P128" s="6">
        <f>'Edu index'!P127*'world pop by country'!P128/'world pop by country'!P$2</f>
        <v>6.5582659604454929E-3</v>
      </c>
      <c r="Q128" s="6">
        <f>'Edu index'!Q127*'world pop by country'!Q128/'world pop by country'!Q$2</f>
        <v>6.6482982449539126E-3</v>
      </c>
      <c r="R128" s="6">
        <f>'Edu index'!R127*'world pop by country'!R128/'world pop by country'!R$2</f>
        <v>6.7503848574937044E-3</v>
      </c>
      <c r="S128" s="6">
        <f>'Edu index'!S127*'world pop by country'!S128/'world pop by country'!S$2</f>
        <v>6.8799664661729574E-3</v>
      </c>
      <c r="T128" s="6">
        <f>'Edu index'!T127*'world pop by country'!T128/'world pop by country'!T$2</f>
        <v>7.0338276872585846E-3</v>
      </c>
      <c r="U128" s="6">
        <f>'Edu index'!U127*'world pop by country'!U128/'world pop by country'!U$2</f>
        <v>7.1746163454371016E-3</v>
      </c>
      <c r="V128" s="6">
        <f>'Edu index'!V127*'world pop by country'!V128/'world pop by country'!V$2</f>
        <v>6.7562448621183453E-3</v>
      </c>
      <c r="W128" s="6">
        <f>'Edu index'!W127*'world pop by country'!W128/'world pop by country'!W$2</f>
        <v>7.1268010960076544E-3</v>
      </c>
      <c r="X128" s="6">
        <f>'Edu index'!X127*'world pop by country'!X128/'world pop by country'!X$2</f>
        <v>7.4268934219693297E-3</v>
      </c>
      <c r="Y128" s="6">
        <f>'Edu index'!Y127*'world pop by country'!Y128/'world pop by country'!Y$2</f>
        <v>8.132304309397792E-3</v>
      </c>
      <c r="Z128" s="6">
        <f>'Edu index'!Z127*'world pop by country'!Z128/'world pop by country'!Z$2</f>
        <v>8.1928376485862001E-3</v>
      </c>
      <c r="AA128" s="6">
        <f>'Edu index'!AA127*'world pop by country'!AA128/'world pop by country'!AA$2</f>
        <v>8.2569991394132024E-3</v>
      </c>
      <c r="AB128" s="6">
        <f>'Edu index'!AB127*'world pop by country'!AB128/'world pop by country'!AB$2</f>
        <v>8.328578239572771E-3</v>
      </c>
      <c r="AC128" s="6">
        <f>'Edu index'!AC127*'world pop by country'!AC128/'world pop by country'!AC$2</f>
        <v>8.5728008306518635E-3</v>
      </c>
      <c r="AD128" s="6">
        <f>'Edu index'!AD127*'world pop by country'!AD128/'world pop by country'!AD$2</f>
        <v>8.7150370286741153E-3</v>
      </c>
      <c r="AE128" s="6">
        <f>'Edu index'!AE127*'world pop by country'!AE128/'world pop by country'!AE$2</f>
        <v>8.9898335888677801E-3</v>
      </c>
    </row>
    <row r="129" spans="1:31">
      <c r="A129" s="11" t="s">
        <v>1083</v>
      </c>
      <c r="B129" s="6">
        <f>'Edu index'!B128*'world pop by country'!B129/'world pop by country'!B$2</f>
        <v>0</v>
      </c>
      <c r="C129" s="6">
        <f>'Edu index'!C128*'world pop by country'!C129/'world pop by country'!C$2</f>
        <v>0</v>
      </c>
      <c r="D129" s="6">
        <f>'Edu index'!D128*'world pop by country'!D129/'world pop by country'!D$2</f>
        <v>0</v>
      </c>
      <c r="E129" s="6">
        <f>'Edu index'!E128*'world pop by country'!E129/'world pop by country'!E$2</f>
        <v>0</v>
      </c>
      <c r="F129" s="6">
        <f>'Edu index'!F128*'world pop by country'!F129/'world pop by country'!F$2</f>
        <v>0</v>
      </c>
      <c r="G129" s="6">
        <f>'Edu index'!G128*'world pop by country'!G129/'world pop by country'!G$2</f>
        <v>0</v>
      </c>
      <c r="H129" s="6">
        <f>'Edu index'!H128*'world pop by country'!H129/'world pop by country'!H$2</f>
        <v>0</v>
      </c>
      <c r="I129" s="6">
        <f>'Edu index'!I128*'world pop by country'!I129/'world pop by country'!I$2</f>
        <v>0</v>
      </c>
      <c r="J129" s="6">
        <f>'Edu index'!J128*'world pop by country'!J129/'world pop by country'!J$2</f>
        <v>0</v>
      </c>
      <c r="K129" s="6">
        <f>'Edu index'!K128*'world pop by country'!K129/'world pop by country'!K$2</f>
        <v>0</v>
      </c>
      <c r="L129" s="6">
        <f>'Edu index'!L128*'world pop by country'!L129/'world pop by country'!L$2</f>
        <v>2.4680867066769391E-4</v>
      </c>
      <c r="M129" s="6">
        <f>'Edu index'!M128*'world pop by country'!M129/'world pop by country'!M$2</f>
        <v>2.5082317734690784E-4</v>
      </c>
      <c r="N129" s="6">
        <f>'Edu index'!N128*'world pop by country'!N129/'world pop by country'!N$2</f>
        <v>2.545538973105854E-4</v>
      </c>
      <c r="O129" s="6">
        <f>'Edu index'!O128*'world pop by country'!O129/'world pop by country'!O$2</f>
        <v>2.5841480553145848E-4</v>
      </c>
      <c r="P129" s="6">
        <f>'Edu index'!P128*'world pop by country'!P129/'world pop by country'!P$2</f>
        <v>2.623593660565498E-4</v>
      </c>
      <c r="Q129" s="6">
        <f>'Edu index'!Q128*'world pop by country'!Q129/'world pop by country'!Q$2</f>
        <v>2.6782241642513653E-4</v>
      </c>
      <c r="R129" s="6">
        <f>'Edu index'!R128*'world pop by country'!R129/'world pop by country'!R$2</f>
        <v>2.7036620056894672E-4</v>
      </c>
      <c r="S129" s="6">
        <f>'Edu index'!S128*'world pop by country'!S129/'world pop by country'!S$2</f>
        <v>2.7303661557011126E-4</v>
      </c>
      <c r="T129" s="6">
        <f>'Edu index'!T128*'world pop by country'!T129/'world pop by country'!T$2</f>
        <v>2.8491565529216049E-4</v>
      </c>
      <c r="U129" s="6">
        <f>'Edu index'!U128*'world pop by country'!U129/'world pop by country'!U$2</f>
        <v>2.8587106895372054E-4</v>
      </c>
      <c r="V129" s="6">
        <f>'Edu index'!V128*'world pop by country'!V129/'world pop by country'!V$2</f>
        <v>2.8727049930778349E-4</v>
      </c>
      <c r="W129" s="6">
        <f>'Edu index'!W128*'world pop by country'!W129/'world pop by country'!W$2</f>
        <v>2.8860562960332986E-4</v>
      </c>
      <c r="X129" s="6">
        <f>'Edu index'!X128*'world pop by country'!X129/'world pop by country'!X$2</f>
        <v>2.8813780142685554E-4</v>
      </c>
      <c r="Y129" s="6">
        <f>'Edu index'!Y128*'world pop by country'!Y129/'world pop by country'!Y$2</f>
        <v>2.8669731482013376E-4</v>
      </c>
      <c r="Z129" s="6">
        <f>'Edu index'!Z128*'world pop by country'!Z129/'world pop by country'!Z$2</f>
        <v>2.8507666879632148E-4</v>
      </c>
      <c r="AA129" s="6">
        <f>'Edu index'!AA128*'world pop by country'!AA129/'world pop by country'!AA$2</f>
        <v>2.8740209593949411E-4</v>
      </c>
      <c r="AB129" s="6">
        <f>'Edu index'!AB128*'world pop by country'!AB129/'world pop by country'!AB$2</f>
        <v>2.8648155921477756E-4</v>
      </c>
      <c r="AC129" s="6">
        <f>'Edu index'!AC128*'world pop by country'!AC129/'world pop by country'!AC$2</f>
        <v>2.8367833484125487E-4</v>
      </c>
      <c r="AD129" s="6">
        <f>'Edu index'!AD128*'world pop by country'!AD129/'world pop by country'!AD$2</f>
        <v>2.8194246231826118E-4</v>
      </c>
      <c r="AE129" s="6">
        <f>'Edu index'!AE128*'world pop by country'!AE129/'world pop by country'!AE$2</f>
        <v>2.788981254215472E-4</v>
      </c>
    </row>
    <row r="130" spans="1:31">
      <c r="A130" s="11" t="s">
        <v>1084</v>
      </c>
      <c r="B130" s="6">
        <f>'Edu index'!B129*'world pop by country'!B130/'world pop by country'!B$2</f>
        <v>9.2095486372566649E-4</v>
      </c>
      <c r="C130" s="6">
        <f>'Edu index'!C129*'world pop by country'!C130/'world pop by country'!C$2</f>
        <v>9.2791051691881819E-4</v>
      </c>
      <c r="D130" s="6">
        <f>'Edu index'!D129*'world pop by country'!D130/'world pop by country'!D$2</f>
        <v>9.3095441071578604E-4</v>
      </c>
      <c r="E130" s="6">
        <f>'Edu index'!E129*'world pop by country'!E130/'world pop by country'!E$2</f>
        <v>9.3708343134810373E-4</v>
      </c>
      <c r="F130" s="6">
        <f>'Edu index'!F129*'world pop by country'!F130/'world pop by country'!F$2</f>
        <v>9.60331950821214E-4</v>
      </c>
      <c r="G130" s="6">
        <f>'Edu index'!G129*'world pop by country'!G130/'world pop by country'!G$2</f>
        <v>9.3236250417598867E-4</v>
      </c>
      <c r="H130" s="6">
        <f>'Edu index'!H129*'world pop by country'!H130/'world pop by country'!H$2</f>
        <v>9.2827074790843378E-4</v>
      </c>
      <c r="I130" s="6">
        <f>'Edu index'!I129*'world pop by country'!I130/'world pop by country'!I$2</f>
        <v>9.2601644495662991E-4</v>
      </c>
      <c r="J130" s="6">
        <f>'Edu index'!J129*'world pop by country'!J130/'world pop by country'!J$2</f>
        <v>9.4434727910505277E-4</v>
      </c>
      <c r="K130" s="6">
        <f>'Edu index'!K129*'world pop by country'!K130/'world pop by country'!K$2</f>
        <v>9.4223304120766055E-4</v>
      </c>
      <c r="L130" s="6">
        <f>'Edu index'!L129*'world pop by country'!L130/'world pop by country'!L$2</f>
        <v>9.424668028491385E-4</v>
      </c>
      <c r="M130" s="6">
        <f>'Edu index'!M129*'world pop by country'!M130/'world pop by country'!M$2</f>
        <v>9.1908584300721605E-4</v>
      </c>
      <c r="N130" s="6">
        <f>'Edu index'!N129*'world pop by country'!N130/'world pop by country'!N$2</f>
        <v>9.1000358141722637E-4</v>
      </c>
      <c r="O130" s="6">
        <f>'Edu index'!O129*'world pop by country'!O130/'world pop by country'!O$2</f>
        <v>9.1079767916776822E-4</v>
      </c>
      <c r="P130" s="6">
        <f>'Edu index'!P129*'world pop by country'!P130/'world pop by country'!P$2</f>
        <v>9.1922465488208851E-4</v>
      </c>
      <c r="Q130" s="6">
        <f>'Edu index'!Q129*'world pop by country'!Q130/'world pop by country'!Q$2</f>
        <v>8.9652953851895477E-4</v>
      </c>
      <c r="R130" s="6">
        <f>'Edu index'!R129*'world pop by country'!R130/'world pop by country'!R$2</f>
        <v>8.8977202404699578E-4</v>
      </c>
      <c r="S130" s="6">
        <f>'Edu index'!S129*'world pop by country'!S130/'world pop by country'!S$2</f>
        <v>8.7909403894092044E-4</v>
      </c>
      <c r="T130" s="6">
        <f>'Edu index'!T129*'world pop by country'!T130/'world pop by country'!T$2</f>
        <v>8.6536581718326983E-4</v>
      </c>
      <c r="U130" s="6">
        <f>'Edu index'!U129*'world pop by country'!U130/'world pop by country'!U$2</f>
        <v>8.533117551834165E-4</v>
      </c>
      <c r="V130" s="6">
        <f>'Edu index'!V129*'world pop by country'!V130/'world pop by country'!V$2</f>
        <v>8.4787126703205894E-4</v>
      </c>
      <c r="W130" s="6">
        <f>'Edu index'!W129*'world pop by country'!W130/'world pop by country'!W$2</f>
        <v>8.3782168053243833E-4</v>
      </c>
      <c r="X130" s="6">
        <f>'Edu index'!X129*'world pop by country'!X130/'world pop by country'!X$2</f>
        <v>8.1960840217428995E-4</v>
      </c>
      <c r="Y130" s="6">
        <f>'Edu index'!Y129*'world pop by country'!Y130/'world pop by country'!Y$2</f>
        <v>8.1502443648594257E-4</v>
      </c>
      <c r="Z130" s="6">
        <f>'Edu index'!Z129*'world pop by country'!Z130/'world pop by country'!Z$2</f>
        <v>7.9628337746006749E-4</v>
      </c>
      <c r="AA130" s="6">
        <f>'Edu index'!AA129*'world pop by country'!AA130/'world pop by country'!AA$2</f>
        <v>7.8926055680288328E-4</v>
      </c>
      <c r="AB130" s="6">
        <f>'Edu index'!AB129*'world pop by country'!AB130/'world pop by country'!AB$2</f>
        <v>7.8340643116981367E-4</v>
      </c>
      <c r="AC130" s="6">
        <f>'Edu index'!AC129*'world pop by country'!AC130/'world pop by country'!AC$2</f>
        <v>7.7997517185457595E-4</v>
      </c>
      <c r="AD130" s="6">
        <f>'Edu index'!AD129*'world pop by country'!AD130/'world pop by country'!AD$2</f>
        <v>7.7213183413912063E-4</v>
      </c>
      <c r="AE130" s="6">
        <f>'Edu index'!AE129*'world pop by country'!AE130/'world pop by country'!AE$2</f>
        <v>7.6360719020626157E-4</v>
      </c>
    </row>
    <row r="131" spans="1:31">
      <c r="A131" s="11" t="s">
        <v>1085</v>
      </c>
      <c r="B131" s="6">
        <f>'Edu index'!B130*'world pop by country'!B131/'world pop by country'!B$2</f>
        <v>0</v>
      </c>
      <c r="C131" s="6">
        <f>'Edu index'!C130*'world pop by country'!C131/'world pop by country'!C$2</f>
        <v>0</v>
      </c>
      <c r="D131" s="6">
        <f>'Edu index'!D130*'world pop by country'!D131/'world pop by country'!D$2</f>
        <v>0</v>
      </c>
      <c r="E131" s="6">
        <f>'Edu index'!E130*'world pop by country'!E131/'world pop by country'!E$2</f>
        <v>0</v>
      </c>
      <c r="F131" s="6">
        <f>'Edu index'!F130*'world pop by country'!F131/'world pop by country'!F$2</f>
        <v>0</v>
      </c>
      <c r="G131" s="6">
        <f>'Edu index'!G130*'world pop by country'!G131/'world pop by country'!G$2</f>
        <v>0</v>
      </c>
      <c r="H131" s="6">
        <f>'Edu index'!H130*'world pop by country'!H131/'world pop by country'!H$2</f>
        <v>0</v>
      </c>
      <c r="I131" s="6">
        <f>'Edu index'!I130*'world pop by country'!I131/'world pop by country'!I$2</f>
        <v>0</v>
      </c>
      <c r="J131" s="6">
        <f>'Edu index'!J130*'world pop by country'!J131/'world pop by country'!J$2</f>
        <v>0</v>
      </c>
      <c r="K131" s="6">
        <f>'Edu index'!K130*'world pop by country'!K131/'world pop by country'!K$2</f>
        <v>0</v>
      </c>
      <c r="L131" s="6">
        <f>'Edu index'!L130*'world pop by country'!L131/'world pop by country'!L$2</f>
        <v>8.7239519878904191E-5</v>
      </c>
      <c r="M131" s="6">
        <f>'Edu index'!M130*'world pop by country'!M131/'world pop by country'!M$2</f>
        <v>9.089056487660623E-5</v>
      </c>
      <c r="N131" s="6">
        <f>'Edu index'!N130*'world pop by country'!N131/'world pop by country'!N$2</f>
        <v>9.4943902283067979E-5</v>
      </c>
      <c r="O131" s="6">
        <f>'Edu index'!O130*'world pop by country'!O131/'world pop by country'!O$2</f>
        <v>9.9741676037417404E-5</v>
      </c>
      <c r="P131" s="6">
        <f>'Edu index'!P130*'world pop by country'!P131/'world pop by country'!P$2</f>
        <v>1.0364079892286022E-4</v>
      </c>
      <c r="Q131" s="6">
        <f>'Edu index'!Q130*'world pop by country'!Q131/'world pop by country'!Q$2</f>
        <v>1.0809197531625134E-4</v>
      </c>
      <c r="R131" s="6">
        <f>'Edu index'!R130*'world pop by country'!R131/'world pop by country'!R$2</f>
        <v>1.1297090266057785E-4</v>
      </c>
      <c r="S131" s="6">
        <f>'Edu index'!S130*'world pop by country'!S131/'world pop by country'!S$2</f>
        <v>1.1980037363063279E-4</v>
      </c>
      <c r="T131" s="6">
        <f>'Edu index'!T130*'world pop by country'!T131/'world pop by country'!T$2</f>
        <v>1.3203452922873782E-4</v>
      </c>
      <c r="U131" s="6">
        <f>'Edu index'!U130*'world pop by country'!U131/'world pop by country'!U$2</f>
        <v>1.3984544871725366E-4</v>
      </c>
      <c r="V131" s="6">
        <f>'Edu index'!V130*'world pop by country'!V131/'world pop by country'!V$2</f>
        <v>1.470174996541619E-4</v>
      </c>
      <c r="W131" s="6">
        <f>'Edu index'!W130*'world pop by country'!W131/'world pop by country'!W$2</f>
        <v>1.5560296694109885E-4</v>
      </c>
      <c r="X131" s="6">
        <f>'Edu index'!X130*'world pop by country'!X131/'world pop by country'!X$2</f>
        <v>1.6598809951823051E-4</v>
      </c>
      <c r="Y131" s="6">
        <f>'Edu index'!Y130*'world pop by country'!Y131/'world pop by country'!Y$2</f>
        <v>1.7699611948855456E-4</v>
      </c>
      <c r="Z131" s="6">
        <f>'Edu index'!Z130*'world pop by country'!Z131/'world pop by country'!Z$2</f>
        <v>1.8738805027073354E-4</v>
      </c>
      <c r="AA131" s="6">
        <f>'Edu index'!AA130*'world pop by country'!AA131/'world pop by country'!AA$2</f>
        <v>2.0221992925145046E-4</v>
      </c>
      <c r="AB131" s="6">
        <f>'Edu index'!AB130*'world pop by country'!AB131/'world pop by country'!AB$2</f>
        <v>2.1223110890332736E-4</v>
      </c>
      <c r="AC131" s="6">
        <f>'Edu index'!AC130*'world pop by country'!AC131/'world pop by country'!AC$2</f>
        <v>2.2549433852795428E-4</v>
      </c>
      <c r="AD131" s="6">
        <f>'Edu index'!AD130*'world pop by country'!AD131/'world pop by country'!AD$2</f>
        <v>2.3039498430299876E-4</v>
      </c>
      <c r="AE131" s="6">
        <f>'Edu index'!AE130*'world pop by country'!AE131/'world pop by country'!AE$2</f>
        <v>2.3903373447797528E-4</v>
      </c>
    </row>
    <row r="132" spans="1:31">
      <c r="A132" s="11" t="s">
        <v>1086</v>
      </c>
      <c r="B132" s="6">
        <f>'Edu index'!B131*'world pop by country'!B132/'world pop by country'!B$2</f>
        <v>3.1381020091217752E-3</v>
      </c>
      <c r="C132" s="6">
        <f>'Edu index'!C131*'world pop by country'!C132/'world pop by country'!C$2</f>
        <v>3.2485971948866882E-3</v>
      </c>
      <c r="D132" s="6">
        <f>'Edu index'!D131*'world pop by country'!D132/'world pop by country'!D$2</f>
        <v>3.3448180839381913E-3</v>
      </c>
      <c r="E132" s="6">
        <f>'Edu index'!E131*'world pop by country'!E132/'world pop by country'!E$2</f>
        <v>3.4480268122293804E-3</v>
      </c>
      <c r="F132" s="6">
        <f>'Edu index'!F131*'world pop by country'!F132/'world pop by country'!F$2</f>
        <v>3.53976589191963E-3</v>
      </c>
      <c r="G132" s="6">
        <f>'Edu index'!G131*'world pop by country'!G132/'world pop by country'!G$2</f>
        <v>3.650772893828928E-3</v>
      </c>
      <c r="H132" s="6">
        <f>'Edu index'!H131*'world pop by country'!H132/'world pop by country'!H$2</f>
        <v>3.7482330018909216E-3</v>
      </c>
      <c r="I132" s="6">
        <f>'Edu index'!I131*'world pop by country'!I132/'world pop by country'!I$2</f>
        <v>3.8668939059955552E-3</v>
      </c>
      <c r="J132" s="6">
        <f>'Edu index'!J131*'world pop by country'!J132/'world pop by country'!J$2</f>
        <v>3.972418615811847E-3</v>
      </c>
      <c r="K132" s="6">
        <f>'Edu index'!K131*'world pop by country'!K132/'world pop by country'!K$2</f>
        <v>4.095313389093462E-3</v>
      </c>
      <c r="L132" s="6">
        <f>'Edu index'!L131*'world pop by country'!L132/'world pop by country'!L$2</f>
        <v>4.20516930046895E-3</v>
      </c>
      <c r="M132" s="6">
        <f>'Edu index'!M131*'world pop by country'!M132/'world pop by country'!M$2</f>
        <v>4.4084749944967123E-3</v>
      </c>
      <c r="N132" s="6">
        <f>'Edu index'!N131*'world pop by country'!N132/'world pop by country'!N$2</f>
        <v>4.6019357324906494E-3</v>
      </c>
      <c r="O132" s="6">
        <f>'Edu index'!O131*'world pop by country'!O132/'world pop by country'!O$2</f>
        <v>4.8062529495557704E-3</v>
      </c>
      <c r="P132" s="6">
        <f>'Edu index'!P131*'world pop by country'!P132/'world pop by country'!P$2</f>
        <v>4.8516869897089502E-3</v>
      </c>
      <c r="Q132" s="6">
        <f>'Edu index'!Q131*'world pop by country'!Q132/'world pop by country'!Q$2</f>
        <v>5.244058156110858E-3</v>
      </c>
      <c r="R132" s="6">
        <f>'Edu index'!R131*'world pop by country'!R132/'world pop by country'!R$2</f>
        <v>5.4306025656691405E-3</v>
      </c>
      <c r="S132" s="6">
        <f>'Edu index'!S131*'world pop by country'!S132/'world pop by country'!S$2</f>
        <v>5.5577278736292377E-3</v>
      </c>
      <c r="T132" s="6">
        <f>'Edu index'!T131*'world pop by country'!T132/'world pop by country'!T$2</f>
        <v>5.8498541038813382E-3</v>
      </c>
      <c r="U132" s="6">
        <f>'Edu index'!U131*'world pop by country'!U132/'world pop by country'!U$2</f>
        <v>6.0754449632497917E-3</v>
      </c>
      <c r="V132" s="6">
        <f>'Edu index'!V131*'world pop by country'!V132/'world pop by country'!V$2</f>
        <v>6.329375359100717E-3</v>
      </c>
      <c r="W132" s="6">
        <f>'Edu index'!W131*'world pop by country'!W132/'world pop by country'!W$2</f>
        <v>6.5758601879675202E-3</v>
      </c>
      <c r="X132" s="6">
        <f>'Edu index'!X131*'world pop by country'!X132/'world pop by country'!X$2</f>
        <v>6.770065095080365E-3</v>
      </c>
      <c r="Y132" s="6">
        <f>'Edu index'!Y131*'world pop by country'!Y132/'world pop by country'!Y$2</f>
        <v>6.995829140806516E-3</v>
      </c>
      <c r="Z132" s="6">
        <f>'Edu index'!Z131*'world pop by country'!Z132/'world pop by country'!Z$2</f>
        <v>7.2759251105641021E-3</v>
      </c>
      <c r="AA132" s="6">
        <f>'Edu index'!AA131*'world pop by country'!AA132/'world pop by country'!AA$2</f>
        <v>7.5296155152857151E-3</v>
      </c>
      <c r="AB132" s="6">
        <f>'Edu index'!AB131*'world pop by country'!AB132/'world pop by country'!AB$2</f>
        <v>7.8297084753272874E-3</v>
      </c>
      <c r="AC132" s="6">
        <f>'Edu index'!AC131*'world pop by country'!AC132/'world pop by country'!AC$2</f>
        <v>8.2213543799810624E-3</v>
      </c>
      <c r="AD132" s="6">
        <f>'Edu index'!AD131*'world pop by country'!AD132/'world pop by country'!AD$2</f>
        <v>8.3655534468754893E-3</v>
      </c>
      <c r="AE132" s="6">
        <f>'Edu index'!AE131*'world pop by country'!AE132/'world pop by country'!AE$2</f>
        <v>8.7202523882786969E-3</v>
      </c>
    </row>
    <row r="133" spans="1:31">
      <c r="A133" s="11" t="s">
        <v>1087</v>
      </c>
      <c r="B133" s="6">
        <f>'Edu index'!B132*'world pop by country'!B133/'world pop by country'!B$2</f>
        <v>0</v>
      </c>
      <c r="C133" s="6">
        <f>'Edu index'!C132*'world pop by country'!C133/'world pop by country'!C$2</f>
        <v>0</v>
      </c>
      <c r="D133" s="6">
        <f>'Edu index'!D132*'world pop by country'!D133/'world pop by country'!D$2</f>
        <v>0</v>
      </c>
      <c r="E133" s="6">
        <f>'Edu index'!E132*'world pop by country'!E133/'world pop by country'!E$2</f>
        <v>0</v>
      </c>
      <c r="F133" s="6">
        <f>'Edu index'!F132*'world pop by country'!F133/'world pop by country'!F$2</f>
        <v>0</v>
      </c>
      <c r="G133" s="6">
        <f>'Edu index'!G132*'world pop by country'!G133/'world pop by country'!G$2</f>
        <v>0</v>
      </c>
      <c r="H133" s="6">
        <f>'Edu index'!H132*'world pop by country'!H133/'world pop by country'!H$2</f>
        <v>0</v>
      </c>
      <c r="I133" s="6">
        <f>'Edu index'!I132*'world pop by country'!I133/'world pop by country'!I$2</f>
        <v>0</v>
      </c>
      <c r="J133" s="6">
        <f>'Edu index'!J132*'world pop by country'!J133/'world pop by country'!J$2</f>
        <v>0</v>
      </c>
      <c r="K133" s="6">
        <f>'Edu index'!K132*'world pop by country'!K133/'world pop by country'!K$2</f>
        <v>0</v>
      </c>
      <c r="L133" s="6">
        <f>'Edu index'!L132*'world pop by country'!L133/'world pop by country'!L$2</f>
        <v>2.3685807316818456E-6</v>
      </c>
      <c r="M133" s="6">
        <f>'Edu index'!M132*'world pop by country'!M133/'world pop by country'!M$2</f>
        <v>2.3992844430000106E-6</v>
      </c>
      <c r="N133" s="6">
        <f>'Edu index'!N132*'world pop by country'!N133/'world pop by country'!N$2</f>
        <v>2.4418699079134942E-6</v>
      </c>
      <c r="O133" s="6">
        <f>'Edu index'!O132*'world pop by country'!O133/'world pop by country'!O$2</f>
        <v>2.4733658773618937E-6</v>
      </c>
      <c r="P133" s="6">
        <f>'Edu index'!P132*'world pop by country'!P133/'world pop by country'!P$2</f>
        <v>2.4530221086969605E-6</v>
      </c>
      <c r="Q133" s="6">
        <f>'Edu index'!Q132*'world pop by country'!Q133/'world pop by country'!Q$2</f>
        <v>2.401008312503606E-6</v>
      </c>
      <c r="R133" s="6">
        <f>'Edu index'!R132*'world pop by country'!R133/'world pop by country'!R$2</f>
        <v>2.3643010681492883E-6</v>
      </c>
      <c r="S133" s="6">
        <f>'Edu index'!S132*'world pop by country'!S133/'world pop by country'!S$2</f>
        <v>2.3273534259313177E-6</v>
      </c>
      <c r="T133" s="6">
        <f>'Edu index'!T132*'world pop by country'!T133/'world pop by country'!T$2</f>
        <v>2.287965696655681E-6</v>
      </c>
      <c r="U133" s="6">
        <f>'Edu index'!U132*'world pop by country'!U133/'world pop by country'!U$2</f>
        <v>2.2497198805291918E-6</v>
      </c>
      <c r="V133" s="6">
        <f>'Edu index'!V132*'world pop by country'!V133/'world pop by country'!V$2</f>
        <v>2.2164157398180984E-6</v>
      </c>
      <c r="W133" s="6">
        <f>'Edu index'!W132*'world pop by country'!W133/'world pop by country'!W$2</f>
        <v>2.2182817220537171E-6</v>
      </c>
      <c r="X133" s="6">
        <f>'Edu index'!X132*'world pop by country'!X133/'world pop by country'!X$2</f>
        <v>2.2336071168915683E-6</v>
      </c>
      <c r="Y133" s="6">
        <f>'Edu index'!Y132*'world pop by country'!Y133/'world pop by country'!Y$2</f>
        <v>2.468728914530649E-6</v>
      </c>
      <c r="Z133" s="6">
        <f>'Edu index'!Z132*'world pop by country'!Z133/'world pop by country'!Z$2</f>
        <v>2.4929920153331838E-6</v>
      </c>
      <c r="AA133" s="6">
        <f>'Edu index'!AA132*'world pop by country'!AA133/'world pop by country'!AA$2</f>
        <v>2.402772575446847E-6</v>
      </c>
      <c r="AB133" s="6">
        <f>'Edu index'!AB132*'world pop by country'!AB133/'world pop by country'!AB$2</f>
        <v>2.4313877182776678E-6</v>
      </c>
      <c r="AC133" s="6">
        <f>'Edu index'!AC132*'world pop by country'!AC133/'world pop by country'!AC$2</f>
        <v>2.4554720762345768E-6</v>
      </c>
      <c r="AD133" s="6">
        <f>'Edu index'!AD132*'world pop by country'!AD133/'world pop by country'!AD$2</f>
        <v>2.4525267388057461E-6</v>
      </c>
      <c r="AE133" s="6">
        <f>'Edu index'!AE132*'world pop by country'!AE133/'world pop by country'!AE$2</f>
        <v>2.4841372819806423E-6</v>
      </c>
    </row>
    <row r="134" spans="1:31">
      <c r="A134" s="11" t="s">
        <v>1088</v>
      </c>
      <c r="B134" s="6">
        <f>'Edu index'!B133*'world pop by country'!B134/'world pop by country'!B$2</f>
        <v>2.0197131491661965E-4</v>
      </c>
      <c r="C134" s="6">
        <f>'Edu index'!C133*'world pop by country'!C134/'world pop by country'!C$2</f>
        <v>2.0719792628255814E-4</v>
      </c>
      <c r="D134" s="6">
        <f>'Edu index'!D133*'world pop by country'!D134/'world pop by country'!D$2</f>
        <v>2.1330751200434144E-4</v>
      </c>
      <c r="E134" s="6">
        <f>'Edu index'!E133*'world pop by country'!E134/'world pop by country'!E$2</f>
        <v>2.1923215491736366E-4</v>
      </c>
      <c r="F134" s="6">
        <f>'Edu index'!F133*'world pop by country'!F134/'world pop by country'!F$2</f>
        <v>2.2257386330981925E-4</v>
      </c>
      <c r="G134" s="6">
        <f>'Edu index'!G133*'world pop by country'!G134/'world pop by country'!G$2</f>
        <v>2.2953536835205906E-4</v>
      </c>
      <c r="H134" s="6">
        <f>'Edu index'!H133*'world pop by country'!H134/'world pop by country'!H$2</f>
        <v>2.3526177532746877E-4</v>
      </c>
      <c r="I134" s="6">
        <f>'Edu index'!I133*'world pop by country'!I134/'world pop by country'!I$2</f>
        <v>2.4150287043162125E-4</v>
      </c>
      <c r="J134" s="6">
        <f>'Edu index'!J133*'world pop by country'!J134/'world pop by country'!J$2</f>
        <v>2.4811784494323231E-4</v>
      </c>
      <c r="K134" s="6">
        <f>'Edu index'!K133*'world pop by country'!K134/'world pop by country'!K$2</f>
        <v>2.5422869320667669E-4</v>
      </c>
      <c r="L134" s="6">
        <f>'Edu index'!L133*'world pop by country'!L134/'world pop by country'!L$2</f>
        <v>2.6032536105092185E-4</v>
      </c>
      <c r="M134" s="6">
        <f>'Edu index'!M133*'world pop by country'!M134/'world pop by country'!M$2</f>
        <v>2.6635709771307829E-4</v>
      </c>
      <c r="N134" s="6">
        <f>'Edu index'!N133*'world pop by country'!N134/'world pop by country'!N$2</f>
        <v>2.7178992878855072E-4</v>
      </c>
      <c r="O134" s="6">
        <f>'Edu index'!O133*'world pop by country'!O134/'world pop by country'!O$2</f>
        <v>2.7634943851217444E-4</v>
      </c>
      <c r="P134" s="6">
        <f>'Edu index'!P133*'world pop by country'!P134/'world pop by country'!P$2</f>
        <v>2.800735339299173E-4</v>
      </c>
      <c r="Q134" s="6">
        <f>'Edu index'!Q133*'world pop by country'!Q134/'world pop by country'!Q$2</f>
        <v>2.8345288365316573E-4</v>
      </c>
      <c r="R134" s="6">
        <f>'Edu index'!R133*'world pop by country'!R134/'world pop by country'!R$2</f>
        <v>2.8684469489792281E-4</v>
      </c>
      <c r="S134" s="6">
        <f>'Edu index'!S133*'world pop by country'!S134/'world pop by country'!S$2</f>
        <v>2.9063330505624306E-4</v>
      </c>
      <c r="T134" s="6">
        <f>'Edu index'!T133*'world pop by country'!T134/'world pop by country'!T$2</f>
        <v>2.916741612496804E-4</v>
      </c>
      <c r="U134" s="6">
        <f>'Edu index'!U133*'world pop by country'!U134/'world pop by country'!U$2</f>
        <v>2.9434965172823243E-4</v>
      </c>
      <c r="V134" s="6">
        <f>'Edu index'!V133*'world pop by country'!V134/'world pop by country'!V$2</f>
        <v>2.9613292400100012E-4</v>
      </c>
      <c r="W134" s="6">
        <f>'Edu index'!W133*'world pop by country'!W134/'world pop by country'!W$2</f>
        <v>2.9649132772322987E-4</v>
      </c>
      <c r="X134" s="6">
        <f>'Edu index'!X133*'world pop by country'!X134/'world pop by country'!X$2</f>
        <v>3.0076992209570691E-4</v>
      </c>
      <c r="Y134" s="6">
        <f>'Edu index'!Y133*'world pop by country'!Y134/'world pop by country'!Y$2</f>
        <v>3.0516383467029832E-4</v>
      </c>
      <c r="Z134" s="6">
        <f>'Edu index'!Z133*'world pop by country'!Z134/'world pop by country'!Z$2</f>
        <v>3.1013122353688725E-4</v>
      </c>
      <c r="AA134" s="6">
        <f>'Edu index'!AA133*'world pop by country'!AA134/'world pop by country'!AA$2</f>
        <v>3.1182021331012963E-4</v>
      </c>
      <c r="AB134" s="6">
        <f>'Edu index'!AB133*'world pop by country'!AB134/'world pop by country'!AB$2</f>
        <v>3.1840911624924923E-4</v>
      </c>
      <c r="AC134" s="6">
        <f>'Edu index'!AC133*'world pop by country'!AC134/'world pop by country'!AC$2</f>
        <v>3.2211736007997183E-4</v>
      </c>
      <c r="AD134" s="6">
        <f>'Edu index'!AD133*'world pop by country'!AD134/'world pop by country'!AD$2</f>
        <v>3.2345358365480474E-4</v>
      </c>
      <c r="AE134" s="6">
        <f>'Edu index'!AE133*'world pop by country'!AE134/'world pop by country'!AE$2</f>
        <v>3.2614376815446445E-4</v>
      </c>
    </row>
    <row r="135" spans="1:31">
      <c r="A135" s="11" t="s">
        <v>1089</v>
      </c>
      <c r="B135" s="6">
        <f>'Edu index'!B134*'world pop by country'!B135/'world pop by country'!B$2</f>
        <v>1.3691917862631745E-4</v>
      </c>
      <c r="C135" s="6">
        <f>'Edu index'!C134*'world pop by country'!C135/'world pop by country'!C$2</f>
        <v>1.4319827283493017E-4</v>
      </c>
      <c r="D135" s="6">
        <f>'Edu index'!D134*'world pop by country'!D135/'world pop by country'!D$2</f>
        <v>1.4866925886490497E-4</v>
      </c>
      <c r="E135" s="6">
        <f>'Edu index'!E134*'world pop by country'!E135/'world pop by country'!E$2</f>
        <v>1.5355593906973914E-4</v>
      </c>
      <c r="F135" s="6">
        <f>'Edu index'!F134*'world pop by country'!F135/'world pop by country'!F$2</f>
        <v>1.516512910376385E-4</v>
      </c>
      <c r="G135" s="6">
        <f>'Edu index'!G134*'world pop by country'!G135/'world pop by country'!G$2</f>
        <v>1.6256015476619662E-4</v>
      </c>
      <c r="H135" s="6">
        <f>'Edu index'!H134*'world pop by country'!H135/'world pop by country'!H$2</f>
        <v>1.6881934990444909E-4</v>
      </c>
      <c r="I135" s="6">
        <f>'Edu index'!I134*'world pop by country'!I135/'world pop by country'!I$2</f>
        <v>1.7523037979808487E-4</v>
      </c>
      <c r="J135" s="6">
        <f>'Edu index'!J134*'world pop by country'!J135/'world pop by country'!J$2</f>
        <v>1.8168223501533652E-4</v>
      </c>
      <c r="K135" s="6">
        <f>'Edu index'!K134*'world pop by country'!K135/'world pop by country'!K$2</f>
        <v>1.8551793478492815E-4</v>
      </c>
      <c r="L135" s="6">
        <f>'Edu index'!L134*'world pop by country'!L135/'world pop by country'!L$2</f>
        <v>1.9357506541133886E-4</v>
      </c>
      <c r="M135" s="6">
        <f>'Edu index'!M134*'world pop by country'!M135/'world pop by country'!M$2</f>
        <v>2.0238293143466545E-4</v>
      </c>
      <c r="N135" s="6">
        <f>'Edu index'!N134*'world pop by country'!N135/'world pop by country'!N$2</f>
        <v>2.1004601037256576E-4</v>
      </c>
      <c r="O135" s="6">
        <f>'Edu index'!O134*'world pop by country'!O135/'world pop by country'!O$2</f>
        <v>2.176916157693644E-4</v>
      </c>
      <c r="P135" s="6">
        <f>'Edu index'!P134*'world pop by country'!P135/'world pop by country'!P$2</f>
        <v>2.2812542475793702E-4</v>
      </c>
      <c r="Q135" s="6">
        <f>'Edu index'!Q134*'world pop by country'!Q135/'world pop by country'!Q$2</f>
        <v>2.3591940932751542E-4</v>
      </c>
      <c r="R135" s="6">
        <f>'Edu index'!R134*'world pop by country'!R135/'world pop by country'!R$2</f>
        <v>2.459056478333288E-4</v>
      </c>
      <c r="S135" s="6">
        <f>'Edu index'!S134*'world pop by country'!S135/'world pop by country'!S$2</f>
        <v>2.5667876030726657E-4</v>
      </c>
      <c r="T135" s="6">
        <f>'Edu index'!T134*'world pop by country'!T135/'world pop by country'!T$2</f>
        <v>2.6324335452501251E-4</v>
      </c>
      <c r="U135" s="6">
        <f>'Edu index'!U134*'world pop by country'!U135/'world pop by country'!U$2</f>
        <v>2.7396246374028683E-4</v>
      </c>
      <c r="V135" s="6">
        <f>'Edu index'!V134*'world pop by country'!V135/'world pop by country'!V$2</f>
        <v>2.8613045353235447E-4</v>
      </c>
      <c r="W135" s="6">
        <f>'Edu index'!W134*'world pop by country'!W135/'world pop by country'!W$2</f>
        <v>2.9689260157252377E-4</v>
      </c>
      <c r="X135" s="6">
        <f>'Edu index'!X134*'world pop by country'!X135/'world pop by country'!X$2</f>
        <v>2.7780383603237676E-4</v>
      </c>
      <c r="Y135" s="6">
        <f>'Edu index'!Y134*'world pop by country'!Y135/'world pop by country'!Y$2</f>
        <v>3.0293601651137247E-4</v>
      </c>
      <c r="Z135" s="6">
        <f>'Edu index'!Z134*'world pop by country'!Z135/'world pop by country'!Z$2</f>
        <v>3.0054108841825469E-4</v>
      </c>
      <c r="AA135" s="6">
        <f>'Edu index'!AA134*'world pop by country'!AA135/'world pop by country'!AA$2</f>
        <v>3.0823770719758852E-4</v>
      </c>
      <c r="AB135" s="6">
        <f>'Edu index'!AB134*'world pop by country'!AB135/'world pop by country'!AB$2</f>
        <v>3.0948787415444262E-4</v>
      </c>
      <c r="AC135" s="6">
        <f>'Edu index'!AC134*'world pop by country'!AC135/'world pop by country'!AC$2</f>
        <v>3.1145048952521041E-4</v>
      </c>
      <c r="AD135" s="6">
        <f>'Edu index'!AD134*'world pop by country'!AD135/'world pop by country'!AD$2</f>
        <v>3.141988438473947E-4</v>
      </c>
      <c r="AE135" s="6">
        <f>'Edu index'!AE134*'world pop by country'!AE135/'world pop by country'!AE$2</f>
        <v>3.209903984605824E-4</v>
      </c>
    </row>
    <row r="136" spans="1:31">
      <c r="A136" s="11" t="s">
        <v>1090</v>
      </c>
      <c r="B136" s="6">
        <f>'Edu index'!B135*'world pop by country'!B136/'world pop by country'!B$2</f>
        <v>2.7204142005260814E-4</v>
      </c>
      <c r="C136" s="6">
        <f>'Edu index'!C135*'world pop by country'!C136/'world pop by country'!C$2</f>
        <v>2.8203989554341545E-4</v>
      </c>
      <c r="D136" s="6">
        <f>'Edu index'!D135*'world pop by country'!D136/'world pop by country'!D$2</f>
        <v>2.8981734876142831E-4</v>
      </c>
      <c r="E136" s="6">
        <f>'Edu index'!E135*'world pop by country'!E136/'world pop by country'!E$2</f>
        <v>2.9867034450759548E-4</v>
      </c>
      <c r="F136" s="6">
        <f>'Edu index'!F135*'world pop by country'!F136/'world pop by country'!F$2</f>
        <v>3.0511557688963232E-4</v>
      </c>
      <c r="G136" s="6">
        <f>'Edu index'!G135*'world pop by country'!G136/'world pop by country'!G$2</f>
        <v>3.1225732266516062E-4</v>
      </c>
      <c r="H136" s="6">
        <f>'Edu index'!H135*'world pop by country'!H136/'world pop by country'!H$2</f>
        <v>3.1857716549661967E-4</v>
      </c>
      <c r="I136" s="6">
        <f>'Edu index'!I135*'world pop by country'!I136/'world pop by country'!I$2</f>
        <v>3.2688398384054016E-4</v>
      </c>
      <c r="J136" s="6">
        <f>'Edu index'!J135*'world pop by country'!J136/'world pop by country'!J$2</f>
        <v>3.3438804703188915E-4</v>
      </c>
      <c r="K136" s="6">
        <f>'Edu index'!K135*'world pop by country'!K136/'world pop by country'!K$2</f>
        <v>3.4234893639340647E-4</v>
      </c>
      <c r="L136" s="6">
        <f>'Edu index'!L135*'world pop by country'!L136/'world pop by country'!L$2</f>
        <v>3.4564125165483938E-4</v>
      </c>
      <c r="M136" s="6">
        <f>'Edu index'!M135*'world pop by country'!M136/'world pop by country'!M$2</f>
        <v>3.6078851914045292E-4</v>
      </c>
      <c r="N136" s="6">
        <f>'Edu index'!N135*'world pop by country'!N136/'world pop by country'!N$2</f>
        <v>3.7656914074429273E-4</v>
      </c>
      <c r="O136" s="6">
        <f>'Edu index'!O135*'world pop by country'!O136/'world pop by country'!O$2</f>
        <v>3.7959538578734482E-4</v>
      </c>
      <c r="P136" s="6">
        <f>'Edu index'!P135*'world pop by country'!P136/'world pop by country'!P$2</f>
        <v>3.8777550903331841E-4</v>
      </c>
      <c r="Q136" s="6">
        <f>'Edu index'!Q135*'world pop by country'!Q136/'world pop by country'!Q$2</f>
        <v>3.9163253419352426E-4</v>
      </c>
      <c r="R136" s="6">
        <f>'Edu index'!R135*'world pop by country'!R136/'world pop by country'!R$2</f>
        <v>3.8621325521454698E-4</v>
      </c>
      <c r="S136" s="6">
        <f>'Edu index'!S135*'world pop by country'!S136/'world pop by country'!S$2</f>
        <v>3.8838783411892516E-4</v>
      </c>
      <c r="T136" s="6">
        <f>'Edu index'!T135*'world pop by country'!T136/'world pop by country'!T$2</f>
        <v>4.0097990921599241E-4</v>
      </c>
      <c r="U136" s="6">
        <f>'Edu index'!U135*'world pop by country'!U136/'world pop by country'!U$2</f>
        <v>3.9999566614628998E-4</v>
      </c>
      <c r="V136" s="6">
        <f>'Edu index'!V135*'world pop by country'!V136/'world pop by country'!V$2</f>
        <v>4.1966350886833291E-4</v>
      </c>
      <c r="W136" s="6">
        <f>'Edu index'!W135*'world pop by country'!W136/'world pop by country'!W$2</f>
        <v>4.2719906322357461E-4</v>
      </c>
      <c r="X136" s="6">
        <f>'Edu index'!X135*'world pop by country'!X136/'world pop by country'!X$2</f>
        <v>4.320307540467368E-4</v>
      </c>
      <c r="Y136" s="6">
        <f>'Edu index'!Y135*'world pop by country'!Y136/'world pop by country'!Y$2</f>
        <v>4.501126523729622E-4</v>
      </c>
      <c r="Z136" s="6">
        <f>'Edu index'!Z135*'world pop by country'!Z136/'world pop by country'!Z$2</f>
        <v>4.5491101793117549E-4</v>
      </c>
      <c r="AA136" s="6">
        <f>'Edu index'!AA135*'world pop by country'!AA136/'world pop by country'!AA$2</f>
        <v>4.6788440272347702E-4</v>
      </c>
      <c r="AB136" s="6">
        <f>'Edu index'!AB135*'world pop by country'!AB136/'world pop by country'!AB$2</f>
        <v>4.6982975346718047E-4</v>
      </c>
      <c r="AC136" s="6">
        <f>'Edu index'!AC135*'world pop by country'!AC136/'world pop by country'!AC$2</f>
        <v>4.7689988252524757E-4</v>
      </c>
      <c r="AD136" s="6">
        <f>'Edu index'!AD135*'world pop by country'!AD136/'world pop by country'!AD$2</f>
        <v>4.8252595610808141E-4</v>
      </c>
      <c r="AE136" s="6">
        <f>'Edu index'!AE135*'world pop by country'!AE136/'world pop by country'!AE$2</f>
        <v>4.8969351042001184E-4</v>
      </c>
    </row>
    <row r="137" spans="1:31">
      <c r="A137" s="11" t="s">
        <v>1091</v>
      </c>
      <c r="B137" s="6">
        <f>'Edu index'!B136*'world pop by country'!B137/'world pop by country'!B$2</f>
        <v>1.8670438939710353E-3</v>
      </c>
      <c r="C137" s="6">
        <f>'Edu index'!C136*'world pop by country'!C137/'world pop by country'!C$2</f>
        <v>1.9150202384843747E-3</v>
      </c>
      <c r="D137" s="6">
        <f>'Edu index'!D136*'world pop by country'!D137/'world pop by country'!D$2</f>
        <v>1.934771429579587E-3</v>
      </c>
      <c r="E137" s="6">
        <f>'Edu index'!E136*'world pop by country'!E137/'world pop by country'!E$2</f>
        <v>1.9613867980731842E-3</v>
      </c>
      <c r="F137" s="6">
        <f>'Edu index'!F136*'world pop by country'!F137/'world pop by country'!F$2</f>
        <v>2.013651809218071E-3</v>
      </c>
      <c r="G137" s="6">
        <f>'Edu index'!G136*'world pop by country'!G137/'world pop by country'!G$2</f>
        <v>2.0777721636814658E-3</v>
      </c>
      <c r="H137" s="6">
        <f>'Edu index'!H136*'world pop by country'!H137/'world pop by country'!H$2</f>
        <v>2.1127972934845913E-3</v>
      </c>
      <c r="I137" s="6">
        <f>'Edu index'!I136*'world pop by country'!I137/'world pop by country'!I$2</f>
        <v>2.1451101857549518E-3</v>
      </c>
      <c r="J137" s="6">
        <f>'Edu index'!J136*'world pop by country'!J137/'world pop by country'!J$2</f>
        <v>2.2469030789622215E-3</v>
      </c>
      <c r="K137" s="6">
        <f>'Edu index'!K136*'world pop by country'!K137/'world pop by country'!K$2</f>
        <v>2.3492815603163002E-3</v>
      </c>
      <c r="L137" s="6">
        <f>'Edu index'!L136*'world pop by country'!L137/'world pop by country'!L$2</f>
        <v>2.3620474599957419E-3</v>
      </c>
      <c r="M137" s="6">
        <f>'Edu index'!M136*'world pop by country'!M137/'world pop by country'!M$2</f>
        <v>2.4439287468660041E-3</v>
      </c>
      <c r="N137" s="6">
        <f>'Edu index'!N136*'world pop by country'!N137/'world pop by country'!N$2</f>
        <v>2.4275872387002897E-3</v>
      </c>
      <c r="O137" s="6">
        <f>'Edu index'!O136*'world pop by country'!O137/'world pop by country'!O$2</f>
        <v>2.4061551350922378E-3</v>
      </c>
      <c r="P137" s="6">
        <f>'Edu index'!P136*'world pop by country'!P137/'world pop by country'!P$2</f>
        <v>2.4638721140781933E-3</v>
      </c>
      <c r="Q137" s="6">
        <f>'Edu index'!Q136*'world pop by country'!Q137/'world pop by country'!Q$2</f>
        <v>2.5037394338246277E-3</v>
      </c>
      <c r="R137" s="6">
        <f>'Edu index'!R136*'world pop by country'!R137/'world pop by country'!R$2</f>
        <v>2.4514756195727432E-3</v>
      </c>
      <c r="S137" s="6">
        <f>'Edu index'!S136*'world pop by country'!S137/'world pop by country'!S$2</f>
        <v>2.4969604358322135E-3</v>
      </c>
      <c r="T137" s="6">
        <f>'Edu index'!T136*'world pop by country'!T137/'world pop by country'!T$2</f>
        <v>2.5597298846236332E-3</v>
      </c>
      <c r="U137" s="6">
        <f>'Edu index'!U136*'world pop by country'!U137/'world pop by country'!U$2</f>
        <v>2.5909460010211231E-3</v>
      </c>
      <c r="V137" s="6">
        <f>'Edu index'!V136*'world pop by country'!V137/'world pop by country'!V$2</f>
        <v>2.5952204418602364E-3</v>
      </c>
      <c r="W137" s="6">
        <f>'Edu index'!W136*'world pop by country'!W137/'world pop by country'!W$2</f>
        <v>2.7184407035320776E-3</v>
      </c>
      <c r="X137" s="6">
        <f>'Edu index'!X136*'world pop by country'!X137/'world pop by country'!X$2</f>
        <v>2.7802476500453023E-3</v>
      </c>
      <c r="Y137" s="6">
        <f>'Edu index'!Y136*'world pop by country'!Y137/'world pop by country'!Y$2</f>
        <v>2.8312363972850417E-3</v>
      </c>
      <c r="Z137" s="6">
        <f>'Edu index'!Z136*'world pop by country'!Z137/'world pop by country'!Z$2</f>
        <v>2.9404426786641281E-3</v>
      </c>
      <c r="AA137" s="6">
        <f>'Edu index'!AA136*'world pop by country'!AA137/'world pop by country'!AA$2</f>
        <v>2.9177832762542974E-3</v>
      </c>
      <c r="AB137" s="6">
        <f>'Edu index'!AB136*'world pop by country'!AB137/'world pop by country'!AB$2</f>
        <v>2.9712639016028519E-3</v>
      </c>
      <c r="AC137" s="6">
        <f>'Edu index'!AC136*'world pop by country'!AC137/'world pop by country'!AC$2</f>
        <v>2.9983408381978422E-3</v>
      </c>
      <c r="AD137" s="6">
        <f>'Edu index'!AD136*'world pop by country'!AD137/'world pop by country'!AD$2</f>
        <v>3.0424861308610955E-3</v>
      </c>
      <c r="AE137" s="6">
        <f>'Edu index'!AE136*'world pop by country'!AE137/'world pop by country'!AE$2</f>
        <v>3.1084149057833735E-3</v>
      </c>
    </row>
    <row r="138" spans="1:31">
      <c r="A138" s="11" t="s">
        <v>1092</v>
      </c>
      <c r="B138" s="6">
        <f>'Edu index'!B137*'world pop by country'!B138/'world pop by country'!B$2</f>
        <v>4.9249275598724634E-3</v>
      </c>
      <c r="C138" s="6">
        <f>'Edu index'!C137*'world pop by country'!C138/'world pop by country'!C$2</f>
        <v>5.044448449360521E-3</v>
      </c>
      <c r="D138" s="6">
        <f>'Edu index'!D137*'world pop by country'!D138/'world pop by country'!D$2</f>
        <v>5.1386240345855493E-3</v>
      </c>
      <c r="E138" s="6">
        <f>'Edu index'!E137*'world pop by country'!E138/'world pop by country'!E$2</f>
        <v>5.2042760863212027E-3</v>
      </c>
      <c r="F138" s="6">
        <f>'Edu index'!F137*'world pop by country'!F138/'world pop by country'!F$2</f>
        <v>5.27068184967422E-3</v>
      </c>
      <c r="G138" s="6">
        <f>'Edu index'!G137*'world pop by country'!G138/'world pop by country'!G$2</f>
        <v>5.3374051698556807E-3</v>
      </c>
      <c r="H138" s="6">
        <f>'Edu index'!H137*'world pop by country'!H138/'world pop by country'!H$2</f>
        <v>5.500913645871343E-3</v>
      </c>
      <c r="I138" s="6">
        <f>'Edu index'!I137*'world pop by country'!I138/'world pop by country'!I$2</f>
        <v>5.5661273683598059E-3</v>
      </c>
      <c r="J138" s="6">
        <f>'Edu index'!J137*'world pop by country'!J138/'world pop by country'!J$2</f>
        <v>5.6402966023893844E-3</v>
      </c>
      <c r="K138" s="6">
        <f>'Edu index'!K137*'world pop by country'!K138/'world pop by country'!K$2</f>
        <v>5.7613175738796714E-3</v>
      </c>
      <c r="L138" s="6">
        <f>'Edu index'!L137*'world pop by country'!L138/'world pop by country'!L$2</f>
        <v>5.8637648805592657E-3</v>
      </c>
      <c r="M138" s="6">
        <f>'Edu index'!M137*'world pop by country'!M138/'world pop by country'!M$2</f>
        <v>5.9045987246922459E-3</v>
      </c>
      <c r="N138" s="6">
        <f>'Edu index'!N137*'world pop by country'!N138/'world pop by country'!N$2</f>
        <v>6.0517731579515744E-3</v>
      </c>
      <c r="O138" s="6">
        <f>'Edu index'!O137*'world pop by country'!O138/'world pop by country'!O$2</f>
        <v>6.135619673665273E-3</v>
      </c>
      <c r="P138" s="6">
        <f>'Edu index'!P137*'world pop by country'!P138/'world pop by country'!P$2</f>
        <v>6.3957198777267856E-3</v>
      </c>
      <c r="Q138" s="6">
        <f>'Edu index'!Q137*'world pop by country'!Q138/'world pop by country'!Q$2</f>
        <v>6.4318600827536331E-3</v>
      </c>
      <c r="R138" s="6">
        <f>'Edu index'!R137*'world pop by country'!R138/'world pop by country'!R$2</f>
        <v>6.4687968777931955E-3</v>
      </c>
      <c r="S138" s="6">
        <f>'Edu index'!S137*'world pop by country'!S138/'world pop by country'!S$2</f>
        <v>6.624918336428684E-3</v>
      </c>
      <c r="T138" s="6">
        <f>'Edu index'!T137*'world pop by country'!T138/'world pop by country'!T$2</f>
        <v>6.7464755321510238E-3</v>
      </c>
      <c r="U138" s="6">
        <f>'Edu index'!U137*'world pop by country'!U138/'world pop by country'!U$2</f>
        <v>6.7141653912332778E-3</v>
      </c>
      <c r="V138" s="6">
        <f>'Edu index'!V137*'world pop by country'!V138/'world pop by country'!V$2</f>
        <v>6.853117949339683E-3</v>
      </c>
      <c r="W138" s="6">
        <f>'Edu index'!W137*'world pop by country'!W138/'world pop by country'!W$2</f>
        <v>7.0312501511331209E-3</v>
      </c>
      <c r="X138" s="6">
        <f>'Edu index'!X137*'world pop by country'!X138/'world pop by country'!X$2</f>
        <v>7.2041701692886519E-3</v>
      </c>
      <c r="Y138" s="6">
        <f>'Edu index'!Y137*'world pop by country'!Y138/'world pop by country'!Y$2</f>
        <v>7.3797210869500363E-3</v>
      </c>
      <c r="Z138" s="6">
        <f>'Edu index'!Z137*'world pop by country'!Z138/'world pop by country'!Z$2</f>
        <v>7.5011231058684088E-3</v>
      </c>
      <c r="AA138" s="6">
        <f>'Edu index'!AA137*'world pop by country'!AA138/'world pop by country'!AA$2</f>
        <v>7.5965564677166475E-3</v>
      </c>
      <c r="AB138" s="6">
        <f>'Edu index'!AB137*'world pop by country'!AB138/'world pop by country'!AB$2</f>
        <v>7.6179233904808815E-3</v>
      </c>
      <c r="AC138" s="6">
        <f>'Edu index'!AC137*'world pop by country'!AC138/'world pop by country'!AC$2</f>
        <v>7.6811283654573109E-3</v>
      </c>
      <c r="AD138" s="6">
        <f>'Edu index'!AD137*'world pop by country'!AD138/'world pop by country'!AD$2</f>
        <v>7.7462532826744592E-3</v>
      </c>
      <c r="AE138" s="6">
        <f>'Edu index'!AE137*'world pop by country'!AE138/'world pop by country'!AE$2</f>
        <v>7.9189334143324897E-3</v>
      </c>
    </row>
    <row r="139" spans="1:31">
      <c r="A139" s="11" t="s">
        <v>1093</v>
      </c>
      <c r="B139" s="6">
        <f>'Edu index'!B138*'world pop by country'!B139/'world pop by country'!B$2</f>
        <v>6.5652341479566119E-3</v>
      </c>
      <c r="C139" s="6">
        <f>'Edu index'!C138*'world pop by country'!C139/'world pop by country'!C$2</f>
        <v>6.6090420022877185E-3</v>
      </c>
      <c r="D139" s="6">
        <f>'Edu index'!D138*'world pop by country'!D139/'world pop by country'!D$2</f>
        <v>6.6182337535932853E-3</v>
      </c>
      <c r="E139" s="6">
        <f>'Edu index'!E138*'world pop by country'!E139/'world pop by country'!E$2</f>
        <v>6.7806971577301844E-3</v>
      </c>
      <c r="F139" s="6">
        <f>'Edu index'!F138*'world pop by country'!F139/'world pop by country'!F$2</f>
        <v>6.8500218870482937E-3</v>
      </c>
      <c r="G139" s="6">
        <f>'Edu index'!G138*'world pop by country'!G139/'world pop by country'!G$2</f>
        <v>6.8054783414867289E-3</v>
      </c>
      <c r="H139" s="6">
        <f>'Edu index'!H138*'world pop by country'!H139/'world pop by country'!H$2</f>
        <v>6.8093955790875975E-3</v>
      </c>
      <c r="I139" s="6">
        <f>'Edu index'!I138*'world pop by country'!I139/'world pop by country'!I$2</f>
        <v>6.9043094951327369E-3</v>
      </c>
      <c r="J139" s="6">
        <f>'Edu index'!J138*'world pop by country'!J139/'world pop by country'!J$2</f>
        <v>6.9678919443031924E-3</v>
      </c>
      <c r="K139" s="6">
        <f>'Edu index'!K138*'world pop by country'!K139/'world pop by country'!K$2</f>
        <v>7.0060182677931541E-3</v>
      </c>
      <c r="L139" s="6">
        <f>'Edu index'!L138*'world pop by country'!L139/'world pop by country'!L$2</f>
        <v>6.950087270497958E-3</v>
      </c>
      <c r="M139" s="6">
        <f>'Edu index'!M138*'world pop by country'!M139/'world pop by country'!M$2</f>
        <v>6.9197231563234126E-3</v>
      </c>
      <c r="N139" s="6">
        <f>'Edu index'!N138*'world pop by country'!N139/'world pop by country'!N$2</f>
        <v>6.9877569607688051E-3</v>
      </c>
      <c r="O139" s="6">
        <f>'Edu index'!O138*'world pop by country'!O139/'world pop by country'!O$2</f>
        <v>6.9743735562421017E-3</v>
      </c>
      <c r="P139" s="6">
        <f>'Edu index'!P138*'world pop by country'!P139/'world pop by country'!P$2</f>
        <v>6.7801817674771284E-3</v>
      </c>
      <c r="Q139" s="6">
        <f>'Edu index'!Q138*'world pop by country'!Q139/'world pop by country'!Q$2</f>
        <v>6.790716684742965E-3</v>
      </c>
      <c r="R139" s="6">
        <f>'Edu index'!R138*'world pop by country'!R139/'world pop by country'!R$2</f>
        <v>6.7713946999645369E-3</v>
      </c>
      <c r="S139" s="6">
        <f>'Edu index'!S138*'world pop by country'!S139/'world pop by country'!S$2</f>
        <v>6.7439687159022857E-3</v>
      </c>
      <c r="T139" s="6">
        <f>'Edu index'!T138*'world pop by country'!T139/'world pop by country'!T$2</f>
        <v>6.7137613918426516E-3</v>
      </c>
      <c r="U139" s="6">
        <f>'Edu index'!U138*'world pop by country'!U139/'world pop by country'!U$2</f>
        <v>6.7079975178123063E-3</v>
      </c>
      <c r="V139" s="6">
        <f>'Edu index'!V138*'world pop by country'!V139/'world pop by country'!V$2</f>
        <v>6.7349591681831232E-3</v>
      </c>
      <c r="W139" s="6">
        <f>'Edu index'!W138*'world pop by country'!W139/'world pop by country'!W$2</f>
        <v>6.6861399868506401E-3</v>
      </c>
      <c r="X139" s="6">
        <f>'Edu index'!X138*'world pop by country'!X139/'world pop by country'!X$2</f>
        <v>6.5005172053927193E-3</v>
      </c>
      <c r="Y139" s="6">
        <f>'Edu index'!Y138*'world pop by country'!Y139/'world pop by country'!Y$2</f>
        <v>6.7306942507246951E-3</v>
      </c>
      <c r="Z139" s="6">
        <f>'Edu index'!Z138*'world pop by country'!Z139/'world pop by country'!Z$2</f>
        <v>6.6440416346560602E-3</v>
      </c>
      <c r="AA139" s="6">
        <f>'Edu index'!AA138*'world pop by country'!AA139/'world pop by country'!AA$2</f>
        <v>6.6289586096455215E-3</v>
      </c>
      <c r="AB139" s="6">
        <f>'Edu index'!AB138*'world pop by country'!AB139/'world pop by country'!AB$2</f>
        <v>6.6423954251572702E-3</v>
      </c>
      <c r="AC139" s="6">
        <f>'Edu index'!AC138*'world pop by country'!AC139/'world pop by country'!AC$2</f>
        <v>6.5624749314917201E-3</v>
      </c>
      <c r="AD139" s="6">
        <f>'Edu index'!AD138*'world pop by country'!AD139/'world pop by country'!AD$2</f>
        <v>6.4744837448169907E-3</v>
      </c>
      <c r="AE139" s="6">
        <f>'Edu index'!AE138*'world pop by country'!AE139/'world pop by country'!AE$2</f>
        <v>6.4080878549177293E-3</v>
      </c>
    </row>
    <row r="140" spans="1:31">
      <c r="A140" s="11" t="s">
        <v>1094</v>
      </c>
      <c r="B140" s="6">
        <f>'Edu index'!B139*'world pop by country'!B140/'world pop by country'!B$2</f>
        <v>1.5815185180612203E-3</v>
      </c>
      <c r="C140" s="6">
        <f>'Edu index'!C139*'world pop by country'!C140/'world pop by country'!C$2</f>
        <v>1.6143477226141251E-3</v>
      </c>
      <c r="D140" s="6">
        <f>'Edu index'!D139*'world pop by country'!D140/'world pop by country'!D$2</f>
        <v>1.6647067632772283E-3</v>
      </c>
      <c r="E140" s="6">
        <f>'Edu index'!E139*'world pop by country'!E140/'world pop by country'!E$2</f>
        <v>1.7309649506519716E-3</v>
      </c>
      <c r="F140" s="6">
        <f>'Edu index'!F139*'world pop by country'!F140/'world pop by country'!F$2</f>
        <v>1.7384410736554677E-3</v>
      </c>
      <c r="G140" s="6">
        <f>'Edu index'!G139*'world pop by country'!G140/'world pop by country'!G$2</f>
        <v>1.7262750832799463E-3</v>
      </c>
      <c r="H140" s="6">
        <f>'Edu index'!H139*'world pop by country'!H140/'world pop by country'!H$2</f>
        <v>1.7098454463232847E-3</v>
      </c>
      <c r="I140" s="6">
        <f>'Edu index'!I139*'world pop by country'!I140/'world pop by country'!I$2</f>
        <v>1.6854617320362457E-3</v>
      </c>
      <c r="J140" s="6">
        <f>'Edu index'!J139*'world pop by country'!J140/'world pop by country'!J$2</f>
        <v>1.667009503269789E-3</v>
      </c>
      <c r="K140" s="6">
        <f>'Edu index'!K139*'world pop by country'!K140/'world pop by country'!K$2</f>
        <v>1.5962104060052501E-3</v>
      </c>
      <c r="L140" s="6">
        <f>'Edu index'!L139*'world pop by country'!L140/'world pop by country'!L$2</f>
        <v>1.5712259103843591E-3</v>
      </c>
      <c r="M140" s="6">
        <f>'Edu index'!M139*'world pop by country'!M140/'world pop by country'!M$2</f>
        <v>1.5509124649140242E-3</v>
      </c>
      <c r="N140" s="6">
        <f>'Edu index'!N139*'world pop by country'!N140/'world pop by country'!N$2</f>
        <v>1.5180797720611094E-3</v>
      </c>
      <c r="O140" s="6">
        <f>'Edu index'!O139*'world pop by country'!O140/'world pop by country'!O$2</f>
        <v>1.5156839276908598E-3</v>
      </c>
      <c r="P140" s="6">
        <f>'Edu index'!P139*'world pop by country'!P140/'world pop by country'!P$2</f>
        <v>1.5188649115118783E-3</v>
      </c>
      <c r="Q140" s="6">
        <f>'Edu index'!Q139*'world pop by country'!Q140/'world pop by country'!Q$2</f>
        <v>1.5625081081871899E-3</v>
      </c>
      <c r="R140" s="6">
        <f>'Edu index'!R139*'world pop by country'!R140/'world pop by country'!R$2</f>
        <v>1.5586997985877773E-3</v>
      </c>
      <c r="S140" s="6">
        <f>'Edu index'!S139*'world pop by country'!S140/'world pop by country'!S$2</f>
        <v>1.5504255793377707E-3</v>
      </c>
      <c r="T140" s="6">
        <f>'Edu index'!T139*'world pop by country'!T140/'world pop by country'!T$2</f>
        <v>1.5492950462590699E-3</v>
      </c>
      <c r="U140" s="6">
        <f>'Edu index'!U139*'world pop by country'!U140/'world pop by country'!U$2</f>
        <v>1.5702447503319671E-3</v>
      </c>
      <c r="V140" s="6">
        <f>'Edu index'!V139*'world pop by country'!V140/'world pop by country'!V$2</f>
        <v>1.5822958785199851E-3</v>
      </c>
      <c r="W140" s="6">
        <f>'Edu index'!W139*'world pop by country'!W140/'world pop by country'!W$2</f>
        <v>1.5881248879775875E-3</v>
      </c>
      <c r="X140" s="6">
        <f>'Edu index'!X139*'world pop by country'!X140/'world pop by country'!X$2</f>
        <v>1.5890072381751757E-3</v>
      </c>
      <c r="Y140" s="6">
        <f>'Edu index'!Y139*'world pop by country'!Y140/'world pop by country'!Y$2</f>
        <v>1.5877242318550089E-3</v>
      </c>
      <c r="Z140" s="6">
        <f>'Edu index'!Z139*'world pop by country'!Z140/'world pop by country'!Z$2</f>
        <v>1.5919370869346284E-3</v>
      </c>
      <c r="AA140" s="6">
        <f>'Edu index'!AA139*'world pop by country'!AA140/'world pop by country'!AA$2</f>
        <v>1.6022633594640161E-3</v>
      </c>
      <c r="AB140" s="6">
        <f>'Edu index'!AB139*'world pop by country'!AB140/'world pop by country'!AB$2</f>
        <v>1.5675734292318578E-3</v>
      </c>
      <c r="AC140" s="6">
        <f>'Edu index'!AC139*'world pop by country'!AC140/'world pop by country'!AC$2</f>
        <v>1.5395843864469375E-3</v>
      </c>
      <c r="AD140" s="6">
        <f>'Edu index'!AD139*'world pop by country'!AD140/'world pop by country'!AD$2</f>
        <v>1.5110873215932409E-3</v>
      </c>
      <c r="AE140" s="6">
        <f>'Edu index'!AE139*'world pop by country'!AE140/'world pop by country'!AE$2</f>
        <v>1.4925995192279573E-3</v>
      </c>
    </row>
    <row r="141" spans="1:31">
      <c r="A141" s="11" t="s">
        <v>1095</v>
      </c>
      <c r="B141" s="6">
        <f>'Edu index'!B140*'world pop by country'!B141/'world pop by country'!B$2</f>
        <v>6.1449461122636718E-6</v>
      </c>
      <c r="C141" s="6">
        <f>'Edu index'!C140*'world pop by country'!C141/'world pop by country'!C$2</f>
        <v>6.6320482606023712E-6</v>
      </c>
      <c r="D141" s="6">
        <f>'Edu index'!D140*'world pop by country'!D141/'world pop by country'!D$2</f>
        <v>7.3169931119085602E-6</v>
      </c>
      <c r="E141" s="6">
        <f>'Edu index'!E140*'world pop by country'!E141/'world pop by country'!E$2</f>
        <v>8.4286244504571255E-6</v>
      </c>
      <c r="F141" s="6">
        <f>'Edu index'!F140*'world pop by country'!F141/'world pop by country'!F$2</f>
        <v>9.7145144383405157E-6</v>
      </c>
      <c r="G141" s="6">
        <f>'Edu index'!G140*'world pop by country'!G141/'world pop by country'!G$2</f>
        <v>1.1061591928214997E-5</v>
      </c>
      <c r="H141" s="6">
        <f>'Edu index'!H140*'world pop by country'!H141/'world pop by country'!H$2</f>
        <v>1.2778443901806199E-5</v>
      </c>
      <c r="I141" s="6">
        <f>'Edu index'!I140*'world pop by country'!I141/'world pop by country'!I$2</f>
        <v>1.4325708776688834E-5</v>
      </c>
      <c r="J141" s="6">
        <f>'Edu index'!J140*'world pop by country'!J141/'world pop by country'!J$2</f>
        <v>1.6035096343045512E-5</v>
      </c>
      <c r="K141" s="6">
        <f>'Edu index'!K140*'world pop by country'!K141/'world pop by country'!K$2</f>
        <v>1.7851732711685364E-5</v>
      </c>
      <c r="L141" s="6">
        <f>'Edu index'!L140*'world pop by country'!L141/'world pop by country'!L$2</f>
        <v>1.9809071875776113E-5</v>
      </c>
      <c r="M141" s="6">
        <f>'Edu index'!M140*'world pop by country'!M141/'world pop by country'!M$2</f>
        <v>2.1988944623773859E-5</v>
      </c>
      <c r="N141" s="6">
        <f>'Edu index'!N140*'world pop by country'!N141/'world pop by country'!N$2</f>
        <v>2.4376338826755876E-5</v>
      </c>
      <c r="O141" s="6">
        <f>'Edu index'!O140*'world pop by country'!O141/'world pop by country'!O$2</f>
        <v>2.7099960741376936E-5</v>
      </c>
      <c r="P141" s="6">
        <f>'Edu index'!P140*'world pop by country'!P141/'world pop by country'!P$2</f>
        <v>2.9294141095831197E-5</v>
      </c>
      <c r="Q141" s="6">
        <f>'Edu index'!Q140*'world pop by country'!Q141/'world pop by country'!Q$2</f>
        <v>3.1818689213783578E-5</v>
      </c>
      <c r="R141" s="6">
        <f>'Edu index'!R140*'world pop by country'!R141/'world pop by country'!R$2</f>
        <v>3.3350109188438853E-5</v>
      </c>
      <c r="S141" s="6">
        <f>'Edu index'!S140*'world pop by country'!S141/'world pop by country'!S$2</f>
        <v>3.5507021435186787E-5</v>
      </c>
      <c r="T141" s="6">
        <f>'Edu index'!T140*'world pop by country'!T141/'world pop by country'!T$2</f>
        <v>3.805405192396354E-5</v>
      </c>
      <c r="U141" s="6">
        <f>'Edu index'!U140*'world pop by country'!U141/'world pop by country'!U$2</f>
        <v>3.9604927268275329E-5</v>
      </c>
      <c r="V141" s="6">
        <f>'Edu index'!V140*'world pop by country'!V141/'world pop by country'!V$2</f>
        <v>4.0216222066887037E-5</v>
      </c>
      <c r="W141" s="6">
        <f>'Edu index'!W140*'world pop by country'!W141/'world pop by country'!W$2</f>
        <v>4.292296604997494E-5</v>
      </c>
      <c r="X141" s="6">
        <f>'Edu index'!X140*'world pop by country'!X141/'world pop by country'!X$2</f>
        <v>4.6820518444404976E-5</v>
      </c>
      <c r="Y141" s="6">
        <f>'Edu index'!Y140*'world pop by country'!Y141/'world pop by country'!Y$2</f>
        <v>4.6414791318217034E-5</v>
      </c>
      <c r="Z141" s="6">
        <f>'Edu index'!Z140*'world pop by country'!Z141/'world pop by country'!Z$2</f>
        <v>4.6818640171715508E-5</v>
      </c>
      <c r="AA141" s="6">
        <f>'Edu index'!AA140*'world pop by country'!AA141/'world pop by country'!AA$2</f>
        <v>4.8952367561158974E-5</v>
      </c>
      <c r="AB141" s="6">
        <f>'Edu index'!AB140*'world pop by country'!AB141/'world pop by country'!AB$2</f>
        <v>5.1281587695351706E-5</v>
      </c>
      <c r="AC141" s="6">
        <f>'Edu index'!AC140*'world pop by country'!AC141/'world pop by country'!AC$2</f>
        <v>5.2924004948448637E-5</v>
      </c>
      <c r="AD141" s="6">
        <f>'Edu index'!AD140*'world pop by country'!AD141/'world pop by country'!AD$2</f>
        <v>5.3195422405122437E-5</v>
      </c>
      <c r="AE141" s="6">
        <f>'Edu index'!AE140*'world pop by country'!AE141/'world pop by country'!AE$2</f>
        <v>5.4647775033507059E-5</v>
      </c>
    </row>
    <row r="142" spans="1:31">
      <c r="A142" s="11" t="s">
        <v>1096</v>
      </c>
      <c r="B142" s="6">
        <f>'Edu index'!B141*'world pop by country'!B142/'world pop by country'!B$2</f>
        <v>3.8751238683890897E-3</v>
      </c>
      <c r="C142" s="6">
        <f>'Edu index'!C141*'world pop by country'!C142/'world pop by country'!C$2</f>
        <v>3.7144995160255921E-3</v>
      </c>
      <c r="D142" s="6">
        <f>'Edu index'!D141*'world pop by country'!D142/'world pop by country'!D$2</f>
        <v>3.6197524297919242E-3</v>
      </c>
      <c r="E142" s="6">
        <f>'Edu index'!E141*'world pop by country'!E142/'world pop by country'!E$2</f>
        <v>3.5497137868542505E-3</v>
      </c>
      <c r="F142" s="6">
        <f>'Edu index'!F141*'world pop by country'!F142/'world pop by country'!F$2</f>
        <v>3.5052978495453179E-3</v>
      </c>
      <c r="G142" s="6">
        <f>'Edu index'!G141*'world pop by country'!G142/'world pop by country'!G$2</f>
        <v>3.5007862583405808E-3</v>
      </c>
      <c r="H142" s="6">
        <f>'Edu index'!H141*'world pop by country'!H142/'world pop by country'!H$2</f>
        <v>3.5531400822711784E-3</v>
      </c>
      <c r="I142" s="6">
        <f>'Edu index'!I141*'world pop by country'!I142/'world pop by country'!I$2</f>
        <v>3.5734082490272369E-3</v>
      </c>
      <c r="J142" s="6">
        <f>'Edu index'!J141*'world pop by country'!J142/'world pop by country'!J$2</f>
        <v>3.5826114002848247E-3</v>
      </c>
      <c r="K142" s="6">
        <f>'Edu index'!K141*'world pop by country'!K142/'world pop by country'!K$2</f>
        <v>3.6245632305257807E-3</v>
      </c>
      <c r="L142" s="6">
        <f>'Edu index'!L141*'world pop by country'!L142/'world pop by country'!L$2</f>
        <v>3.6266629457665468E-3</v>
      </c>
      <c r="M142" s="6">
        <f>'Edu index'!M141*'world pop by country'!M142/'world pop by country'!M$2</f>
        <v>3.6054786599310604E-3</v>
      </c>
      <c r="N142" s="6">
        <f>'Edu index'!N141*'world pop by country'!N142/'world pop by country'!N$2</f>
        <v>3.6228407518339905E-3</v>
      </c>
      <c r="O142" s="6">
        <f>'Edu index'!O141*'world pop by country'!O142/'world pop by country'!O$2</f>
        <v>3.6687926326677855E-3</v>
      </c>
      <c r="P142" s="6">
        <f>'Edu index'!P141*'world pop by country'!P142/'world pop by country'!P$2</f>
        <v>3.7389804068259096E-3</v>
      </c>
      <c r="Q142" s="6">
        <f>'Edu index'!Q141*'world pop by country'!Q142/'world pop by country'!Q$2</f>
        <v>3.7857184706749183E-3</v>
      </c>
      <c r="R142" s="6">
        <f>'Edu index'!R141*'world pop by country'!R142/'world pop by country'!R$2</f>
        <v>3.8534041416189322E-3</v>
      </c>
      <c r="S142" s="6">
        <f>'Edu index'!S141*'world pop by country'!S142/'world pop by country'!S$2</f>
        <v>3.9428027287065912E-3</v>
      </c>
      <c r="T142" s="6">
        <f>'Edu index'!T141*'world pop by country'!T142/'world pop by country'!T$2</f>
        <v>4.0183875269538798E-3</v>
      </c>
      <c r="U142" s="6">
        <f>'Edu index'!U141*'world pop by country'!U142/'world pop by country'!U$2</f>
        <v>4.0199819161278747E-3</v>
      </c>
      <c r="V142" s="6">
        <f>'Edu index'!V141*'world pop by country'!V142/'world pop by country'!V$2</f>
        <v>3.9567105266885829E-3</v>
      </c>
      <c r="W142" s="6">
        <f>'Edu index'!W141*'world pop by country'!W142/'world pop by country'!W$2</f>
        <v>3.8833926647616241E-3</v>
      </c>
      <c r="X142" s="6">
        <f>'Edu index'!X141*'world pop by country'!X142/'world pop by country'!X$2</f>
        <v>3.7660866892621266E-3</v>
      </c>
      <c r="Y142" s="6">
        <f>'Edu index'!Y141*'world pop by country'!Y142/'world pop by country'!Y$2</f>
        <v>3.7334304168247568E-3</v>
      </c>
      <c r="Z142" s="6">
        <f>'Edu index'!Z141*'world pop by country'!Z142/'world pop by country'!Z$2</f>
        <v>3.6728059805247143E-3</v>
      </c>
      <c r="AA142" s="6">
        <f>'Edu index'!AA141*'world pop by country'!AA142/'world pop by country'!AA$2</f>
        <v>3.6338445377362551E-3</v>
      </c>
      <c r="AB142" s="6">
        <f>'Edu index'!AB141*'world pop by country'!AB142/'world pop by country'!AB$2</f>
        <v>3.6102509101617326E-3</v>
      </c>
      <c r="AC142" s="6">
        <f>'Edu index'!AC141*'world pop by country'!AC142/'world pop by country'!AC$2</f>
        <v>3.5272963319392492E-3</v>
      </c>
      <c r="AD142" s="6">
        <f>'Edu index'!AD141*'world pop by country'!AD142/'world pop by country'!AD$2</f>
        <v>3.4728373706215949E-3</v>
      </c>
      <c r="AE142" s="6">
        <f>'Edu index'!AE141*'world pop by country'!AE142/'world pop by country'!AE$2</f>
        <v>3.441852969699418E-3</v>
      </c>
    </row>
    <row r="143" spans="1:31">
      <c r="A143" s="11" t="s">
        <v>1097</v>
      </c>
      <c r="B143" s="6">
        <f>'Edu index'!B142*'world pop by country'!B143/'world pop by country'!B$2</f>
        <v>2.6479488099227951E-2</v>
      </c>
      <c r="C143" s="6">
        <f>'Edu index'!C142*'world pop by country'!C143/'world pop by country'!C$2</f>
        <v>2.6461586688414123E-2</v>
      </c>
      <c r="D143" s="6">
        <f>'Edu index'!D142*'world pop by country'!D143/'world pop by country'!D$2</f>
        <v>2.6214859848299216E-2</v>
      </c>
      <c r="E143" s="6">
        <f>'Edu index'!E142*'world pop by country'!E143/'world pop by country'!E$2</f>
        <v>2.5799915741116178E-2</v>
      </c>
      <c r="F143" s="6">
        <f>'Edu index'!F142*'world pop by country'!F143/'world pop by country'!F$2</f>
        <v>2.5476134138502988E-2</v>
      </c>
      <c r="G143" s="6">
        <f>'Edu index'!G142*'world pop by country'!G143/'world pop by country'!G$2</f>
        <v>2.5468715551253622E-2</v>
      </c>
      <c r="H143" s="6">
        <f>'Edu index'!H142*'world pop by country'!H143/'world pop by country'!H$2</f>
        <v>2.5540679885537852E-2</v>
      </c>
      <c r="I143" s="6">
        <f>'Edu index'!I142*'world pop by country'!I143/'world pop by country'!I$2</f>
        <v>2.5467439158427353E-2</v>
      </c>
      <c r="J143" s="6">
        <f>'Edu index'!J142*'world pop by country'!J143/'world pop by country'!J$2</f>
        <v>2.5536165152582706E-2</v>
      </c>
      <c r="K143" s="6">
        <f>'Edu index'!K142*'world pop by country'!K143/'world pop by country'!K$2</f>
        <v>2.5554110118942423E-2</v>
      </c>
      <c r="L143" s="6">
        <f>'Edu index'!L142*'world pop by country'!L143/'world pop by country'!L$2</f>
        <v>2.5853858217847928E-2</v>
      </c>
      <c r="M143" s="6">
        <f>'Edu index'!M142*'world pop by country'!M143/'world pop by country'!M$2</f>
        <v>2.5854185510472392E-2</v>
      </c>
      <c r="N143" s="6">
        <f>'Edu index'!N142*'world pop by country'!N143/'world pop by country'!N$2</f>
        <v>2.5873149426965027E-2</v>
      </c>
      <c r="O143" s="6">
        <f>'Edu index'!O142*'world pop by country'!O143/'world pop by country'!O$2</f>
        <v>2.5891672024870048E-2</v>
      </c>
      <c r="P143" s="6">
        <f>'Edu index'!P142*'world pop by country'!P143/'world pop by country'!P$2</f>
        <v>2.5647436993670763E-2</v>
      </c>
      <c r="Q143" s="6">
        <f>'Edu index'!Q142*'world pop by country'!Q143/'world pop by country'!Q$2</f>
        <v>2.5391831884124697E-2</v>
      </c>
      <c r="R143" s="6">
        <f>'Edu index'!R142*'world pop by country'!R143/'world pop by country'!R$2</f>
        <v>2.5186055170819618E-2</v>
      </c>
      <c r="S143" s="6">
        <f>'Edu index'!S142*'world pop by country'!S143/'world pop by country'!S$2</f>
        <v>2.502394492818296E-2</v>
      </c>
      <c r="T143" s="6">
        <f>'Edu index'!T142*'world pop by country'!T143/'world pop by country'!T$2</f>
        <v>2.4863871990075309E-2</v>
      </c>
      <c r="U143" s="6">
        <f>'Edu index'!U142*'world pop by country'!U143/'world pop by country'!U$2</f>
        <v>2.4382870390007153E-2</v>
      </c>
      <c r="V143" s="6">
        <f>'Edu index'!V142*'world pop by country'!V143/'world pop by country'!V$2</f>
        <v>2.4419707211238203E-2</v>
      </c>
      <c r="W143" s="6">
        <f>'Edu index'!W142*'world pop by country'!W143/'world pop by country'!W$2</f>
        <v>2.4499647966565161E-2</v>
      </c>
      <c r="X143" s="6">
        <f>'Edu index'!X142*'world pop by country'!X143/'world pop by country'!X$2</f>
        <v>2.452440813714547E-2</v>
      </c>
      <c r="Y143" s="6">
        <f>'Edu index'!Y142*'world pop by country'!Y143/'world pop by country'!Y$2</f>
        <v>2.4269267337884565E-2</v>
      </c>
      <c r="Z143" s="6">
        <f>'Edu index'!Z142*'world pop by country'!Z143/'world pop by country'!Z$2</f>
        <v>2.4246165068055076E-2</v>
      </c>
      <c r="AA143" s="6">
        <f>'Edu index'!AA142*'world pop by country'!AA143/'world pop by country'!AA$2</f>
        <v>2.4104843358811339E-2</v>
      </c>
      <c r="AB143" s="6">
        <f>'Edu index'!AB142*'world pop by country'!AB143/'world pop by country'!AB$2</f>
        <v>2.4181991728684685E-2</v>
      </c>
      <c r="AC143" s="6">
        <f>'Edu index'!AC142*'world pop by country'!AC143/'world pop by country'!AC$2</f>
        <v>2.4157702271057742E-2</v>
      </c>
      <c r="AD143" s="6">
        <f>'Edu index'!AD142*'world pop by country'!AD143/'world pop by country'!AD$2</f>
        <v>2.3889589853469156E-2</v>
      </c>
      <c r="AE143" s="6">
        <f>'Edu index'!AE142*'world pop by country'!AE143/'world pop by country'!AE$2</f>
        <v>2.361603906591438E-2</v>
      </c>
    </row>
    <row r="144" spans="1:31">
      <c r="A144" s="11" t="s">
        <v>1098</v>
      </c>
      <c r="B144" s="6">
        <f>'Edu index'!B143*'world pop by country'!B144/'world pop by country'!B$2</f>
        <v>2.1539672734815476E-4</v>
      </c>
      <c r="C144" s="6">
        <f>'Edu index'!C143*'world pop by country'!C144/'world pop by country'!C$2</f>
        <v>2.2232705396705609E-4</v>
      </c>
      <c r="D144" s="6">
        <f>'Edu index'!D143*'world pop by country'!D144/'world pop by country'!D$2</f>
        <v>2.2792373335682445E-4</v>
      </c>
      <c r="E144" s="6">
        <f>'Edu index'!E143*'world pop by country'!E144/'world pop by country'!E$2</f>
        <v>2.3217090359389342E-4</v>
      </c>
      <c r="F144" s="6">
        <f>'Edu index'!F143*'world pop by country'!F144/'world pop by country'!F$2</f>
        <v>2.3762535704685813E-4</v>
      </c>
      <c r="G144" s="6">
        <f>'Edu index'!G143*'world pop by country'!G144/'world pop by country'!G$2</f>
        <v>2.4293126529599998E-4</v>
      </c>
      <c r="H144" s="6">
        <f>'Edu index'!H143*'world pop by country'!H144/'world pop by country'!H$2</f>
        <v>2.4981988430792834E-4</v>
      </c>
      <c r="I144" s="6">
        <f>'Edu index'!I143*'world pop by country'!I144/'world pop by country'!I$2</f>
        <v>2.5641328211264768E-4</v>
      </c>
      <c r="J144" s="6">
        <f>'Edu index'!J143*'world pop by country'!J144/'world pop by country'!J$2</f>
        <v>2.5396552221436776E-4</v>
      </c>
      <c r="K144" s="6">
        <f>'Edu index'!K143*'world pop by country'!K144/'world pop by country'!K$2</f>
        <v>2.7669516178087459E-4</v>
      </c>
      <c r="L144" s="6">
        <f>'Edu index'!L143*'world pop by country'!L144/'world pop by country'!L$2</f>
        <v>2.9448611458408652E-4</v>
      </c>
      <c r="M144" s="6">
        <f>'Edu index'!M143*'world pop by country'!M144/'world pop by country'!M$2</f>
        <v>3.0369449332851668E-4</v>
      </c>
      <c r="N144" s="6">
        <f>'Edu index'!N143*'world pop by country'!N144/'world pop by country'!N$2</f>
        <v>3.218578261521617E-4</v>
      </c>
      <c r="O144" s="6">
        <f>'Edu index'!O143*'world pop by country'!O144/'world pop by country'!O$2</f>
        <v>3.4700747950101315E-4</v>
      </c>
      <c r="P144" s="6">
        <f>'Edu index'!P143*'world pop by country'!P144/'world pop by country'!P$2</f>
        <v>3.7385694095130797E-4</v>
      </c>
      <c r="Q144" s="6">
        <f>'Edu index'!Q143*'world pop by country'!Q144/'world pop by country'!Q$2</f>
        <v>3.969358058674863E-4</v>
      </c>
      <c r="R144" s="6">
        <f>'Edu index'!R143*'world pop by country'!R144/'world pop by country'!R$2</f>
        <v>4.3198713987057389E-4</v>
      </c>
      <c r="S144" s="6">
        <f>'Edu index'!S143*'world pop by country'!S144/'world pop by country'!S$2</f>
        <v>4.5292119431624588E-4</v>
      </c>
      <c r="T144" s="6">
        <f>'Edu index'!T143*'world pop by country'!T144/'world pop by country'!T$2</f>
        <v>4.5687878545245945E-4</v>
      </c>
      <c r="U144" s="6">
        <f>'Edu index'!U143*'world pop by country'!U144/'world pop by country'!U$2</f>
        <v>4.8873343096849037E-4</v>
      </c>
      <c r="V144" s="6">
        <f>'Edu index'!V143*'world pop by country'!V144/'world pop by country'!V$2</f>
        <v>5.2181149438722133E-4</v>
      </c>
      <c r="W144" s="6">
        <f>'Edu index'!W143*'world pop by country'!W144/'world pop by country'!W$2</f>
        <v>5.3172902828342388E-4</v>
      </c>
      <c r="X144" s="6">
        <f>'Edu index'!X143*'world pop by country'!X144/'world pop by country'!X$2</f>
        <v>5.4871309907204369E-4</v>
      </c>
      <c r="Y144" s="6">
        <f>'Edu index'!Y143*'world pop by country'!Y144/'world pop by country'!Y$2</f>
        <v>5.7015612291438336E-4</v>
      </c>
      <c r="Z144" s="6">
        <f>'Edu index'!Z143*'world pop by country'!Z144/'world pop by country'!Z$2</f>
        <v>5.8181642934102256E-4</v>
      </c>
      <c r="AA144" s="6">
        <f>'Edu index'!AA143*'world pop by country'!AA144/'world pop by country'!AA$2</f>
        <v>5.9033045619137344E-4</v>
      </c>
      <c r="AB144" s="6">
        <f>'Edu index'!AB143*'world pop by country'!AB144/'world pop by country'!AB$2</f>
        <v>5.9345189846714242E-4</v>
      </c>
      <c r="AC144" s="6">
        <f>'Edu index'!AC143*'world pop by country'!AC144/'world pop by country'!AC$2</f>
        <v>6.2605100022256033E-4</v>
      </c>
      <c r="AD144" s="6">
        <f>'Edu index'!AD143*'world pop by country'!AD144/'world pop by country'!AD$2</f>
        <v>6.3502278286742058E-4</v>
      </c>
      <c r="AE144" s="6">
        <f>'Edu index'!AE143*'world pop by country'!AE144/'world pop by country'!AE$2</f>
        <v>6.3540221908606458E-4</v>
      </c>
    </row>
    <row r="145" spans="1:31">
      <c r="A145" s="11" t="s">
        <v>1099</v>
      </c>
      <c r="B145" s="6">
        <f>'Edu index'!B144*'world pop by country'!B145/'world pop by country'!B$2</f>
        <v>0</v>
      </c>
      <c r="C145" s="6">
        <f>'Edu index'!C144*'world pop by country'!C145/'world pop by country'!C$2</f>
        <v>0</v>
      </c>
      <c r="D145" s="6">
        <f>'Edu index'!D144*'world pop by country'!D145/'world pop by country'!D$2</f>
        <v>0</v>
      </c>
      <c r="E145" s="6">
        <f>'Edu index'!E144*'world pop by country'!E145/'world pop by country'!E$2</f>
        <v>0</v>
      </c>
      <c r="F145" s="6">
        <f>'Edu index'!F144*'world pop by country'!F145/'world pop by country'!F$2</f>
        <v>0</v>
      </c>
      <c r="G145" s="6">
        <f>'Edu index'!G144*'world pop by country'!G145/'world pop by country'!G$2</f>
        <v>0</v>
      </c>
      <c r="H145" s="6">
        <f>'Edu index'!H144*'world pop by country'!H145/'world pop by country'!H$2</f>
        <v>0</v>
      </c>
      <c r="I145" s="6">
        <f>'Edu index'!I144*'world pop by country'!I145/'world pop by country'!I$2</f>
        <v>0</v>
      </c>
      <c r="J145" s="6">
        <f>'Edu index'!J144*'world pop by country'!J145/'world pop by country'!J$2</f>
        <v>0</v>
      </c>
      <c r="K145" s="6">
        <f>'Edu index'!K144*'world pop by country'!K145/'world pop by country'!K$2</f>
        <v>0</v>
      </c>
      <c r="L145" s="6">
        <f>'Edu index'!L144*'world pop by country'!L145/'world pop by country'!L$2</f>
        <v>0</v>
      </c>
      <c r="M145" s="6">
        <f>'Edu index'!M144*'world pop by country'!M145/'world pop by country'!M$2</f>
        <v>0</v>
      </c>
      <c r="N145" s="6">
        <f>'Edu index'!N144*'world pop by country'!N145/'world pop by country'!N$2</f>
        <v>0</v>
      </c>
      <c r="O145" s="6">
        <f>'Edu index'!O144*'world pop by country'!O145/'world pop by country'!O$2</f>
        <v>0</v>
      </c>
      <c r="P145" s="6">
        <f>'Edu index'!P144*'world pop by country'!P145/'world pop by country'!P$2</f>
        <v>0</v>
      </c>
      <c r="Q145" s="6">
        <f>'Edu index'!Q144*'world pop by country'!Q145/'world pop by country'!Q$2</f>
        <v>6.0263932558932591E-6</v>
      </c>
      <c r="R145" s="6">
        <f>'Edu index'!R144*'world pop by country'!R145/'world pop by country'!R$2</f>
        <v>6.0175300099714048E-6</v>
      </c>
      <c r="S145" s="6">
        <f>'Edu index'!S144*'world pop by country'!S145/'world pop by country'!S$2</f>
        <v>6.0101664802277248E-6</v>
      </c>
      <c r="T145" s="6">
        <f>'Edu index'!T144*'world pop by country'!T145/'world pop by country'!T$2</f>
        <v>6.1748200353747796E-6</v>
      </c>
      <c r="U145" s="6">
        <f>'Edu index'!U144*'world pop by country'!U145/'world pop by country'!U$2</f>
        <v>6.1021196446054643E-6</v>
      </c>
      <c r="V145" s="6">
        <f>'Edu index'!V144*'world pop by country'!V145/'world pop by country'!V$2</f>
        <v>6.0997850798248358E-6</v>
      </c>
      <c r="W145" s="6">
        <f>'Edu index'!W144*'world pop by country'!W145/'world pop by country'!W$2</f>
        <v>6.0216311804075703E-6</v>
      </c>
      <c r="X145" s="6">
        <f>'Edu index'!X144*'world pop by country'!X145/'world pop by country'!X$2</f>
        <v>5.7891573014741593E-6</v>
      </c>
      <c r="Y145" s="6">
        <f>'Edu index'!Y144*'world pop by country'!Y145/'world pop by country'!Y$2</f>
        <v>6.0386431933257083E-6</v>
      </c>
      <c r="Z145" s="6">
        <f>'Edu index'!Z144*'world pop by country'!Z145/'world pop by country'!Z$2</f>
        <v>5.9133894545928986E-6</v>
      </c>
      <c r="AA145" s="6">
        <f>'Edu index'!AA144*'world pop by country'!AA145/'world pop by country'!AA$2</f>
        <v>5.7441761350277534E-6</v>
      </c>
      <c r="AB145" s="6">
        <f>'Edu index'!AB144*'world pop by country'!AB145/'world pop by country'!AB$2</f>
        <v>5.644298117337907E-6</v>
      </c>
      <c r="AC145" s="6">
        <f>'Edu index'!AC144*'world pop by country'!AC145/'world pop by country'!AC$2</f>
        <v>5.5090073135418824E-6</v>
      </c>
      <c r="AD145" s="6">
        <f>'Edu index'!AD144*'world pop by country'!AD145/'world pop by country'!AD$2</f>
        <v>5.3986663635548309E-6</v>
      </c>
      <c r="AE145" s="6">
        <f>'Edu index'!AE144*'world pop by country'!AE145/'world pop by country'!AE$2</f>
        <v>5.3589432338837756E-6</v>
      </c>
    </row>
    <row r="146" spans="1:31">
      <c r="A146" s="11" t="s">
        <v>1100</v>
      </c>
      <c r="B146" s="6">
        <f>'Edu index'!B145*'world pop by country'!B146/'world pop by country'!B$2</f>
        <v>0</v>
      </c>
      <c r="C146" s="6">
        <f>'Edu index'!C145*'world pop by country'!C146/'world pop by country'!C$2</f>
        <v>0</v>
      </c>
      <c r="D146" s="6">
        <f>'Edu index'!D145*'world pop by country'!D146/'world pop by country'!D$2</f>
        <v>0</v>
      </c>
      <c r="E146" s="6">
        <f>'Edu index'!E145*'world pop by country'!E146/'world pop by country'!E$2</f>
        <v>0</v>
      </c>
      <c r="F146" s="6">
        <f>'Edu index'!F145*'world pop by country'!F146/'world pop by country'!F$2</f>
        <v>0</v>
      </c>
      <c r="G146" s="6">
        <f>'Edu index'!G145*'world pop by country'!G146/'world pop by country'!G$2</f>
        <v>0</v>
      </c>
      <c r="H146" s="6">
        <f>'Edu index'!H145*'world pop by country'!H146/'world pop by country'!H$2</f>
        <v>0</v>
      </c>
      <c r="I146" s="6">
        <f>'Edu index'!I145*'world pop by country'!I146/'world pop by country'!I$2</f>
        <v>0</v>
      </c>
      <c r="J146" s="6">
        <f>'Edu index'!J145*'world pop by country'!J146/'world pop by country'!J$2</f>
        <v>0</v>
      </c>
      <c r="K146" s="6">
        <f>'Edu index'!K145*'world pop by country'!K146/'world pop by country'!K$2</f>
        <v>0</v>
      </c>
      <c r="L146" s="6">
        <f>'Edu index'!L145*'world pop by country'!L146/'world pop by country'!L$2</f>
        <v>1.6740449553425853E-5</v>
      </c>
      <c r="M146" s="6">
        <f>'Edu index'!M145*'world pop by country'!M146/'world pop by country'!M$2</f>
        <v>1.6636536433242405E-5</v>
      </c>
      <c r="N146" s="6">
        <f>'Edu index'!N145*'world pop by country'!N146/'world pop by country'!N$2</f>
        <v>1.6570361054005099E-5</v>
      </c>
      <c r="O146" s="6">
        <f>'Edu index'!O145*'world pop by country'!O146/'world pop by country'!O$2</f>
        <v>1.6472676838049766E-5</v>
      </c>
      <c r="P146" s="6">
        <f>'Edu index'!P145*'world pop by country'!P146/'world pop by country'!P$2</f>
        <v>1.6208700091277429E-5</v>
      </c>
      <c r="Q146" s="6">
        <f>'Edu index'!Q145*'world pop by country'!Q146/'world pop by country'!Q$2</f>
        <v>1.6445086947372055E-5</v>
      </c>
      <c r="R146" s="6">
        <f>'Edu index'!R145*'world pop by country'!R146/'world pop by country'!R$2</f>
        <v>1.6821217774870034E-5</v>
      </c>
      <c r="S146" s="6">
        <f>'Edu index'!S145*'world pop by country'!S146/'world pop by country'!S$2</f>
        <v>1.6789599319867027E-5</v>
      </c>
      <c r="T146" s="6">
        <f>'Edu index'!T145*'world pop by country'!T146/'world pop by country'!T$2</f>
        <v>1.7369365387912878E-5</v>
      </c>
      <c r="U146" s="6">
        <f>'Edu index'!U145*'world pop by country'!U146/'world pop by country'!U$2</f>
        <v>1.7618506559415321E-5</v>
      </c>
      <c r="V146" s="6">
        <f>'Edu index'!V145*'world pop by country'!V146/'world pop by country'!V$2</f>
        <v>1.7824378452780278E-5</v>
      </c>
      <c r="W146" s="6">
        <f>'Edu index'!W145*'world pop by country'!W146/'world pop by country'!W$2</f>
        <v>1.8091273628310565E-5</v>
      </c>
      <c r="X146" s="6">
        <f>'Edu index'!X145*'world pop by country'!X146/'world pop by country'!X$2</f>
        <v>1.7764316072571525E-5</v>
      </c>
      <c r="Y146" s="6">
        <f>'Edu index'!Y145*'world pop by country'!Y146/'world pop by country'!Y$2</f>
        <v>1.73752970540343E-5</v>
      </c>
      <c r="Z146" s="6">
        <f>'Edu index'!Z145*'world pop by country'!Z146/'world pop by country'!Z$2</f>
        <v>1.7727843695410547E-5</v>
      </c>
      <c r="AA146" s="6">
        <f>'Edu index'!AA145*'world pop by country'!AA146/'world pop by country'!AA$2</f>
        <v>1.8370464063908092E-5</v>
      </c>
      <c r="AB146" s="6">
        <f>'Edu index'!AB145*'world pop by country'!AB146/'world pop by country'!AB$2</f>
        <v>1.8440921911965774E-5</v>
      </c>
      <c r="AC146" s="6">
        <f>'Edu index'!AC145*'world pop by country'!AC146/'world pop by country'!AC$2</f>
        <v>1.8738999350050872E-5</v>
      </c>
      <c r="AD146" s="6">
        <f>'Edu index'!AD145*'world pop by country'!AD146/'world pop by country'!AD$2</f>
        <v>1.8445076736911571E-5</v>
      </c>
      <c r="AE146" s="6">
        <f>'Edu index'!AE145*'world pop by country'!AE146/'world pop by country'!AE$2</f>
        <v>1.8334862002816201E-5</v>
      </c>
    </row>
    <row r="147" spans="1:31">
      <c r="A147" s="11" t="s">
        <v>1101</v>
      </c>
      <c r="B147" s="6">
        <f>'Edu index'!B146*'world pop by country'!B147/'world pop by country'!B$2</f>
        <v>0</v>
      </c>
      <c r="C147" s="6">
        <f>'Edu index'!C146*'world pop by country'!C147/'world pop by country'!C$2</f>
        <v>0</v>
      </c>
      <c r="D147" s="6">
        <f>'Edu index'!D146*'world pop by country'!D147/'world pop by country'!D$2</f>
        <v>0</v>
      </c>
      <c r="E147" s="6">
        <f>'Edu index'!E146*'world pop by country'!E147/'world pop by country'!E$2</f>
        <v>0</v>
      </c>
      <c r="F147" s="6">
        <f>'Edu index'!F146*'world pop by country'!F147/'world pop by country'!F$2</f>
        <v>0</v>
      </c>
      <c r="G147" s="6">
        <f>'Edu index'!G146*'world pop by country'!G147/'world pop by country'!G$2</f>
        <v>0</v>
      </c>
      <c r="H147" s="6">
        <f>'Edu index'!H146*'world pop by country'!H147/'world pop by country'!H$2</f>
        <v>0</v>
      </c>
      <c r="I147" s="6">
        <f>'Edu index'!I146*'world pop by country'!I147/'world pop by country'!I$2</f>
        <v>0</v>
      </c>
      <c r="J147" s="6">
        <f>'Edu index'!J146*'world pop by country'!J147/'world pop by country'!J$2</f>
        <v>0</v>
      </c>
      <c r="K147" s="6">
        <f>'Edu index'!K146*'world pop by country'!K147/'world pop by country'!K$2</f>
        <v>0</v>
      </c>
      <c r="L147" s="6">
        <f>'Edu index'!L146*'world pop by country'!L147/'world pop by country'!L$2</f>
        <v>1.6338941890915372E-5</v>
      </c>
      <c r="M147" s="6">
        <f>'Edu index'!M146*'world pop by country'!M147/'world pop by country'!M$2</f>
        <v>1.6391169698841184E-5</v>
      </c>
      <c r="N147" s="6">
        <f>'Edu index'!N146*'world pop by country'!N147/'world pop by country'!N$2</f>
        <v>1.6332870196063911E-5</v>
      </c>
      <c r="O147" s="6">
        <f>'Edu index'!O146*'world pop by country'!O147/'world pop by country'!O$2</f>
        <v>1.6449229288334814E-5</v>
      </c>
      <c r="P147" s="6">
        <f>'Edu index'!P146*'world pop by country'!P147/'world pop by country'!P$2</f>
        <v>1.6377650481275756E-5</v>
      </c>
      <c r="Q147" s="6">
        <f>'Edu index'!Q146*'world pop by country'!Q147/'world pop by country'!Q$2</f>
        <v>1.6404818231975126E-5</v>
      </c>
      <c r="R147" s="6">
        <f>'Edu index'!R146*'world pop by country'!R147/'world pop by country'!R$2</f>
        <v>1.6320943159093197E-5</v>
      </c>
      <c r="S147" s="6">
        <f>'Edu index'!S146*'world pop by country'!S147/'world pop by country'!S$2</f>
        <v>1.6236247300312354E-5</v>
      </c>
      <c r="T147" s="6">
        <f>'Edu index'!T146*'world pop by country'!T147/'world pop by country'!T$2</f>
        <v>1.6368797164370298E-5</v>
      </c>
      <c r="U147" s="6">
        <f>'Edu index'!U146*'world pop by country'!U147/'world pop by country'!U$2</f>
        <v>1.6134236214521987E-5</v>
      </c>
      <c r="V147" s="6">
        <f>'Edu index'!V146*'world pop by country'!V147/'world pop by country'!V$2</f>
        <v>1.5921565035603239E-5</v>
      </c>
      <c r="W147" s="6">
        <f>'Edu index'!W146*'world pop by country'!W147/'world pop by country'!W$2</f>
        <v>1.5917326971421523E-5</v>
      </c>
      <c r="X147" s="6">
        <f>'Edu index'!X146*'world pop by country'!X147/'world pop by country'!X$2</f>
        <v>1.5603507854094088E-5</v>
      </c>
      <c r="Y147" s="6">
        <f>'Edu index'!Y146*'world pop by country'!Y147/'world pop by country'!Y$2</f>
        <v>1.5524281884900759E-5</v>
      </c>
      <c r="Z147" s="6">
        <f>'Edu index'!Z146*'world pop by country'!Z147/'world pop by country'!Z$2</f>
        <v>1.5909195952251749E-5</v>
      </c>
      <c r="AA147" s="6">
        <f>'Edu index'!AA146*'world pop by country'!AA147/'world pop by country'!AA$2</f>
        <v>1.576353674434873E-5</v>
      </c>
      <c r="AB147" s="6">
        <f>'Edu index'!AB146*'world pop by country'!AB147/'world pop by country'!AB$2</f>
        <v>1.5510699231524673E-5</v>
      </c>
      <c r="AC147" s="6">
        <f>'Edu index'!AC146*'world pop by country'!AC147/'world pop by country'!AC$2</f>
        <v>1.5267632933645133E-5</v>
      </c>
      <c r="AD147" s="6">
        <f>'Edu index'!AD146*'world pop by country'!AD147/'world pop by country'!AD$2</f>
        <v>1.5063841642099631E-5</v>
      </c>
      <c r="AE147" s="6">
        <f>'Edu index'!AE146*'world pop by country'!AE147/'world pop by country'!AE$2</f>
        <v>1.4923757411890928E-5</v>
      </c>
    </row>
    <row r="148" spans="1:31">
      <c r="A148" s="11" t="s">
        <v>1102</v>
      </c>
      <c r="B148" s="6">
        <f>'Edu index'!B147*'world pop by country'!B148/'world pop by country'!B$2</f>
        <v>2.1783497102105425E-5</v>
      </c>
      <c r="C148" s="6">
        <f>'Edu index'!C147*'world pop by country'!C148/'world pop by country'!C$2</f>
        <v>2.2348912229878049E-5</v>
      </c>
      <c r="D148" s="6">
        <f>'Edu index'!D147*'world pop by country'!D148/'world pop by country'!D$2</f>
        <v>2.2823332199826266E-5</v>
      </c>
      <c r="E148" s="6">
        <f>'Edu index'!E147*'world pop by country'!E148/'world pop by country'!E$2</f>
        <v>2.3149253262593007E-5</v>
      </c>
      <c r="F148" s="6">
        <f>'Edu index'!F147*'world pop by country'!F148/'world pop by country'!F$2</f>
        <v>2.3452859946656387E-5</v>
      </c>
      <c r="G148" s="6">
        <f>'Edu index'!G147*'world pop by country'!G148/'world pop by country'!G$2</f>
        <v>2.3795401811255304E-5</v>
      </c>
      <c r="H148" s="6">
        <f>'Edu index'!H147*'world pop by country'!H148/'world pop by country'!H$2</f>
        <v>2.407475871888929E-5</v>
      </c>
      <c r="I148" s="6">
        <f>'Edu index'!I147*'world pop by country'!I148/'world pop by country'!I$2</f>
        <v>2.4121399407597529E-5</v>
      </c>
      <c r="J148" s="6">
        <f>'Edu index'!J147*'world pop by country'!J148/'world pop by country'!J$2</f>
        <v>2.4406363484505603E-5</v>
      </c>
      <c r="K148" s="6">
        <f>'Edu index'!K147*'world pop by country'!K148/'world pop by country'!K$2</f>
        <v>2.4618589053739085E-5</v>
      </c>
      <c r="L148" s="6">
        <f>'Edu index'!L147*'world pop by country'!L148/'world pop by country'!L$2</f>
        <v>2.4513392879116021E-5</v>
      </c>
      <c r="M148" s="6">
        <f>'Edu index'!M147*'world pop by country'!M148/'world pop by country'!M$2</f>
        <v>2.4588690281299482E-5</v>
      </c>
      <c r="N148" s="6">
        <f>'Edu index'!N147*'world pop by country'!N148/'world pop by country'!N$2</f>
        <v>2.4675874794472419E-5</v>
      </c>
      <c r="O148" s="6">
        <f>'Edu index'!O147*'world pop by country'!O148/'world pop by country'!O$2</f>
        <v>2.4758460841488951E-5</v>
      </c>
      <c r="P148" s="6">
        <f>'Edu index'!P147*'world pop by country'!P148/'world pop by country'!P$2</f>
        <v>2.5181228112026211E-5</v>
      </c>
      <c r="Q148" s="6">
        <f>'Edu index'!Q147*'world pop by country'!Q148/'world pop by country'!Q$2</f>
        <v>2.5367660325372804E-5</v>
      </c>
      <c r="R148" s="6">
        <f>'Edu index'!R147*'world pop by country'!R148/'world pop by country'!R$2</f>
        <v>2.5535779573723313E-5</v>
      </c>
      <c r="S148" s="6">
        <f>'Edu index'!S147*'world pop by country'!S148/'world pop by country'!S$2</f>
        <v>2.5602240898466997E-5</v>
      </c>
      <c r="T148" s="6">
        <f>'Edu index'!T147*'world pop by country'!T148/'world pop by country'!T$2</f>
        <v>2.541700539424634E-5</v>
      </c>
      <c r="U148" s="6">
        <f>'Edu index'!U147*'world pop by country'!U148/'world pop by country'!U$2</f>
        <v>2.5625564994533881E-5</v>
      </c>
      <c r="V148" s="6">
        <f>'Edu index'!V147*'world pop by country'!V148/'world pop by country'!V$2</f>
        <v>2.5966715946434602E-5</v>
      </c>
      <c r="W148" s="6">
        <f>'Edu index'!W147*'world pop by country'!W148/'world pop by country'!W$2</f>
        <v>2.5899463920292465E-5</v>
      </c>
      <c r="X148" s="6">
        <f>'Edu index'!X147*'world pop by country'!X148/'world pop by country'!X$2</f>
        <v>2.5434811845589677E-5</v>
      </c>
      <c r="Y148" s="6">
        <f>'Edu index'!Y147*'world pop by country'!Y148/'world pop by country'!Y$2</f>
        <v>2.5105449037051226E-5</v>
      </c>
      <c r="Z148" s="6">
        <f>'Edu index'!Z147*'world pop by country'!Z148/'world pop by country'!Z$2</f>
        <v>2.4756488403992977E-5</v>
      </c>
      <c r="AA148" s="6">
        <f>'Edu index'!AA147*'world pop by country'!AA148/'world pop by country'!AA$2</f>
        <v>2.4223017742813144E-5</v>
      </c>
      <c r="AB148" s="6">
        <f>'Edu index'!AB147*'world pop by country'!AB148/'world pop by country'!AB$2</f>
        <v>2.3779430240155711E-5</v>
      </c>
      <c r="AC148" s="6">
        <f>'Edu index'!AC147*'world pop by country'!AC148/'world pop by country'!AC$2</f>
        <v>2.3519086204894551E-5</v>
      </c>
      <c r="AD148" s="6">
        <f>'Edu index'!AD147*'world pop by country'!AD148/'world pop by country'!AD$2</f>
        <v>2.3201847247923939E-5</v>
      </c>
      <c r="AE148" s="6">
        <f>'Edu index'!AE147*'world pop by country'!AE148/'world pop by country'!AE$2</f>
        <v>2.3252464827102041E-5</v>
      </c>
    </row>
    <row r="149" spans="1:31">
      <c r="A149" s="11" t="s">
        <v>1103</v>
      </c>
      <c r="B149" s="6">
        <f>'Edu index'!B148*'world pop by country'!B149/'world pop by country'!B$2</f>
        <v>7.3205178065468073E-6</v>
      </c>
      <c r="C149" s="6">
        <f>'Edu index'!C148*'world pop by country'!C149/'world pop by country'!C$2</f>
        <v>7.4753673799486269E-6</v>
      </c>
      <c r="D149" s="6">
        <f>'Edu index'!D148*'world pop by country'!D149/'world pop by country'!D$2</f>
        <v>7.6127299602609177E-6</v>
      </c>
      <c r="E149" s="6">
        <f>'Edu index'!E148*'world pop by country'!E149/'world pop by country'!E$2</f>
        <v>7.7129872833650316E-6</v>
      </c>
      <c r="F149" s="6">
        <f>'Edu index'!F148*'world pop by country'!F149/'world pop by country'!F$2</f>
        <v>7.8083709539720911E-6</v>
      </c>
      <c r="G149" s="6">
        <f>'Edu index'!G148*'world pop by country'!G149/'world pop by country'!G$2</f>
        <v>7.9036131237696542E-6</v>
      </c>
      <c r="H149" s="6">
        <f>'Edu index'!H148*'world pop by country'!H149/'world pop by country'!H$2</f>
        <v>8.0035832103781991E-6</v>
      </c>
      <c r="I149" s="6">
        <f>'Edu index'!I148*'world pop by country'!I149/'world pop by country'!I$2</f>
        <v>8.1214013604095232E-6</v>
      </c>
      <c r="J149" s="6">
        <f>'Edu index'!J148*'world pop by country'!J149/'world pop by country'!J$2</f>
        <v>8.2334821762414228E-6</v>
      </c>
      <c r="K149" s="6">
        <f>'Edu index'!K148*'world pop by country'!K149/'world pop by country'!K$2</f>
        <v>8.3772034500675276E-6</v>
      </c>
      <c r="L149" s="6">
        <f>'Edu index'!L148*'world pop by country'!L149/'world pop by country'!L$2</f>
        <v>8.5406024284152917E-6</v>
      </c>
      <c r="M149" s="6">
        <f>'Edu index'!M148*'world pop by country'!M149/'world pop by country'!M$2</f>
        <v>8.6693505151753067E-6</v>
      </c>
      <c r="N149" s="6">
        <f>'Edu index'!N148*'world pop by country'!N149/'world pop by country'!N$2</f>
        <v>8.7777970544255948E-6</v>
      </c>
      <c r="O149" s="6">
        <f>'Edu index'!O148*'world pop by country'!O149/'world pop by country'!O$2</f>
        <v>8.887458183599234E-6</v>
      </c>
      <c r="P149" s="6">
        <f>'Edu index'!P148*'world pop by country'!P149/'world pop by country'!P$2</f>
        <v>9.0705857578907017E-6</v>
      </c>
      <c r="Q149" s="6">
        <f>'Edu index'!Q148*'world pop by country'!Q149/'world pop by country'!Q$2</f>
        <v>9.250382731141782E-6</v>
      </c>
      <c r="R149" s="6">
        <f>'Edu index'!R148*'world pop by country'!R149/'world pop by country'!R$2</f>
        <v>9.3887821812718402E-6</v>
      </c>
      <c r="S149" s="6">
        <f>'Edu index'!S148*'world pop by country'!S149/'world pop by country'!S$2</f>
        <v>9.5460524611750777E-6</v>
      </c>
      <c r="T149" s="6">
        <f>'Edu index'!T148*'world pop by country'!T149/'world pop by country'!T$2</f>
        <v>9.5179058978964299E-6</v>
      </c>
      <c r="U149" s="6">
        <f>'Edu index'!U148*'world pop by country'!U149/'world pop by country'!U$2</f>
        <v>9.9654235001928292E-6</v>
      </c>
      <c r="V149" s="6">
        <f>'Edu index'!V148*'world pop by country'!V149/'world pop by country'!V$2</f>
        <v>1.006466788641992E-5</v>
      </c>
      <c r="W149" s="6">
        <f>'Edu index'!W148*'world pop by country'!W149/'world pop by country'!W$2</f>
        <v>1.0332831300939956E-5</v>
      </c>
      <c r="X149" s="6">
        <f>'Edu index'!X148*'world pop by country'!X149/'world pop by country'!X$2</f>
        <v>1.0550748835984338E-5</v>
      </c>
      <c r="Y149" s="6">
        <f>'Edu index'!Y148*'world pop by country'!Y149/'world pop by country'!Y$2</f>
        <v>1.0830093680040098E-5</v>
      </c>
      <c r="Z149" s="6">
        <f>'Edu index'!Z148*'world pop by country'!Z149/'world pop by country'!Z$2</f>
        <v>1.1079584226311699E-5</v>
      </c>
      <c r="AA149" s="6">
        <f>'Edu index'!AA148*'world pop by country'!AA149/'world pop by country'!AA$2</f>
        <v>1.1819840093202831E-5</v>
      </c>
      <c r="AB149" s="6">
        <f>'Edu index'!AB148*'world pop by country'!AB149/'world pop by country'!AB$2</f>
        <v>1.1915611186531835E-5</v>
      </c>
      <c r="AC149" s="6">
        <f>'Edu index'!AC148*'world pop by country'!AC149/'world pop by country'!AC$2</f>
        <v>1.250647698217769E-5</v>
      </c>
      <c r="AD149" s="6">
        <f>'Edu index'!AD148*'world pop by country'!AD149/'world pop by country'!AD$2</f>
        <v>1.2833705158373558E-5</v>
      </c>
      <c r="AE149" s="6">
        <f>'Edu index'!AE148*'world pop by country'!AE149/'world pop by country'!AE$2</f>
        <v>1.2935480795247877E-5</v>
      </c>
    </row>
    <row r="150" spans="1:31">
      <c r="A150" s="11" t="s">
        <v>1104</v>
      </c>
      <c r="B150" s="6">
        <f>'Edu index'!B149*'world pop by country'!B150/'world pop by country'!B$2</f>
        <v>6.7853195671943979E-4</v>
      </c>
      <c r="C150" s="6">
        <f>'Edu index'!C149*'world pop by country'!C150/'world pop by country'!C$2</f>
        <v>7.0064861676307529E-4</v>
      </c>
      <c r="D150" s="6">
        <f>'Edu index'!D149*'world pop by country'!D150/'world pop by country'!D$2</f>
        <v>7.2297787960317597E-4</v>
      </c>
      <c r="E150" s="6">
        <f>'Edu index'!E149*'world pop by country'!E150/'world pop by country'!E$2</f>
        <v>7.4262926844881599E-4</v>
      </c>
      <c r="F150" s="6">
        <f>'Edu index'!F149*'world pop by country'!F150/'world pop by country'!F$2</f>
        <v>7.6512129172451489E-4</v>
      </c>
      <c r="G150" s="6">
        <f>'Edu index'!G149*'world pop by country'!G150/'world pop by country'!G$2</f>
        <v>7.8890379182356579E-4</v>
      </c>
      <c r="H150" s="6">
        <f>'Edu index'!H149*'world pop by country'!H150/'world pop by country'!H$2</f>
        <v>8.1355970984830031E-4</v>
      </c>
      <c r="I150" s="6">
        <f>'Edu index'!I149*'world pop by country'!I150/'world pop by country'!I$2</f>
        <v>8.3858154542464601E-4</v>
      </c>
      <c r="J150" s="6">
        <f>'Edu index'!J149*'world pop by country'!J150/'world pop by country'!J$2</f>
        <v>8.6694486080082561E-4</v>
      </c>
      <c r="K150" s="6">
        <f>'Edu index'!K149*'world pop by country'!K150/'world pop by country'!K$2</f>
        <v>8.9701028852107287E-4</v>
      </c>
      <c r="L150" s="6">
        <f>'Edu index'!L149*'world pop by country'!L150/'world pop by country'!L$2</f>
        <v>9.2802409315213938E-4</v>
      </c>
      <c r="M150" s="6">
        <f>'Edu index'!M149*'world pop by country'!M150/'world pop by country'!M$2</f>
        <v>9.6587337869176047E-4</v>
      </c>
      <c r="N150" s="6">
        <f>'Edu index'!N149*'world pop by country'!N150/'world pop by country'!N$2</f>
        <v>1.011291990434637E-3</v>
      </c>
      <c r="O150" s="6">
        <f>'Edu index'!O149*'world pop by country'!O150/'world pop by country'!O$2</f>
        <v>1.0599683701036195E-3</v>
      </c>
      <c r="P150" s="6">
        <f>'Edu index'!P149*'world pop by country'!P150/'world pop by country'!P$2</f>
        <v>1.124247524111372E-3</v>
      </c>
      <c r="Q150" s="6">
        <f>'Edu index'!Q149*'world pop by country'!Q150/'world pop by country'!Q$2</f>
        <v>1.1844467473769759E-3</v>
      </c>
      <c r="R150" s="6">
        <f>'Edu index'!R149*'world pop by country'!R150/'world pop by country'!R$2</f>
        <v>1.2561779924520019E-3</v>
      </c>
      <c r="S150" s="6">
        <f>'Edu index'!S149*'world pop by country'!S150/'world pop by country'!S$2</f>
        <v>1.3306338221395113E-3</v>
      </c>
      <c r="T150" s="6">
        <f>'Edu index'!T149*'world pop by country'!T150/'world pop by country'!T$2</f>
        <v>1.4083098925279194E-3</v>
      </c>
      <c r="U150" s="6">
        <f>'Edu index'!U149*'world pop by country'!U150/'world pop by country'!U$2</f>
        <v>1.4884336875710957E-3</v>
      </c>
      <c r="V150" s="6">
        <f>'Edu index'!V149*'world pop by country'!V150/'world pop by country'!V$2</f>
        <v>1.5993706644841779E-3</v>
      </c>
      <c r="W150" s="6">
        <f>'Edu index'!W149*'world pop by country'!W150/'world pop by country'!W$2</f>
        <v>1.716645018579249E-3</v>
      </c>
      <c r="X150" s="6">
        <f>'Edu index'!X149*'world pop by country'!X150/'world pop by country'!X$2</f>
        <v>1.8375329091162211E-3</v>
      </c>
      <c r="Y150" s="6">
        <f>'Edu index'!Y149*'world pop by country'!Y150/'world pop by country'!Y$2</f>
        <v>1.9513980272287635E-3</v>
      </c>
      <c r="Z150" s="6">
        <f>'Edu index'!Z149*'world pop by country'!Z150/'world pop by country'!Z$2</f>
        <v>2.0544480202190824E-3</v>
      </c>
      <c r="AA150" s="6">
        <f>'Edu index'!AA149*'world pop by country'!AA150/'world pop by country'!AA$2</f>
        <v>2.154516313891036E-3</v>
      </c>
      <c r="AB150" s="6">
        <f>'Edu index'!AB149*'world pop by country'!AB150/'world pop by country'!AB$2</f>
        <v>2.217161755874289E-3</v>
      </c>
      <c r="AC150" s="6">
        <f>'Edu index'!AC149*'world pop by country'!AC150/'world pop by country'!AC$2</f>
        <v>2.2222735353066934E-3</v>
      </c>
      <c r="AD150" s="6">
        <f>'Edu index'!AD149*'world pop by country'!AD150/'world pop by country'!AD$2</f>
        <v>2.2946346594326737E-3</v>
      </c>
      <c r="AE150" s="6">
        <f>'Edu index'!AE149*'world pop by country'!AE150/'world pop by country'!AE$2</f>
        <v>2.3531069074071535E-3</v>
      </c>
    </row>
    <row r="151" spans="1:31">
      <c r="A151" s="11" t="s">
        <v>1105</v>
      </c>
      <c r="B151" s="6">
        <f>'Edu index'!B150*'world pop by country'!B151/'world pop by country'!B$2</f>
        <v>2.1588497674678302E-4</v>
      </c>
      <c r="C151" s="6">
        <f>'Edu index'!C150*'world pop by country'!C151/'world pop by country'!C$2</f>
        <v>2.1914677642495851E-4</v>
      </c>
      <c r="D151" s="6">
        <f>'Edu index'!D150*'world pop by country'!D151/'world pop by country'!D$2</f>
        <v>2.2263951171512642E-4</v>
      </c>
      <c r="E151" s="6">
        <f>'Edu index'!E150*'world pop by country'!E151/'world pop by country'!E$2</f>
        <v>2.2536782634642024E-4</v>
      </c>
      <c r="F151" s="6">
        <f>'Edu index'!F150*'world pop by country'!F151/'world pop by country'!F$2</f>
        <v>2.2821552701437456E-4</v>
      </c>
      <c r="G151" s="6">
        <f>'Edu index'!G150*'world pop by country'!G151/'world pop by country'!G$2</f>
        <v>2.3121265909408975E-4</v>
      </c>
      <c r="H151" s="6">
        <f>'Edu index'!H150*'world pop by country'!H151/'world pop by country'!H$2</f>
        <v>2.3427302394962479E-4</v>
      </c>
      <c r="I151" s="6">
        <f>'Edu index'!I150*'world pop by country'!I151/'world pop by country'!I$2</f>
        <v>2.3756647567265275E-4</v>
      </c>
      <c r="J151" s="6">
        <f>'Edu index'!J150*'world pop by country'!J151/'world pop by country'!J$2</f>
        <v>2.420842642507864E-4</v>
      </c>
      <c r="K151" s="6">
        <f>'Edu index'!K150*'world pop by country'!K151/'world pop by country'!K$2</f>
        <v>2.4658655781643673E-4</v>
      </c>
      <c r="L151" s="6">
        <f>'Edu index'!L150*'world pop by country'!L151/'world pop by country'!L$2</f>
        <v>2.5476083446595167E-4</v>
      </c>
      <c r="M151" s="6">
        <f>'Edu index'!M150*'world pop by country'!M151/'world pop by country'!M$2</f>
        <v>2.8353420291802142E-4</v>
      </c>
      <c r="N151" s="6">
        <f>'Edu index'!N150*'world pop by country'!N151/'world pop by country'!N$2</f>
        <v>2.9481941194042083E-4</v>
      </c>
      <c r="O151" s="6">
        <f>'Edu index'!O150*'world pop by country'!O151/'world pop by country'!O$2</f>
        <v>3.0633603960260054E-4</v>
      </c>
      <c r="P151" s="6">
        <f>'Edu index'!P150*'world pop by country'!P151/'world pop by country'!P$2</f>
        <v>3.192351247535814E-4</v>
      </c>
      <c r="Q151" s="6">
        <f>'Edu index'!Q150*'world pop by country'!Q151/'world pop by country'!Q$2</f>
        <v>3.3090483229166004E-4</v>
      </c>
      <c r="R151" s="6">
        <f>'Edu index'!R150*'world pop by country'!R151/'world pop by country'!R$2</f>
        <v>3.3870773442049967E-4</v>
      </c>
      <c r="S151" s="6">
        <f>'Edu index'!S150*'world pop by country'!S151/'world pop by country'!S$2</f>
        <v>3.5375476308970217E-4</v>
      </c>
      <c r="T151" s="6">
        <f>'Edu index'!T150*'world pop by country'!T151/'world pop by country'!T$2</f>
        <v>3.7121284600971329E-4</v>
      </c>
      <c r="U151" s="6">
        <f>'Edu index'!U150*'world pop by country'!U151/'world pop by country'!U$2</f>
        <v>3.7876312524970785E-4</v>
      </c>
      <c r="V151" s="6">
        <f>'Edu index'!V150*'world pop by country'!V151/'world pop by country'!V$2</f>
        <v>3.9067277465341206E-4</v>
      </c>
      <c r="W151" s="6">
        <f>'Edu index'!W150*'world pop by country'!W151/'world pop by country'!W$2</f>
        <v>3.977710413008082E-4</v>
      </c>
      <c r="X151" s="6">
        <f>'Edu index'!X150*'world pop by country'!X151/'world pop by country'!X$2</f>
        <v>4.3543562202794111E-4</v>
      </c>
      <c r="Y151" s="6">
        <f>'Edu index'!Y150*'world pop by country'!Y151/'world pop by country'!Y$2</f>
        <v>4.5541523794656531E-4</v>
      </c>
      <c r="Z151" s="6">
        <f>'Edu index'!Z150*'world pop by country'!Z151/'world pop by country'!Z$2</f>
        <v>4.6396085672263649E-4</v>
      </c>
      <c r="AA151" s="6">
        <f>'Edu index'!AA150*'world pop by country'!AA151/'world pop by country'!AA$2</f>
        <v>4.8107419485939263E-4</v>
      </c>
      <c r="AB151" s="6">
        <f>'Edu index'!AB150*'world pop by country'!AB151/'world pop by country'!AB$2</f>
        <v>4.8785662541514139E-4</v>
      </c>
      <c r="AC151" s="6">
        <f>'Edu index'!AC150*'world pop by country'!AC151/'world pop by country'!AC$2</f>
        <v>4.920936371062757E-4</v>
      </c>
      <c r="AD151" s="6">
        <f>'Edu index'!AD150*'world pop by country'!AD151/'world pop by country'!AD$2</f>
        <v>5.0055965553390106E-4</v>
      </c>
      <c r="AE151" s="6">
        <f>'Edu index'!AE150*'world pop by country'!AE151/'world pop by country'!AE$2</f>
        <v>4.9068619446245845E-4</v>
      </c>
    </row>
    <row r="152" spans="1:31">
      <c r="A152" s="11" t="s">
        <v>1106</v>
      </c>
      <c r="B152" s="6">
        <f>'Edu index'!B151*'world pop by country'!B152/'world pop by country'!B$2</f>
        <v>1.3427266522092595E-3</v>
      </c>
      <c r="C152" s="6">
        <f>'Edu index'!C151*'world pop by country'!C152/'world pop by country'!C$2</f>
        <v>1.351925433052644E-3</v>
      </c>
      <c r="D152" s="6">
        <f>'Edu index'!D151*'world pop by country'!D152/'world pop by country'!D$2</f>
        <v>1.3540064752277669E-3</v>
      </c>
      <c r="E152" s="6">
        <f>'Edu index'!E151*'world pop by country'!E152/'world pop by country'!E$2</f>
        <v>1.347903011939579E-3</v>
      </c>
      <c r="F152" s="6">
        <f>'Edu index'!F151*'world pop by country'!F152/'world pop by country'!F$2</f>
        <v>1.3435335110887792E-3</v>
      </c>
      <c r="G152" s="6">
        <f>'Edu index'!G151*'world pop by country'!G152/'world pop by country'!G$2</f>
        <v>1.3363455328446391E-3</v>
      </c>
      <c r="H152" s="6">
        <f>'Edu index'!H151*'world pop by country'!H152/'world pop by country'!H$2</f>
        <v>1.3300523179823004E-3</v>
      </c>
      <c r="I152" s="6">
        <f>'Edu index'!I151*'world pop by country'!I152/'world pop by country'!I$2</f>
        <v>1.3226922289104198E-3</v>
      </c>
      <c r="J152" s="6">
        <f>'Edu index'!J151*'world pop by country'!J152/'world pop by country'!J$2</f>
        <v>1.3143631540573108E-3</v>
      </c>
      <c r="K152" s="6">
        <f>'Edu index'!K151*'world pop by country'!K152/'world pop by country'!K$2</f>
        <v>1.3027077600538412E-3</v>
      </c>
      <c r="L152" s="6">
        <f>'Edu index'!L151*'world pop by country'!L152/'world pop by country'!L$2</f>
        <v>1.2925338649875733E-3</v>
      </c>
      <c r="M152" s="6">
        <f>'Edu index'!M151*'world pop by country'!M152/'world pop by country'!M$2</f>
        <v>1.2865261271502865E-3</v>
      </c>
      <c r="N152" s="6">
        <f>'Edu index'!N151*'world pop by country'!N152/'world pop by country'!N$2</f>
        <v>1.2684286031916805E-3</v>
      </c>
      <c r="O152" s="6">
        <f>'Edu index'!O151*'world pop by country'!O152/'world pop by country'!O$2</f>
        <v>1.266880005441667E-3</v>
      </c>
      <c r="P152" s="6">
        <f>'Edu index'!P151*'world pop by country'!P152/'world pop by country'!P$2</f>
        <v>1.2619324688903201E-3</v>
      </c>
      <c r="Q152" s="6">
        <f>'Edu index'!Q151*'world pop by country'!Q152/'world pop by country'!Q$2</f>
        <v>1.2681511733125183E-3</v>
      </c>
      <c r="R152" s="6">
        <f>'Edu index'!R151*'world pop by country'!R152/'world pop by country'!R$2</f>
        <v>1.2599390672568946E-3</v>
      </c>
      <c r="S152" s="6">
        <f>'Edu index'!S151*'world pop by country'!S152/'world pop by country'!S$2</f>
        <v>1.2457539492181278E-3</v>
      </c>
      <c r="T152" s="6">
        <f>'Edu index'!T151*'world pop by country'!T152/'world pop by country'!T$2</f>
        <v>1.2446585333940731E-3</v>
      </c>
      <c r="U152" s="6">
        <f>'Edu index'!U151*'world pop by country'!U152/'world pop by country'!U$2</f>
        <v>1.232410303086659E-3</v>
      </c>
      <c r="V152" s="6">
        <f>'Edu index'!V151*'world pop by country'!V152/'world pop by country'!V$2</f>
        <v>1.209511827355358E-3</v>
      </c>
      <c r="W152" s="6">
        <f>'Edu index'!W151*'world pop by country'!W152/'world pop by country'!W$2</f>
        <v>1.2318309380496429E-3</v>
      </c>
      <c r="X152" s="6">
        <f>'Edu index'!X151*'world pop by country'!X152/'world pop by country'!X$2</f>
        <v>1.2074499273123449E-3</v>
      </c>
      <c r="Y152" s="6">
        <f>'Edu index'!Y151*'world pop by country'!Y152/'world pop by country'!Y$2</f>
        <v>1.1923408669417728E-3</v>
      </c>
      <c r="Z152" s="6">
        <f>'Edu index'!Z151*'world pop by country'!Z152/'world pop by country'!Z$2</f>
        <v>1.197415327295896E-3</v>
      </c>
      <c r="AA152" s="6">
        <f>'Edu index'!AA151*'world pop by country'!AA152/'world pop by country'!AA$2</f>
        <v>1.1979421382191365E-3</v>
      </c>
      <c r="AB152" s="6">
        <f>'Edu index'!AB151*'world pop by country'!AB152/'world pop by country'!AB$2</f>
        <v>1.1959875257419835E-3</v>
      </c>
      <c r="AC152" s="6">
        <f>'Edu index'!AC151*'world pop by country'!AC152/'world pop by country'!AC$2</f>
        <v>1.1829412314384453E-3</v>
      </c>
      <c r="AD152" s="6">
        <f>'Edu index'!AD151*'world pop by country'!AD152/'world pop by country'!AD$2</f>
        <v>1.171889258702145E-3</v>
      </c>
      <c r="AE152" s="6">
        <f>'Edu index'!AE151*'world pop by country'!AE152/'world pop by country'!AE$2</f>
        <v>1.1530635484307552E-3</v>
      </c>
    </row>
    <row r="153" spans="1:31">
      <c r="A153" s="11" t="s">
        <v>1107</v>
      </c>
      <c r="B153" s="6">
        <f>'Edu index'!B152*'world pop by country'!B153/'world pop by country'!B$2</f>
        <v>0</v>
      </c>
      <c r="C153" s="6">
        <f>'Edu index'!C152*'world pop by country'!C153/'world pop by country'!C$2</f>
        <v>0</v>
      </c>
      <c r="D153" s="6">
        <f>'Edu index'!D152*'world pop by country'!D153/'world pop by country'!D$2</f>
        <v>0</v>
      </c>
      <c r="E153" s="6">
        <f>'Edu index'!E152*'world pop by country'!E153/'world pop by country'!E$2</f>
        <v>0</v>
      </c>
      <c r="F153" s="6">
        <f>'Edu index'!F152*'world pop by country'!F153/'world pop by country'!F$2</f>
        <v>0</v>
      </c>
      <c r="G153" s="6">
        <f>'Edu index'!G152*'world pop by country'!G153/'world pop by country'!G$2</f>
        <v>0</v>
      </c>
      <c r="H153" s="6">
        <f>'Edu index'!H152*'world pop by country'!H153/'world pop by country'!H$2</f>
        <v>0</v>
      </c>
      <c r="I153" s="6">
        <f>'Edu index'!I152*'world pop by country'!I153/'world pop by country'!I$2</f>
        <v>0</v>
      </c>
      <c r="J153" s="6">
        <f>'Edu index'!J152*'world pop by country'!J153/'world pop by country'!J$2</f>
        <v>0</v>
      </c>
      <c r="K153" s="6">
        <f>'Edu index'!K152*'world pop by country'!K153/'world pop by country'!K$2</f>
        <v>0</v>
      </c>
      <c r="L153" s="6">
        <f>'Edu index'!L152*'world pop by country'!L153/'world pop by country'!L$2</f>
        <v>8.6305405873420571E-6</v>
      </c>
      <c r="M153" s="6">
        <f>'Edu index'!M152*'world pop by country'!M153/'world pop by country'!M$2</f>
        <v>8.449456606090633E-6</v>
      </c>
      <c r="N153" s="6">
        <f>'Edu index'!N152*'world pop by country'!N153/'world pop by country'!N$2</f>
        <v>8.6621607433519797E-6</v>
      </c>
      <c r="O153" s="6">
        <f>'Edu index'!O152*'world pop by country'!O153/'world pop by country'!O$2</f>
        <v>8.7269588679275083E-6</v>
      </c>
      <c r="P153" s="6">
        <f>'Edu index'!P152*'world pop by country'!P153/'world pop by country'!P$2</f>
        <v>8.6745727550221062E-6</v>
      </c>
      <c r="Q153" s="6">
        <f>'Edu index'!Q152*'world pop by country'!Q153/'world pop by country'!Q$2</f>
        <v>9.1426953157004748E-6</v>
      </c>
      <c r="R153" s="6">
        <f>'Edu index'!R152*'world pop by country'!R153/'world pop by country'!R$2</f>
        <v>8.633767227773087E-6</v>
      </c>
      <c r="S153" s="6">
        <f>'Edu index'!S152*'world pop by country'!S153/'world pop by country'!S$2</f>
        <v>9.4792142756154245E-6</v>
      </c>
      <c r="T153" s="6">
        <f>'Edu index'!T152*'world pop by country'!T153/'world pop by country'!T$2</f>
        <v>9.6053297975876178E-6</v>
      </c>
      <c r="U153" s="6">
        <f>'Edu index'!U152*'world pop by country'!U153/'world pop by country'!U$2</f>
        <v>9.7094117678543375E-6</v>
      </c>
      <c r="V153" s="6">
        <f>'Edu index'!V152*'world pop by country'!V153/'world pop by country'!V$2</f>
        <v>9.8462138348124196E-6</v>
      </c>
      <c r="W153" s="6">
        <f>'Edu index'!W152*'world pop by country'!W153/'world pop by country'!W$2</f>
        <v>9.8218803345883143E-6</v>
      </c>
      <c r="X153" s="6">
        <f>'Edu index'!X152*'world pop by country'!X153/'world pop by country'!X$2</f>
        <v>9.1239941268243743E-6</v>
      </c>
      <c r="Y153" s="6">
        <f>'Edu index'!Y152*'world pop by country'!Y153/'world pop by country'!Y$2</f>
        <v>9.633213290985877E-6</v>
      </c>
      <c r="Z153" s="6">
        <f>'Edu index'!Z152*'world pop by country'!Z153/'world pop by country'!Z$2</f>
        <v>9.4830067770478006E-6</v>
      </c>
      <c r="AA153" s="6">
        <f>'Edu index'!AA152*'world pop by country'!AA153/'world pop by country'!AA$2</f>
        <v>9.7493122785167348E-6</v>
      </c>
      <c r="AB153" s="6">
        <f>'Edu index'!AB152*'world pop by country'!AB153/'world pop by country'!AB$2</f>
        <v>9.6394260101515483E-6</v>
      </c>
      <c r="AC153" s="6">
        <f>'Edu index'!AC152*'world pop by country'!AC153/'world pop by country'!AC$2</f>
        <v>9.8943065204123054E-6</v>
      </c>
      <c r="AD153" s="6">
        <f>'Edu index'!AD152*'world pop by country'!AD153/'world pop by country'!AD$2</f>
        <v>9.7168284304102781E-6</v>
      </c>
      <c r="AE153" s="6">
        <f>'Edu index'!AE152*'world pop by country'!AE153/'world pop by country'!AE$2</f>
        <v>9.7543996318397478E-6</v>
      </c>
    </row>
    <row r="154" spans="1:31">
      <c r="A154" s="11" t="s">
        <v>1108</v>
      </c>
      <c r="B154" s="6">
        <f>'Edu index'!B153*'world pop by country'!B154/'world pop by country'!B$2</f>
        <v>1.4565200444547626E-4</v>
      </c>
      <c r="C154" s="6">
        <f>'Edu index'!C153*'world pop by country'!C154/'world pop by country'!C$2</f>
        <v>1.4159486328332044E-4</v>
      </c>
      <c r="D154" s="6">
        <f>'Edu index'!D153*'world pop by country'!D154/'world pop by country'!D$2</f>
        <v>1.4932793582042074E-4</v>
      </c>
      <c r="E154" s="6">
        <f>'Edu index'!E153*'world pop by country'!E154/'world pop by country'!E$2</f>
        <v>1.5582312243979331E-4</v>
      </c>
      <c r="F154" s="6">
        <f>'Edu index'!F153*'world pop by country'!F154/'world pop by country'!F$2</f>
        <v>1.6318162221681402E-4</v>
      </c>
      <c r="G154" s="6">
        <f>'Edu index'!G153*'world pop by country'!G154/'world pop by country'!G$2</f>
        <v>1.7061722638084262E-4</v>
      </c>
      <c r="H154" s="6">
        <f>'Edu index'!H153*'world pop by country'!H154/'world pop by country'!H$2</f>
        <v>1.7723434281372277E-4</v>
      </c>
      <c r="I154" s="6">
        <f>'Edu index'!I153*'world pop by country'!I154/'world pop by country'!I$2</f>
        <v>1.8471778916931894E-4</v>
      </c>
      <c r="J154" s="6">
        <f>'Edu index'!J153*'world pop by country'!J154/'world pop by country'!J$2</f>
        <v>1.9143408705105149E-4</v>
      </c>
      <c r="K154" s="6">
        <f>'Edu index'!K153*'world pop by country'!K154/'world pop by country'!K$2</f>
        <v>1.9805066555518775E-4</v>
      </c>
      <c r="L154" s="6">
        <f>'Edu index'!L153*'world pop by country'!L154/'world pop by country'!L$2</f>
        <v>2.0543713892085216E-4</v>
      </c>
      <c r="M154" s="6">
        <f>'Edu index'!M153*'world pop by country'!M154/'world pop by country'!M$2</f>
        <v>2.1194161148145002E-4</v>
      </c>
      <c r="N154" s="6">
        <f>'Edu index'!N153*'world pop by country'!N154/'world pop by country'!N$2</f>
        <v>2.1782657567487435E-4</v>
      </c>
      <c r="O154" s="6">
        <f>'Edu index'!O153*'world pop by country'!O154/'world pop by country'!O$2</f>
        <v>2.237734721512734E-4</v>
      </c>
      <c r="P154" s="6">
        <f>'Edu index'!P153*'world pop by country'!P154/'world pop by country'!P$2</f>
        <v>2.2980884585813486E-4</v>
      </c>
      <c r="Q154" s="6">
        <f>'Edu index'!Q153*'world pop by country'!Q154/'world pop by country'!Q$2</f>
        <v>2.3598714610705725E-4</v>
      </c>
      <c r="R154" s="6">
        <f>'Edu index'!R153*'world pop by country'!R154/'world pop by country'!R$2</f>
        <v>2.4146128611275767E-4</v>
      </c>
      <c r="S154" s="6">
        <f>'Edu index'!S153*'world pop by country'!S154/'world pop by country'!S$2</f>
        <v>2.4790184715352422E-4</v>
      </c>
      <c r="T154" s="6">
        <f>'Edu index'!T153*'world pop by country'!T154/'world pop by country'!T$2</f>
        <v>2.5457214507636303E-4</v>
      </c>
      <c r="U154" s="6">
        <f>'Edu index'!U153*'world pop by country'!U154/'world pop by country'!U$2</f>
        <v>2.6130065638567651E-4</v>
      </c>
      <c r="V154" s="6">
        <f>'Edu index'!V153*'world pop by country'!V154/'world pop by country'!V$2</f>
        <v>2.6742818322256977E-4</v>
      </c>
      <c r="W154" s="6">
        <f>'Edu index'!W153*'world pop by country'!W154/'world pop by country'!W$2</f>
        <v>2.7435602614097595E-4</v>
      </c>
      <c r="X154" s="6">
        <f>'Edu index'!X153*'world pop by country'!X154/'world pop by country'!X$2</f>
        <v>2.8051810008751841E-4</v>
      </c>
      <c r="Y154" s="6">
        <f>'Edu index'!Y153*'world pop by country'!Y154/'world pop by country'!Y$2</f>
        <v>2.8779956494398107E-4</v>
      </c>
      <c r="Z154" s="6">
        <f>'Edu index'!Z153*'world pop by country'!Z154/'world pop by country'!Z$2</f>
        <v>2.9076674594768299E-4</v>
      </c>
      <c r="AA154" s="6">
        <f>'Edu index'!AA153*'world pop by country'!AA154/'world pop by country'!AA$2</f>
        <v>2.9849810985487852E-4</v>
      </c>
      <c r="AB154" s="6">
        <f>'Edu index'!AB153*'world pop by country'!AB154/'world pop by country'!AB$2</f>
        <v>3.0454819318141203E-4</v>
      </c>
      <c r="AC154" s="6">
        <f>'Edu index'!AC153*'world pop by country'!AC154/'world pop by country'!AC$2</f>
        <v>3.1689243655005277E-4</v>
      </c>
      <c r="AD154" s="6">
        <f>'Edu index'!AD153*'world pop by country'!AD154/'world pop by country'!AD$2</f>
        <v>3.2310242618720106E-4</v>
      </c>
      <c r="AE154" s="6">
        <f>'Edu index'!AE153*'world pop by country'!AE154/'world pop by country'!AE$2</f>
        <v>3.2801745817734725E-4</v>
      </c>
    </row>
    <row r="155" spans="1:31">
      <c r="A155" s="11" t="s">
        <v>1109</v>
      </c>
      <c r="B155" s="6">
        <f>'Edu index'!B154*'world pop by country'!B155/'world pop by country'!B$2</f>
        <v>2.6763500728781169E-4</v>
      </c>
      <c r="C155" s="6">
        <f>'Edu index'!C154*'world pop by country'!C155/'world pop by country'!C$2</f>
        <v>2.8147887010669084E-4</v>
      </c>
      <c r="D155" s="6">
        <f>'Edu index'!D154*'world pop by country'!D155/'world pop by country'!D$2</f>
        <v>2.9341749186910212E-4</v>
      </c>
      <c r="E155" s="6">
        <f>'Edu index'!E154*'world pop by country'!E155/'world pop by country'!E$2</f>
        <v>3.0375893493547035E-4</v>
      </c>
      <c r="F155" s="6">
        <f>'Edu index'!F154*'world pop by country'!F155/'world pop by country'!F$2</f>
        <v>3.1439061841556784E-4</v>
      </c>
      <c r="G155" s="6">
        <f>'Edu index'!G154*'world pop by country'!G155/'world pop by country'!G$2</f>
        <v>3.2417799620609666E-4</v>
      </c>
      <c r="H155" s="6">
        <f>'Edu index'!H154*'world pop by country'!H155/'world pop by country'!H$2</f>
        <v>3.3526346092716577E-4</v>
      </c>
      <c r="I155" s="6">
        <f>'Edu index'!I154*'world pop by country'!I155/'world pop by country'!I$2</f>
        <v>3.4563374100069318E-4</v>
      </c>
      <c r="J155" s="6">
        <f>'Edu index'!J154*'world pop by country'!J155/'world pop by country'!J$2</f>
        <v>3.5371839914391583E-4</v>
      </c>
      <c r="K155" s="6">
        <f>'Edu index'!K154*'world pop by country'!K155/'world pop by country'!K$2</f>
        <v>3.6142484643403435E-4</v>
      </c>
      <c r="L155" s="6">
        <f>'Edu index'!L154*'world pop by country'!L155/'world pop by country'!L$2</f>
        <v>3.6868501382069757E-4</v>
      </c>
      <c r="M155" s="6">
        <f>'Edu index'!M154*'world pop by country'!M155/'world pop by country'!M$2</f>
        <v>3.7230852654483092E-4</v>
      </c>
      <c r="N155" s="6">
        <f>'Edu index'!N154*'world pop by country'!N155/'world pop by country'!N$2</f>
        <v>3.7916987671696004E-4</v>
      </c>
      <c r="O155" s="6">
        <f>'Edu index'!O154*'world pop by country'!O155/'world pop by country'!O$2</f>
        <v>3.8501753175870259E-4</v>
      </c>
      <c r="P155" s="6">
        <f>'Edu index'!P154*'world pop by country'!P155/'world pop by country'!P$2</f>
        <v>3.8799375283841698E-4</v>
      </c>
      <c r="Q155" s="6">
        <f>'Edu index'!Q154*'world pop by country'!Q155/'world pop by country'!Q$2</f>
        <v>4.1518224032699046E-4</v>
      </c>
      <c r="R155" s="6">
        <f>'Edu index'!R154*'world pop by country'!R155/'world pop by country'!R$2</f>
        <v>4.1451424620475612E-4</v>
      </c>
      <c r="S155" s="6">
        <f>'Edu index'!S154*'world pop by country'!S155/'world pop by country'!S$2</f>
        <v>4.1025992131472872E-4</v>
      </c>
      <c r="T155" s="6">
        <f>'Edu index'!T154*'world pop by country'!T155/'world pop by country'!T$2</f>
        <v>4.1642797870301162E-4</v>
      </c>
      <c r="U155" s="6">
        <f>'Edu index'!U154*'world pop by country'!U155/'world pop by country'!U$2</f>
        <v>4.160856571752559E-4</v>
      </c>
      <c r="V155" s="6">
        <f>'Edu index'!V154*'world pop by country'!V155/'world pop by country'!V$2</f>
        <v>4.328432976803169E-4</v>
      </c>
      <c r="W155" s="6">
        <f>'Edu index'!W154*'world pop by country'!W155/'world pop by country'!W$2</f>
        <v>4.5078875671118653E-4</v>
      </c>
      <c r="X155" s="6">
        <f>'Edu index'!X154*'world pop by country'!X155/'world pop by country'!X$2</f>
        <v>4.6960145665137984E-4</v>
      </c>
      <c r="Y155" s="6">
        <f>'Edu index'!Y154*'world pop by country'!Y155/'world pop by country'!Y$2</f>
        <v>4.7028555700951992E-4</v>
      </c>
      <c r="Z155" s="6">
        <f>'Edu index'!Z154*'world pop by country'!Z155/'world pop by country'!Z$2</f>
        <v>4.8841954661621207E-4</v>
      </c>
      <c r="AA155" s="6">
        <f>'Edu index'!AA154*'world pop by country'!AA155/'world pop by country'!AA$2</f>
        <v>4.9892075076472049E-4</v>
      </c>
      <c r="AB155" s="6">
        <f>'Edu index'!AB154*'world pop by country'!AB155/'world pop by country'!AB$2</f>
        <v>4.9928418772521559E-4</v>
      </c>
      <c r="AC155" s="6">
        <f>'Edu index'!AC154*'world pop by country'!AC155/'world pop by country'!AC$2</f>
        <v>5.0965633464430536E-4</v>
      </c>
      <c r="AD155" s="6">
        <f>'Edu index'!AD154*'world pop by country'!AD155/'world pop by country'!AD$2</f>
        <v>5.1811386275510765E-4</v>
      </c>
      <c r="AE155" s="6">
        <f>'Edu index'!AE154*'world pop by country'!AE155/'world pop by country'!AE$2</f>
        <v>5.260634208050115E-4</v>
      </c>
    </row>
    <row r="156" spans="1:31">
      <c r="A156" s="11" t="s">
        <v>1110</v>
      </c>
      <c r="B156" s="6">
        <f>'Edu index'!B155*'world pop by country'!B156/'world pop by country'!B$2</f>
        <v>9.201287497938058E-4</v>
      </c>
      <c r="C156" s="6">
        <f>'Edu index'!C155*'world pop by country'!C156/'world pop by country'!C$2</f>
        <v>9.4520735554030476E-4</v>
      </c>
      <c r="D156" s="6">
        <f>'Edu index'!D155*'world pop by country'!D156/'world pop by country'!D$2</f>
        <v>9.4873389165058843E-4</v>
      </c>
      <c r="E156" s="6">
        <f>'Edu index'!E155*'world pop by country'!E156/'world pop by country'!E$2</f>
        <v>9.4675234465791151E-4</v>
      </c>
      <c r="F156" s="6">
        <f>'Edu index'!F155*'world pop by country'!F156/'world pop by country'!F$2</f>
        <v>9.465607528587539E-4</v>
      </c>
      <c r="G156" s="6">
        <f>'Edu index'!G155*'world pop by country'!G156/'world pop by country'!G$2</f>
        <v>9.4731747121178989E-4</v>
      </c>
      <c r="H156" s="6">
        <f>'Edu index'!H155*'world pop by country'!H156/'world pop by country'!H$2</f>
        <v>9.3511180749269464E-4</v>
      </c>
      <c r="I156" s="6">
        <f>'Edu index'!I155*'world pop by country'!I156/'world pop by country'!I$2</f>
        <v>9.1760952989893647E-4</v>
      </c>
      <c r="J156" s="6">
        <f>'Edu index'!J155*'world pop by country'!J156/'world pop by country'!J$2</f>
        <v>9.1626132552036156E-4</v>
      </c>
      <c r="K156" s="6">
        <f>'Edu index'!K155*'world pop by country'!K156/'world pop by country'!K$2</f>
        <v>9.00629836885184E-4</v>
      </c>
      <c r="L156" s="6">
        <f>'Edu index'!L155*'world pop by country'!L156/'world pop by country'!L$2</f>
        <v>8.8483381151282408E-4</v>
      </c>
      <c r="M156" s="6">
        <f>'Edu index'!M155*'world pop by country'!M156/'world pop by country'!M$2</f>
        <v>8.6417142363014361E-4</v>
      </c>
      <c r="N156" s="6">
        <f>'Edu index'!N155*'world pop by country'!N156/'world pop by country'!N$2</f>
        <v>8.6775930005596441E-4</v>
      </c>
      <c r="O156" s="6">
        <f>'Edu index'!O155*'world pop by country'!O156/'world pop by country'!O$2</f>
        <v>8.7231933512836482E-4</v>
      </c>
      <c r="P156" s="6">
        <f>'Edu index'!P155*'world pop by country'!P156/'world pop by country'!P$2</f>
        <v>8.7768774503178099E-4</v>
      </c>
      <c r="Q156" s="6">
        <f>'Edu index'!Q155*'world pop by country'!Q156/'world pop by country'!Q$2</f>
        <v>8.8609003830646777E-4</v>
      </c>
      <c r="R156" s="6">
        <f>'Edu index'!R155*'world pop by country'!R156/'world pop by country'!R$2</f>
        <v>8.9374295120275154E-4</v>
      </c>
      <c r="S156" s="6">
        <f>'Edu index'!S155*'world pop by country'!S156/'world pop by country'!S$2</f>
        <v>9.0392013043199626E-4</v>
      </c>
      <c r="T156" s="6">
        <f>'Edu index'!T155*'world pop by country'!T156/'world pop by country'!T$2</f>
        <v>9.0784872212745966E-4</v>
      </c>
      <c r="U156" s="6">
        <f>'Edu index'!U155*'world pop by country'!U156/'world pop by country'!U$2</f>
        <v>9.0907564775754234E-4</v>
      </c>
      <c r="V156" s="6">
        <f>'Edu index'!V155*'world pop by country'!V156/'world pop by country'!V$2</f>
        <v>9.0879239930028897E-4</v>
      </c>
      <c r="W156" s="6">
        <f>'Edu index'!W155*'world pop by country'!W156/'world pop by country'!W$2</f>
        <v>9.174301986269633E-4</v>
      </c>
      <c r="X156" s="6">
        <f>'Edu index'!X155*'world pop by country'!X156/'world pop by country'!X$2</f>
        <v>9.1476308986423224E-4</v>
      </c>
      <c r="Y156" s="6">
        <f>'Edu index'!Y155*'world pop by country'!Y156/'world pop by country'!Y$2</f>
        <v>9.041701332798837E-4</v>
      </c>
      <c r="Z156" s="6">
        <f>'Edu index'!Z155*'world pop by country'!Z156/'world pop by country'!Z$2</f>
        <v>8.9261530192031148E-4</v>
      </c>
      <c r="AA156" s="6">
        <f>'Edu index'!AA155*'world pop by country'!AA156/'world pop by country'!AA$2</f>
        <v>8.8534504870019671E-4</v>
      </c>
      <c r="AB156" s="6">
        <f>'Edu index'!AB155*'world pop by country'!AB156/'world pop by country'!AB$2</f>
        <v>8.7426738015747166E-4</v>
      </c>
      <c r="AC156" s="6">
        <f>'Edu index'!AC155*'world pop by country'!AC156/'world pop by country'!AC$2</f>
        <v>8.6578611806719036E-4</v>
      </c>
      <c r="AD156" s="6">
        <f>'Edu index'!AD155*'world pop by country'!AD156/'world pop by country'!AD$2</f>
        <v>8.5516520376678206E-4</v>
      </c>
      <c r="AE156" s="6">
        <f>'Edu index'!AE155*'world pop by country'!AE156/'world pop by country'!AE$2</f>
        <v>8.4653524474080795E-4</v>
      </c>
    </row>
    <row r="157" spans="1:31">
      <c r="A157" s="11" t="s">
        <v>1111</v>
      </c>
      <c r="B157" s="6">
        <f>'Edu index'!B156*'world pop by country'!B157/'world pop by country'!B$2</f>
        <v>3.6740877006539118E-4</v>
      </c>
      <c r="C157" s="6">
        <f>'Edu index'!C156*'world pop by country'!C157/'world pop by country'!C$2</f>
        <v>3.6628352615130689E-4</v>
      </c>
      <c r="D157" s="6">
        <f>'Edu index'!D156*'world pop by country'!D157/'world pop by country'!D$2</f>
        <v>3.6727089730856095E-4</v>
      </c>
      <c r="E157" s="6">
        <f>'Edu index'!E156*'world pop by country'!E157/'world pop by country'!E$2</f>
        <v>3.6211483326720846E-4</v>
      </c>
      <c r="F157" s="6">
        <f>'Edu index'!F156*'world pop by country'!F157/'world pop by country'!F$2</f>
        <v>3.6105334652014907E-4</v>
      </c>
      <c r="G157" s="6">
        <f>'Edu index'!G156*'world pop by country'!G157/'world pop by country'!G$2</f>
        <v>3.6242619250940171E-4</v>
      </c>
      <c r="H157" s="6">
        <f>'Edu index'!H156*'world pop by country'!H157/'world pop by country'!H$2</f>
        <v>3.633910541531812E-4</v>
      </c>
      <c r="I157" s="6">
        <f>'Edu index'!I156*'world pop by country'!I157/'world pop by country'!I$2</f>
        <v>3.6615482156407756E-4</v>
      </c>
      <c r="J157" s="6">
        <f>'Edu index'!J156*'world pop by country'!J157/'world pop by country'!J$2</f>
        <v>3.7020505529859212E-4</v>
      </c>
      <c r="K157" s="6">
        <f>'Edu index'!K156*'world pop by country'!K157/'world pop by country'!K$2</f>
        <v>3.7753510263824222E-4</v>
      </c>
      <c r="L157" s="6">
        <f>'Edu index'!L156*'world pop by country'!L157/'world pop by country'!L$2</f>
        <v>3.7551273347775211E-4</v>
      </c>
      <c r="M157" s="6">
        <f>'Edu index'!M156*'world pop by country'!M157/'world pop by country'!M$2</f>
        <v>3.8136905256698522E-4</v>
      </c>
      <c r="N157" s="6">
        <f>'Edu index'!N156*'world pop by country'!N157/'world pop by country'!N$2</f>
        <v>3.8285023698626059E-4</v>
      </c>
      <c r="O157" s="6">
        <f>'Edu index'!O156*'world pop by country'!O157/'world pop by country'!O$2</f>
        <v>3.8395860767208192E-4</v>
      </c>
      <c r="P157" s="6">
        <f>'Edu index'!P156*'world pop by country'!P157/'world pop by country'!P$2</f>
        <v>3.8272357726862013E-4</v>
      </c>
      <c r="Q157" s="6">
        <f>'Edu index'!Q156*'world pop by country'!Q157/'world pop by country'!Q$2</f>
        <v>3.803342287734691E-4</v>
      </c>
      <c r="R157" s="6">
        <f>'Edu index'!R156*'world pop by country'!R157/'world pop by country'!R$2</f>
        <v>3.827352380219763E-4</v>
      </c>
      <c r="S157" s="6">
        <f>'Edu index'!S156*'world pop by country'!S157/'world pop by country'!S$2</f>
        <v>3.8070453970810735E-4</v>
      </c>
      <c r="T157" s="6">
        <f>'Edu index'!T156*'world pop by country'!T157/'world pop by country'!T$2</f>
        <v>3.8088555946791565E-4</v>
      </c>
      <c r="U157" s="6">
        <f>'Edu index'!U156*'world pop by country'!U157/'world pop by country'!U$2</f>
        <v>3.8051195913338479E-4</v>
      </c>
      <c r="V157" s="6">
        <f>'Edu index'!V156*'world pop by country'!V157/'world pop by country'!V$2</f>
        <v>3.798618676848317E-4</v>
      </c>
      <c r="W157" s="6">
        <f>'Edu index'!W156*'world pop by country'!W157/'world pop by country'!W$2</f>
        <v>3.7427558355520018E-4</v>
      </c>
      <c r="X157" s="6">
        <f>'Edu index'!X156*'world pop by country'!X157/'world pop by country'!X$2</f>
        <v>3.6037464276611388E-4</v>
      </c>
      <c r="Y157" s="6">
        <f>'Edu index'!Y156*'world pop by country'!Y157/'world pop by country'!Y$2</f>
        <v>3.6539804481941165E-4</v>
      </c>
      <c r="Z157" s="6">
        <f>'Edu index'!Z156*'world pop by country'!Z157/'world pop by country'!Z$2</f>
        <v>3.5891819997771473E-4</v>
      </c>
      <c r="AA157" s="6">
        <f>'Edu index'!AA156*'world pop by country'!AA157/'world pop by country'!AA$2</f>
        <v>3.5407171437108211E-4</v>
      </c>
      <c r="AB157" s="6">
        <f>'Edu index'!AB156*'world pop by country'!AB157/'world pop by country'!AB$2</f>
        <v>3.5628938972521822E-4</v>
      </c>
      <c r="AC157" s="6">
        <f>'Edu index'!AC156*'world pop by country'!AC157/'world pop by country'!AC$2</f>
        <v>3.5746401743431109E-4</v>
      </c>
      <c r="AD157" s="6">
        <f>'Edu index'!AD156*'world pop by country'!AD157/'world pop by country'!AD$2</f>
        <v>3.5453528400720995E-4</v>
      </c>
      <c r="AE157" s="6">
        <f>'Edu index'!AE156*'world pop by country'!AE157/'world pop by country'!AE$2</f>
        <v>3.5289319063870796E-4</v>
      </c>
    </row>
    <row r="158" spans="1:31">
      <c r="A158" s="11" t="s">
        <v>1112</v>
      </c>
      <c r="B158" s="6">
        <f>'Edu index'!B157*'world pop by country'!B158/'world pop by country'!B$2</f>
        <v>0</v>
      </c>
      <c r="C158" s="6">
        <f>'Edu index'!C157*'world pop by country'!C158/'world pop by country'!C$2</f>
        <v>0</v>
      </c>
      <c r="D158" s="6">
        <f>'Edu index'!D157*'world pop by country'!D158/'world pop by country'!D$2</f>
        <v>0</v>
      </c>
      <c r="E158" s="6">
        <f>'Edu index'!E157*'world pop by country'!E158/'world pop by country'!E$2</f>
        <v>0</v>
      </c>
      <c r="F158" s="6">
        <f>'Edu index'!F157*'world pop by country'!F158/'world pop by country'!F$2</f>
        <v>0</v>
      </c>
      <c r="G158" s="6">
        <f>'Edu index'!G157*'world pop by country'!G158/'world pop by country'!G$2</f>
        <v>0</v>
      </c>
      <c r="H158" s="6">
        <f>'Edu index'!H157*'world pop by country'!H158/'world pop by country'!H$2</f>
        <v>0</v>
      </c>
      <c r="I158" s="6">
        <f>'Edu index'!I157*'world pop by country'!I158/'world pop by country'!I$2</f>
        <v>0</v>
      </c>
      <c r="J158" s="6">
        <f>'Edu index'!J157*'world pop by country'!J158/'world pop by country'!J$2</f>
        <v>0</v>
      </c>
      <c r="K158" s="6">
        <f>'Edu index'!K157*'world pop by country'!K158/'world pop by country'!K$2</f>
        <v>1.64763034723235E-5</v>
      </c>
      <c r="L158" s="6">
        <f>'Edu index'!L157*'world pop by country'!L158/'world pop by country'!L$2</f>
        <v>1.5902369097357036E-5</v>
      </c>
      <c r="M158" s="6">
        <f>'Edu index'!M157*'world pop by country'!M158/'world pop by country'!M$2</f>
        <v>1.6972563060192122E-5</v>
      </c>
      <c r="N158" s="6">
        <f>'Edu index'!N157*'world pop by country'!N158/'world pop by country'!N$2</f>
        <v>1.8028217364899667E-5</v>
      </c>
      <c r="O158" s="6">
        <f>'Edu index'!O157*'world pop by country'!O158/'world pop by country'!O$2</f>
        <v>1.8446229383301388E-5</v>
      </c>
      <c r="P158" s="6">
        <f>'Edu index'!P157*'world pop by country'!P158/'world pop by country'!P$2</f>
        <v>1.8856183626168904E-5</v>
      </c>
      <c r="Q158" s="6">
        <f>'Edu index'!Q157*'world pop by country'!Q158/'world pop by country'!Q$2</f>
        <v>1.9356436556333356E-5</v>
      </c>
      <c r="R158" s="6">
        <f>'Edu index'!R157*'world pop by country'!R158/'world pop by country'!R$2</f>
        <v>2.0559622465740035E-5</v>
      </c>
      <c r="S158" s="6">
        <f>'Edu index'!S157*'world pop by country'!S158/'world pop by country'!S$2</f>
        <v>2.1287607436628837E-5</v>
      </c>
      <c r="T158" s="6">
        <f>'Edu index'!T157*'world pop by country'!T158/'world pop by country'!T$2</f>
        <v>2.1898669099338363E-5</v>
      </c>
      <c r="U158" s="6">
        <f>'Edu index'!U157*'world pop by country'!U158/'world pop by country'!U$2</f>
        <v>2.258275900713295E-5</v>
      </c>
      <c r="V158" s="6">
        <f>'Edu index'!V157*'world pop by country'!V158/'world pop by country'!V$2</f>
        <v>2.483094401775275E-5</v>
      </c>
      <c r="W158" s="6">
        <f>'Edu index'!W157*'world pop by country'!W158/'world pop by country'!W$2</f>
        <v>2.5467059582752369E-5</v>
      </c>
      <c r="X158" s="6">
        <f>'Edu index'!X157*'world pop by country'!X158/'world pop by country'!X$2</f>
        <v>2.572004327575769E-5</v>
      </c>
      <c r="Y158" s="6">
        <f>'Edu index'!Y157*'world pop by country'!Y158/'world pop by country'!Y$2</f>
        <v>2.6090885001961678E-5</v>
      </c>
      <c r="Z158" s="6">
        <f>'Edu index'!Z157*'world pop by country'!Z158/'world pop by country'!Z$2</f>
        <v>2.6474595947288677E-5</v>
      </c>
      <c r="AA158" s="6">
        <f>'Edu index'!AA157*'world pop by country'!AA158/'world pop by country'!AA$2</f>
        <v>2.7032581346283631E-5</v>
      </c>
      <c r="AB158" s="6">
        <f>'Edu index'!AB157*'world pop by country'!AB158/'world pop by country'!AB$2</f>
        <v>2.7283655874862524E-5</v>
      </c>
      <c r="AC158" s="6">
        <f>'Edu index'!AC157*'world pop by country'!AC158/'world pop by country'!AC$2</f>
        <v>2.7912616537585504E-5</v>
      </c>
      <c r="AD158" s="6">
        <f>'Edu index'!AD157*'world pop by country'!AD158/'world pop by country'!AD$2</f>
        <v>2.8286212822004719E-5</v>
      </c>
      <c r="AE158" s="6">
        <f>'Edu index'!AE157*'world pop by country'!AE158/'world pop by country'!AE$2</f>
        <v>2.8963218606867939E-5</v>
      </c>
    </row>
    <row r="159" spans="1:31">
      <c r="A159" s="11" t="s">
        <v>1113</v>
      </c>
      <c r="B159" s="6">
        <f>'Edu index'!B158*'world pop by country'!B159/'world pop by country'!B$2</f>
        <v>2.9276624916786693E-3</v>
      </c>
      <c r="C159" s="6">
        <f>'Edu index'!C158*'world pop by country'!C159/'world pop by country'!C$2</f>
        <v>3.082726236567837E-3</v>
      </c>
      <c r="D159" s="6">
        <f>'Edu index'!D158*'world pop by country'!D159/'world pop by country'!D$2</f>
        <v>3.2849055604955613E-3</v>
      </c>
      <c r="E159" s="6">
        <f>'Edu index'!E158*'world pop by country'!E159/'world pop by country'!E$2</f>
        <v>3.4412640089583114E-3</v>
      </c>
      <c r="F159" s="6">
        <f>'Edu index'!F158*'world pop by country'!F159/'world pop by country'!F$2</f>
        <v>3.5562565811741347E-3</v>
      </c>
      <c r="G159" s="6">
        <f>'Edu index'!G158*'world pop by country'!G159/'world pop by country'!G$2</f>
        <v>3.7041349460181193E-3</v>
      </c>
      <c r="H159" s="6">
        <f>'Edu index'!H158*'world pop by country'!H159/'world pop by country'!H$2</f>
        <v>3.7593521780168795E-3</v>
      </c>
      <c r="I159" s="6">
        <f>'Edu index'!I158*'world pop by country'!I159/'world pop by country'!I$2</f>
        <v>3.8229164901718887E-3</v>
      </c>
      <c r="J159" s="6">
        <f>'Edu index'!J158*'world pop by country'!J159/'world pop by country'!J$2</f>
        <v>3.8810096387624478E-3</v>
      </c>
      <c r="K159" s="6">
        <f>'Edu index'!K158*'world pop by country'!K159/'world pop by country'!K$2</f>
        <v>3.9376851661567678E-3</v>
      </c>
      <c r="L159" s="6">
        <f>'Edu index'!L158*'world pop by country'!L159/'world pop by country'!L$2</f>
        <v>3.9937104486373184E-3</v>
      </c>
      <c r="M159" s="6">
        <f>'Edu index'!M158*'world pop by country'!M159/'world pop by country'!M$2</f>
        <v>3.7618118796053728E-3</v>
      </c>
      <c r="N159" s="6">
        <f>'Edu index'!N158*'world pop by country'!N159/'world pop by country'!N$2</f>
        <v>4.0127573146758171E-3</v>
      </c>
      <c r="O159" s="6">
        <f>'Edu index'!O158*'world pop by country'!O159/'world pop by country'!O$2</f>
        <v>4.0921751612832619E-3</v>
      </c>
      <c r="P159" s="6">
        <f>'Edu index'!P158*'world pop by country'!P159/'world pop by country'!P$2</f>
        <v>4.1415167479904574E-3</v>
      </c>
      <c r="Q159" s="6">
        <f>'Edu index'!Q158*'world pop by country'!Q159/'world pop by country'!Q$2</f>
        <v>4.1925327103451314E-3</v>
      </c>
      <c r="R159" s="6">
        <f>'Edu index'!R158*'world pop by country'!R159/'world pop by country'!R$2</f>
        <v>4.2372796030994749E-3</v>
      </c>
      <c r="S159" s="6">
        <f>'Edu index'!S158*'world pop by country'!S159/'world pop by country'!S$2</f>
        <v>4.3034081638199228E-3</v>
      </c>
      <c r="T159" s="6">
        <f>'Edu index'!T158*'world pop by country'!T159/'world pop by country'!T$2</f>
        <v>4.483264558130807E-3</v>
      </c>
      <c r="U159" s="6">
        <f>'Edu index'!U158*'world pop by country'!U159/'world pop by country'!U$2</f>
        <v>4.6109713469066E-3</v>
      </c>
      <c r="V159" s="6">
        <f>'Edu index'!V158*'world pop by country'!V159/'world pop by country'!V$2</f>
        <v>4.6662865704003402E-3</v>
      </c>
      <c r="W159" s="6">
        <f>'Edu index'!W158*'world pop by country'!W159/'world pop by country'!W$2</f>
        <v>4.5560443539326154E-3</v>
      </c>
      <c r="X159" s="6">
        <f>'Edu index'!X158*'world pop by country'!X159/'world pop by country'!X$2</f>
        <v>4.6667867757425631E-3</v>
      </c>
      <c r="Y159" s="6">
        <f>'Edu index'!Y158*'world pop by country'!Y159/'world pop by country'!Y$2</f>
        <v>4.7782132316042253E-3</v>
      </c>
      <c r="Z159" s="6">
        <f>'Edu index'!Z158*'world pop by country'!Z159/'world pop by country'!Z$2</f>
        <v>4.8988194326767308E-3</v>
      </c>
      <c r="AA159" s="6">
        <f>'Edu index'!AA158*'world pop by country'!AA159/'world pop by country'!AA$2</f>
        <v>5.0647575362910624E-3</v>
      </c>
      <c r="AB159" s="6">
        <f>'Edu index'!AB158*'world pop by country'!AB159/'world pop by country'!AB$2</f>
        <v>5.1281179801434713E-3</v>
      </c>
      <c r="AC159" s="6">
        <f>'Edu index'!AC158*'world pop by country'!AC159/'world pop by country'!AC$2</f>
        <v>5.2172404270842401E-3</v>
      </c>
      <c r="AD159" s="6">
        <f>'Edu index'!AD158*'world pop by country'!AD159/'world pop by country'!AD$2</f>
        <v>5.3290486794877832E-3</v>
      </c>
      <c r="AE159" s="6">
        <f>'Edu index'!AE158*'world pop by country'!AE159/'world pop by country'!AE$2</f>
        <v>5.4382972605944851E-3</v>
      </c>
    </row>
    <row r="160" spans="1:31">
      <c r="A160" s="11" t="s">
        <v>1114</v>
      </c>
      <c r="B160" s="6">
        <f>'Edu index'!B159*'world pop by country'!B160/'world pop by country'!B$2</f>
        <v>0</v>
      </c>
      <c r="C160" s="6">
        <f>'Edu index'!C159*'world pop by country'!C160/'world pop by country'!C$2</f>
        <v>0</v>
      </c>
      <c r="D160" s="6">
        <f>'Edu index'!D159*'world pop by country'!D160/'world pop by country'!D$2</f>
        <v>0</v>
      </c>
      <c r="E160" s="6">
        <f>'Edu index'!E159*'world pop by country'!E160/'world pop by country'!E$2</f>
        <v>0</v>
      </c>
      <c r="F160" s="6">
        <f>'Edu index'!F159*'world pop by country'!F160/'world pop by country'!F$2</f>
        <v>0</v>
      </c>
      <c r="G160" s="6">
        <f>'Edu index'!G159*'world pop by country'!G160/'world pop by country'!G$2</f>
        <v>0</v>
      </c>
      <c r="H160" s="6">
        <f>'Edu index'!H159*'world pop by country'!H160/'world pop by country'!H$2</f>
        <v>0</v>
      </c>
      <c r="I160" s="6">
        <f>'Edu index'!I159*'world pop by country'!I160/'world pop by country'!I$2</f>
        <v>0</v>
      </c>
      <c r="J160" s="6">
        <f>'Edu index'!J159*'world pop by country'!J160/'world pop by country'!J$2</f>
        <v>0</v>
      </c>
      <c r="K160" s="6">
        <f>'Edu index'!K159*'world pop by country'!K160/'world pop by country'!K$2</f>
        <v>0</v>
      </c>
      <c r="L160" s="6">
        <f>'Edu index'!L159*'world pop by country'!L160/'world pop by country'!L$2</f>
        <v>0</v>
      </c>
      <c r="M160" s="6">
        <f>'Edu index'!M159*'world pop by country'!M160/'world pop by country'!M$2</f>
        <v>0</v>
      </c>
      <c r="N160" s="6">
        <f>'Edu index'!N159*'world pop by country'!N160/'world pop by country'!N$2</f>
        <v>0</v>
      </c>
      <c r="O160" s="6">
        <f>'Edu index'!O159*'world pop by country'!O160/'world pop by country'!O$2</f>
        <v>0</v>
      </c>
      <c r="P160" s="6">
        <f>'Edu index'!P159*'world pop by country'!P160/'world pop by country'!P$2</f>
        <v>0</v>
      </c>
      <c r="Q160" s="6">
        <f>'Edu index'!Q159*'world pop by country'!Q160/'world pop by country'!Q$2</f>
        <v>0</v>
      </c>
      <c r="R160" s="6">
        <f>'Edu index'!R159*'world pop by country'!R160/'world pop by country'!R$2</f>
        <v>0</v>
      </c>
      <c r="S160" s="6">
        <f>'Edu index'!S159*'world pop by country'!S160/'world pop by country'!S$2</f>
        <v>0</v>
      </c>
      <c r="T160" s="6">
        <f>'Edu index'!T159*'world pop by country'!T160/'world pop by country'!T$2</f>
        <v>0</v>
      </c>
      <c r="U160" s="6">
        <f>'Edu index'!U159*'world pop by country'!U160/'world pop by country'!U$2</f>
        <v>0</v>
      </c>
      <c r="V160" s="6">
        <f>'Edu index'!V159*'world pop by country'!V160/'world pop by country'!V$2</f>
        <v>2.8330619766424835E-4</v>
      </c>
      <c r="W160" s="6">
        <f>'Edu index'!W159*'world pop by country'!W160/'world pop by country'!W$2</f>
        <v>3.1970235078357091E-4</v>
      </c>
      <c r="X160" s="6">
        <f>'Edu index'!X159*'world pop by country'!X160/'world pop by country'!X$2</f>
        <v>3.1392049389398168E-4</v>
      </c>
      <c r="Y160" s="6">
        <f>'Edu index'!Y159*'world pop by country'!Y160/'world pop by country'!Y$2</f>
        <v>3.0795080156120855E-4</v>
      </c>
      <c r="Z160" s="6">
        <f>'Edu index'!Z159*'world pop by country'!Z160/'world pop by country'!Z$2</f>
        <v>3.0161488490438481E-4</v>
      </c>
      <c r="AA160" s="6">
        <f>'Edu index'!AA159*'world pop by country'!AA160/'world pop by country'!AA$2</f>
        <v>3.0312001781427662E-4</v>
      </c>
      <c r="AB160" s="6">
        <f>'Edu index'!AB159*'world pop by country'!AB160/'world pop by country'!AB$2</f>
        <v>3.0497172069741095E-4</v>
      </c>
      <c r="AC160" s="6">
        <f>'Edu index'!AC159*'world pop by country'!AC160/'world pop by country'!AC$2</f>
        <v>3.0421608957044525E-4</v>
      </c>
      <c r="AD160" s="6">
        <f>'Edu index'!AD159*'world pop by country'!AD160/'world pop by country'!AD$2</f>
        <v>2.9407497128521699E-4</v>
      </c>
      <c r="AE160" s="6">
        <f>'Edu index'!AE159*'world pop by country'!AE160/'world pop by country'!AE$2</f>
        <v>2.806810221672031E-4</v>
      </c>
    </row>
    <row r="161" spans="1:31">
      <c r="A161" s="11" t="s">
        <v>1115</v>
      </c>
      <c r="B161" s="6">
        <f>'Edu index'!B160*'world pop by country'!B161/'world pop by country'!B$2</f>
        <v>5.9956162064071627E-3</v>
      </c>
      <c r="C161" s="6">
        <f>'Edu index'!C160*'world pop by country'!C161/'world pop by country'!C$2</f>
        <v>6.1535645840390014E-3</v>
      </c>
      <c r="D161" s="6">
        <f>'Edu index'!D160*'world pop by country'!D161/'world pop by country'!D$2</f>
        <v>6.2832945677585668E-3</v>
      </c>
      <c r="E161" s="6">
        <f>'Edu index'!E160*'world pop by country'!E161/'world pop by country'!E$2</f>
        <v>6.4445067357399178E-3</v>
      </c>
      <c r="F161" s="6">
        <f>'Edu index'!F160*'world pop by country'!F161/'world pop by country'!F$2</f>
        <v>6.5714109742232869E-3</v>
      </c>
      <c r="G161" s="6">
        <f>'Edu index'!G160*'world pop by country'!G161/'world pop by country'!G$2</f>
        <v>6.6635268861928972E-3</v>
      </c>
      <c r="H161" s="6">
        <f>'Edu index'!H160*'world pop by country'!H161/'world pop by country'!H$2</f>
        <v>6.6892997869621969E-3</v>
      </c>
      <c r="I161" s="6">
        <f>'Edu index'!I160*'world pop by country'!I161/'world pop by country'!I$2</f>
        <v>6.673684260563903E-3</v>
      </c>
      <c r="J161" s="6">
        <f>'Edu index'!J160*'world pop by country'!J161/'world pop by country'!J$2</f>
        <v>6.6530671679170513E-3</v>
      </c>
      <c r="K161" s="6">
        <f>'Edu index'!K160*'world pop by country'!K161/'world pop by country'!K$2</f>
        <v>6.6279377716714563E-3</v>
      </c>
      <c r="L161" s="6">
        <f>'Edu index'!L160*'world pop by country'!L161/'world pop by country'!L$2</f>
        <v>6.6207211011196209E-3</v>
      </c>
      <c r="M161" s="6">
        <f>'Edu index'!M160*'world pop by country'!M161/'world pop by country'!M$2</f>
        <v>6.5721683145148766E-3</v>
      </c>
      <c r="N161" s="6">
        <f>'Edu index'!N160*'world pop by country'!N161/'world pop by country'!N$2</f>
        <v>6.5236009365235229E-3</v>
      </c>
      <c r="O161" s="6">
        <f>'Edu index'!O160*'world pop by country'!O161/'world pop by country'!O$2</f>
        <v>6.4946855795999982E-3</v>
      </c>
      <c r="P161" s="6">
        <f>'Edu index'!P160*'world pop by country'!P161/'world pop by country'!P$2</f>
        <v>6.495057667510293E-3</v>
      </c>
      <c r="Q161" s="6">
        <f>'Edu index'!Q160*'world pop by country'!Q161/'world pop by country'!Q$2</f>
        <v>6.5614978482226175E-3</v>
      </c>
      <c r="R161" s="6">
        <f>'Edu index'!R160*'world pop by country'!R161/'world pop by country'!R$2</f>
        <v>6.5671737861259906E-3</v>
      </c>
      <c r="S161" s="6">
        <f>'Edu index'!S160*'world pop by country'!S161/'world pop by country'!S$2</f>
        <v>6.5819024889611014E-3</v>
      </c>
      <c r="T161" s="6">
        <f>'Edu index'!T160*'world pop by country'!T161/'world pop by country'!T$2</f>
        <v>6.5920747150511397E-3</v>
      </c>
      <c r="U161" s="6">
        <f>'Edu index'!U160*'world pop by country'!U161/'world pop by country'!U$2</f>
        <v>6.5871778306582415E-3</v>
      </c>
      <c r="V161" s="6">
        <f>'Edu index'!V160*'world pop by country'!V161/'world pop by country'!V$2</f>
        <v>6.6628046261323209E-3</v>
      </c>
      <c r="W161" s="6">
        <f>'Edu index'!W160*'world pop by country'!W161/'world pop by country'!W$2</f>
        <v>6.7117609117167383E-3</v>
      </c>
      <c r="X161" s="6">
        <f>'Edu index'!X160*'world pop by country'!X161/'world pop by country'!X$2</f>
        <v>6.698707306610493E-3</v>
      </c>
      <c r="Y161" s="6">
        <f>'Edu index'!Y160*'world pop by country'!Y161/'world pop by country'!Y$2</f>
        <v>6.6215545327877514E-3</v>
      </c>
      <c r="Z161" s="6">
        <f>'Edu index'!Z160*'world pop by country'!Z161/'world pop by country'!Z$2</f>
        <v>6.6325836920171789E-3</v>
      </c>
      <c r="AA161" s="6">
        <f>'Edu index'!AA160*'world pop by country'!AA161/'world pop by country'!AA$2</f>
        <v>6.6303496802893299E-3</v>
      </c>
      <c r="AB161" s="6">
        <f>'Edu index'!AB160*'world pop by country'!AB161/'world pop by country'!AB$2</f>
        <v>6.5738782479313118E-3</v>
      </c>
      <c r="AC161" s="6">
        <f>'Edu index'!AC160*'world pop by country'!AC161/'world pop by country'!AC$2</f>
        <v>6.5061412331170595E-3</v>
      </c>
      <c r="AD161" s="6">
        <f>'Edu index'!AD160*'world pop by country'!AD161/'world pop by country'!AD$2</f>
        <v>6.4212523221854776E-3</v>
      </c>
      <c r="AE161" s="6">
        <f>'Edu index'!AE160*'world pop by country'!AE161/'world pop by country'!AE$2</f>
        <v>6.2677027191520478E-3</v>
      </c>
    </row>
    <row r="162" spans="1:31">
      <c r="A162" s="11" t="s">
        <v>1116</v>
      </c>
      <c r="B162" s="6">
        <f>'Edu index'!B161*'world pop by country'!B162/'world pop by country'!B$2</f>
        <v>1.9472580390053789E-3</v>
      </c>
      <c r="C162" s="6">
        <f>'Edu index'!C161*'world pop by country'!C162/'world pop by country'!C$2</f>
        <v>1.9942932073770364E-3</v>
      </c>
      <c r="D162" s="6">
        <f>'Edu index'!D161*'world pop by country'!D162/'world pop by country'!D$2</f>
        <v>2.0331356571792938E-3</v>
      </c>
      <c r="E162" s="6">
        <f>'Edu index'!E161*'world pop by country'!E162/'world pop by country'!E$2</f>
        <v>2.0313629707772816E-3</v>
      </c>
      <c r="F162" s="6">
        <f>'Edu index'!F161*'world pop by country'!F162/'world pop by country'!F$2</f>
        <v>2.1010263916382871E-3</v>
      </c>
      <c r="G162" s="6">
        <f>'Edu index'!G161*'world pop by country'!G162/'world pop by country'!G$2</f>
        <v>2.1348542735817834E-3</v>
      </c>
      <c r="H162" s="6">
        <f>'Edu index'!H161*'world pop by country'!H162/'world pop by country'!H$2</f>
        <v>2.1720711808952955E-3</v>
      </c>
      <c r="I162" s="6">
        <f>'Edu index'!I161*'world pop by country'!I162/'world pop by country'!I$2</f>
        <v>2.2140378251975703E-3</v>
      </c>
      <c r="J162" s="6">
        <f>'Edu index'!J161*'world pop by country'!J162/'world pop by country'!J$2</f>
        <v>2.251996437032128E-3</v>
      </c>
      <c r="K162" s="6">
        <f>'Edu index'!K161*'world pop by country'!K162/'world pop by country'!K$2</f>
        <v>2.2878031579464109E-3</v>
      </c>
      <c r="L162" s="6">
        <f>'Edu index'!L161*'world pop by country'!L162/'world pop by country'!L$2</f>
        <v>2.321559429893229E-3</v>
      </c>
      <c r="M162" s="6">
        <f>'Edu index'!M161*'world pop by country'!M162/'world pop by country'!M$2</f>
        <v>2.355668578340203E-3</v>
      </c>
      <c r="N162" s="6">
        <f>'Edu index'!N161*'world pop by country'!N162/'world pop by country'!N$2</f>
        <v>2.3657024163758508E-3</v>
      </c>
      <c r="O162" s="6">
        <f>'Edu index'!O161*'world pop by country'!O162/'world pop by country'!O$2</f>
        <v>2.3846941881145805E-3</v>
      </c>
      <c r="P162" s="6">
        <f>'Edu index'!P161*'world pop by country'!P162/'world pop by country'!P$2</f>
        <v>2.404024708517354E-3</v>
      </c>
      <c r="Q162" s="6">
        <f>'Edu index'!Q161*'world pop by country'!Q162/'world pop by country'!Q$2</f>
        <v>2.4249899447708586E-3</v>
      </c>
      <c r="R162" s="6">
        <f>'Edu index'!R161*'world pop by country'!R162/'world pop by country'!R$2</f>
        <v>2.4473790679137419E-3</v>
      </c>
      <c r="S162" s="6">
        <f>'Edu index'!S161*'world pop by country'!S162/'world pop by country'!S$2</f>
        <v>2.4669927796586505E-3</v>
      </c>
      <c r="T162" s="6">
        <f>'Edu index'!T161*'world pop by country'!T162/'world pop by country'!T$2</f>
        <v>2.5269671300906654E-3</v>
      </c>
      <c r="U162" s="6">
        <f>'Edu index'!U161*'world pop by country'!U162/'world pop by country'!U$2</f>
        <v>2.5268966468872576E-3</v>
      </c>
      <c r="V162" s="6">
        <f>'Edu index'!V161*'world pop by country'!V162/'world pop by country'!V$2</f>
        <v>2.5284201507574343E-3</v>
      </c>
      <c r="W162" s="6">
        <f>'Edu index'!W161*'world pop by country'!W162/'world pop by country'!W$2</f>
        <v>2.5372380340291435E-3</v>
      </c>
      <c r="X162" s="6">
        <f>'Edu index'!X161*'world pop by country'!X162/'world pop by country'!X$2</f>
        <v>2.5327381444862512E-3</v>
      </c>
      <c r="Y162" s="6">
        <f>'Edu index'!Y161*'world pop by country'!Y162/'world pop by country'!Y$2</f>
        <v>2.53434503710774E-3</v>
      </c>
      <c r="Z162" s="6">
        <f>'Edu index'!Z161*'world pop by country'!Z162/'world pop by country'!Z$2</f>
        <v>2.5330941046072968E-3</v>
      </c>
      <c r="AA162" s="6">
        <f>'Edu index'!AA161*'world pop by country'!AA162/'world pop by country'!AA$2</f>
        <v>2.5318203895232051E-3</v>
      </c>
      <c r="AB162" s="6">
        <f>'Edu index'!AB161*'world pop by country'!AB162/'world pop by country'!AB$2</f>
        <v>2.4697320225859675E-3</v>
      </c>
      <c r="AC162" s="6">
        <f>'Edu index'!AC161*'world pop by country'!AC162/'world pop by country'!AC$2</f>
        <v>2.4643991945905246E-3</v>
      </c>
      <c r="AD162" s="6">
        <f>'Edu index'!AD161*'world pop by country'!AD162/'world pop by country'!AD$2</f>
        <v>2.47205530625277E-3</v>
      </c>
      <c r="AE162" s="6">
        <f>'Edu index'!AE161*'world pop by country'!AE162/'world pop by country'!AE$2</f>
        <v>2.4789705718522141E-3</v>
      </c>
    </row>
    <row r="163" spans="1:31">
      <c r="A163" s="11" t="s">
        <v>1117</v>
      </c>
      <c r="B163" s="6">
        <f>'Edu index'!B162*'world pop by country'!B163/'world pop by country'!B$2</f>
        <v>4.4100688408367679E-4</v>
      </c>
      <c r="C163" s="6">
        <f>'Edu index'!C162*'world pop by country'!C163/'world pop by country'!C$2</f>
        <v>4.7086118897878059E-4</v>
      </c>
      <c r="D163" s="6">
        <f>'Edu index'!D162*'world pop by country'!D163/'world pop by country'!D$2</f>
        <v>4.9978935919816941E-4</v>
      </c>
      <c r="E163" s="6">
        <f>'Edu index'!E162*'world pop by country'!E163/'world pop by country'!E$2</f>
        <v>5.2762203537550314E-4</v>
      </c>
      <c r="F163" s="6">
        <f>'Edu index'!F162*'world pop by country'!F163/'world pop by country'!F$2</f>
        <v>5.566643718581659E-4</v>
      </c>
      <c r="G163" s="6">
        <f>'Edu index'!G162*'world pop by country'!G163/'world pop by country'!G$2</f>
        <v>5.8375038967608108E-4</v>
      </c>
      <c r="H163" s="6">
        <f>'Edu index'!H162*'world pop by country'!H163/'world pop by country'!H$2</f>
        <v>6.1329312140535083E-4</v>
      </c>
      <c r="I163" s="6">
        <f>'Edu index'!I162*'world pop by country'!I163/'world pop by country'!I$2</f>
        <v>6.4334057033398897E-4</v>
      </c>
      <c r="J163" s="6">
        <f>'Edu index'!J162*'world pop by country'!J163/'world pop by country'!J$2</f>
        <v>6.7406010341466234E-4</v>
      </c>
      <c r="K163" s="6">
        <f>'Edu index'!K162*'world pop by country'!K163/'world pop by country'!K$2</f>
        <v>7.0507294455507776E-4</v>
      </c>
      <c r="L163" s="6">
        <f>'Edu index'!L162*'world pop by country'!L163/'world pop by country'!L$2</f>
        <v>7.3680289042798064E-4</v>
      </c>
      <c r="M163" s="6">
        <f>'Edu index'!M162*'world pop by country'!M163/'world pop by country'!M$2</f>
        <v>7.6362334300735684E-4</v>
      </c>
      <c r="N163" s="6">
        <f>'Edu index'!N162*'world pop by country'!N163/'world pop by country'!N$2</f>
        <v>7.8937617511888082E-4</v>
      </c>
      <c r="O163" s="6">
        <f>'Edu index'!O162*'world pop by country'!O163/'world pop by country'!O$2</f>
        <v>8.1976080812425848E-4</v>
      </c>
      <c r="P163" s="6">
        <f>'Edu index'!P162*'world pop by country'!P163/'world pop by country'!P$2</f>
        <v>8.7782350747798315E-4</v>
      </c>
      <c r="Q163" s="6">
        <f>'Edu index'!Q162*'world pop by country'!Q163/'world pop by country'!Q$2</f>
        <v>9.183153195283794E-4</v>
      </c>
      <c r="R163" s="6">
        <f>'Edu index'!R162*'world pop by country'!R163/'world pop by country'!R$2</f>
        <v>9.7099646061997165E-4</v>
      </c>
      <c r="S163" s="6">
        <f>'Edu index'!S162*'world pop by country'!S163/'world pop by country'!S$2</f>
        <v>9.9151466438250862E-4</v>
      </c>
      <c r="T163" s="6">
        <f>'Edu index'!T162*'world pop by country'!T163/'world pop by country'!T$2</f>
        <v>1.074582533050272E-3</v>
      </c>
      <c r="U163" s="6">
        <f>'Edu index'!U162*'world pop by country'!U163/'world pop by country'!U$2</f>
        <v>1.1279335086303859E-3</v>
      </c>
      <c r="V163" s="6">
        <f>'Edu index'!V162*'world pop by country'!V163/'world pop by country'!V$2</f>
        <v>1.1609875143558509E-3</v>
      </c>
      <c r="W163" s="6">
        <f>'Edu index'!W162*'world pop by country'!W163/'world pop by country'!W$2</f>
        <v>1.1713240584762478E-3</v>
      </c>
      <c r="X163" s="6">
        <f>'Edu index'!X162*'world pop by country'!X163/'world pop by country'!X$2</f>
        <v>1.2381610958906513E-3</v>
      </c>
      <c r="Y163" s="6">
        <f>'Edu index'!Y162*'world pop by country'!Y163/'world pop by country'!Y$2</f>
        <v>1.3055614644438354E-3</v>
      </c>
      <c r="Z163" s="6">
        <f>'Edu index'!Z162*'world pop by country'!Z163/'world pop by country'!Z$2</f>
        <v>1.3290006074074545E-3</v>
      </c>
      <c r="AA163" s="6">
        <f>'Edu index'!AA162*'world pop by country'!AA163/'world pop by country'!AA$2</f>
        <v>1.3544903140010095E-3</v>
      </c>
      <c r="AB163" s="6">
        <f>'Edu index'!AB162*'world pop by country'!AB163/'world pop by country'!AB$2</f>
        <v>1.3683666453712534E-3</v>
      </c>
      <c r="AC163" s="6">
        <f>'Edu index'!AC162*'world pop by country'!AC163/'world pop by country'!AC$2</f>
        <v>1.3715570891327552E-3</v>
      </c>
      <c r="AD163" s="6">
        <f>'Edu index'!AD162*'world pop by country'!AD163/'world pop by country'!AD$2</f>
        <v>1.3705292632696874E-3</v>
      </c>
      <c r="AE163" s="6">
        <f>'Edu index'!AE162*'world pop by country'!AE163/'world pop by country'!AE$2</f>
        <v>1.3885028328135755E-3</v>
      </c>
    </row>
    <row r="164" spans="1:31">
      <c r="A164" s="11" t="s">
        <v>1118</v>
      </c>
      <c r="B164" s="6">
        <f>'Edu index'!B163*'world pop by country'!B164/'world pop by country'!B$2</f>
        <v>0</v>
      </c>
      <c r="C164" s="6">
        <f>'Edu index'!C163*'world pop by country'!C164/'world pop by country'!C$2</f>
        <v>0</v>
      </c>
      <c r="D164" s="6">
        <f>'Edu index'!D163*'world pop by country'!D164/'world pop by country'!D$2</f>
        <v>0</v>
      </c>
      <c r="E164" s="6">
        <f>'Edu index'!E163*'world pop by country'!E164/'world pop by country'!E$2</f>
        <v>0</v>
      </c>
      <c r="F164" s="6">
        <f>'Edu index'!F163*'world pop by country'!F164/'world pop by country'!F$2</f>
        <v>0</v>
      </c>
      <c r="G164" s="6">
        <f>'Edu index'!G163*'world pop by country'!G164/'world pop by country'!G$2</f>
        <v>0</v>
      </c>
      <c r="H164" s="6">
        <f>'Edu index'!H163*'world pop by country'!H164/'world pop by country'!H$2</f>
        <v>0</v>
      </c>
      <c r="I164" s="6">
        <f>'Edu index'!I163*'world pop by country'!I164/'world pop by country'!I$2</f>
        <v>0</v>
      </c>
      <c r="J164" s="6">
        <f>'Edu index'!J163*'world pop by country'!J164/'world pop by country'!J$2</f>
        <v>0</v>
      </c>
      <c r="K164" s="6">
        <f>'Edu index'!K163*'world pop by country'!K164/'world pop by country'!K$2</f>
        <v>0</v>
      </c>
      <c r="L164" s="6">
        <f>'Edu index'!L163*'world pop by country'!L164/'world pop by country'!L$2</f>
        <v>0</v>
      </c>
      <c r="M164" s="6">
        <f>'Edu index'!M163*'world pop by country'!M164/'world pop by country'!M$2</f>
        <v>0</v>
      </c>
      <c r="N164" s="6">
        <f>'Edu index'!N163*'world pop by country'!N164/'world pop by country'!N$2</f>
        <v>0</v>
      </c>
      <c r="O164" s="6">
        <f>'Edu index'!O163*'world pop by country'!O164/'world pop by country'!O$2</f>
        <v>0</v>
      </c>
      <c r="P164" s="6">
        <f>'Edu index'!P163*'world pop by country'!P164/'world pop by country'!P$2</f>
        <v>5.6873920022779365E-5</v>
      </c>
      <c r="Q164" s="6">
        <f>'Edu index'!Q163*'world pop by country'!Q164/'world pop by country'!Q$2</f>
        <v>5.5695537254887938E-5</v>
      </c>
      <c r="R164" s="6">
        <f>'Edu index'!R163*'world pop by country'!R164/'world pop by country'!R$2</f>
        <v>5.4687779197645974E-5</v>
      </c>
      <c r="S164" s="6">
        <f>'Edu index'!S163*'world pop by country'!S164/'world pop by country'!S$2</f>
        <v>5.3549365626717953E-5</v>
      </c>
      <c r="T164" s="6">
        <f>'Edu index'!T163*'world pop by country'!T164/'world pop by country'!T$2</f>
        <v>5.2452774281470589E-5</v>
      </c>
      <c r="U164" s="6">
        <f>'Edu index'!U163*'world pop by country'!U164/'world pop by country'!U$2</f>
        <v>5.1809464297505436E-5</v>
      </c>
      <c r="V164" s="6">
        <f>'Edu index'!V163*'world pop by country'!V164/'world pop by country'!V$2</f>
        <v>5.0787289138963802E-5</v>
      </c>
      <c r="W164" s="6">
        <f>'Edu index'!W163*'world pop by country'!W164/'world pop by country'!W$2</f>
        <v>5.1263457953446961E-5</v>
      </c>
      <c r="X164" s="6">
        <f>'Edu index'!X163*'world pop by country'!X164/'world pop by country'!X$2</f>
        <v>5.2530798926089795E-5</v>
      </c>
      <c r="Y164" s="6">
        <f>'Edu index'!Y163*'world pop by country'!Y164/'world pop by country'!Y$2</f>
        <v>5.2390434833800272E-5</v>
      </c>
      <c r="Z164" s="6">
        <f>'Edu index'!Z163*'world pop by country'!Z164/'world pop by country'!Z$2</f>
        <v>5.2089348640129525E-5</v>
      </c>
      <c r="AA164" s="6">
        <f>'Edu index'!AA163*'world pop by country'!AA164/'world pop by country'!AA$2</f>
        <v>5.3093696204923676E-5</v>
      </c>
      <c r="AB164" s="6">
        <f>'Edu index'!AB163*'world pop by country'!AB164/'world pop by country'!AB$2</f>
        <v>5.2950184833202474E-5</v>
      </c>
      <c r="AC164" s="6">
        <f>'Edu index'!AC163*'world pop by country'!AC164/'world pop by country'!AC$2</f>
        <v>5.2774379114777691E-5</v>
      </c>
      <c r="AD164" s="6">
        <f>'Edu index'!AD163*'world pop by country'!AD164/'world pop by country'!AD$2</f>
        <v>5.2540216664010458E-5</v>
      </c>
      <c r="AE164" s="6">
        <f>'Edu index'!AE163*'world pop by country'!AE164/'world pop by country'!AE$2</f>
        <v>5.3544140596180017E-5</v>
      </c>
    </row>
    <row r="165" spans="1:31">
      <c r="A165" s="11" t="s">
        <v>1119</v>
      </c>
      <c r="B165" s="6">
        <f>'Edu index'!B164*'world pop by country'!B165/'world pop by country'!B$2</f>
        <v>1.7701820536981359E-3</v>
      </c>
      <c r="C165" s="6">
        <f>'Edu index'!C164*'world pop by country'!C165/'world pop by country'!C$2</f>
        <v>1.7674208348065635E-3</v>
      </c>
      <c r="D165" s="6">
        <f>'Edu index'!D164*'world pop by country'!D165/'world pop by country'!D$2</f>
        <v>1.77085083421563E-3</v>
      </c>
      <c r="E165" s="6">
        <f>'Edu index'!E164*'world pop by country'!E165/'world pop by country'!E$2</f>
        <v>1.8737391250734916E-3</v>
      </c>
      <c r="F165" s="6">
        <f>'Edu index'!F164*'world pop by country'!F165/'world pop by country'!F$2</f>
        <v>1.8847280974768881E-3</v>
      </c>
      <c r="G165" s="6">
        <f>'Edu index'!G164*'world pop by country'!G165/'world pop by country'!G$2</f>
        <v>1.8944697086434471E-3</v>
      </c>
      <c r="H165" s="6">
        <f>'Edu index'!H164*'world pop by country'!H165/'world pop by country'!H$2</f>
        <v>1.9056496352067942E-3</v>
      </c>
      <c r="I165" s="6">
        <f>'Edu index'!I164*'world pop by country'!I165/'world pop by country'!I$2</f>
        <v>1.9366167319968645E-3</v>
      </c>
      <c r="J165" s="6">
        <f>'Edu index'!J164*'world pop by country'!J165/'world pop by country'!J$2</f>
        <v>1.9736114604715659E-3</v>
      </c>
      <c r="K165" s="6">
        <f>'Edu index'!K164*'world pop by country'!K165/'world pop by country'!K$2</f>
        <v>1.9556899121939502E-3</v>
      </c>
      <c r="L165" s="6">
        <f>'Edu index'!L164*'world pop by country'!L165/'world pop by country'!L$2</f>
        <v>1.9403457118397764E-3</v>
      </c>
      <c r="M165" s="6">
        <f>'Edu index'!M164*'world pop by country'!M165/'world pop by country'!M$2</f>
        <v>1.9178518588567177E-3</v>
      </c>
      <c r="N165" s="6">
        <f>'Edu index'!N164*'world pop by country'!N165/'world pop by country'!N$2</f>
        <v>1.8921204929430624E-3</v>
      </c>
      <c r="O165" s="6">
        <f>'Edu index'!O164*'world pop by country'!O165/'world pop by country'!O$2</f>
        <v>1.8752530250032572E-3</v>
      </c>
      <c r="P165" s="6">
        <f>'Edu index'!P164*'world pop by country'!P165/'world pop by country'!P$2</f>
        <v>1.7583192960607451E-3</v>
      </c>
      <c r="Q165" s="6">
        <f>'Edu index'!Q164*'world pop by country'!Q165/'world pop by country'!Q$2</f>
        <v>1.7351966012314278E-3</v>
      </c>
      <c r="R165" s="6">
        <f>'Edu index'!R164*'world pop by country'!R165/'world pop by country'!R$2</f>
        <v>1.7128164757113625E-3</v>
      </c>
      <c r="S165" s="6">
        <f>'Edu index'!S164*'world pop by country'!S165/'world pop by country'!S$2</f>
        <v>1.6892548186051247E-3</v>
      </c>
      <c r="T165" s="6">
        <f>'Edu index'!T164*'world pop by country'!T165/'world pop by country'!T$2</f>
        <v>1.6435931463457615E-3</v>
      </c>
      <c r="U165" s="6">
        <f>'Edu index'!U164*'world pop by country'!U165/'world pop by country'!U$2</f>
        <v>1.6225575976139663E-3</v>
      </c>
      <c r="V165" s="6">
        <f>'Edu index'!V164*'world pop by country'!V165/'world pop by country'!V$2</f>
        <v>1.6130763127974223E-3</v>
      </c>
      <c r="W165" s="6">
        <f>'Edu index'!W164*'world pop by country'!W165/'world pop by country'!W$2</f>
        <v>1.5831871294860658E-3</v>
      </c>
      <c r="X165" s="6">
        <f>'Edu index'!X164*'world pop by country'!X165/'world pop by country'!X$2</f>
        <v>1.5613763197855385E-3</v>
      </c>
      <c r="Y165" s="6">
        <f>'Edu index'!Y164*'world pop by country'!Y165/'world pop by country'!Y$2</f>
        <v>1.6299199304785133E-3</v>
      </c>
      <c r="Z165" s="6">
        <f>'Edu index'!Z164*'world pop by country'!Z165/'world pop by country'!Z$2</f>
        <v>1.6069514069958571E-3</v>
      </c>
      <c r="AA165" s="6">
        <f>'Edu index'!AA164*'world pop by country'!AA165/'world pop by country'!AA$2</f>
        <v>1.5871414592692724E-3</v>
      </c>
      <c r="AB165" s="6">
        <f>'Edu index'!AB164*'world pop by country'!AB165/'world pop by country'!AB$2</f>
        <v>1.5665592979943941E-3</v>
      </c>
      <c r="AC165" s="6">
        <f>'Edu index'!AC164*'world pop by country'!AC165/'world pop by country'!AC$2</f>
        <v>1.5441469032110163E-3</v>
      </c>
      <c r="AD165" s="6">
        <f>'Edu index'!AD164*'world pop by country'!AD165/'world pop by country'!AD$2</f>
        <v>1.5241304739712119E-3</v>
      </c>
      <c r="AE165" s="6">
        <f>'Edu index'!AE164*'world pop by country'!AE165/'world pop by country'!AE$2</f>
        <v>1.5144918786174988E-3</v>
      </c>
    </row>
    <row r="166" spans="1:31">
      <c r="A166" s="11" t="s">
        <v>1120</v>
      </c>
      <c r="B166" s="6">
        <f>'Edu index'!B165*'world pop by country'!B166/'world pop by country'!B$2</f>
        <v>1.2334531519980179E-3</v>
      </c>
      <c r="C166" s="6">
        <f>'Edu index'!C165*'world pop by country'!C166/'world pop by country'!C$2</f>
        <v>1.2522105307514011E-3</v>
      </c>
      <c r="D166" s="6">
        <f>'Edu index'!D165*'world pop by country'!D166/'world pop by country'!D$2</f>
        <v>1.2711248646885384E-3</v>
      </c>
      <c r="E166" s="6">
        <f>'Edu index'!E165*'world pop by country'!E166/'world pop by country'!E$2</f>
        <v>1.289615221148382E-3</v>
      </c>
      <c r="F166" s="6">
        <f>'Edu index'!F165*'world pop by country'!F166/'world pop by country'!F$2</f>
        <v>1.293238399715299E-3</v>
      </c>
      <c r="G166" s="6">
        <f>'Edu index'!G165*'world pop by country'!G166/'world pop by country'!G$2</f>
        <v>1.2923754511236765E-3</v>
      </c>
      <c r="H166" s="6">
        <f>'Edu index'!H165*'world pop by country'!H166/'world pop by country'!H$2</f>
        <v>1.3036610833004998E-3</v>
      </c>
      <c r="I166" s="6">
        <f>'Edu index'!I165*'world pop by country'!I166/'world pop by country'!I$2</f>
        <v>1.3229756633756015E-3</v>
      </c>
      <c r="J166" s="6">
        <f>'Edu index'!J165*'world pop by country'!J166/'world pop by country'!J$2</f>
        <v>1.3438035553347656E-3</v>
      </c>
      <c r="K166" s="6">
        <f>'Edu index'!K165*'world pop by country'!K166/'world pop by country'!K$2</f>
        <v>1.3534492456216622E-3</v>
      </c>
      <c r="L166" s="6">
        <f>'Edu index'!L165*'world pop by country'!L166/'world pop by country'!L$2</f>
        <v>1.3591316624954571E-3</v>
      </c>
      <c r="M166" s="6">
        <f>'Edu index'!M165*'world pop by country'!M166/'world pop by country'!M$2</f>
        <v>1.3448116035530793E-3</v>
      </c>
      <c r="N166" s="6">
        <f>'Edu index'!N165*'world pop by country'!N166/'world pop by country'!N$2</f>
        <v>1.3251729837803414E-3</v>
      </c>
      <c r="O166" s="6">
        <f>'Edu index'!O165*'world pop by country'!O166/'world pop by country'!O$2</f>
        <v>1.322001755933503E-3</v>
      </c>
      <c r="P166" s="6">
        <f>'Edu index'!P165*'world pop by country'!P166/'world pop by country'!P$2</f>
        <v>1.3135293343748038E-3</v>
      </c>
      <c r="Q166" s="6">
        <f>'Edu index'!Q165*'world pop by country'!Q166/'world pop by country'!Q$2</f>
        <v>1.2953344646824297E-3</v>
      </c>
      <c r="R166" s="6">
        <f>'Edu index'!R165*'world pop by country'!R166/'world pop by country'!R$2</f>
        <v>1.282152143506871E-3</v>
      </c>
      <c r="S166" s="6">
        <f>'Edu index'!S165*'world pop by country'!S166/'world pop by country'!S$2</f>
        <v>1.2708244370101597E-3</v>
      </c>
      <c r="T166" s="6">
        <f>'Edu index'!T165*'world pop by country'!T166/'world pop by country'!T$2</f>
        <v>1.2653574956142907E-3</v>
      </c>
      <c r="U166" s="6">
        <f>'Edu index'!U165*'world pop by country'!U166/'world pop by country'!U$2</f>
        <v>1.2722205619203066E-3</v>
      </c>
      <c r="V166" s="6">
        <f>'Edu index'!V165*'world pop by country'!V166/'world pop by country'!V$2</f>
        <v>1.2611103727956029E-3</v>
      </c>
      <c r="W166" s="6">
        <f>'Edu index'!W165*'world pop by country'!W166/'world pop by country'!W$2</f>
        <v>1.250224627277781E-3</v>
      </c>
      <c r="X166" s="6">
        <f>'Edu index'!X165*'world pop by country'!X166/'world pop by country'!X$2</f>
        <v>1.2421808832264705E-3</v>
      </c>
      <c r="Y166" s="6">
        <f>'Edu index'!Y165*'world pop by country'!Y166/'world pop by country'!Y$2</f>
        <v>1.2297855431476878E-3</v>
      </c>
      <c r="Z166" s="6">
        <f>'Edu index'!Z165*'world pop by country'!Z166/'world pop by country'!Z$2</f>
        <v>1.1980111196198894E-3</v>
      </c>
      <c r="AA166" s="6">
        <f>'Edu index'!AA165*'world pop by country'!AA166/'world pop by country'!AA$2</f>
        <v>1.1934007261566787E-3</v>
      </c>
      <c r="AB166" s="6">
        <f>'Edu index'!AB165*'world pop by country'!AB166/'world pop by country'!AB$2</f>
        <v>1.1787348957850426E-3</v>
      </c>
      <c r="AC166" s="6">
        <f>'Edu index'!AC165*'world pop by country'!AC166/'world pop by country'!AC$2</f>
        <v>1.1692471905972086E-3</v>
      </c>
      <c r="AD166" s="6">
        <f>'Edu index'!AD165*'world pop by country'!AD166/'world pop by country'!AD$2</f>
        <v>1.1729114268352705E-3</v>
      </c>
      <c r="AE166" s="6">
        <f>'Edu index'!AE165*'world pop by country'!AE166/'world pop by country'!AE$2</f>
        <v>1.1620569780208185E-3</v>
      </c>
    </row>
    <row r="167" spans="1:31">
      <c r="A167" s="11" t="s">
        <v>1121</v>
      </c>
      <c r="B167" s="6">
        <f>'Edu index'!B166*'world pop by country'!B167/'world pop by country'!B$2</f>
        <v>6.4045967513829771E-4</v>
      </c>
      <c r="C167" s="6">
        <f>'Edu index'!C166*'world pop by country'!C167/'world pop by country'!C$2</f>
        <v>6.5443130765184163E-4</v>
      </c>
      <c r="D167" s="6">
        <f>'Edu index'!D166*'world pop by country'!D167/'world pop by country'!D$2</f>
        <v>6.6251732331756895E-4</v>
      </c>
      <c r="E167" s="6">
        <f>'Edu index'!E166*'world pop by country'!E167/'world pop by country'!E$2</f>
        <v>6.686627191643291E-4</v>
      </c>
      <c r="F167" s="6">
        <f>'Edu index'!F166*'world pop by country'!F167/'world pop by country'!F$2</f>
        <v>6.754258330976138E-4</v>
      </c>
      <c r="G167" s="6">
        <f>'Edu index'!G166*'world pop by country'!G167/'world pop by country'!G$2</f>
        <v>6.8278069647258112E-4</v>
      </c>
      <c r="H167" s="6">
        <f>'Edu index'!H166*'world pop by country'!H167/'world pop by country'!H$2</f>
        <v>6.9526536152257721E-4</v>
      </c>
      <c r="I167" s="6">
        <f>'Edu index'!I166*'world pop by country'!I167/'world pop by country'!I$2</f>
        <v>7.0686951304342507E-4</v>
      </c>
      <c r="J167" s="6">
        <f>'Edu index'!J166*'world pop by country'!J167/'world pop by country'!J$2</f>
        <v>7.2054943717268728E-4</v>
      </c>
      <c r="K167" s="6">
        <f>'Edu index'!K166*'world pop by country'!K167/'world pop by country'!K$2</f>
        <v>7.3461338495135482E-4</v>
      </c>
      <c r="L167" s="6">
        <f>'Edu index'!L166*'world pop by country'!L167/'world pop by country'!L$2</f>
        <v>7.4928288384015025E-4</v>
      </c>
      <c r="M167" s="6">
        <f>'Edu index'!M166*'world pop by country'!M167/'world pop by country'!M$2</f>
        <v>7.7861272095157571E-4</v>
      </c>
      <c r="N167" s="6">
        <f>'Edu index'!N166*'world pop by country'!N167/'world pop by country'!N$2</f>
        <v>7.8659932082945742E-4</v>
      </c>
      <c r="O167" s="6">
        <f>'Edu index'!O166*'world pop by country'!O167/'world pop by country'!O$2</f>
        <v>8.3772974980721204E-4</v>
      </c>
      <c r="P167" s="6">
        <f>'Edu index'!P166*'world pop by country'!P167/'world pop by country'!P$2</f>
        <v>8.886783040345991E-4</v>
      </c>
      <c r="Q167" s="6">
        <f>'Edu index'!Q166*'world pop by country'!Q167/'world pop by country'!Q$2</f>
        <v>9.4754346130178477E-4</v>
      </c>
      <c r="R167" s="6">
        <f>'Edu index'!R166*'world pop by country'!R167/'world pop by country'!R$2</f>
        <v>9.8791216533621658E-4</v>
      </c>
      <c r="S167" s="6">
        <f>'Edu index'!S166*'world pop by country'!S167/'world pop by country'!S$2</f>
        <v>1.0336058534642933E-3</v>
      </c>
      <c r="T167" s="6">
        <f>'Edu index'!T166*'world pop by country'!T167/'world pop by country'!T$2</f>
        <v>1.0435346688141085E-3</v>
      </c>
      <c r="U167" s="6">
        <f>'Edu index'!U166*'world pop by country'!U167/'world pop by country'!U$2</f>
        <v>1.0752914085811439E-3</v>
      </c>
      <c r="V167" s="6">
        <f>'Edu index'!V166*'world pop by country'!V167/'world pop by country'!V$2</f>
        <v>1.0813276985216327E-3</v>
      </c>
      <c r="W167" s="6">
        <f>'Edu index'!W166*'world pop by country'!W167/'world pop by country'!W$2</f>
        <v>1.1215251016198926E-3</v>
      </c>
      <c r="X167" s="6">
        <f>'Edu index'!X166*'world pop by country'!X167/'world pop by country'!X$2</f>
        <v>1.1842673696534534E-3</v>
      </c>
      <c r="Y167" s="6">
        <f>'Edu index'!Y166*'world pop by country'!Y167/'world pop by country'!Y$2</f>
        <v>9.825170873604956E-4</v>
      </c>
      <c r="Z167" s="6">
        <f>'Edu index'!Z166*'world pop by country'!Z167/'world pop by country'!Z$2</f>
        <v>9.3069747559443652E-4</v>
      </c>
      <c r="AA167" s="6">
        <f>'Edu index'!AA166*'world pop by country'!AA167/'world pop by country'!AA$2</f>
        <v>9.0728360455035329E-4</v>
      </c>
      <c r="AB167" s="6">
        <f>'Edu index'!AB166*'world pop by country'!AB167/'world pop by country'!AB$2</f>
        <v>9.2472874656738353E-4</v>
      </c>
      <c r="AC167" s="6">
        <f>'Edu index'!AC166*'world pop by country'!AC167/'world pop by country'!AC$2</f>
        <v>9.4410812226623938E-4</v>
      </c>
      <c r="AD167" s="6">
        <f>'Edu index'!AD166*'world pop by country'!AD167/'world pop by country'!AD$2</f>
        <v>9.5856836936286508E-4</v>
      </c>
      <c r="AE167" s="6">
        <f>'Edu index'!AE166*'world pop by country'!AE167/'world pop by country'!AE$2</f>
        <v>9.7246017056077739E-4</v>
      </c>
    </row>
    <row r="168" spans="1:31">
      <c r="A168" s="11" t="s">
        <v>1122</v>
      </c>
      <c r="B168" s="6">
        <f>'Edu index'!B167*'world pop by country'!B168/'world pop by country'!B$2</f>
        <v>4.6304255582264772E-4</v>
      </c>
      <c r="C168" s="6">
        <f>'Edu index'!C167*'world pop by country'!C168/'world pop by country'!C$2</f>
        <v>4.7758016361324195E-4</v>
      </c>
      <c r="D168" s="6">
        <f>'Edu index'!D167*'world pop by country'!D168/'world pop by country'!D$2</f>
        <v>4.8982960050153457E-4</v>
      </c>
      <c r="E168" s="6">
        <f>'Edu index'!E167*'world pop by country'!E168/'world pop by country'!E$2</f>
        <v>4.8404329176168038E-4</v>
      </c>
      <c r="F168" s="6">
        <f>'Edu index'!F167*'world pop by country'!F168/'world pop by country'!F$2</f>
        <v>4.8102281877820984E-4</v>
      </c>
      <c r="G168" s="6">
        <f>'Edu index'!G167*'world pop by country'!G168/'world pop by country'!G$2</f>
        <v>4.9233552089409716E-4</v>
      </c>
      <c r="H168" s="6">
        <f>'Edu index'!H167*'world pop by country'!H168/'world pop by country'!H$2</f>
        <v>4.9487780201890139E-4</v>
      </c>
      <c r="I168" s="6">
        <f>'Edu index'!I167*'world pop by country'!I168/'world pop by country'!I$2</f>
        <v>4.9823043468101536E-4</v>
      </c>
      <c r="J168" s="6">
        <f>'Edu index'!J167*'world pop by country'!J168/'world pop by country'!J$2</f>
        <v>5.0061543916883405E-4</v>
      </c>
      <c r="K168" s="6">
        <f>'Edu index'!K167*'world pop by country'!K168/'world pop by country'!K$2</f>
        <v>5.0340782618791885E-4</v>
      </c>
      <c r="L168" s="6">
        <f>'Edu index'!L167*'world pop by country'!L168/'world pop by country'!L$2</f>
        <v>5.1307362567977704E-4</v>
      </c>
      <c r="M168" s="6">
        <f>'Edu index'!M167*'world pop by country'!M168/'world pop by country'!M$2</f>
        <v>5.1893939817167017E-4</v>
      </c>
      <c r="N168" s="6">
        <f>'Edu index'!N167*'world pop by country'!N168/'world pop by country'!N$2</f>
        <v>5.301702738929019E-4</v>
      </c>
      <c r="O168" s="6">
        <f>'Edu index'!O167*'world pop by country'!O168/'world pop by country'!O$2</f>
        <v>5.4499868494050057E-4</v>
      </c>
      <c r="P168" s="6">
        <f>'Edu index'!P167*'world pop by country'!P168/'world pop by country'!P$2</f>
        <v>5.5186319744991654E-4</v>
      </c>
      <c r="Q168" s="6">
        <f>'Edu index'!Q167*'world pop by country'!Q168/'world pop by country'!Q$2</f>
        <v>5.611456502916134E-4</v>
      </c>
      <c r="R168" s="6">
        <f>'Edu index'!R167*'world pop by country'!R168/'world pop by country'!R$2</f>
        <v>5.7105209628693942E-4</v>
      </c>
      <c r="S168" s="6">
        <f>'Edu index'!S167*'world pop by country'!S168/'world pop by country'!S$2</f>
        <v>5.7610529666739317E-4</v>
      </c>
      <c r="T168" s="6">
        <f>'Edu index'!T167*'world pop by country'!T168/'world pop by country'!T$2</f>
        <v>6.0538445366322823E-4</v>
      </c>
      <c r="U168" s="6">
        <f>'Edu index'!U167*'world pop by country'!U168/'world pop by country'!U$2</f>
        <v>6.1095270782574171E-4</v>
      </c>
      <c r="V168" s="6">
        <f>'Edu index'!V167*'world pop by country'!V168/'world pop by country'!V$2</f>
        <v>6.1776279692221756E-4</v>
      </c>
      <c r="W168" s="6">
        <f>'Edu index'!W167*'world pop by country'!W168/'world pop by country'!W$2</f>
        <v>6.2144209995281116E-4</v>
      </c>
      <c r="X168" s="6">
        <f>'Edu index'!X167*'world pop by country'!X168/'world pop by country'!X$2</f>
        <v>6.2771306375021996E-4</v>
      </c>
      <c r="Y168" s="6">
        <f>'Edu index'!Y167*'world pop by country'!Y168/'world pop by country'!Y$2</f>
        <v>6.3341907524732679E-4</v>
      </c>
      <c r="Z168" s="6">
        <f>'Edu index'!Z167*'world pop by country'!Z168/'world pop by country'!Z$2</f>
        <v>6.3777585807991196E-4</v>
      </c>
      <c r="AA168" s="6">
        <f>'Edu index'!AA167*'world pop by country'!AA168/'world pop by country'!AA$2</f>
        <v>6.4397561062479267E-4</v>
      </c>
      <c r="AB168" s="6">
        <f>'Edu index'!AB167*'world pop by country'!AB168/'world pop by country'!AB$2</f>
        <v>6.5636618375987724E-4</v>
      </c>
      <c r="AC168" s="6">
        <f>'Edu index'!AC167*'world pop by country'!AC168/'world pop by country'!AC$2</f>
        <v>6.6670133737970372E-4</v>
      </c>
      <c r="AD168" s="6">
        <f>'Edu index'!AD167*'world pop by country'!AD168/'world pop by country'!AD$2</f>
        <v>6.7842391648481007E-4</v>
      </c>
      <c r="AE168" s="6">
        <f>'Edu index'!AE167*'world pop by country'!AE168/'world pop by country'!AE$2</f>
        <v>6.9741716110158876E-4</v>
      </c>
    </row>
    <row r="169" spans="1:31">
      <c r="A169" s="11" t="s">
        <v>1123</v>
      </c>
      <c r="B169" s="6">
        <f>'Edu index'!B168*'world pop by country'!B169/'world pop by country'!B$2</f>
        <v>9.1325153584570669E-4</v>
      </c>
      <c r="C169" s="6">
        <f>'Edu index'!C168*'world pop by country'!C169/'world pop by country'!C$2</f>
        <v>9.4469789588897985E-4</v>
      </c>
      <c r="D169" s="6">
        <f>'Edu index'!D168*'world pop by country'!D169/'world pop by country'!D$2</f>
        <v>9.6276266027368017E-4</v>
      </c>
      <c r="E169" s="6">
        <f>'Edu index'!E168*'world pop by country'!E169/'world pop by country'!E$2</f>
        <v>9.8456887023776673E-4</v>
      </c>
      <c r="F169" s="6">
        <f>'Edu index'!F168*'world pop by country'!F169/'world pop by country'!F$2</f>
        <v>9.9688347065441133E-4</v>
      </c>
      <c r="G169" s="6">
        <f>'Edu index'!G168*'world pop by country'!G169/'world pop by country'!G$2</f>
        <v>1.0132167163379507E-3</v>
      </c>
      <c r="H169" s="6">
        <f>'Edu index'!H168*'world pop by country'!H169/'world pop by country'!H$2</f>
        <v>1.0187421360605491E-3</v>
      </c>
      <c r="I169" s="6">
        <f>'Edu index'!I168*'world pop by country'!I169/'world pop by country'!I$2</f>
        <v>1.0357507324379816E-3</v>
      </c>
      <c r="J169" s="6">
        <f>'Edu index'!J168*'world pop by country'!J169/'world pop by country'!J$2</f>
        <v>1.0798753964928018E-3</v>
      </c>
      <c r="K169" s="6">
        <f>'Edu index'!K168*'world pop by country'!K169/'world pop by country'!K$2</f>
        <v>1.1263835112790125E-3</v>
      </c>
      <c r="L169" s="6">
        <f>'Edu index'!L168*'world pop by country'!L169/'world pop by country'!L$2</f>
        <v>1.1709678856234168E-3</v>
      </c>
      <c r="M169" s="6">
        <f>'Edu index'!M168*'world pop by country'!M169/'world pop by country'!M$2</f>
        <v>1.2207888246845479E-3</v>
      </c>
      <c r="N169" s="6">
        <f>'Edu index'!N168*'world pop by country'!N169/'world pop by country'!N$2</f>
        <v>1.2740868212519788E-3</v>
      </c>
      <c r="O169" s="6">
        <f>'Edu index'!O168*'world pop by country'!O169/'world pop by country'!O$2</f>
        <v>1.3373383769453621E-3</v>
      </c>
      <c r="P169" s="6">
        <f>'Edu index'!P168*'world pop by country'!P169/'world pop by country'!P$2</f>
        <v>1.4030692724239806E-3</v>
      </c>
      <c r="Q169" s="6">
        <f>'Edu index'!Q168*'world pop by country'!Q169/'world pop by country'!Q$2</f>
        <v>1.4923703076692471E-3</v>
      </c>
      <c r="R169" s="6">
        <f>'Edu index'!R168*'world pop by country'!R169/'world pop by country'!R$2</f>
        <v>1.5608392823661223E-3</v>
      </c>
      <c r="S169" s="6">
        <f>'Edu index'!S168*'world pop by country'!S169/'world pop by country'!S$2</f>
        <v>1.6318395924854931E-3</v>
      </c>
      <c r="T169" s="6">
        <f>'Edu index'!T168*'world pop by country'!T169/'world pop by country'!T$2</f>
        <v>1.7038283732024519E-3</v>
      </c>
      <c r="U169" s="6">
        <f>'Edu index'!U168*'world pop by country'!U169/'world pop by country'!U$2</f>
        <v>1.7749659556109216E-3</v>
      </c>
      <c r="V169" s="6">
        <f>'Edu index'!V168*'world pop by country'!V169/'world pop by country'!V$2</f>
        <v>1.8267329705210322E-3</v>
      </c>
      <c r="W169" s="6">
        <f>'Edu index'!W168*'world pop by country'!W169/'world pop by country'!W$2</f>
        <v>1.8456795264462054E-3</v>
      </c>
      <c r="X169" s="6">
        <f>'Edu index'!X168*'world pop by country'!X169/'world pop by country'!X$2</f>
        <v>1.9178452598819465E-3</v>
      </c>
      <c r="Y169" s="6">
        <f>'Edu index'!Y168*'world pop by country'!Y169/'world pop by country'!Y$2</f>
        <v>1.8956059530658657E-3</v>
      </c>
      <c r="Z169" s="6">
        <f>'Edu index'!Z168*'world pop by country'!Z169/'world pop by country'!Z$2</f>
        <v>1.9374029987553937E-3</v>
      </c>
      <c r="AA169" s="6">
        <f>'Edu index'!AA168*'world pop by country'!AA169/'world pop by country'!AA$2</f>
        <v>2.0272899157511223E-3</v>
      </c>
      <c r="AB169" s="6">
        <f>'Edu index'!AB168*'world pop by country'!AB169/'world pop by country'!AB$2</f>
        <v>2.0824692969023625E-3</v>
      </c>
      <c r="AC169" s="6">
        <f>'Edu index'!AC168*'world pop by country'!AC169/'world pop by country'!AC$2</f>
        <v>2.0895869890136479E-3</v>
      </c>
      <c r="AD169" s="6">
        <f>'Edu index'!AD168*'world pop by country'!AD169/'world pop by country'!AD$2</f>
        <v>2.0870229584224352E-3</v>
      </c>
      <c r="AE169" s="6">
        <f>'Edu index'!AE168*'world pop by country'!AE169/'world pop by country'!AE$2</f>
        <v>2.1269254183950603E-3</v>
      </c>
    </row>
    <row r="170" spans="1:31">
      <c r="A170" s="11" t="s">
        <v>1124</v>
      </c>
      <c r="B170" s="6">
        <f>'Edu index'!B169*'world pop by country'!B170/'world pop by country'!B$2</f>
        <v>3.4286611432938095E-3</v>
      </c>
      <c r="C170" s="6">
        <f>'Edu index'!C169*'world pop by country'!C170/'world pop by country'!C$2</f>
        <v>3.5846705822742634E-3</v>
      </c>
      <c r="D170" s="6">
        <f>'Edu index'!D169*'world pop by country'!D170/'world pop by country'!D$2</f>
        <v>3.7038647619070586E-3</v>
      </c>
      <c r="E170" s="6">
        <f>'Edu index'!E169*'world pop by country'!E170/'world pop by country'!E$2</f>
        <v>3.8309623553409453E-3</v>
      </c>
      <c r="F170" s="6">
        <f>'Edu index'!F169*'world pop by country'!F170/'world pop by country'!F$2</f>
        <v>3.9521125350446716E-3</v>
      </c>
      <c r="G170" s="6">
        <f>'Edu index'!G169*'world pop by country'!G170/'world pop by country'!G$2</f>
        <v>4.0665883619593847E-3</v>
      </c>
      <c r="H170" s="6">
        <f>'Edu index'!H169*'world pop by country'!H170/'world pop by country'!H$2</f>
        <v>4.2274228841260083E-3</v>
      </c>
      <c r="I170" s="6">
        <f>'Edu index'!I169*'world pop by country'!I170/'world pop by country'!I$2</f>
        <v>4.4289609648783942E-3</v>
      </c>
      <c r="J170" s="6">
        <f>'Edu index'!J169*'world pop by country'!J170/'world pop by country'!J$2</f>
        <v>4.6795266031276024E-3</v>
      </c>
      <c r="K170" s="6">
        <f>'Edu index'!K169*'world pop by country'!K170/'world pop by country'!K$2</f>
        <v>4.8720777619632562E-3</v>
      </c>
      <c r="L170" s="6">
        <f>'Edu index'!L169*'world pop by country'!L170/'world pop by country'!L$2</f>
        <v>5.0672122150050266E-3</v>
      </c>
      <c r="M170" s="6">
        <f>'Edu index'!M169*'world pop by country'!M170/'world pop by country'!M$2</f>
        <v>5.2518520968991809E-3</v>
      </c>
      <c r="N170" s="6">
        <f>'Edu index'!N169*'world pop by country'!N170/'world pop by country'!N$2</f>
        <v>5.4115491641517259E-3</v>
      </c>
      <c r="O170" s="6">
        <f>'Edu index'!O169*'world pop by country'!O170/'world pop by country'!O$2</f>
        <v>5.5620703006260827E-3</v>
      </c>
      <c r="P170" s="6">
        <f>'Edu index'!P169*'world pop by country'!P170/'world pop by country'!P$2</f>
        <v>5.7319457977131191E-3</v>
      </c>
      <c r="Q170" s="6">
        <f>'Edu index'!Q169*'world pop by country'!Q170/'world pop by country'!Q$2</f>
        <v>5.9423148715155175E-3</v>
      </c>
      <c r="R170" s="6">
        <f>'Edu index'!R169*'world pop by country'!R170/'world pop by country'!R$2</f>
        <v>5.8845276157128952E-3</v>
      </c>
      <c r="S170" s="6">
        <f>'Edu index'!S169*'world pop by country'!S170/'world pop by country'!S$2</f>
        <v>6.2341748833879412E-3</v>
      </c>
      <c r="T170" s="6">
        <f>'Edu index'!T169*'world pop by country'!T170/'world pop by country'!T$2</f>
        <v>6.3059308799648835E-3</v>
      </c>
      <c r="U170" s="6">
        <f>'Edu index'!U169*'world pop by country'!U170/'world pop by country'!U$2</f>
        <v>6.4043591586480774E-3</v>
      </c>
      <c r="V170" s="6">
        <f>'Edu index'!V169*'world pop by country'!V170/'world pop by country'!V$2</f>
        <v>6.3590632384548903E-3</v>
      </c>
      <c r="W170" s="6">
        <f>'Edu index'!W169*'world pop by country'!W170/'world pop by country'!W$2</f>
        <v>6.5403058062495209E-3</v>
      </c>
      <c r="X170" s="6">
        <f>'Edu index'!X169*'world pop by country'!X170/'world pop by country'!X$2</f>
        <v>6.5576398855570978E-3</v>
      </c>
      <c r="Y170" s="6">
        <f>'Edu index'!Y169*'world pop by country'!Y170/'world pop by country'!Y$2</f>
        <v>6.4581169304324089E-3</v>
      </c>
      <c r="Z170" s="6">
        <f>'Edu index'!Z169*'world pop by country'!Z170/'world pop by country'!Z$2</f>
        <v>6.6206921199598425E-3</v>
      </c>
      <c r="AA170" s="6">
        <f>'Edu index'!AA169*'world pop by country'!AA170/'world pop by country'!AA$2</f>
        <v>6.7484076009362648E-3</v>
      </c>
      <c r="AB170" s="6">
        <f>'Edu index'!AB169*'world pop by country'!AB170/'world pop by country'!AB$2</f>
        <v>6.8605585162837268E-3</v>
      </c>
      <c r="AC170" s="6">
        <f>'Edu index'!AC169*'world pop by country'!AC170/'world pop by country'!AC$2</f>
        <v>7.0207802340595217E-3</v>
      </c>
      <c r="AD170" s="6">
        <f>'Edu index'!AD169*'world pop by country'!AD170/'world pop by country'!AD$2</f>
        <v>7.1260424272291982E-3</v>
      </c>
      <c r="AE170" s="6">
        <f>'Edu index'!AE169*'world pop by country'!AE170/'world pop by country'!AE$2</f>
        <v>7.1968281349564112E-3</v>
      </c>
    </row>
    <row r="171" spans="1:31">
      <c r="A171" s="11" t="s">
        <v>1125</v>
      </c>
      <c r="B171" s="6">
        <f>'Edu index'!B170*'world pop by country'!B171/'world pop by country'!B$2</f>
        <v>0</v>
      </c>
      <c r="C171" s="6">
        <f>'Edu index'!C170*'world pop by country'!C171/'world pop by country'!C$2</f>
        <v>0</v>
      </c>
      <c r="D171" s="6">
        <f>'Edu index'!D170*'world pop by country'!D171/'world pop by country'!D$2</f>
        <v>0</v>
      </c>
      <c r="E171" s="6">
        <f>'Edu index'!E170*'world pop by country'!E171/'world pop by country'!E$2</f>
        <v>0</v>
      </c>
      <c r="F171" s="6">
        <f>'Edu index'!F170*'world pop by country'!F171/'world pop by country'!F$2</f>
        <v>0</v>
      </c>
      <c r="G171" s="6">
        <f>'Edu index'!G170*'world pop by country'!G171/'world pop by country'!G$2</f>
        <v>0</v>
      </c>
      <c r="H171" s="6">
        <f>'Edu index'!H170*'world pop by country'!H171/'world pop by country'!H$2</f>
        <v>0</v>
      </c>
      <c r="I171" s="6">
        <f>'Edu index'!I170*'world pop by country'!I171/'world pop by country'!I$2</f>
        <v>0</v>
      </c>
      <c r="J171" s="6">
        <f>'Edu index'!J170*'world pop by country'!J171/'world pop by country'!J$2</f>
        <v>0</v>
      </c>
      <c r="K171" s="6">
        <f>'Edu index'!K170*'world pop by country'!K171/'world pop by country'!K$2</f>
        <v>0</v>
      </c>
      <c r="L171" s="6">
        <f>'Edu index'!L170*'world pop by country'!L171/'world pop by country'!L$2</f>
        <v>5.5223444782887207E-5</v>
      </c>
      <c r="M171" s="6">
        <f>'Edu index'!M170*'world pop by country'!M171/'world pop by country'!M$2</f>
        <v>5.5055785685911195E-5</v>
      </c>
      <c r="N171" s="6">
        <f>'Edu index'!N170*'world pop by country'!N171/'world pop by country'!N$2</f>
        <v>5.5841908176855939E-5</v>
      </c>
      <c r="O171" s="6">
        <f>'Edu index'!O170*'world pop by country'!O171/'world pop by country'!O$2</f>
        <v>5.7818239075811531E-5</v>
      </c>
      <c r="P171" s="6">
        <f>'Edu index'!P170*'world pop by country'!P171/'world pop by country'!P$2</f>
        <v>5.9767920709857292E-5</v>
      </c>
      <c r="Q171" s="6">
        <f>'Edu index'!Q170*'world pop by country'!Q171/'world pop by country'!Q$2</f>
        <v>6.1692068283861372E-5</v>
      </c>
      <c r="R171" s="6">
        <f>'Edu index'!R170*'world pop by country'!R171/'world pop by country'!R$2</f>
        <v>6.3647995286778445E-5</v>
      </c>
      <c r="S171" s="6">
        <f>'Edu index'!S170*'world pop by country'!S171/'world pop by country'!S$2</f>
        <v>6.5767707362131416E-5</v>
      </c>
      <c r="T171" s="6">
        <f>'Edu index'!T170*'world pop by country'!T171/'world pop by country'!T$2</f>
        <v>6.9206235332265489E-5</v>
      </c>
      <c r="U171" s="6">
        <f>'Edu index'!U170*'world pop by country'!U171/'world pop by country'!U$2</f>
        <v>6.9930778040926312E-5</v>
      </c>
      <c r="V171" s="6">
        <f>'Edu index'!V170*'world pop by country'!V171/'world pop by country'!V$2</f>
        <v>7.2046113725993813E-5</v>
      </c>
      <c r="W171" s="6">
        <f>'Edu index'!W170*'world pop by country'!W171/'world pop by country'!W$2</f>
        <v>7.4034686790684263E-5</v>
      </c>
      <c r="X171" s="6">
        <f>'Edu index'!X170*'world pop by country'!X171/'world pop by country'!X$2</f>
        <v>7.3085466389660178E-5</v>
      </c>
      <c r="Y171" s="6">
        <f>'Edu index'!Y170*'world pop by country'!Y171/'world pop by country'!Y$2</f>
        <v>7.1602851458958119E-5</v>
      </c>
      <c r="Z171" s="6">
        <f>'Edu index'!Z170*'world pop by country'!Z171/'world pop by country'!Z$2</f>
        <v>7.089944750536836E-5</v>
      </c>
      <c r="AA171" s="6">
        <f>'Edu index'!AA170*'world pop by country'!AA171/'world pop by country'!AA$2</f>
        <v>7.0651992677427209E-5</v>
      </c>
      <c r="AB171" s="6">
        <f>'Edu index'!AB170*'world pop by country'!AB171/'world pop by country'!AB$2</f>
        <v>7.0372850862005036E-5</v>
      </c>
      <c r="AC171" s="6">
        <f>'Edu index'!AC170*'world pop by country'!AC171/'world pop by country'!AC$2</f>
        <v>7.0622909060299939E-5</v>
      </c>
      <c r="AD171" s="6">
        <f>'Edu index'!AD170*'world pop by country'!AD171/'world pop by country'!AD$2</f>
        <v>7.085131711174946E-5</v>
      </c>
      <c r="AE171" s="6">
        <f>'Edu index'!AE170*'world pop by country'!AE171/'world pop by country'!AE$2</f>
        <v>7.3284364813896118E-5</v>
      </c>
    </row>
    <row r="172" spans="1:31">
      <c r="A172" s="11" t="s">
        <v>1126</v>
      </c>
      <c r="B172" s="6">
        <f>'Edu index'!B171*'world pop by country'!B172/'world pop by country'!B$2</f>
        <v>1.7052695438178337E-4</v>
      </c>
      <c r="C172" s="6">
        <f>'Edu index'!C171*'world pop by country'!C172/'world pop by country'!C$2</f>
        <v>1.7769202279643587E-4</v>
      </c>
      <c r="D172" s="6">
        <f>'Edu index'!D171*'world pop by country'!D172/'world pop by country'!D$2</f>
        <v>1.7091718185601089E-4</v>
      </c>
      <c r="E172" s="6">
        <f>'Edu index'!E171*'world pop by country'!E172/'world pop by country'!E$2</f>
        <v>1.7358890480212216E-4</v>
      </c>
      <c r="F172" s="6">
        <f>'Edu index'!F171*'world pop by country'!F172/'world pop by country'!F$2</f>
        <v>1.7629954450906082E-4</v>
      </c>
      <c r="G172" s="6">
        <f>'Edu index'!G171*'world pop by country'!G172/'world pop by country'!G$2</f>
        <v>1.9229293771094114E-4</v>
      </c>
      <c r="H172" s="6">
        <f>'Edu index'!H171*'world pop by country'!H172/'world pop by country'!H$2</f>
        <v>2.0314367554164338E-4</v>
      </c>
      <c r="I172" s="6">
        <f>'Edu index'!I171*'world pop by country'!I172/'world pop by country'!I$2</f>
        <v>2.1150836914413747E-4</v>
      </c>
      <c r="J172" s="6">
        <f>'Edu index'!J171*'world pop by country'!J172/'world pop by country'!J$2</f>
        <v>2.20523736057369E-4</v>
      </c>
      <c r="K172" s="6">
        <f>'Edu index'!K171*'world pop by country'!K172/'world pop by country'!K$2</f>
        <v>2.2940274190536887E-4</v>
      </c>
      <c r="L172" s="6">
        <f>'Edu index'!L171*'world pop by country'!L172/'world pop by country'!L$2</f>
        <v>2.3768333876335806E-4</v>
      </c>
      <c r="M172" s="6">
        <f>'Edu index'!M171*'world pop by country'!M172/'world pop by country'!M$2</f>
        <v>2.4626666721729902E-4</v>
      </c>
      <c r="N172" s="6">
        <f>'Edu index'!N171*'world pop by country'!N172/'world pop by country'!N$2</f>
        <v>2.5125054907186388E-4</v>
      </c>
      <c r="O172" s="6">
        <f>'Edu index'!O171*'world pop by country'!O172/'world pop by country'!O$2</f>
        <v>2.5641955336818041E-4</v>
      </c>
      <c r="P172" s="6">
        <f>'Edu index'!P171*'world pop by country'!P172/'world pop by country'!P$2</f>
        <v>2.6090232116455641E-4</v>
      </c>
      <c r="Q172" s="6">
        <f>'Edu index'!Q171*'world pop by country'!Q172/'world pop by country'!Q$2</f>
        <v>2.6484973160378753E-4</v>
      </c>
      <c r="R172" s="6">
        <f>'Edu index'!R171*'world pop by country'!R172/'world pop by country'!R$2</f>
        <v>2.7391722446616624E-4</v>
      </c>
      <c r="S172" s="6">
        <f>'Edu index'!S171*'world pop by country'!S172/'world pop by country'!S$2</f>
        <v>2.6674836245420578E-4</v>
      </c>
      <c r="T172" s="6">
        <f>'Edu index'!T171*'world pop by country'!T172/'world pop by country'!T$2</f>
        <v>2.7666527531480204E-4</v>
      </c>
      <c r="U172" s="6">
        <f>'Edu index'!U171*'world pop by country'!U172/'world pop by country'!U$2</f>
        <v>2.8768214832876316E-4</v>
      </c>
      <c r="V172" s="6">
        <f>'Edu index'!V171*'world pop by country'!V172/'world pop by country'!V$2</f>
        <v>2.9965692135546673E-4</v>
      </c>
      <c r="W172" s="6">
        <f>'Edu index'!W171*'world pop by country'!W172/'world pop by country'!W$2</f>
        <v>3.1205113882375808E-4</v>
      </c>
      <c r="X172" s="6">
        <f>'Edu index'!X171*'world pop by country'!X172/'world pop by country'!X$2</f>
        <v>3.2069065704528579E-4</v>
      </c>
      <c r="Y172" s="6">
        <f>'Edu index'!Y171*'world pop by country'!Y172/'world pop by country'!Y$2</f>
        <v>3.2987579106957783E-4</v>
      </c>
      <c r="Z172" s="6">
        <f>'Edu index'!Z171*'world pop by country'!Z172/'world pop by country'!Z$2</f>
        <v>3.3653889666217018E-4</v>
      </c>
      <c r="AA172" s="6">
        <f>'Edu index'!AA171*'world pop by country'!AA172/'world pop by country'!AA$2</f>
        <v>3.4420059453306386E-4</v>
      </c>
      <c r="AB172" s="6">
        <f>'Edu index'!AB171*'world pop by country'!AB172/'world pop by country'!AB$2</f>
        <v>3.5215427166043474E-4</v>
      </c>
      <c r="AC172" s="6">
        <f>'Edu index'!AC171*'world pop by country'!AC172/'world pop by country'!AC$2</f>
        <v>3.6156962634544318E-4</v>
      </c>
      <c r="AD172" s="6">
        <f>'Edu index'!AD171*'world pop by country'!AD172/'world pop by country'!AD$2</f>
        <v>3.6828496064331097E-4</v>
      </c>
      <c r="AE172" s="6">
        <f>'Edu index'!AE171*'world pop by country'!AE172/'world pop by country'!AE$2</f>
        <v>3.779771662421433E-4</v>
      </c>
    </row>
    <row r="173" spans="1:31">
      <c r="A173" s="11" t="s">
        <v>1127</v>
      </c>
      <c r="B173" s="6">
        <f>'Edu index'!B172*'world pop by country'!B173/'world pop by country'!B$2</f>
        <v>1.4734379712268504E-5</v>
      </c>
      <c r="C173" s="6">
        <f>'Edu index'!C172*'world pop by country'!C173/'world pop by country'!C$2</f>
        <v>1.5100013619445897E-5</v>
      </c>
      <c r="D173" s="6">
        <f>'Edu index'!D172*'world pop by country'!D173/'world pop by country'!D$2</f>
        <v>1.5403969162214523E-5</v>
      </c>
      <c r="E173" s="6">
        <f>'Edu index'!E172*'world pop by country'!E173/'world pop by country'!E$2</f>
        <v>1.5633797141614586E-5</v>
      </c>
      <c r="F173" s="6">
        <f>'Edu index'!F172*'world pop by country'!F173/'world pop by country'!F$2</f>
        <v>1.5892507454143738E-5</v>
      </c>
      <c r="G173" s="6">
        <f>'Edu index'!G172*'world pop by country'!G173/'world pop by country'!G$2</f>
        <v>1.6152938881081876E-5</v>
      </c>
      <c r="H173" s="6">
        <f>'Edu index'!H172*'world pop by country'!H173/'world pop by country'!H$2</f>
        <v>1.6249207835031269E-5</v>
      </c>
      <c r="I173" s="6">
        <f>'Edu index'!I172*'world pop by country'!I173/'world pop by country'!I$2</f>
        <v>1.6306919562472977E-5</v>
      </c>
      <c r="J173" s="6">
        <f>'Edu index'!J172*'world pop by country'!J173/'world pop by country'!J$2</f>
        <v>1.6286482897868146E-5</v>
      </c>
      <c r="K173" s="6">
        <f>'Edu index'!K172*'world pop by country'!K173/'world pop by country'!K$2</f>
        <v>1.6228430914332304E-5</v>
      </c>
      <c r="L173" s="6">
        <f>'Edu index'!L172*'world pop by country'!L173/'world pop by country'!L$2</f>
        <v>1.584374227942421E-5</v>
      </c>
      <c r="M173" s="6">
        <f>'Edu index'!M172*'world pop by country'!M173/'world pop by country'!M$2</f>
        <v>1.5937272686641415E-5</v>
      </c>
      <c r="N173" s="6">
        <f>'Edu index'!N172*'world pop by country'!N173/'world pop by country'!N$2</f>
        <v>1.6031959380357237E-5</v>
      </c>
      <c r="O173" s="6">
        <f>'Edu index'!O172*'world pop by country'!O173/'world pop by country'!O$2</f>
        <v>1.6562348569546238E-5</v>
      </c>
      <c r="P173" s="6">
        <f>'Edu index'!P172*'world pop by country'!P173/'world pop by country'!P$2</f>
        <v>1.5776873659411572E-5</v>
      </c>
      <c r="Q173" s="6">
        <f>'Edu index'!Q172*'world pop by country'!Q173/'world pop by country'!Q$2</f>
        <v>1.5736966004474027E-5</v>
      </c>
      <c r="R173" s="6">
        <f>'Edu index'!R172*'world pop by country'!R173/'world pop by country'!R$2</f>
        <v>1.574459884374857E-5</v>
      </c>
      <c r="S173" s="6">
        <f>'Edu index'!S172*'world pop by country'!S173/'world pop by country'!S$2</f>
        <v>1.601450755228767E-5</v>
      </c>
      <c r="T173" s="6">
        <f>'Edu index'!T172*'world pop by country'!T173/'world pop by country'!T$2</f>
        <v>1.5914806659821571E-5</v>
      </c>
      <c r="U173" s="6">
        <f>'Edu index'!U172*'world pop by country'!U173/'world pop by country'!U$2</f>
        <v>1.5886204887098796E-5</v>
      </c>
      <c r="V173" s="6">
        <f>'Edu index'!V172*'world pop by country'!V173/'world pop by country'!V$2</f>
        <v>1.5910279458813101E-5</v>
      </c>
      <c r="W173" s="6">
        <f>'Edu index'!W172*'world pop by country'!W173/'world pop by country'!W$2</f>
        <v>1.5785644760190607E-5</v>
      </c>
      <c r="X173" s="6">
        <f>'Edu index'!X172*'world pop by country'!X173/'world pop by country'!X$2</f>
        <v>1.5645944596859675E-5</v>
      </c>
      <c r="Y173" s="6">
        <f>'Edu index'!Y172*'world pop by country'!Y173/'world pop by country'!Y$2</f>
        <v>1.544213767882741E-5</v>
      </c>
      <c r="Z173" s="6">
        <f>'Edu index'!Z172*'world pop by country'!Z173/'world pop by country'!Z$2</f>
        <v>1.5101355079495619E-5</v>
      </c>
      <c r="AA173" s="6">
        <f>'Edu index'!AA172*'world pop by country'!AA173/'world pop by country'!AA$2</f>
        <v>1.5615268671606754E-5</v>
      </c>
      <c r="AB173" s="6">
        <f>'Edu index'!AB172*'world pop by country'!AB173/'world pop by country'!AB$2</f>
        <v>1.528731512078639E-5</v>
      </c>
      <c r="AC173" s="6">
        <f>'Edu index'!AC172*'world pop by country'!AC173/'world pop by country'!AC$2</f>
        <v>1.5086576330266991E-5</v>
      </c>
      <c r="AD173" s="6">
        <f>'Edu index'!AD172*'world pop by country'!AD173/'world pop by country'!AD$2</f>
        <v>1.4925340567974543E-5</v>
      </c>
      <c r="AE173" s="6">
        <f>'Edu index'!AE172*'world pop by country'!AE173/'world pop by country'!AE$2</f>
        <v>1.4810478521045285E-5</v>
      </c>
    </row>
    <row r="174" spans="1:31">
      <c r="A174" s="11" t="s">
        <v>1128</v>
      </c>
      <c r="B174" s="6">
        <f>'Edu index'!B173*'world pop by country'!B174/'world pop by country'!B$2</f>
        <v>1.6224499068818492E-4</v>
      </c>
      <c r="C174" s="6">
        <f>'Edu index'!C173*'world pop by country'!C174/'world pop by country'!C$2</f>
        <v>1.6349866593335204E-4</v>
      </c>
      <c r="D174" s="6">
        <f>'Edu index'!D173*'world pop by country'!D174/'world pop by country'!D$2</f>
        <v>1.6430033677035464E-4</v>
      </c>
      <c r="E174" s="6">
        <f>'Edu index'!E173*'world pop by country'!E174/'world pop by country'!E$2</f>
        <v>1.6525123611849026E-4</v>
      </c>
      <c r="F174" s="6">
        <f>'Edu index'!F173*'world pop by country'!F174/'world pop by country'!F$2</f>
        <v>1.6668575995713991E-4</v>
      </c>
      <c r="G174" s="6">
        <f>'Edu index'!G173*'world pop by country'!G174/'world pop by country'!G$2</f>
        <v>1.6825062362834029E-4</v>
      </c>
      <c r="H174" s="6">
        <f>'Edu index'!H173*'world pop by country'!H174/'world pop by country'!H$2</f>
        <v>1.6925258053868185E-4</v>
      </c>
      <c r="I174" s="6">
        <f>'Edu index'!I173*'world pop by country'!I174/'world pop by country'!I$2</f>
        <v>1.700907085453211E-4</v>
      </c>
      <c r="J174" s="6">
        <f>'Edu index'!J173*'world pop by country'!J174/'world pop by country'!J$2</f>
        <v>1.6404979783079277E-4</v>
      </c>
      <c r="K174" s="6">
        <f>'Edu index'!K173*'world pop by country'!K174/'world pop by country'!K$2</f>
        <v>1.7317284433972891E-4</v>
      </c>
      <c r="L174" s="6">
        <f>'Edu index'!L173*'world pop by country'!L174/'world pop by country'!L$2</f>
        <v>1.7222689990674855E-4</v>
      </c>
      <c r="M174" s="6">
        <f>'Edu index'!M173*'world pop by country'!M174/'world pop by country'!M$2</f>
        <v>1.7354791685507824E-4</v>
      </c>
      <c r="N174" s="6">
        <f>'Edu index'!N173*'world pop by country'!N174/'world pop by country'!N$2</f>
        <v>1.6993367731455114E-4</v>
      </c>
      <c r="O174" s="6">
        <f>'Edu index'!O173*'world pop by country'!O174/'world pop by country'!O$2</f>
        <v>1.7334913106774785E-4</v>
      </c>
      <c r="P174" s="6">
        <f>'Edu index'!P173*'world pop by country'!P174/'world pop by country'!P$2</f>
        <v>1.7496326325682675E-4</v>
      </c>
      <c r="Q174" s="6">
        <f>'Edu index'!Q173*'world pop by country'!Q174/'world pop by country'!Q$2</f>
        <v>1.7064035979215972E-4</v>
      </c>
      <c r="R174" s="6">
        <f>'Edu index'!R173*'world pop by country'!R174/'world pop by country'!R$2</f>
        <v>1.7553668576358747E-4</v>
      </c>
      <c r="S174" s="6">
        <f>'Edu index'!S173*'world pop by country'!S174/'world pop by country'!S$2</f>
        <v>1.794371654628432E-4</v>
      </c>
      <c r="T174" s="6">
        <f>'Edu index'!T173*'world pop by country'!T174/'world pop by country'!T$2</f>
        <v>1.8213457209204846E-4</v>
      </c>
      <c r="U174" s="6">
        <f>'Edu index'!U173*'world pop by country'!U174/'world pop by country'!U$2</f>
        <v>1.8335893539793503E-4</v>
      </c>
      <c r="V174" s="6">
        <f>'Edu index'!V173*'world pop by country'!V174/'world pop by country'!V$2</f>
        <v>1.8272973167153807E-4</v>
      </c>
      <c r="W174" s="6">
        <f>'Edu index'!W173*'world pop by country'!W174/'world pop by country'!W$2</f>
        <v>1.8216836729887824E-4</v>
      </c>
      <c r="X174" s="6">
        <f>'Edu index'!X173*'world pop by country'!X174/'world pop by country'!X$2</f>
        <v>1.7813763419617377E-4</v>
      </c>
      <c r="Y174" s="6">
        <f>'Edu index'!Y173*'world pop by country'!Y174/'world pop by country'!Y$2</f>
        <v>1.7689704269239635E-4</v>
      </c>
      <c r="Z174" s="6">
        <f>'Edu index'!Z173*'world pop by country'!Z174/'world pop by country'!Z$2</f>
        <v>1.7686744955458153E-4</v>
      </c>
      <c r="AA174" s="6">
        <f>'Edu index'!AA173*'world pop by country'!AA174/'world pop by country'!AA$2</f>
        <v>1.7853192447553091E-4</v>
      </c>
      <c r="AB174" s="6">
        <f>'Edu index'!AB173*'world pop by country'!AB174/'world pop by country'!AB$2</f>
        <v>1.7959118775446304E-4</v>
      </c>
      <c r="AC174" s="6">
        <f>'Edu index'!AC173*'world pop by country'!AC174/'world pop by country'!AC$2</f>
        <v>1.8035244147800557E-4</v>
      </c>
      <c r="AD174" s="6">
        <f>'Edu index'!AD173*'world pop by country'!AD174/'world pop by country'!AD$2</f>
        <v>1.7909641689802471E-4</v>
      </c>
      <c r="AE174" s="6">
        <f>'Edu index'!AE173*'world pop by country'!AE174/'world pop by country'!AE$2</f>
        <v>1.7764729950284344E-4</v>
      </c>
    </row>
    <row r="175" spans="1:31">
      <c r="A175" s="11" t="s">
        <v>1129</v>
      </c>
      <c r="B175" s="6">
        <f>'Edu index'!B174*'world pop by country'!B175/'world pop by country'!B$2</f>
        <v>5.6740620804934827E-4</v>
      </c>
      <c r="C175" s="6">
        <f>'Edu index'!C174*'world pop by country'!C175/'world pop by country'!C$2</f>
        <v>5.7512438144433087E-4</v>
      </c>
      <c r="D175" s="6">
        <f>'Edu index'!D174*'world pop by country'!D175/'world pop by country'!D$2</f>
        <v>5.808994312880534E-4</v>
      </c>
      <c r="E175" s="6">
        <f>'Edu index'!E174*'world pop by country'!E175/'world pop by country'!E$2</f>
        <v>5.9070326125012205E-4</v>
      </c>
      <c r="F175" s="6">
        <f>'Edu index'!F174*'world pop by country'!F175/'world pop by country'!F$2</f>
        <v>6.0926682082157837E-4</v>
      </c>
      <c r="G175" s="6">
        <f>'Edu index'!G174*'world pop by country'!G175/'world pop by country'!G$2</f>
        <v>6.2101346236010898E-4</v>
      </c>
      <c r="H175" s="6">
        <f>'Edu index'!H174*'world pop by country'!H175/'world pop by country'!H$2</f>
        <v>6.3559797844333808E-4</v>
      </c>
      <c r="I175" s="6">
        <f>'Edu index'!I174*'world pop by country'!I175/'world pop by country'!I$2</f>
        <v>6.4766310890508366E-4</v>
      </c>
      <c r="J175" s="6">
        <f>'Edu index'!J174*'world pop by country'!J175/'world pop by country'!J$2</f>
        <v>6.773495602078938E-4</v>
      </c>
      <c r="K175" s="6">
        <f>'Edu index'!K174*'world pop by country'!K175/'world pop by country'!K$2</f>
        <v>7.0486741053391879E-4</v>
      </c>
      <c r="L175" s="6">
        <f>'Edu index'!L174*'world pop by country'!L175/'world pop by country'!L$2</f>
        <v>7.270255861479228E-4</v>
      </c>
      <c r="M175" s="6">
        <f>'Edu index'!M174*'world pop by country'!M175/'world pop by country'!M$2</f>
        <v>7.4911448708757931E-4</v>
      </c>
      <c r="N175" s="6">
        <f>'Edu index'!N174*'world pop by country'!N175/'world pop by country'!N$2</f>
        <v>7.6794850582654977E-4</v>
      </c>
      <c r="O175" s="6">
        <f>'Edu index'!O174*'world pop by country'!O175/'world pop by country'!O$2</f>
        <v>7.8457204161696149E-4</v>
      </c>
      <c r="P175" s="6">
        <f>'Edu index'!P174*'world pop by country'!P175/'world pop by country'!P$2</f>
        <v>8.1344655268225218E-4</v>
      </c>
      <c r="Q175" s="6">
        <f>'Edu index'!Q174*'world pop by country'!Q175/'world pop by country'!Q$2</f>
        <v>8.3944118428202726E-4</v>
      </c>
      <c r="R175" s="6">
        <f>'Edu index'!R174*'world pop by country'!R175/'world pop by country'!R$2</f>
        <v>8.5921405779873603E-4</v>
      </c>
      <c r="S175" s="6">
        <f>'Edu index'!S174*'world pop by country'!S175/'world pop by country'!S$2</f>
        <v>8.7779170222064605E-4</v>
      </c>
      <c r="T175" s="6">
        <f>'Edu index'!T174*'world pop by country'!T175/'world pop by country'!T$2</f>
        <v>9.018564903872803E-4</v>
      </c>
      <c r="U175" s="6">
        <f>'Edu index'!U174*'world pop by country'!U175/'world pop by country'!U$2</f>
        <v>9.1209882929742714E-4</v>
      </c>
      <c r="V175" s="6">
        <f>'Edu index'!V174*'world pop by country'!V175/'world pop by country'!V$2</f>
        <v>9.3553770308447027E-4</v>
      </c>
      <c r="W175" s="6">
        <f>'Edu index'!W174*'world pop by country'!W175/'world pop by country'!W$2</f>
        <v>9.5751947481242613E-4</v>
      </c>
      <c r="X175" s="6">
        <f>'Edu index'!X174*'world pop by country'!X175/'world pop by country'!X$2</f>
        <v>9.6126986208062547E-4</v>
      </c>
      <c r="Y175" s="6">
        <f>'Edu index'!Y174*'world pop by country'!Y175/'world pop by country'!Y$2</f>
        <v>9.7613323702800455E-4</v>
      </c>
      <c r="Z175" s="6">
        <f>'Edu index'!Z174*'world pop by country'!Z175/'world pop by country'!Z$2</f>
        <v>9.8789479449074491E-4</v>
      </c>
      <c r="AA175" s="6">
        <f>'Edu index'!AA174*'world pop by country'!AA175/'world pop by country'!AA$2</f>
        <v>1.0049595890410966E-3</v>
      </c>
      <c r="AB175" s="6">
        <f>'Edu index'!AB174*'world pop by country'!AB175/'world pop by country'!AB$2</f>
        <v>1.0169391282148072E-3</v>
      </c>
      <c r="AC175" s="6">
        <f>'Edu index'!AC174*'world pop by country'!AC175/'world pop by country'!AC$2</f>
        <v>1.034431967336511E-3</v>
      </c>
      <c r="AD175" s="6">
        <f>'Edu index'!AD174*'world pop by country'!AD175/'world pop by country'!AD$2</f>
        <v>1.0510126077954065E-3</v>
      </c>
      <c r="AE175" s="6">
        <f>'Edu index'!AE174*'world pop by country'!AE175/'world pop by country'!AE$2</f>
        <v>1.060124713008453E-3</v>
      </c>
    </row>
    <row r="176" spans="1:31">
      <c r="A176" s="11" t="s">
        <v>1130</v>
      </c>
      <c r="B176" s="6">
        <f>'Edu index'!B175*'world pop by country'!B176/'world pop by country'!B$2</f>
        <v>3.656509423174087E-3</v>
      </c>
      <c r="C176" s="6">
        <f>'Edu index'!C175*'world pop by country'!C176/'world pop by country'!C$2</f>
        <v>3.7522598890680887E-3</v>
      </c>
      <c r="D176" s="6">
        <f>'Edu index'!D175*'world pop by country'!D176/'world pop by country'!D$2</f>
        <v>3.8451776739929764E-3</v>
      </c>
      <c r="E176" s="6">
        <f>'Edu index'!E175*'world pop by country'!E176/'world pop by country'!E$2</f>
        <v>3.9248810620831319E-3</v>
      </c>
      <c r="F176" s="6">
        <f>'Edu index'!F175*'world pop by country'!F176/'world pop by country'!F$2</f>
        <v>3.9930810071376905E-3</v>
      </c>
      <c r="G176" s="6">
        <f>'Edu index'!G175*'world pop by country'!G176/'world pop by country'!G$2</f>
        <v>4.0665246066889779E-3</v>
      </c>
      <c r="H176" s="6">
        <f>'Edu index'!H175*'world pop by country'!H176/'world pop by country'!H$2</f>
        <v>4.1605361450277852E-3</v>
      </c>
      <c r="I176" s="6">
        <f>'Edu index'!I175*'world pop by country'!I176/'world pop by country'!I$2</f>
        <v>4.2521748807842139E-3</v>
      </c>
      <c r="J176" s="6">
        <f>'Edu index'!J175*'world pop by country'!J176/'world pop by country'!J$2</f>
        <v>4.4387152179067016E-3</v>
      </c>
      <c r="K176" s="6">
        <f>'Edu index'!K175*'world pop by country'!K176/'world pop by country'!K$2</f>
        <v>4.6299384400861274E-3</v>
      </c>
      <c r="L176" s="6">
        <f>'Edu index'!L175*'world pop by country'!L176/'world pop by country'!L$2</f>
        <v>4.7981334608111822E-3</v>
      </c>
      <c r="M176" s="6">
        <f>'Edu index'!M175*'world pop by country'!M176/'world pop by country'!M$2</f>
        <v>4.97338645062388E-3</v>
      </c>
      <c r="N176" s="6">
        <f>'Edu index'!N175*'world pop by country'!N176/'world pop by country'!N$2</f>
        <v>5.1235450511744624E-3</v>
      </c>
      <c r="O176" s="6">
        <f>'Edu index'!O175*'world pop by country'!O176/'world pop by country'!O$2</f>
        <v>5.1960917615885291E-3</v>
      </c>
      <c r="P176" s="6">
        <f>'Edu index'!P175*'world pop by country'!P176/'world pop by country'!P$2</f>
        <v>5.2290528588793917E-3</v>
      </c>
      <c r="Q176" s="6">
        <f>'Edu index'!Q175*'world pop by country'!Q176/'world pop by country'!Q$2</f>
        <v>5.2605276147513107E-3</v>
      </c>
      <c r="R176" s="6">
        <f>'Edu index'!R175*'world pop by country'!R176/'world pop by country'!R$2</f>
        <v>5.3447003489657894E-3</v>
      </c>
      <c r="S176" s="6">
        <f>'Edu index'!S175*'world pop by country'!S176/'world pop by country'!S$2</f>
        <v>5.4763501400201375E-3</v>
      </c>
      <c r="T176" s="6">
        <f>'Edu index'!T175*'world pop by country'!T176/'world pop by country'!T$2</f>
        <v>5.5100149700058167E-3</v>
      </c>
      <c r="U176" s="6">
        <f>'Edu index'!U175*'world pop by country'!U176/'world pop by country'!U$2</f>
        <v>5.6893982283098693E-3</v>
      </c>
      <c r="V176" s="6">
        <f>'Edu index'!V175*'world pop by country'!V176/'world pop by country'!V$2</f>
        <v>6.0395492666874837E-3</v>
      </c>
      <c r="W176" s="6">
        <f>'Edu index'!W175*'world pop by country'!W176/'world pop by country'!W$2</f>
        <v>6.2557742397191217E-3</v>
      </c>
      <c r="X176" s="6">
        <f>'Edu index'!X175*'world pop by country'!X176/'world pop by country'!X$2</f>
        <v>6.4885575260393872E-3</v>
      </c>
      <c r="Y176" s="6">
        <f>'Edu index'!Y175*'world pop by country'!Y176/'world pop by country'!Y$2</f>
        <v>6.9197553412043604E-3</v>
      </c>
      <c r="Z176" s="6">
        <f>'Edu index'!Z175*'world pop by country'!Z176/'world pop by country'!Z$2</f>
        <v>7.1409142944832788E-3</v>
      </c>
      <c r="AA176" s="6">
        <f>'Edu index'!AA175*'world pop by country'!AA176/'world pop by country'!AA$2</f>
        <v>7.2150146635175738E-3</v>
      </c>
      <c r="AB176" s="6">
        <f>'Edu index'!AB175*'world pop by country'!AB176/'world pop by country'!AB$2</f>
        <v>7.374176314504665E-3</v>
      </c>
      <c r="AC176" s="6">
        <f>'Edu index'!AC175*'world pop by country'!AC176/'world pop by country'!AC$2</f>
        <v>7.444045863149072E-3</v>
      </c>
      <c r="AD176" s="6">
        <f>'Edu index'!AD175*'world pop by country'!AD176/'world pop by country'!AD$2</f>
        <v>7.5119044054098912E-3</v>
      </c>
      <c r="AE176" s="6">
        <f>'Edu index'!AE175*'world pop by country'!AE176/'world pop by country'!AE$2</f>
        <v>7.5692389501052053E-3</v>
      </c>
    </row>
    <row r="177" spans="1:31">
      <c r="A177" s="11" t="s">
        <v>1131</v>
      </c>
      <c r="B177" s="6">
        <f>'Edu index'!B176*'world pop by country'!B177/'world pop by country'!B$2</f>
        <v>0</v>
      </c>
      <c r="C177" s="6">
        <f>'Edu index'!C176*'world pop by country'!C177/'world pop by country'!C$2</f>
        <v>0</v>
      </c>
      <c r="D177" s="6">
        <f>'Edu index'!D176*'world pop by country'!D177/'world pop by country'!D$2</f>
        <v>0</v>
      </c>
      <c r="E177" s="6">
        <f>'Edu index'!E176*'world pop by country'!E177/'world pop by country'!E$2</f>
        <v>0</v>
      </c>
      <c r="F177" s="6">
        <f>'Edu index'!F176*'world pop by country'!F177/'world pop by country'!F$2</f>
        <v>0</v>
      </c>
      <c r="G177" s="6">
        <f>'Edu index'!G176*'world pop by country'!G177/'world pop by country'!G$2</f>
        <v>0</v>
      </c>
      <c r="H177" s="6">
        <f>'Edu index'!H176*'world pop by country'!H177/'world pop by country'!H$2</f>
        <v>0</v>
      </c>
      <c r="I177" s="6">
        <f>'Edu index'!I176*'world pop by country'!I177/'world pop by country'!I$2</f>
        <v>0</v>
      </c>
      <c r="J177" s="6">
        <f>'Edu index'!J176*'world pop by country'!J177/'world pop by country'!J$2</f>
        <v>0</v>
      </c>
      <c r="K177" s="6">
        <f>'Edu index'!K176*'world pop by country'!K177/'world pop by country'!K$2</f>
        <v>0</v>
      </c>
      <c r="L177" s="6">
        <f>'Edu index'!L176*'world pop by country'!L177/'world pop by country'!L$2</f>
        <v>0</v>
      </c>
      <c r="M177" s="6">
        <f>'Edu index'!M176*'world pop by country'!M177/'world pop by country'!M$2</f>
        <v>0</v>
      </c>
      <c r="N177" s="6">
        <f>'Edu index'!N176*'world pop by country'!N177/'world pop by country'!N$2</f>
        <v>0</v>
      </c>
      <c r="O177" s="6">
        <f>'Edu index'!O176*'world pop by country'!O177/'world pop by country'!O$2</f>
        <v>0</v>
      </c>
      <c r="P177" s="6">
        <f>'Edu index'!P176*'world pop by country'!P177/'world pop by country'!P$2</f>
        <v>0</v>
      </c>
      <c r="Q177" s="6">
        <f>'Edu index'!Q176*'world pop by country'!Q177/'world pop by country'!Q$2</f>
        <v>0</v>
      </c>
      <c r="R177" s="6">
        <f>'Edu index'!R176*'world pop by country'!R177/'world pop by country'!R$2</f>
        <v>0</v>
      </c>
      <c r="S177" s="6">
        <f>'Edu index'!S176*'world pop by country'!S177/'world pop by country'!S$2</f>
        <v>0</v>
      </c>
      <c r="T177" s="6">
        <f>'Edu index'!T176*'world pop by country'!T177/'world pop by country'!T$2</f>
        <v>0</v>
      </c>
      <c r="U177" s="6">
        <f>'Edu index'!U176*'world pop by country'!U177/'world pop by country'!U$2</f>
        <v>0</v>
      </c>
      <c r="V177" s="6">
        <f>'Edu index'!V176*'world pop by country'!V177/'world pop by country'!V$2</f>
        <v>4.0650728423874437E-4</v>
      </c>
      <c r="W177" s="6">
        <f>'Edu index'!W176*'world pop by country'!W177/'world pop by country'!W$2</f>
        <v>4.0985988747904587E-4</v>
      </c>
      <c r="X177" s="6">
        <f>'Edu index'!X176*'world pop by country'!X177/'world pop by country'!X$2</f>
        <v>4.1324824691119268E-4</v>
      </c>
      <c r="Y177" s="6">
        <f>'Edu index'!Y176*'world pop by country'!Y177/'world pop by country'!Y$2</f>
        <v>4.1629369334128519E-4</v>
      </c>
      <c r="Z177" s="6">
        <f>'Edu index'!Z176*'world pop by country'!Z177/'world pop by country'!Z$2</f>
        <v>4.204377514432342E-4</v>
      </c>
      <c r="AA177" s="6">
        <f>'Edu index'!AA176*'world pop by country'!AA177/'world pop by country'!AA$2</f>
        <v>4.2495316168208221E-4</v>
      </c>
      <c r="AB177" s="6">
        <f>'Edu index'!AB176*'world pop by country'!AB177/'world pop by country'!AB$2</f>
        <v>4.2911170798200595E-4</v>
      </c>
      <c r="AC177" s="6">
        <f>'Edu index'!AC176*'world pop by country'!AC177/'world pop by country'!AC$2</f>
        <v>4.3340496163030471E-4</v>
      </c>
      <c r="AD177" s="6">
        <f>'Edu index'!AD176*'world pop by country'!AD177/'world pop by country'!AD$2</f>
        <v>4.4941399708133033E-4</v>
      </c>
      <c r="AE177" s="6">
        <f>'Edu index'!AE176*'world pop by country'!AE177/'world pop by country'!AE$2</f>
        <v>4.5934926953925778E-4</v>
      </c>
    </row>
    <row r="178" spans="1:31">
      <c r="A178" s="11" t="s">
        <v>1132</v>
      </c>
      <c r="B178" s="6">
        <f>'Edu index'!B177*'world pop by country'!B178/'world pop by country'!B$2</f>
        <v>6.3438694428762934E-4</v>
      </c>
      <c r="C178" s="6">
        <f>'Edu index'!C177*'world pop by country'!C178/'world pop by country'!C$2</f>
        <v>6.5445465084045635E-4</v>
      </c>
      <c r="D178" s="6">
        <f>'Edu index'!D177*'world pop by country'!D178/'world pop by country'!D$2</f>
        <v>6.3335571624428008E-4</v>
      </c>
      <c r="E178" s="6">
        <f>'Edu index'!E177*'world pop by country'!E178/'world pop by country'!E$2</f>
        <v>6.729840220981451E-4</v>
      </c>
      <c r="F178" s="6">
        <f>'Edu index'!F177*'world pop by country'!F178/'world pop by country'!F$2</f>
        <v>6.9524665554501904E-4</v>
      </c>
      <c r="G178" s="6">
        <f>'Edu index'!G177*'world pop by country'!G178/'world pop by country'!G$2</f>
        <v>7.1823618834334182E-4</v>
      </c>
      <c r="H178" s="6">
        <f>'Edu index'!H177*'world pop by country'!H178/'world pop by country'!H$2</f>
        <v>8.120080445736059E-4</v>
      </c>
      <c r="I178" s="6">
        <f>'Edu index'!I177*'world pop by country'!I178/'world pop by country'!I$2</f>
        <v>9.111606537533228E-4</v>
      </c>
      <c r="J178" s="6">
        <f>'Edu index'!J177*'world pop by country'!J178/'world pop by country'!J$2</f>
        <v>1.0100689152230191E-3</v>
      </c>
      <c r="K178" s="6">
        <f>'Edu index'!K177*'world pop by country'!K178/'world pop by country'!K$2</f>
        <v>1.1133164603746165E-3</v>
      </c>
      <c r="L178" s="6">
        <f>'Edu index'!L177*'world pop by country'!L178/'world pop by country'!L$2</f>
        <v>1.2148612889986098E-3</v>
      </c>
      <c r="M178" s="6">
        <f>'Edu index'!M177*'world pop by country'!M178/'world pop by country'!M$2</f>
        <v>1.2499652143342075E-3</v>
      </c>
      <c r="N178" s="6">
        <f>'Edu index'!N177*'world pop by country'!N178/'world pop by country'!N$2</f>
        <v>1.3108482388023322E-3</v>
      </c>
      <c r="O178" s="6">
        <f>'Edu index'!O177*'world pop by country'!O178/'world pop by country'!O$2</f>
        <v>1.3333238223162463E-3</v>
      </c>
      <c r="P178" s="6">
        <f>'Edu index'!P177*'world pop by country'!P178/'world pop by country'!P$2</f>
        <v>1.2775813804324549E-3</v>
      </c>
      <c r="Q178" s="6">
        <f>'Edu index'!Q177*'world pop by country'!Q178/'world pop by country'!Q$2</f>
        <v>1.2962240491095674E-3</v>
      </c>
      <c r="R178" s="6">
        <f>'Edu index'!R177*'world pop by country'!R178/'world pop by country'!R$2</f>
        <v>1.330986262800749E-3</v>
      </c>
      <c r="S178" s="6">
        <f>'Edu index'!S177*'world pop by country'!S178/'world pop by country'!S$2</f>
        <v>1.3669312886190289E-3</v>
      </c>
      <c r="T178" s="6">
        <f>'Edu index'!T177*'world pop by country'!T178/'world pop by country'!T$2</f>
        <v>1.4154695250906564E-3</v>
      </c>
      <c r="U178" s="6">
        <f>'Edu index'!U177*'world pop by country'!U178/'world pop by country'!U$2</f>
        <v>1.4369523126321266E-3</v>
      </c>
      <c r="V178" s="6">
        <f>'Edu index'!V177*'world pop by country'!V178/'world pop by country'!V$2</f>
        <v>1.4902315203652601E-3</v>
      </c>
      <c r="W178" s="6">
        <f>'Edu index'!W177*'world pop by country'!W178/'world pop by country'!W$2</f>
        <v>1.4769156724147026E-3</v>
      </c>
      <c r="X178" s="6">
        <f>'Edu index'!X177*'world pop by country'!X178/'world pop by country'!X$2</f>
        <v>1.4722785326384512E-3</v>
      </c>
      <c r="Y178" s="6">
        <f>'Edu index'!Y177*'world pop by country'!Y178/'world pop by country'!Y$2</f>
        <v>1.5012242233504169E-3</v>
      </c>
      <c r="Z178" s="6">
        <f>'Edu index'!Z177*'world pop by country'!Z178/'world pop by country'!Z$2</f>
        <v>1.5344089719884079E-3</v>
      </c>
      <c r="AA178" s="6">
        <f>'Edu index'!AA177*'world pop by country'!AA178/'world pop by country'!AA$2</f>
        <v>1.5702488256549541E-3</v>
      </c>
      <c r="AB178" s="6">
        <f>'Edu index'!AB177*'world pop by country'!AB178/'world pop by country'!AB$2</f>
        <v>1.5983669106104223E-3</v>
      </c>
      <c r="AC178" s="6">
        <f>'Edu index'!AC177*'world pop by country'!AC178/'world pop by country'!AC$2</f>
        <v>1.6293117771625199E-3</v>
      </c>
      <c r="AD178" s="6">
        <f>'Edu index'!AD177*'world pop by country'!AD178/'world pop by country'!AD$2</f>
        <v>1.6785112660628538E-3</v>
      </c>
      <c r="AE178" s="6">
        <f>'Edu index'!AE177*'world pop by country'!AE178/'world pop by country'!AE$2</f>
        <v>1.7299922740010476E-3</v>
      </c>
    </row>
    <row r="179" spans="1:31">
      <c r="A179" s="11" t="s">
        <v>1133</v>
      </c>
      <c r="B179" s="6">
        <f>'Edu index'!B178*'world pop by country'!B179/'world pop by country'!B$2</f>
        <v>9.2315384204208952E-3</v>
      </c>
      <c r="C179" s="6">
        <f>'Edu index'!C178*'world pop by country'!C179/'world pop by country'!C$2</f>
        <v>9.3225666224880255E-3</v>
      </c>
      <c r="D179" s="6">
        <f>'Edu index'!D178*'world pop by country'!D179/'world pop by country'!D$2</f>
        <v>9.2793607554285361E-3</v>
      </c>
      <c r="E179" s="6">
        <f>'Edu index'!E178*'world pop by country'!E179/'world pop by country'!E$2</f>
        <v>9.2083933076604514E-3</v>
      </c>
      <c r="F179" s="6">
        <f>'Edu index'!F178*'world pop by country'!F179/'world pop by country'!F$2</f>
        <v>9.1760282662225467E-3</v>
      </c>
      <c r="G179" s="6">
        <f>'Edu index'!G178*'world pop by country'!G179/'world pop by country'!G$2</f>
        <v>9.2580567635199233E-3</v>
      </c>
      <c r="H179" s="6">
        <f>'Edu index'!H178*'world pop by country'!H179/'world pop by country'!H$2</f>
        <v>9.3149265846416401E-3</v>
      </c>
      <c r="I179" s="6">
        <f>'Edu index'!I178*'world pop by country'!I179/'world pop by country'!I$2</f>
        <v>9.3736774492290727E-3</v>
      </c>
      <c r="J179" s="6">
        <f>'Edu index'!J178*'world pop by country'!J179/'world pop by country'!J$2</f>
        <v>9.4231483065898309E-3</v>
      </c>
      <c r="K179" s="6">
        <f>'Edu index'!K178*'world pop by country'!K179/'world pop by country'!K$2</f>
        <v>9.3922995052186722E-3</v>
      </c>
      <c r="L179" s="6">
        <f>'Edu index'!L178*'world pop by country'!L179/'world pop by country'!L$2</f>
        <v>9.2829093899110104E-3</v>
      </c>
      <c r="M179" s="6">
        <f>'Edu index'!M178*'world pop by country'!M179/'world pop by country'!M$2</f>
        <v>9.4593948968631596E-3</v>
      </c>
      <c r="N179" s="6">
        <f>'Edu index'!N178*'world pop by country'!N179/'world pop by country'!N$2</f>
        <v>9.5485965640454765E-3</v>
      </c>
      <c r="O179" s="6">
        <f>'Edu index'!O178*'world pop by country'!O179/'world pop by country'!O$2</f>
        <v>9.5385987707320812E-3</v>
      </c>
      <c r="P179" s="6">
        <f>'Edu index'!P178*'world pop by country'!P179/'world pop by country'!P$2</f>
        <v>9.4281414593125612E-3</v>
      </c>
      <c r="Q179" s="6">
        <f>'Edu index'!Q178*'world pop by country'!Q179/'world pop by country'!Q$2</f>
        <v>9.4207988779128702E-3</v>
      </c>
      <c r="R179" s="6">
        <f>'Edu index'!R178*'world pop by country'!R179/'world pop by country'!R$2</f>
        <v>9.362388233066803E-3</v>
      </c>
      <c r="S179" s="6">
        <f>'Edu index'!S178*'world pop by country'!S179/'world pop by country'!S$2</f>
        <v>9.2762167392778164E-3</v>
      </c>
      <c r="T179" s="6">
        <f>'Edu index'!T178*'world pop by country'!T179/'world pop by country'!T$2</f>
        <v>9.1731011215750845E-3</v>
      </c>
      <c r="U179" s="6">
        <f>'Edu index'!U178*'world pop by country'!U179/'world pop by country'!U$2</f>
        <v>9.0630512149851381E-3</v>
      </c>
      <c r="V179" s="6">
        <f>'Edu index'!V178*'world pop by country'!V179/'world pop by country'!V$2</f>
        <v>8.9607991610464784E-3</v>
      </c>
      <c r="W179" s="6">
        <f>'Edu index'!W178*'world pop by country'!W179/'world pop by country'!W$2</f>
        <v>8.8371697544915896E-3</v>
      </c>
      <c r="X179" s="6">
        <f>'Edu index'!X178*'world pop by country'!X179/'world pop by country'!X$2</f>
        <v>8.7522735416802715E-3</v>
      </c>
      <c r="Y179" s="6">
        <f>'Edu index'!Y178*'world pop by country'!Y179/'world pop by country'!Y$2</f>
        <v>8.6294339025736206E-3</v>
      </c>
      <c r="Z179" s="6">
        <f>'Edu index'!Z178*'world pop by country'!Z179/'world pop by country'!Z$2</f>
        <v>8.6101337695393965E-3</v>
      </c>
      <c r="AA179" s="6">
        <f>'Edu index'!AA178*'world pop by country'!AA179/'world pop by country'!AA$2</f>
        <v>8.3937018277280284E-3</v>
      </c>
      <c r="AB179" s="6">
        <f>'Edu index'!AB178*'world pop by country'!AB179/'world pop by country'!AB$2</f>
        <v>8.2871393544017187E-3</v>
      </c>
      <c r="AC179" s="6">
        <f>'Edu index'!AC178*'world pop by country'!AC179/'world pop by country'!AC$2</f>
        <v>8.1932326664935478E-3</v>
      </c>
      <c r="AD179" s="6">
        <f>'Edu index'!AD178*'world pop by country'!AD179/'world pop by country'!AD$2</f>
        <v>8.0653584163497133E-3</v>
      </c>
      <c r="AE179" s="6">
        <f>'Edu index'!AE178*'world pop by country'!AE179/'world pop by country'!AE$2</f>
        <v>8.0355405073872233E-3</v>
      </c>
    </row>
    <row r="180" spans="1:31">
      <c r="A180" s="11" t="s">
        <v>1134</v>
      </c>
      <c r="B180" s="6">
        <f>'Edu index'!B179*'world pop by country'!B180/'world pop by country'!B$2</f>
        <v>2.1067186903380115E-5</v>
      </c>
      <c r="C180" s="6">
        <f>'Edu index'!C179*'world pop by country'!C180/'world pop by country'!C$2</f>
        <v>2.284719828631477E-5</v>
      </c>
      <c r="D180" s="6">
        <f>'Edu index'!D179*'world pop by country'!D180/'world pop by country'!D$2</f>
        <v>2.3997119682398162E-5</v>
      </c>
      <c r="E180" s="6">
        <f>'Edu index'!E179*'world pop by country'!E180/'world pop by country'!E$2</f>
        <v>2.5278125059001418E-5</v>
      </c>
      <c r="F180" s="6">
        <f>'Edu index'!F179*'world pop by country'!F180/'world pop by country'!F$2</f>
        <v>2.7042235172242231E-5</v>
      </c>
      <c r="G180" s="6">
        <f>'Edu index'!G179*'world pop by country'!G180/'world pop by country'!G$2</f>
        <v>2.8698512905145763E-5</v>
      </c>
      <c r="H180" s="6">
        <f>'Edu index'!H179*'world pop by country'!H180/'world pop by country'!H$2</f>
        <v>2.9570057801324331E-5</v>
      </c>
      <c r="I180" s="6">
        <f>'Edu index'!I179*'world pop by country'!I180/'world pop by country'!I$2</f>
        <v>3.0386028440669409E-5</v>
      </c>
      <c r="J180" s="6">
        <f>'Edu index'!J179*'world pop by country'!J180/'world pop by country'!J$2</f>
        <v>3.3403668857813989E-5</v>
      </c>
      <c r="K180" s="6">
        <f>'Edu index'!K179*'world pop by country'!K180/'world pop by country'!K$2</f>
        <v>3.9717637576198914E-5</v>
      </c>
      <c r="L180" s="6">
        <f>'Edu index'!L179*'world pop by country'!L180/'world pop by country'!L$2</f>
        <v>4.6772347847197537E-5</v>
      </c>
      <c r="M180" s="6">
        <f>'Edu index'!M179*'world pop by country'!M180/'world pop by country'!M$2</f>
        <v>5.3775848158387408E-5</v>
      </c>
      <c r="N180" s="6">
        <f>'Edu index'!N179*'world pop by country'!N180/'world pop by country'!N$2</f>
        <v>6.0970127464044982E-5</v>
      </c>
      <c r="O180" s="6">
        <f>'Edu index'!O179*'world pop by country'!O180/'world pop by country'!O$2</f>
        <v>6.8300198701084578E-5</v>
      </c>
      <c r="P180" s="6">
        <f>'Edu index'!P179*'world pop by country'!P180/'world pop by country'!P$2</f>
        <v>7.5772751028010038E-5</v>
      </c>
      <c r="Q180" s="6">
        <f>'Edu index'!Q179*'world pop by country'!Q180/'world pop by country'!Q$2</f>
        <v>8.3925081233710778E-5</v>
      </c>
      <c r="R180" s="6">
        <f>'Edu index'!R179*'world pop by country'!R180/'world pop by country'!R$2</f>
        <v>9.4532967282389381E-5</v>
      </c>
      <c r="S180" s="6">
        <f>'Edu index'!S179*'world pop by country'!S180/'world pop by country'!S$2</f>
        <v>1.0861613298852552E-4</v>
      </c>
      <c r="T180" s="6">
        <f>'Edu index'!T179*'world pop by country'!T180/'world pop by country'!T$2</f>
        <v>1.2331081021664807E-4</v>
      </c>
      <c r="U180" s="6">
        <f>'Edu index'!U179*'world pop by country'!U180/'world pop by country'!U$2</f>
        <v>1.3860651475901893E-4</v>
      </c>
      <c r="V180" s="6">
        <f>'Edu index'!V179*'world pop by country'!V180/'world pop by country'!V$2</f>
        <v>1.5436958600004532E-4</v>
      </c>
      <c r="W180" s="6">
        <f>'Edu index'!W179*'world pop by country'!W180/'world pop by country'!W$2</f>
        <v>1.6678099043894768E-4</v>
      </c>
      <c r="X180" s="6">
        <f>'Edu index'!X179*'world pop by country'!X180/'world pop by country'!X$2</f>
        <v>1.7619670767454084E-4</v>
      </c>
      <c r="Y180" s="6">
        <f>'Edu index'!Y179*'world pop by country'!Y180/'world pop by country'!Y$2</f>
        <v>1.8610911907994033E-4</v>
      </c>
      <c r="Z180" s="6">
        <f>'Edu index'!Z179*'world pop by country'!Z180/'world pop by country'!Z$2</f>
        <v>1.9725901903194478E-4</v>
      </c>
      <c r="AA180" s="6">
        <f>'Edu index'!AA179*'world pop by country'!AA180/'world pop by country'!AA$2</f>
        <v>2.1131709121694747E-4</v>
      </c>
      <c r="AB180" s="6">
        <f>'Edu index'!AB179*'world pop by country'!AB180/'world pop by country'!AB$2</f>
        <v>2.2346271921158532E-4</v>
      </c>
      <c r="AC180" s="6">
        <f>'Edu index'!AC179*'world pop by country'!AC180/'world pop by country'!AC$2</f>
        <v>2.4823875398092442E-4</v>
      </c>
      <c r="AD180" s="6">
        <f>'Edu index'!AD179*'world pop by country'!AD180/'world pop by country'!AD$2</f>
        <v>2.6689988431916447E-4</v>
      </c>
      <c r="AE180" s="6">
        <f>'Edu index'!AE179*'world pop by country'!AE180/'world pop by country'!AE$2</f>
        <v>2.7915060920995308E-4</v>
      </c>
    </row>
    <row r="181" spans="1:31">
      <c r="A181" s="11" t="s">
        <v>1135</v>
      </c>
      <c r="B181" s="6">
        <f>'Edu index'!B180*'world pop by country'!B181/'world pop by country'!B$2</f>
        <v>1.1240998619356762E-2</v>
      </c>
      <c r="C181" s="6">
        <f>'Edu index'!C180*'world pop by country'!C181/'world pop by country'!C$2</f>
        <v>1.1715313068256886E-2</v>
      </c>
      <c r="D181" s="6">
        <f>'Edu index'!D180*'world pop by country'!D181/'world pop by country'!D$2</f>
        <v>1.2161019615391039E-2</v>
      </c>
      <c r="E181" s="6">
        <f>'Edu index'!E180*'world pop by country'!E181/'world pop by country'!E$2</f>
        <v>1.2489882913009611E-2</v>
      </c>
      <c r="F181" s="6">
        <f>'Edu index'!F180*'world pop by country'!F181/'world pop by country'!F$2</f>
        <v>1.2782323105522407E-2</v>
      </c>
      <c r="G181" s="6">
        <f>'Edu index'!G180*'world pop by country'!G181/'world pop by country'!G$2</f>
        <v>1.3082036948950838E-2</v>
      </c>
      <c r="H181" s="6">
        <f>'Edu index'!H180*'world pop by country'!H181/'world pop by country'!H$2</f>
        <v>1.3013141363326947E-2</v>
      </c>
      <c r="I181" s="6">
        <f>'Edu index'!I180*'world pop by country'!I181/'world pop by country'!I$2</f>
        <v>1.2947683107255397E-2</v>
      </c>
      <c r="J181" s="6">
        <f>'Edu index'!J180*'world pop by country'!J181/'world pop by country'!J$2</f>
        <v>1.285790582529138E-2</v>
      </c>
      <c r="K181" s="6">
        <f>'Edu index'!K180*'world pop by country'!K181/'world pop by country'!K$2</f>
        <v>1.2832743003638136E-2</v>
      </c>
      <c r="L181" s="6">
        <f>'Edu index'!L180*'world pop by country'!L181/'world pop by country'!L$2</f>
        <v>1.2742971762971985E-2</v>
      </c>
      <c r="M181" s="6">
        <f>'Edu index'!M180*'world pop by country'!M181/'world pop by country'!M$2</f>
        <v>1.2592745279809461E-2</v>
      </c>
      <c r="N181" s="6">
        <f>'Edu index'!N180*'world pop by country'!N181/'world pop by country'!N$2</f>
        <v>1.2416611812734053E-2</v>
      </c>
      <c r="O181" s="6">
        <f>'Edu index'!O180*'world pop by country'!O181/'world pop by country'!O$2</f>
        <v>1.224180594702619E-2</v>
      </c>
      <c r="P181" s="6">
        <f>'Edu index'!P180*'world pop by country'!P181/'world pop by country'!P$2</f>
        <v>1.2244510212684339E-2</v>
      </c>
      <c r="Q181" s="6">
        <f>'Edu index'!Q180*'world pop by country'!Q181/'world pop by country'!Q$2</f>
        <v>1.2104344839423792E-2</v>
      </c>
      <c r="R181" s="6">
        <f>'Edu index'!R180*'world pop by country'!R181/'world pop by country'!R$2</f>
        <v>1.1778292527445198E-2</v>
      </c>
      <c r="S181" s="6">
        <f>'Edu index'!S180*'world pop by country'!S181/'world pop by country'!S$2</f>
        <v>1.1598223113240986E-2</v>
      </c>
      <c r="T181" s="6">
        <f>'Edu index'!T180*'world pop by country'!T181/'world pop by country'!T$2</f>
        <v>1.154497753834512E-2</v>
      </c>
      <c r="U181" s="6">
        <f>'Edu index'!U180*'world pop by country'!U181/'world pop by country'!U$2</f>
        <v>1.1511912869540451E-2</v>
      </c>
      <c r="V181" s="6">
        <f>'Edu index'!V180*'world pop by country'!V181/'world pop by country'!V$2</f>
        <v>1.1481619777877662E-2</v>
      </c>
      <c r="W181" s="6">
        <f>'Edu index'!W180*'world pop by country'!W181/'world pop by country'!W$2</f>
        <v>1.0983452219713214E-2</v>
      </c>
      <c r="X181" s="6">
        <f>'Edu index'!X180*'world pop by country'!X181/'world pop by country'!X$2</f>
        <v>1.0709846730549177E-2</v>
      </c>
      <c r="Y181" s="6">
        <f>'Edu index'!Y180*'world pop by country'!Y181/'world pop by country'!Y$2</f>
        <v>1.1084623514620333E-2</v>
      </c>
      <c r="Z181" s="6">
        <f>'Edu index'!Z180*'world pop by country'!Z181/'world pop by country'!Z$2</f>
        <v>1.1007444252586412E-2</v>
      </c>
      <c r="AA181" s="6">
        <f>'Edu index'!AA180*'world pop by country'!AA181/'world pop by country'!AA$2</f>
        <v>1.0736612798138527E-2</v>
      </c>
      <c r="AB181" s="6">
        <f>'Edu index'!AB180*'world pop by country'!AB181/'world pop by country'!AB$2</f>
        <v>1.0574089269572541E-2</v>
      </c>
      <c r="AC181" s="6">
        <f>'Edu index'!AC180*'world pop by country'!AC181/'world pop by country'!AC$2</f>
        <v>1.0433054406400834E-2</v>
      </c>
      <c r="AD181" s="6">
        <f>'Edu index'!AD180*'world pop by country'!AD181/'world pop by country'!AD$2</f>
        <v>1.0329642910925153E-2</v>
      </c>
      <c r="AE181" s="6">
        <f>'Edu index'!AE180*'world pop by country'!AE181/'world pop by country'!AE$2</f>
        <v>1.0288969975569212E-2</v>
      </c>
    </row>
    <row r="182" spans="1:31">
      <c r="A182" s="11" t="s">
        <v>1136</v>
      </c>
      <c r="B182" s="6">
        <f>'Edu index'!B181*'world pop by country'!B182/'world pop by country'!B$2</f>
        <v>5.0493810904147472E-2</v>
      </c>
      <c r="C182" s="6">
        <f>'Edu index'!C181*'world pop by country'!C182/'world pop by country'!C$2</f>
        <v>5.09016260911406E-2</v>
      </c>
      <c r="D182" s="6">
        <f>'Edu index'!D181*'world pop by country'!D182/'world pop by country'!D$2</f>
        <v>5.1398129032797155E-2</v>
      </c>
      <c r="E182" s="6">
        <f>'Edu index'!E181*'world pop by country'!E182/'world pop by country'!E$2</f>
        <v>5.1658185967297834E-2</v>
      </c>
      <c r="F182" s="6">
        <f>'Edu index'!F181*'world pop by country'!F182/'world pop by country'!F$2</f>
        <v>5.1486176890890543E-2</v>
      </c>
      <c r="G182" s="6">
        <f>'Edu index'!G181*'world pop by country'!G182/'world pop by country'!G$2</f>
        <v>5.1252788665508024E-2</v>
      </c>
      <c r="H182" s="6">
        <f>'Edu index'!H181*'world pop by country'!H182/'world pop by country'!H$2</f>
        <v>5.066238449428076E-2</v>
      </c>
      <c r="I182" s="6">
        <f>'Edu index'!I181*'world pop by country'!I182/'world pop by country'!I$2</f>
        <v>5.0184502152002167E-2</v>
      </c>
      <c r="J182" s="6">
        <f>'Edu index'!J181*'world pop by country'!J182/'world pop by country'!J$2</f>
        <v>4.9662481403065208E-2</v>
      </c>
      <c r="K182" s="6">
        <f>'Edu index'!K181*'world pop by country'!K182/'world pop by country'!K$2</f>
        <v>4.8895342539296976E-2</v>
      </c>
      <c r="L182" s="6">
        <f>'Edu index'!L181*'world pop by country'!L182/'world pop by country'!L$2</f>
        <v>4.7447856990422109E-2</v>
      </c>
      <c r="M182" s="6">
        <f>'Edu index'!M181*'world pop by country'!M182/'world pop by country'!M$2</f>
        <v>4.7396161530991826E-2</v>
      </c>
      <c r="N182" s="6">
        <f>'Edu index'!N181*'world pop by country'!N182/'world pop by country'!N$2</f>
        <v>4.7074881422338503E-2</v>
      </c>
      <c r="O182" s="6">
        <f>'Edu index'!O181*'world pop by country'!O182/'world pop by country'!O$2</f>
        <v>4.6819307513493308E-2</v>
      </c>
      <c r="P182" s="6">
        <f>'Edu index'!P181*'world pop by country'!P182/'world pop by country'!P$2</f>
        <v>4.6460183988211196E-2</v>
      </c>
      <c r="Q182" s="6">
        <f>'Edu index'!Q181*'world pop by country'!Q182/'world pop by country'!Q$2</f>
        <v>4.6226740680397047E-2</v>
      </c>
      <c r="R182" s="6">
        <f>'Edu index'!R181*'world pop by country'!R182/'world pop by country'!R$2</f>
        <v>4.6004753049992374E-2</v>
      </c>
      <c r="S182" s="6">
        <f>'Edu index'!S181*'world pop by country'!S182/'world pop by country'!S$2</f>
        <v>4.5879247844987987E-2</v>
      </c>
      <c r="T182" s="6">
        <f>'Edu index'!T181*'world pop by country'!T182/'world pop by country'!T$2</f>
        <v>4.6252135316369403E-2</v>
      </c>
      <c r="U182" s="6">
        <f>'Edu index'!U181*'world pop by country'!U182/'world pop by country'!U$2</f>
        <v>4.6217721286506648E-2</v>
      </c>
      <c r="V182" s="6">
        <f>'Edu index'!V181*'world pop by country'!V182/'world pop by country'!V$2</f>
        <v>4.6120932051684986E-2</v>
      </c>
      <c r="W182" s="6">
        <f>'Edu index'!W181*'world pop by country'!W182/'world pop by country'!W$2</f>
        <v>4.6021831419005961E-2</v>
      </c>
      <c r="X182" s="6">
        <f>'Edu index'!X181*'world pop by country'!X182/'world pop by country'!X$2</f>
        <v>4.5686369004335377E-2</v>
      </c>
      <c r="Y182" s="6">
        <f>'Edu index'!Y181*'world pop by country'!Y182/'world pop by country'!Y$2</f>
        <v>4.4944002982811239E-2</v>
      </c>
      <c r="Z182" s="6">
        <f>'Edu index'!Z181*'world pop by country'!Z182/'world pop by country'!Z$2</f>
        <v>4.4607135354155641E-2</v>
      </c>
      <c r="AA182" s="6">
        <f>'Edu index'!AA181*'world pop by country'!AA182/'world pop by country'!AA$2</f>
        <v>4.4279627447994546E-2</v>
      </c>
      <c r="AB182" s="6">
        <f>'Edu index'!AB181*'world pop by country'!AB182/'world pop by country'!AB$2</f>
        <v>4.4059941267211793E-2</v>
      </c>
      <c r="AC182" s="6">
        <f>'Edu index'!AC181*'world pop by country'!AC182/'world pop by country'!AC$2</f>
        <v>4.3819768014002183E-2</v>
      </c>
      <c r="AD182" s="6">
        <f>'Edu index'!AD181*'world pop by country'!AD182/'world pop by country'!AD$2</f>
        <v>4.3446118779547883E-2</v>
      </c>
      <c r="AE182" s="6">
        <f>'Edu index'!AE181*'world pop by country'!AE182/'world pop by country'!AE$2</f>
        <v>4.3150524823876171E-2</v>
      </c>
    </row>
    <row r="183" spans="1:31">
      <c r="A183" s="11" t="s">
        <v>1137</v>
      </c>
      <c r="B183" s="6">
        <f>'Edu index'!B182*'world pop by country'!B183/'world pop by country'!B$2</f>
        <v>5.0293806531478426E-4</v>
      </c>
      <c r="C183" s="6">
        <f>'Edu index'!C182*'world pop by country'!C183/'world pop by country'!C$2</f>
        <v>5.0597166766649557E-4</v>
      </c>
      <c r="D183" s="6">
        <f>'Edu index'!D182*'world pop by country'!D183/'world pop by country'!D$2</f>
        <v>4.9993572880419534E-4</v>
      </c>
      <c r="E183" s="6">
        <f>'Edu index'!E182*'world pop by country'!E183/'world pop by country'!E$2</f>
        <v>4.9862378643074541E-4</v>
      </c>
      <c r="F183" s="6">
        <f>'Edu index'!F182*'world pop by country'!F183/'world pop by country'!F$2</f>
        <v>4.9717941275806009E-4</v>
      </c>
      <c r="G183" s="6">
        <f>'Edu index'!G182*'world pop by country'!G183/'world pop by country'!G$2</f>
        <v>4.9549524870523695E-4</v>
      </c>
      <c r="H183" s="6">
        <f>'Edu index'!H182*'world pop by country'!H183/'world pop by country'!H$2</f>
        <v>4.9492520334173972E-4</v>
      </c>
      <c r="I183" s="6">
        <f>'Edu index'!I182*'world pop by country'!I183/'world pop by country'!I$2</f>
        <v>5.0053384196838472E-4</v>
      </c>
      <c r="J183" s="6">
        <f>'Edu index'!J182*'world pop by country'!J183/'world pop by country'!J$2</f>
        <v>5.054632964202675E-4</v>
      </c>
      <c r="K183" s="6">
        <f>'Edu index'!K182*'world pop by country'!K183/'world pop by country'!K$2</f>
        <v>5.0248946445325174E-4</v>
      </c>
      <c r="L183" s="6">
        <f>'Edu index'!L182*'world pop by country'!L183/'world pop by country'!L$2</f>
        <v>5.0505979079133441E-4</v>
      </c>
      <c r="M183" s="6">
        <f>'Edu index'!M182*'world pop by country'!M183/'world pop by country'!M$2</f>
        <v>5.0713969014989067E-4</v>
      </c>
      <c r="N183" s="6">
        <f>'Edu index'!N182*'world pop by country'!N183/'world pop by country'!N$2</f>
        <v>5.0809268037979149E-4</v>
      </c>
      <c r="O183" s="6">
        <f>'Edu index'!O182*'world pop by country'!O183/'world pop by country'!O$2</f>
        <v>5.0975334654676367E-4</v>
      </c>
      <c r="P183" s="6">
        <f>'Edu index'!P182*'world pop by country'!P183/'world pop by country'!P$2</f>
        <v>5.0303063150852702E-4</v>
      </c>
      <c r="Q183" s="6">
        <f>'Edu index'!Q182*'world pop by country'!Q183/'world pop by country'!Q$2</f>
        <v>4.906269566521546E-4</v>
      </c>
      <c r="R183" s="6">
        <f>'Edu index'!R182*'world pop by country'!R183/'world pop by country'!R$2</f>
        <v>4.8871518030087734E-4</v>
      </c>
      <c r="S183" s="6">
        <f>'Edu index'!S182*'world pop by country'!S183/'world pop by country'!S$2</f>
        <v>4.7843058968535834E-4</v>
      </c>
      <c r="T183" s="6">
        <f>'Edu index'!T182*'world pop by country'!T183/'world pop by country'!T$2</f>
        <v>4.742488863700612E-4</v>
      </c>
      <c r="U183" s="6">
        <f>'Edu index'!U182*'world pop by country'!U183/'world pop by country'!U$2</f>
        <v>4.7523308770145242E-4</v>
      </c>
      <c r="V183" s="6">
        <f>'Edu index'!V182*'world pop by country'!V183/'world pop by country'!V$2</f>
        <v>4.7519324376580382E-4</v>
      </c>
      <c r="W183" s="6">
        <f>'Edu index'!W182*'world pop by country'!W183/'world pop by country'!W$2</f>
        <v>4.7550439946644665E-4</v>
      </c>
      <c r="X183" s="6">
        <f>'Edu index'!X182*'world pop by country'!X183/'world pop by country'!X$2</f>
        <v>4.7564529150800064E-4</v>
      </c>
      <c r="Y183" s="6">
        <f>'Edu index'!Y182*'world pop by country'!Y183/'world pop by country'!Y$2</f>
        <v>4.7467877058319033E-4</v>
      </c>
      <c r="Z183" s="6">
        <f>'Edu index'!Z182*'world pop by country'!Z183/'world pop by country'!Z$2</f>
        <v>4.7269661431853478E-4</v>
      </c>
      <c r="AA183" s="6">
        <f>'Edu index'!AA182*'world pop by country'!AA183/'world pop by country'!AA$2</f>
        <v>4.6829137006461217E-4</v>
      </c>
      <c r="AB183" s="6">
        <f>'Edu index'!AB182*'world pop by country'!AB183/'world pop by country'!AB$2</f>
        <v>4.6894804502222185E-4</v>
      </c>
      <c r="AC183" s="6">
        <f>'Edu index'!AC182*'world pop by country'!AC183/'world pop by country'!AC$2</f>
        <v>4.6705464590718197E-4</v>
      </c>
      <c r="AD183" s="6">
        <f>'Edu index'!AD182*'world pop by country'!AD183/'world pop by country'!AD$2</f>
        <v>4.6416618160854695E-4</v>
      </c>
      <c r="AE183" s="6">
        <f>'Edu index'!AE182*'world pop by country'!AE183/'world pop by country'!AE$2</f>
        <v>4.6035437209735066E-4</v>
      </c>
    </row>
    <row r="184" spans="1:31">
      <c r="A184" s="11" t="s">
        <v>1138</v>
      </c>
      <c r="B184" s="6">
        <f>'Edu index'!B183*'world pop by country'!B184/'world pop by country'!B$2</f>
        <v>0</v>
      </c>
      <c r="C184" s="6">
        <f>'Edu index'!C183*'world pop by country'!C184/'world pop by country'!C$2</f>
        <v>0</v>
      </c>
      <c r="D184" s="6">
        <f>'Edu index'!D183*'world pop by country'!D184/'world pop by country'!D$2</f>
        <v>0</v>
      </c>
      <c r="E184" s="6">
        <f>'Edu index'!E183*'world pop by country'!E184/'world pop by country'!E$2</f>
        <v>0</v>
      </c>
      <c r="F184" s="6">
        <f>'Edu index'!F183*'world pop by country'!F184/'world pop by country'!F$2</f>
        <v>0</v>
      </c>
      <c r="G184" s="6">
        <f>'Edu index'!G183*'world pop by country'!G184/'world pop by country'!G$2</f>
        <v>0</v>
      </c>
      <c r="H184" s="6">
        <f>'Edu index'!H183*'world pop by country'!H184/'world pop by country'!H$2</f>
        <v>0</v>
      </c>
      <c r="I184" s="6">
        <f>'Edu index'!I183*'world pop by country'!I184/'world pop by country'!I$2</f>
        <v>0</v>
      </c>
      <c r="J184" s="6">
        <f>'Edu index'!J183*'world pop by country'!J184/'world pop by country'!J$2</f>
        <v>0</v>
      </c>
      <c r="K184" s="6">
        <f>'Edu index'!K183*'world pop by country'!K184/'world pop by country'!K$2</f>
        <v>0</v>
      </c>
      <c r="L184" s="6">
        <f>'Edu index'!L183*'world pop by country'!L184/'world pop by country'!L$2</f>
        <v>1.9767992851574463E-3</v>
      </c>
      <c r="M184" s="6">
        <f>'Edu index'!M183*'world pop by country'!M184/'world pop by country'!M$2</f>
        <v>2.0370465504860984E-3</v>
      </c>
      <c r="N184" s="6">
        <f>'Edu index'!N183*'world pop by country'!N184/'world pop by country'!N$2</f>
        <v>2.0991456591258808E-3</v>
      </c>
      <c r="O184" s="6">
        <f>'Edu index'!O183*'world pop by country'!O184/'world pop by country'!O$2</f>
        <v>2.1424863665859255E-3</v>
      </c>
      <c r="P184" s="6">
        <f>'Edu index'!P183*'world pop by country'!P184/'world pop by country'!P$2</f>
        <v>2.1808953676273209E-3</v>
      </c>
      <c r="Q184" s="6">
        <f>'Edu index'!Q183*'world pop by country'!Q184/'world pop by country'!Q$2</f>
        <v>2.2252786556729832E-3</v>
      </c>
      <c r="R184" s="6">
        <f>'Edu index'!R183*'world pop by country'!R184/'world pop by country'!R$2</f>
        <v>2.2649869650869171E-3</v>
      </c>
      <c r="S184" s="6">
        <f>'Edu index'!S183*'world pop by country'!S184/'world pop by country'!S$2</f>
        <v>2.3201752381925376E-3</v>
      </c>
      <c r="T184" s="6">
        <f>'Edu index'!T183*'world pop by country'!T184/'world pop by country'!T$2</f>
        <v>2.3528216338683282E-3</v>
      </c>
      <c r="U184" s="6">
        <f>'Edu index'!U183*'world pop by country'!U184/'world pop by country'!U$2</f>
        <v>2.4027089285721527E-3</v>
      </c>
      <c r="V184" s="6">
        <f>'Edu index'!V183*'world pop by country'!V184/'world pop by country'!V$2</f>
        <v>2.4457919583529431E-3</v>
      </c>
      <c r="W184" s="6">
        <f>'Edu index'!W183*'world pop by country'!W184/'world pop by country'!W$2</f>
        <v>2.4873472971238997E-3</v>
      </c>
      <c r="X184" s="6">
        <f>'Edu index'!X183*'world pop by country'!X184/'world pop by country'!X$2</f>
        <v>2.5433155890919406E-3</v>
      </c>
      <c r="Y184" s="6">
        <f>'Edu index'!Y183*'world pop by country'!Y184/'world pop by country'!Y$2</f>
        <v>2.5868904836762749E-3</v>
      </c>
      <c r="Z184" s="6">
        <f>'Edu index'!Z183*'world pop by country'!Z184/'world pop by country'!Z$2</f>
        <v>2.6154187149930973E-3</v>
      </c>
      <c r="AA184" s="6">
        <f>'Edu index'!AA183*'world pop by country'!AA184/'world pop by country'!AA$2</f>
        <v>2.6539826432796401E-3</v>
      </c>
      <c r="AB184" s="6">
        <f>'Edu index'!AB183*'world pop by country'!AB184/'world pop by country'!AB$2</f>
        <v>2.6946877738478594E-3</v>
      </c>
      <c r="AC184" s="6">
        <f>'Edu index'!AC183*'world pop by country'!AC184/'world pop by country'!AC$2</f>
        <v>2.778620278049281E-3</v>
      </c>
      <c r="AD184" s="6">
        <f>'Edu index'!AD183*'world pop by country'!AD184/'world pop by country'!AD$2</f>
        <v>2.8125970618702251E-3</v>
      </c>
      <c r="AE184" s="6">
        <f>'Edu index'!AE183*'world pop by country'!AE184/'world pop by country'!AE$2</f>
        <v>2.8467627092897611E-3</v>
      </c>
    </row>
    <row r="185" spans="1:31">
      <c r="A185" s="11" t="s">
        <v>1139</v>
      </c>
      <c r="B185" s="6">
        <f>'Edu index'!B184*'world pop by country'!B185/'world pop by country'!B$2</f>
        <v>0</v>
      </c>
      <c r="C185" s="6">
        <f>'Edu index'!C184*'world pop by country'!C185/'world pop by country'!C$2</f>
        <v>0</v>
      </c>
      <c r="D185" s="6">
        <f>'Edu index'!D184*'world pop by country'!D185/'world pop by country'!D$2</f>
        <v>0</v>
      </c>
      <c r="E185" s="6">
        <f>'Edu index'!E184*'world pop by country'!E185/'world pop by country'!E$2</f>
        <v>0</v>
      </c>
      <c r="F185" s="6">
        <f>'Edu index'!F184*'world pop by country'!F185/'world pop by country'!F$2</f>
        <v>0</v>
      </c>
      <c r="G185" s="6">
        <f>'Edu index'!G184*'world pop by country'!G185/'world pop by country'!G$2</f>
        <v>0</v>
      </c>
      <c r="H185" s="6">
        <f>'Edu index'!H184*'world pop by country'!H185/'world pop by country'!H$2</f>
        <v>0</v>
      </c>
      <c r="I185" s="6">
        <f>'Edu index'!I184*'world pop by country'!I185/'world pop by country'!I$2</f>
        <v>0</v>
      </c>
      <c r="J185" s="6">
        <f>'Edu index'!J184*'world pop by country'!J185/'world pop by country'!J$2</f>
        <v>0</v>
      </c>
      <c r="K185" s="6">
        <f>'Edu index'!K184*'world pop by country'!K185/'world pop by country'!K$2</f>
        <v>0</v>
      </c>
      <c r="L185" s="6">
        <f>'Edu index'!L184*'world pop by country'!L185/'world pop by country'!L$2</f>
        <v>0</v>
      </c>
      <c r="M185" s="6">
        <f>'Edu index'!M184*'world pop by country'!M185/'world pop by country'!M$2</f>
        <v>0</v>
      </c>
      <c r="N185" s="6">
        <f>'Edu index'!N184*'world pop by country'!N185/'world pop by country'!N$2</f>
        <v>0</v>
      </c>
      <c r="O185" s="6">
        <f>'Edu index'!O184*'world pop by country'!O185/'world pop by country'!O$2</f>
        <v>0</v>
      </c>
      <c r="P185" s="6">
        <f>'Edu index'!P184*'world pop by country'!P185/'world pop by country'!P$2</f>
        <v>0</v>
      </c>
      <c r="Q185" s="6">
        <f>'Edu index'!Q184*'world pop by country'!Q185/'world pop by country'!Q$2</f>
        <v>1.2968783952495541E-5</v>
      </c>
      <c r="R185" s="6">
        <f>'Edu index'!R184*'world pop by country'!R185/'world pop by country'!R$2</f>
        <v>1.3207509687852646E-5</v>
      </c>
      <c r="S185" s="6">
        <f>'Edu index'!S184*'world pop by country'!S185/'world pop by country'!S$2</f>
        <v>1.3454176595752824E-5</v>
      </c>
      <c r="T185" s="6">
        <f>'Edu index'!T184*'world pop by country'!T185/'world pop by country'!T$2</f>
        <v>1.3717325957427163E-5</v>
      </c>
      <c r="U185" s="6">
        <f>'Edu index'!U184*'world pop by country'!U185/'world pop by country'!U$2</f>
        <v>1.3913262368814912E-5</v>
      </c>
      <c r="V185" s="6">
        <f>'Edu index'!V184*'world pop by country'!V185/'world pop by country'!V$2</f>
        <v>1.4061594758962666E-5</v>
      </c>
      <c r="W185" s="6">
        <f>'Edu index'!W184*'world pop by country'!W185/'world pop by country'!W$2</f>
        <v>1.4190314225567542E-5</v>
      </c>
      <c r="X185" s="6">
        <f>'Edu index'!X184*'world pop by country'!X185/'world pop by country'!X$2</f>
        <v>1.432189744748431E-5</v>
      </c>
      <c r="Y185" s="6">
        <f>'Edu index'!Y184*'world pop by country'!Y185/'world pop by country'!Y$2</f>
        <v>1.4465853252411334E-5</v>
      </c>
      <c r="Z185" s="6">
        <f>'Edu index'!Z184*'world pop by country'!Z185/'world pop by country'!Z$2</f>
        <v>1.4568813411607593E-5</v>
      </c>
      <c r="AA185" s="6">
        <f>'Edu index'!AA184*'world pop by country'!AA185/'world pop by country'!AA$2</f>
        <v>1.5092222279830344E-5</v>
      </c>
      <c r="AB185" s="6">
        <f>'Edu index'!AB184*'world pop by country'!AB185/'world pop by country'!AB$2</f>
        <v>1.5092885850844943E-5</v>
      </c>
      <c r="AC185" s="6">
        <f>'Edu index'!AC184*'world pop by country'!AC185/'world pop by country'!AC$2</f>
        <v>1.5260455367788483E-5</v>
      </c>
      <c r="AD185" s="6">
        <f>'Edu index'!AD184*'world pop by country'!AD185/'world pop by country'!AD$2</f>
        <v>1.546134751849015E-5</v>
      </c>
      <c r="AE185" s="6">
        <f>'Edu index'!AE184*'world pop by country'!AE185/'world pop by country'!AE$2</f>
        <v>1.6039085223007494E-5</v>
      </c>
    </row>
    <row r="186" spans="1:31">
      <c r="A186" s="11" t="s">
        <v>1140</v>
      </c>
      <c r="B186" s="6">
        <f>'Edu index'!B185*'world pop by country'!B186/'world pop by country'!B$2</f>
        <v>1.2064180276687912E-3</v>
      </c>
      <c r="C186" s="6">
        <f>'Edu index'!C185*'world pop by country'!C186/'world pop by country'!C$2</f>
        <v>1.2698391671561852E-3</v>
      </c>
      <c r="D186" s="6">
        <f>'Edu index'!D185*'world pop by country'!D186/'world pop by country'!D$2</f>
        <v>1.3177332063457072E-3</v>
      </c>
      <c r="E186" s="6">
        <f>'Edu index'!E185*'world pop by country'!E186/'world pop by country'!E$2</f>
        <v>1.3497634950471898E-3</v>
      </c>
      <c r="F186" s="6">
        <f>'Edu index'!F185*'world pop by country'!F186/'world pop by country'!F$2</f>
        <v>1.3791695270829985E-3</v>
      </c>
      <c r="G186" s="6">
        <f>'Edu index'!G185*'world pop by country'!G186/'world pop by country'!G$2</f>
        <v>1.4115613927193273E-3</v>
      </c>
      <c r="H186" s="6">
        <f>'Edu index'!H185*'world pop by country'!H186/'world pop by country'!H$2</f>
        <v>1.4403914779432679E-3</v>
      </c>
      <c r="I186" s="6">
        <f>'Edu index'!I185*'world pop by country'!I186/'world pop by country'!I$2</f>
        <v>1.4666535570762198E-3</v>
      </c>
      <c r="J186" s="6">
        <f>'Edu index'!J185*'world pop by country'!J186/'world pop by country'!J$2</f>
        <v>1.4986026463366551E-3</v>
      </c>
      <c r="K186" s="6">
        <f>'Edu index'!K185*'world pop by country'!K186/'world pop by country'!K$2</f>
        <v>1.5452399317250692E-3</v>
      </c>
      <c r="L186" s="6">
        <f>'Edu index'!L185*'world pop by country'!L186/'world pop by country'!L$2</f>
        <v>1.5641167758672252E-3</v>
      </c>
      <c r="M186" s="6">
        <f>'Edu index'!M185*'world pop by country'!M186/'world pop by country'!M$2</f>
        <v>1.626240806821619E-3</v>
      </c>
      <c r="N186" s="6">
        <f>'Edu index'!N185*'world pop by country'!N186/'world pop by country'!N$2</f>
        <v>1.741061305962942E-3</v>
      </c>
      <c r="O186" s="6">
        <f>'Edu index'!O185*'world pop by country'!O186/'world pop by country'!O$2</f>
        <v>1.7809802361258282E-3</v>
      </c>
      <c r="P186" s="6">
        <f>'Edu index'!P185*'world pop by country'!P186/'world pop by country'!P$2</f>
        <v>1.8414687285211722E-3</v>
      </c>
      <c r="Q186" s="6">
        <f>'Edu index'!Q185*'world pop by country'!Q186/'world pop by country'!Q$2</f>
        <v>1.9336166169367829E-3</v>
      </c>
      <c r="R186" s="6">
        <f>'Edu index'!R185*'world pop by country'!R186/'world pop by country'!R$2</f>
        <v>2.0218875152839349E-3</v>
      </c>
      <c r="S186" s="6">
        <f>'Edu index'!S185*'world pop by country'!S186/'world pop by country'!S$2</f>
        <v>2.1492455152246665E-3</v>
      </c>
      <c r="T186" s="6">
        <f>'Edu index'!T185*'world pop by country'!T186/'world pop by country'!T$2</f>
        <v>2.2416689932347931E-3</v>
      </c>
      <c r="U186" s="6">
        <f>'Edu index'!U185*'world pop by country'!U186/'world pop by country'!U$2</f>
        <v>2.2837411556283892E-3</v>
      </c>
      <c r="V186" s="6">
        <f>'Edu index'!V185*'world pop by country'!V186/'world pop by country'!V$2</f>
        <v>2.3328073142435744E-3</v>
      </c>
      <c r="W186" s="6">
        <f>'Edu index'!W185*'world pop by country'!W186/'world pop by country'!W$2</f>
        <v>2.465104107818378E-3</v>
      </c>
      <c r="X186" s="6">
        <f>'Edu index'!X185*'world pop by country'!X186/'world pop by country'!X$2</f>
        <v>2.4988810724851812E-3</v>
      </c>
      <c r="Y186" s="6">
        <f>'Edu index'!Y185*'world pop by country'!Y186/'world pop by country'!Y$2</f>
        <v>2.5789291589030055E-3</v>
      </c>
      <c r="Z186" s="6">
        <f>'Edu index'!Z185*'world pop by country'!Z186/'world pop by country'!Z$2</f>
        <v>2.6063947942667081E-3</v>
      </c>
      <c r="AA186" s="6">
        <f>'Edu index'!AA185*'world pop by country'!AA186/'world pop by country'!AA$2</f>
        <v>2.6257874238906158E-3</v>
      </c>
      <c r="AB186" s="6">
        <f>'Edu index'!AB185*'world pop by country'!AB186/'world pop by country'!AB$2</f>
        <v>2.6407294774418231E-3</v>
      </c>
      <c r="AC186" s="6">
        <f>'Edu index'!AC185*'world pop by country'!AC186/'world pop by country'!AC$2</f>
        <v>2.5811029157577787E-3</v>
      </c>
      <c r="AD186" s="6">
        <f>'Edu index'!AD185*'world pop by country'!AD186/'world pop by country'!AD$2</f>
        <v>2.6012846773706632E-3</v>
      </c>
      <c r="AE186" s="6">
        <f>'Edu index'!AE185*'world pop by country'!AE186/'world pop by country'!AE$2</f>
        <v>2.6209817097343183E-3</v>
      </c>
    </row>
    <row r="187" spans="1:31">
      <c r="A187" s="11" t="s">
        <v>1141</v>
      </c>
      <c r="B187" s="6">
        <f>'Edu index'!B186*'world pop by country'!B187/'world pop by country'!B$2</f>
        <v>3.7927992056774919E-3</v>
      </c>
      <c r="C187" s="6">
        <f>'Edu index'!C186*'world pop by country'!C187/'world pop by country'!C$2</f>
        <v>3.9897594916670177E-3</v>
      </c>
      <c r="D187" s="6">
        <f>'Edu index'!D186*'world pop by country'!D187/'world pop by country'!D$2</f>
        <v>4.1720360651101747E-3</v>
      </c>
      <c r="E187" s="6">
        <f>'Edu index'!E186*'world pop by country'!E187/'world pop by country'!E$2</f>
        <v>4.3488756538535029E-3</v>
      </c>
      <c r="F187" s="6">
        <f>'Edu index'!F186*'world pop by country'!F187/'world pop by country'!F$2</f>
        <v>4.5246456866894812E-3</v>
      </c>
      <c r="G187" s="6">
        <f>'Edu index'!G186*'world pop by country'!G187/'world pop by country'!G$2</f>
        <v>4.6968478389345526E-3</v>
      </c>
      <c r="H187" s="6">
        <f>'Edu index'!H186*'world pop by country'!H187/'world pop by country'!H$2</f>
        <v>4.8730079801284024E-3</v>
      </c>
      <c r="I187" s="6">
        <f>'Edu index'!I186*'world pop by country'!I187/'world pop by country'!I$2</f>
        <v>4.7486958213987908E-3</v>
      </c>
      <c r="J187" s="6">
        <f>'Edu index'!J186*'world pop by country'!J187/'world pop by country'!J$2</f>
        <v>5.2130864376403428E-3</v>
      </c>
      <c r="K187" s="6">
        <f>'Edu index'!K186*'world pop by country'!K187/'world pop by country'!K$2</f>
        <v>5.3201280506214622E-3</v>
      </c>
      <c r="L187" s="6">
        <f>'Edu index'!L186*'world pop by country'!L187/'world pop by country'!L$2</f>
        <v>5.4423587444654038E-3</v>
      </c>
      <c r="M187" s="6">
        <f>'Edu index'!M186*'world pop by country'!M187/'world pop by country'!M$2</f>
        <v>5.582464366837161E-3</v>
      </c>
      <c r="N187" s="6">
        <f>'Edu index'!N186*'world pop by country'!N187/'world pop by country'!N$2</f>
        <v>5.7258738918553962E-3</v>
      </c>
      <c r="O187" s="6">
        <f>'Edu index'!O186*'world pop by country'!O187/'world pop by country'!O$2</f>
        <v>5.867657012741727E-3</v>
      </c>
      <c r="P187" s="6">
        <f>'Edu index'!P186*'world pop by country'!P187/'world pop by country'!P$2</f>
        <v>6.0131288428217572E-3</v>
      </c>
      <c r="Q187" s="6">
        <f>'Edu index'!Q186*'world pop by country'!Q187/'world pop by country'!Q$2</f>
        <v>6.1579687266497662E-3</v>
      </c>
      <c r="R187" s="6">
        <f>'Edu index'!R186*'world pop by country'!R187/'world pop by country'!R$2</f>
        <v>6.3323927758222051E-3</v>
      </c>
      <c r="S187" s="6">
        <f>'Edu index'!S186*'world pop by country'!S187/'world pop by country'!S$2</f>
        <v>6.5155556609956507E-3</v>
      </c>
      <c r="T187" s="6">
        <f>'Edu index'!T186*'world pop by country'!T187/'world pop by country'!T$2</f>
        <v>6.7011697309344361E-3</v>
      </c>
      <c r="U187" s="6">
        <f>'Edu index'!U186*'world pop by country'!U187/'world pop by country'!U$2</f>
        <v>7.1761296232075488E-3</v>
      </c>
      <c r="V187" s="6">
        <f>'Edu index'!V186*'world pop by country'!V187/'world pop by country'!V$2</f>
        <v>7.0268624481895879E-3</v>
      </c>
      <c r="W187" s="6">
        <f>'Edu index'!W186*'world pop by country'!W187/'world pop by country'!W$2</f>
        <v>7.3062174156796065E-3</v>
      </c>
      <c r="X187" s="6">
        <f>'Edu index'!X186*'world pop by country'!X187/'world pop by country'!X$2</f>
        <v>7.4281591969706561E-3</v>
      </c>
      <c r="Y187" s="6">
        <f>'Edu index'!Y186*'world pop by country'!Y187/'world pop by country'!Y$2</f>
        <v>7.5525709301381876E-3</v>
      </c>
      <c r="Z187" s="6">
        <f>'Edu index'!Z186*'world pop by country'!Z187/'world pop by country'!Z$2</f>
        <v>7.592311045406662E-3</v>
      </c>
      <c r="AA187" s="6">
        <f>'Edu index'!AA186*'world pop by country'!AA187/'world pop by country'!AA$2</f>
        <v>7.7159291654480171E-3</v>
      </c>
      <c r="AB187" s="6">
        <f>'Edu index'!AB186*'world pop by country'!AB187/'world pop by country'!AB$2</f>
        <v>7.7853265968830139E-3</v>
      </c>
      <c r="AC187" s="6">
        <f>'Edu index'!AC186*'world pop by country'!AC187/'world pop by country'!AC$2</f>
        <v>7.8874911868587472E-3</v>
      </c>
      <c r="AD187" s="6">
        <f>'Edu index'!AD186*'world pop by country'!AD187/'world pop by country'!AD$2</f>
        <v>7.9236083924555389E-3</v>
      </c>
      <c r="AE187" s="6">
        <f>'Edu index'!AE186*'world pop by country'!AE187/'world pop by country'!AE$2</f>
        <v>8.0116825885427675E-3</v>
      </c>
    </row>
    <row r="188" spans="1:31">
      <c r="A188" s="11" t="s">
        <v>1142</v>
      </c>
      <c r="B188" s="6">
        <f>'Edu index'!B187*'world pop by country'!B188/'world pop by country'!B$2</f>
        <v>4.0432849019541157E-4</v>
      </c>
      <c r="C188" s="6">
        <f>'Edu index'!C187*'world pop by country'!C188/'world pop by country'!C$2</f>
        <v>4.1206092361326514E-4</v>
      </c>
      <c r="D188" s="6">
        <f>'Edu index'!D187*'world pop by country'!D188/'world pop by country'!D$2</f>
        <v>4.1629624506657703E-4</v>
      </c>
      <c r="E188" s="6">
        <f>'Edu index'!E187*'world pop by country'!E188/'world pop by country'!E$2</f>
        <v>4.2077400278621587E-4</v>
      </c>
      <c r="F188" s="6">
        <f>'Edu index'!F187*'world pop by country'!F188/'world pop by country'!F$2</f>
        <v>4.2569779974767271E-4</v>
      </c>
      <c r="G188" s="6">
        <f>'Edu index'!G187*'world pop by country'!G188/'world pop by country'!G$2</f>
        <v>4.3123257542974442E-4</v>
      </c>
      <c r="H188" s="6">
        <f>'Edu index'!H187*'world pop by country'!H188/'world pop by country'!H$2</f>
        <v>4.3883203066799706E-4</v>
      </c>
      <c r="I188" s="6">
        <f>'Edu index'!I187*'world pop by country'!I188/'world pop by country'!I$2</f>
        <v>4.4704112803154827E-4</v>
      </c>
      <c r="J188" s="6">
        <f>'Edu index'!J187*'world pop by country'!J188/'world pop by country'!J$2</f>
        <v>4.5374668561095016E-4</v>
      </c>
      <c r="K188" s="6">
        <f>'Edu index'!K187*'world pop by country'!K188/'world pop by country'!K$2</f>
        <v>4.6455436272196639E-4</v>
      </c>
      <c r="L188" s="6">
        <f>'Edu index'!L187*'world pop by country'!L188/'world pop by country'!L$2</f>
        <v>4.8350464571746181E-4</v>
      </c>
      <c r="M188" s="6">
        <f>'Edu index'!M187*'world pop by country'!M188/'world pop by country'!M$2</f>
        <v>5.0488222983302003E-4</v>
      </c>
      <c r="N188" s="6">
        <f>'Edu index'!N187*'world pop by country'!N188/'world pop by country'!N$2</f>
        <v>5.274331605719262E-4</v>
      </c>
      <c r="O188" s="6">
        <f>'Edu index'!O187*'world pop by country'!O188/'world pop by country'!O$2</f>
        <v>5.4884287578341423E-4</v>
      </c>
      <c r="P188" s="6">
        <f>'Edu index'!P187*'world pop by country'!P188/'world pop by country'!P$2</f>
        <v>5.7314193480965665E-4</v>
      </c>
      <c r="Q188" s="6">
        <f>'Edu index'!Q187*'world pop by country'!Q188/'world pop by country'!Q$2</f>
        <v>5.9103294267042036E-4</v>
      </c>
      <c r="R188" s="6">
        <f>'Edu index'!R187*'world pop by country'!R188/'world pop by country'!R$2</f>
        <v>6.0224925276413147E-4</v>
      </c>
      <c r="S188" s="6">
        <f>'Edu index'!S187*'world pop by country'!S188/'world pop by country'!S$2</f>
        <v>6.1637485243596355E-4</v>
      </c>
      <c r="T188" s="6">
        <f>'Edu index'!T187*'world pop by country'!T188/'world pop by country'!T$2</f>
        <v>6.3124529326818654E-4</v>
      </c>
      <c r="U188" s="6">
        <f>'Edu index'!U187*'world pop by country'!U188/'world pop by country'!U$2</f>
        <v>6.5731437020483292E-4</v>
      </c>
      <c r="V188" s="6">
        <f>'Edu index'!V187*'world pop by country'!V188/'world pop by country'!V$2</f>
        <v>6.8074010525876524E-4</v>
      </c>
      <c r="W188" s="6">
        <f>'Edu index'!W187*'world pop by country'!W188/'world pop by country'!W$2</f>
        <v>7.3080135086848737E-4</v>
      </c>
      <c r="X188" s="6">
        <f>'Edu index'!X187*'world pop by country'!X188/'world pop by country'!X$2</f>
        <v>7.2629750977874275E-4</v>
      </c>
      <c r="Y188" s="6">
        <f>'Edu index'!Y187*'world pop by country'!Y188/'world pop by country'!Y$2</f>
        <v>7.620312581891487E-4</v>
      </c>
      <c r="Z188" s="6">
        <f>'Edu index'!Z187*'world pop by country'!Z188/'world pop by country'!Z$2</f>
        <v>7.728599016061968E-4</v>
      </c>
      <c r="AA188" s="6">
        <f>'Edu index'!AA187*'world pop by country'!AA188/'world pop by country'!AA$2</f>
        <v>7.8666199414413141E-4</v>
      </c>
      <c r="AB188" s="6">
        <f>'Edu index'!AB187*'world pop by country'!AB188/'world pop by country'!AB$2</f>
        <v>8.006253079194585E-4</v>
      </c>
      <c r="AC188" s="6">
        <f>'Edu index'!AC187*'world pop by country'!AC188/'world pop by country'!AC$2</f>
        <v>8.1742069930146213E-4</v>
      </c>
      <c r="AD188" s="6">
        <f>'Edu index'!AD187*'world pop by country'!AD188/'world pop by country'!AD$2</f>
        <v>8.4960715851434623E-4</v>
      </c>
      <c r="AE188" s="6">
        <f>'Edu index'!AE187*'world pop by country'!AE188/'world pop by country'!AE$2</f>
        <v>9.0017247622414852E-4</v>
      </c>
    </row>
    <row r="189" spans="1:31">
      <c r="A189" s="11" t="s">
        <v>1143</v>
      </c>
      <c r="B189" s="6">
        <f>'Edu index'!B188*'world pop by country'!B189/'world pop by country'!B$2</f>
        <v>3.7927642531058043E-4</v>
      </c>
      <c r="C189" s="6">
        <f>'Edu index'!C188*'world pop by country'!C189/'world pop by country'!C$2</f>
        <v>4.0214402417808158E-4</v>
      </c>
      <c r="D189" s="6">
        <f>'Edu index'!D188*'world pop by country'!D189/'world pop by country'!D$2</f>
        <v>4.2512073978335482E-4</v>
      </c>
      <c r="E189" s="6">
        <f>'Edu index'!E188*'world pop by country'!E189/'world pop by country'!E$2</f>
        <v>4.4608907836848937E-4</v>
      </c>
      <c r="F189" s="6">
        <f>'Edu index'!F188*'world pop by country'!F189/'world pop by country'!F$2</f>
        <v>4.6759999179137897E-4</v>
      </c>
      <c r="G189" s="6">
        <f>'Edu index'!G188*'world pop by country'!G189/'world pop by country'!G$2</f>
        <v>4.9078020500473532E-4</v>
      </c>
      <c r="H189" s="6">
        <f>'Edu index'!H188*'world pop by country'!H189/'world pop by country'!H$2</f>
        <v>5.0200041442564403E-4</v>
      </c>
      <c r="I189" s="6">
        <f>'Edu index'!I188*'world pop by country'!I189/'world pop by country'!I$2</f>
        <v>5.1365660253575277E-4</v>
      </c>
      <c r="J189" s="6">
        <f>'Edu index'!J188*'world pop by country'!J189/'world pop by country'!J$2</f>
        <v>5.2551011214312104E-4</v>
      </c>
      <c r="K189" s="6">
        <f>'Edu index'!K188*'world pop by country'!K189/'world pop by country'!K$2</f>
        <v>5.3829813144741642E-4</v>
      </c>
      <c r="L189" s="6">
        <f>'Edu index'!L188*'world pop by country'!L189/'world pop by country'!L$2</f>
        <v>5.4872535734795647E-4</v>
      </c>
      <c r="M189" s="6">
        <f>'Edu index'!M188*'world pop by country'!M189/'world pop by country'!M$2</f>
        <v>5.6288766312709282E-4</v>
      </c>
      <c r="N189" s="6">
        <f>'Edu index'!N188*'world pop by country'!N189/'world pop by country'!N$2</f>
        <v>5.78035726827216E-4</v>
      </c>
      <c r="O189" s="6">
        <f>'Edu index'!O188*'world pop by country'!O189/'world pop by country'!O$2</f>
        <v>5.9382706384769927E-4</v>
      </c>
      <c r="P189" s="6">
        <f>'Edu index'!P188*'world pop by country'!P189/'world pop by country'!P$2</f>
        <v>6.116599499377763E-4</v>
      </c>
      <c r="Q189" s="6">
        <f>'Edu index'!Q188*'world pop by country'!Q189/'world pop by country'!Q$2</f>
        <v>6.2937081247084524E-4</v>
      </c>
      <c r="R189" s="6">
        <f>'Edu index'!R188*'world pop by country'!R189/'world pop by country'!R$2</f>
        <v>6.4679485328454362E-4</v>
      </c>
      <c r="S189" s="6">
        <f>'Edu index'!S188*'world pop by country'!S189/'world pop by country'!S$2</f>
        <v>6.4356826304920488E-4</v>
      </c>
      <c r="T189" s="6">
        <f>'Edu index'!T188*'world pop by country'!T189/'world pop by country'!T$2</f>
        <v>6.6303391082048993E-4</v>
      </c>
      <c r="U189" s="6">
        <f>'Edu index'!U188*'world pop by country'!U189/'world pop by country'!U$2</f>
        <v>6.7373845285516364E-4</v>
      </c>
      <c r="V189" s="6">
        <f>'Edu index'!V188*'world pop by country'!V189/'world pop by country'!V$2</f>
        <v>6.8468708487537139E-4</v>
      </c>
      <c r="W189" s="6">
        <f>'Edu index'!W188*'world pop by country'!W189/'world pop by country'!W$2</f>
        <v>6.9359412133281994E-4</v>
      </c>
      <c r="X189" s="6">
        <f>'Edu index'!X188*'world pop by country'!X189/'world pop by country'!X$2</f>
        <v>7.0759222184806742E-4</v>
      </c>
      <c r="Y189" s="6">
        <f>'Edu index'!Y188*'world pop by country'!Y189/'world pop by country'!Y$2</f>
        <v>7.2210532946789439E-4</v>
      </c>
      <c r="Z189" s="6">
        <f>'Edu index'!Z188*'world pop by country'!Z189/'world pop by country'!Z$2</f>
        <v>7.3194244009453446E-4</v>
      </c>
      <c r="AA189" s="6">
        <f>'Edu index'!AA188*'world pop by country'!AA189/'world pop by country'!AA$2</f>
        <v>7.4970785094571424E-4</v>
      </c>
      <c r="AB189" s="6">
        <f>'Edu index'!AB188*'world pop by country'!AB189/'world pop by country'!AB$2</f>
        <v>7.6764977592819238E-4</v>
      </c>
      <c r="AC189" s="6">
        <f>'Edu index'!AC188*'world pop by country'!AC189/'world pop by country'!AC$2</f>
        <v>7.8363306586218067E-4</v>
      </c>
      <c r="AD189" s="6">
        <f>'Edu index'!AD188*'world pop by country'!AD189/'world pop by country'!AD$2</f>
        <v>7.97304925535858E-4</v>
      </c>
      <c r="AE189" s="6">
        <f>'Edu index'!AE188*'world pop by country'!AE189/'world pop by country'!AE$2</f>
        <v>8.1054273893213036E-4</v>
      </c>
    </row>
    <row r="190" spans="1:31">
      <c r="A190" s="11" t="s">
        <v>1144</v>
      </c>
      <c r="B190" s="6">
        <f>'Edu index'!B189*'world pop by country'!B190/'world pop by country'!B$2</f>
        <v>5.363302139360077E-4</v>
      </c>
      <c r="C190" s="6">
        <f>'Edu index'!C189*'world pop by country'!C190/'world pop by country'!C$2</f>
        <v>5.6911466711528122E-4</v>
      </c>
      <c r="D190" s="6">
        <f>'Edu index'!D189*'world pop by country'!D190/'world pop by country'!D$2</f>
        <v>5.7166765018209229E-4</v>
      </c>
      <c r="E190" s="6">
        <f>'Edu index'!E189*'world pop by country'!E190/'world pop by country'!E$2</f>
        <v>5.8543113504458475E-4</v>
      </c>
      <c r="F190" s="6">
        <f>'Edu index'!F189*'world pop by country'!F190/'world pop by country'!F$2</f>
        <v>6.0096047465175192E-4</v>
      </c>
      <c r="G190" s="6">
        <f>'Edu index'!G189*'world pop by country'!G190/'world pop by country'!G$2</f>
        <v>6.1555199195829436E-4</v>
      </c>
      <c r="H190" s="6">
        <f>'Edu index'!H189*'world pop by country'!H190/'world pop by country'!H$2</f>
        <v>6.3157634774591237E-4</v>
      </c>
      <c r="I190" s="6">
        <f>'Edu index'!I189*'world pop by country'!I190/'world pop by country'!I$2</f>
        <v>6.4683153811492756E-4</v>
      </c>
      <c r="J190" s="6">
        <f>'Edu index'!J189*'world pop by country'!J190/'world pop by country'!J$2</f>
        <v>6.6240999481059727E-4</v>
      </c>
      <c r="K190" s="6">
        <f>'Edu index'!K189*'world pop by country'!K190/'world pop by country'!K$2</f>
        <v>6.7824471521713166E-4</v>
      </c>
      <c r="L190" s="6">
        <f>'Edu index'!L189*'world pop by country'!L190/'world pop by country'!L$2</f>
        <v>6.9528472262878624E-4</v>
      </c>
      <c r="M190" s="6">
        <f>'Edu index'!M189*'world pop by country'!M190/'world pop by country'!M$2</f>
        <v>7.2211179194159531E-4</v>
      </c>
      <c r="N190" s="6">
        <f>'Edu index'!N189*'world pop by country'!N190/'world pop by country'!N$2</f>
        <v>7.171850515938948E-4</v>
      </c>
      <c r="O190" s="6">
        <f>'Edu index'!O189*'world pop by country'!O190/'world pop by country'!O$2</f>
        <v>7.1135145285262816E-4</v>
      </c>
      <c r="P190" s="6">
        <f>'Edu index'!P189*'world pop by country'!P190/'world pop by country'!P$2</f>
        <v>7.2414226615620785E-4</v>
      </c>
      <c r="Q190" s="6">
        <f>'Edu index'!Q189*'world pop by country'!Q190/'world pop by country'!Q$2</f>
        <v>7.3880270350539076E-4</v>
      </c>
      <c r="R190" s="6">
        <f>'Edu index'!R189*'world pop by country'!R190/'world pop by country'!R$2</f>
        <v>7.5928503844335479E-4</v>
      </c>
      <c r="S190" s="6">
        <f>'Edu index'!S189*'world pop by country'!S190/'world pop by country'!S$2</f>
        <v>7.7655215624795621E-4</v>
      </c>
      <c r="T190" s="6">
        <f>'Edu index'!T189*'world pop by country'!T190/'world pop by country'!T$2</f>
        <v>7.8538612488940113E-4</v>
      </c>
      <c r="U190" s="6">
        <f>'Edu index'!U189*'world pop by country'!U190/'world pop by country'!U$2</f>
        <v>7.9514871544061362E-4</v>
      </c>
      <c r="V190" s="6">
        <f>'Edu index'!V189*'world pop by country'!V190/'world pop by country'!V$2</f>
        <v>8.3900269552688504E-4</v>
      </c>
      <c r="W190" s="6">
        <f>'Edu index'!W189*'world pop by country'!W190/'world pop by country'!W$2</f>
        <v>8.8283155218846275E-4</v>
      </c>
      <c r="X190" s="6">
        <f>'Edu index'!X189*'world pop by country'!X190/'world pop by country'!X$2</f>
        <v>9.4087795184677025E-4</v>
      </c>
      <c r="Y190" s="6">
        <f>'Edu index'!Y189*'world pop by country'!Y190/'world pop by country'!Y$2</f>
        <v>9.6195058328657295E-4</v>
      </c>
      <c r="Z190" s="6">
        <f>'Edu index'!Z189*'world pop by country'!Z190/'world pop by country'!Z$2</f>
        <v>9.9199623270428508E-4</v>
      </c>
      <c r="AA190" s="6">
        <f>'Edu index'!AA189*'world pop by country'!AA190/'world pop by country'!AA$2</f>
        <v>1.0142564710382954E-3</v>
      </c>
      <c r="AB190" s="6">
        <f>'Edu index'!AB189*'world pop by country'!AB190/'world pop by country'!AB$2</f>
        <v>1.0393361482883233E-3</v>
      </c>
      <c r="AC190" s="6">
        <f>'Edu index'!AC189*'world pop by country'!AC190/'world pop by country'!AC$2</f>
        <v>1.0601209615792502E-3</v>
      </c>
      <c r="AD190" s="6">
        <f>'Edu index'!AD189*'world pop by country'!AD190/'world pop by country'!AD$2</f>
        <v>1.0780620809832846E-3</v>
      </c>
      <c r="AE190" s="6">
        <f>'Edu index'!AE189*'world pop by country'!AE190/'world pop by country'!AE$2</f>
        <v>1.1227373704393239E-3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90"/>
  <sheetViews>
    <sheetView workbookViewId="0">
      <selection activeCell="G53" sqref="G53"/>
    </sheetView>
  </sheetViews>
  <sheetFormatPr defaultRowHeight="15"/>
  <cols>
    <col min="2" max="2" width="10.85546875" bestFit="1" customWidth="1"/>
  </cols>
  <sheetData>
    <row r="1" spans="1:63">
      <c r="A1" t="s">
        <v>1145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>
        <v>1970</v>
      </c>
      <c r="M1">
        <v>1971</v>
      </c>
      <c r="N1">
        <v>1972</v>
      </c>
      <c r="O1">
        <v>1973</v>
      </c>
      <c r="P1">
        <v>1974</v>
      </c>
      <c r="Q1">
        <v>1975</v>
      </c>
      <c r="R1">
        <v>1976</v>
      </c>
      <c r="S1">
        <v>1977</v>
      </c>
      <c r="T1">
        <v>1978</v>
      </c>
      <c r="U1">
        <v>1979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</row>
    <row r="2" spans="1:63" s="6" customFormat="1">
      <c r="A2" s="6" t="s">
        <v>1156</v>
      </c>
      <c r="B2" s="6">
        <f>SUM(B3:B190)</f>
        <v>3002010866</v>
      </c>
      <c r="C2" s="6">
        <f t="shared" ref="C2:BK2" si="0">SUM(C3:C190)</f>
        <v>3042172223</v>
      </c>
      <c r="D2" s="6">
        <f t="shared" si="0"/>
        <v>3095772492</v>
      </c>
      <c r="E2" s="6">
        <f t="shared" si="0"/>
        <v>3161470790</v>
      </c>
      <c r="F2" s="6">
        <f t="shared" si="0"/>
        <v>3227582315</v>
      </c>
      <c r="G2" s="6">
        <f t="shared" si="0"/>
        <v>3294441364</v>
      </c>
      <c r="H2" s="6">
        <f t="shared" si="0"/>
        <v>3363787980</v>
      </c>
      <c r="I2" s="6">
        <f t="shared" si="0"/>
        <v>3432998169</v>
      </c>
      <c r="J2" s="6">
        <f t="shared" si="0"/>
        <v>3503894632</v>
      </c>
      <c r="K2" s="6">
        <f t="shared" si="0"/>
        <v>3577237461</v>
      </c>
      <c r="L2" s="6">
        <f t="shared" si="0"/>
        <v>3651775886</v>
      </c>
      <c r="M2" s="6">
        <f t="shared" si="0"/>
        <v>3728561666</v>
      </c>
      <c r="N2" s="6">
        <f t="shared" si="0"/>
        <v>3803329559</v>
      </c>
      <c r="O2" s="6">
        <f t="shared" si="0"/>
        <v>3878870121</v>
      </c>
      <c r="P2" s="6">
        <f t="shared" si="0"/>
        <v>3953935827</v>
      </c>
      <c r="Q2" s="6">
        <f t="shared" si="0"/>
        <v>4027295095</v>
      </c>
      <c r="R2" s="6">
        <f t="shared" si="0"/>
        <v>4099582380</v>
      </c>
      <c r="S2" s="6">
        <f t="shared" si="0"/>
        <v>4171552499</v>
      </c>
      <c r="T2" s="6">
        <f t="shared" si="0"/>
        <v>4244560141</v>
      </c>
      <c r="U2" s="6">
        <f t="shared" si="0"/>
        <v>4319204397</v>
      </c>
      <c r="V2" s="6">
        <f t="shared" si="0"/>
        <v>4394635819</v>
      </c>
      <c r="W2" s="6">
        <f t="shared" si="0"/>
        <v>4472464386</v>
      </c>
      <c r="X2" s="6">
        <f t="shared" si="0"/>
        <v>4553530441</v>
      </c>
      <c r="Y2" s="6">
        <f t="shared" si="0"/>
        <v>4634849105</v>
      </c>
      <c r="Z2" s="6">
        <f t="shared" si="0"/>
        <v>4715745549</v>
      </c>
      <c r="AA2" s="6">
        <f t="shared" si="0"/>
        <v>4798281834</v>
      </c>
      <c r="AB2" s="6">
        <f t="shared" si="0"/>
        <v>4883328525</v>
      </c>
      <c r="AC2" s="6">
        <f t="shared" si="0"/>
        <v>4970765955</v>
      </c>
      <c r="AD2" s="6">
        <f t="shared" si="0"/>
        <v>5059245962</v>
      </c>
      <c r="AE2" s="6">
        <f t="shared" si="0"/>
        <v>5147958244</v>
      </c>
      <c r="AF2" s="6">
        <f t="shared" si="0"/>
        <v>5236200571</v>
      </c>
      <c r="AG2" s="6">
        <f t="shared" si="0"/>
        <v>5324880018</v>
      </c>
      <c r="AH2" s="6">
        <f t="shared" si="0"/>
        <v>5412117815</v>
      </c>
      <c r="AI2" s="6">
        <f t="shared" si="0"/>
        <v>5497659036</v>
      </c>
      <c r="AJ2" s="6">
        <f t="shared" si="0"/>
        <v>5581993778</v>
      </c>
      <c r="AK2" s="6">
        <f t="shared" si="0"/>
        <v>5665752784</v>
      </c>
      <c r="AL2" s="6">
        <f t="shared" si="0"/>
        <v>5749703078</v>
      </c>
      <c r="AM2" s="6">
        <f t="shared" si="0"/>
        <v>5833290267</v>
      </c>
      <c r="AN2" s="6">
        <f t="shared" si="0"/>
        <v>5916187349</v>
      </c>
      <c r="AO2" s="6">
        <f t="shared" si="0"/>
        <v>5998141048</v>
      </c>
      <c r="AP2" s="6">
        <f t="shared" si="0"/>
        <v>6079472234</v>
      </c>
      <c r="AQ2" s="6">
        <f t="shared" si="0"/>
        <v>6160722611</v>
      </c>
      <c r="AR2" s="6">
        <f t="shared" si="0"/>
        <v>6241781494</v>
      </c>
      <c r="AS2" s="6">
        <f t="shared" si="0"/>
        <v>6322370551</v>
      </c>
      <c r="AT2" s="6">
        <f t="shared" si="0"/>
        <v>6403082190</v>
      </c>
      <c r="AU2" s="6">
        <f t="shared" si="0"/>
        <v>6484138693</v>
      </c>
      <c r="AV2" s="6">
        <f t="shared" si="0"/>
        <v>6565844928</v>
      </c>
      <c r="AW2" s="6">
        <f t="shared" si="0"/>
        <v>6647901666</v>
      </c>
      <c r="AX2" s="6">
        <f t="shared" si="0"/>
        <v>6731020564</v>
      </c>
      <c r="AY2" s="6">
        <f t="shared" si="0"/>
        <v>6814513696</v>
      </c>
      <c r="AZ2" s="6">
        <f t="shared" si="0"/>
        <v>6898065084</v>
      </c>
      <c r="BA2" s="6">
        <f t="shared" si="0"/>
        <v>6981540835</v>
      </c>
      <c r="BB2" s="6">
        <f t="shared" si="0"/>
        <v>7068398830</v>
      </c>
      <c r="BC2" s="6">
        <f t="shared" si="0"/>
        <v>7155986861</v>
      </c>
      <c r="BD2" s="6">
        <f t="shared" si="0"/>
        <v>7243624260</v>
      </c>
      <c r="BE2" s="6">
        <f t="shared" si="0"/>
        <v>7330337072</v>
      </c>
      <c r="BF2" s="6">
        <f t="shared" si="0"/>
        <v>7416611356</v>
      </c>
      <c r="BG2" s="6">
        <f t="shared" si="0"/>
        <v>7502053111</v>
      </c>
      <c r="BH2" s="6">
        <f t="shared" si="0"/>
        <v>7584973818</v>
      </c>
      <c r="BI2" s="6">
        <f t="shared" si="0"/>
        <v>7665048631</v>
      </c>
      <c r="BJ2" s="6">
        <f t="shared" si="0"/>
        <v>7742463900</v>
      </c>
      <c r="BK2" s="6">
        <f t="shared" si="0"/>
        <v>7809243485</v>
      </c>
    </row>
    <row r="3" spans="1:63">
      <c r="A3" t="s">
        <v>459</v>
      </c>
      <c r="B3">
        <v>8622466</v>
      </c>
      <c r="C3">
        <v>8790140</v>
      </c>
      <c r="D3">
        <v>8969047</v>
      </c>
      <c r="E3">
        <v>9157465</v>
      </c>
      <c r="F3">
        <v>9355514</v>
      </c>
      <c r="G3">
        <v>9565147</v>
      </c>
      <c r="H3">
        <v>9783147</v>
      </c>
      <c r="I3">
        <v>10010030</v>
      </c>
      <c r="J3">
        <v>10247780</v>
      </c>
      <c r="K3">
        <v>10494489</v>
      </c>
      <c r="L3">
        <v>10752971</v>
      </c>
      <c r="M3">
        <v>11015857</v>
      </c>
      <c r="N3">
        <v>11286753</v>
      </c>
      <c r="O3">
        <v>11575305</v>
      </c>
      <c r="P3">
        <v>11869879</v>
      </c>
      <c r="Q3">
        <v>12157386</v>
      </c>
      <c r="R3">
        <v>12425267</v>
      </c>
      <c r="S3">
        <v>12687301</v>
      </c>
      <c r="T3">
        <v>12938862</v>
      </c>
      <c r="U3">
        <v>12986369</v>
      </c>
      <c r="V3">
        <v>12486631</v>
      </c>
      <c r="W3">
        <v>11155195</v>
      </c>
      <c r="X3">
        <v>10088289</v>
      </c>
      <c r="Y3">
        <v>9951449</v>
      </c>
      <c r="Z3">
        <v>10243686</v>
      </c>
      <c r="AA3">
        <v>10512221</v>
      </c>
      <c r="AB3">
        <v>10448442</v>
      </c>
      <c r="AC3">
        <v>10322758</v>
      </c>
      <c r="AD3">
        <v>10383460</v>
      </c>
      <c r="AE3">
        <v>10673168</v>
      </c>
      <c r="AF3">
        <v>10694796</v>
      </c>
      <c r="AG3">
        <v>10745167</v>
      </c>
      <c r="AH3">
        <v>12057433</v>
      </c>
      <c r="AI3">
        <v>14003760</v>
      </c>
      <c r="AJ3">
        <v>15455555</v>
      </c>
      <c r="AK3">
        <v>16418912</v>
      </c>
      <c r="AL3">
        <v>17106595</v>
      </c>
      <c r="AM3">
        <v>17788819</v>
      </c>
      <c r="AN3">
        <v>18493132</v>
      </c>
      <c r="AO3">
        <v>19262847</v>
      </c>
      <c r="AP3">
        <v>19542982</v>
      </c>
      <c r="AQ3">
        <v>19688632</v>
      </c>
      <c r="AR3">
        <v>21000256</v>
      </c>
      <c r="AS3">
        <v>22645130</v>
      </c>
      <c r="AT3">
        <v>23553551</v>
      </c>
      <c r="AU3">
        <v>24411191</v>
      </c>
      <c r="AV3">
        <v>25442944</v>
      </c>
      <c r="AW3">
        <v>25903301</v>
      </c>
      <c r="AX3">
        <v>26427199</v>
      </c>
      <c r="AY3">
        <v>27385307</v>
      </c>
      <c r="AZ3">
        <v>28189672</v>
      </c>
      <c r="BA3">
        <v>29249157</v>
      </c>
      <c r="BB3">
        <v>30466479</v>
      </c>
      <c r="BC3">
        <v>31541209</v>
      </c>
      <c r="BD3">
        <v>32716210</v>
      </c>
      <c r="BE3">
        <v>33753499</v>
      </c>
      <c r="BF3">
        <v>34636207</v>
      </c>
      <c r="BG3">
        <v>35643418</v>
      </c>
      <c r="BH3">
        <v>36686784</v>
      </c>
      <c r="BI3">
        <v>37769499</v>
      </c>
      <c r="BJ3">
        <v>38972230</v>
      </c>
      <c r="BK3">
        <v>40099462</v>
      </c>
    </row>
    <row r="4" spans="1:63">
      <c r="A4" t="s">
        <v>463</v>
      </c>
      <c r="B4">
        <v>1608800</v>
      </c>
      <c r="C4">
        <v>1659800</v>
      </c>
      <c r="D4">
        <v>1711319</v>
      </c>
      <c r="E4">
        <v>1762621</v>
      </c>
      <c r="F4">
        <v>1814135</v>
      </c>
      <c r="G4">
        <v>1864791</v>
      </c>
      <c r="H4">
        <v>1914573</v>
      </c>
      <c r="I4">
        <v>1965598</v>
      </c>
      <c r="J4">
        <v>2022272</v>
      </c>
      <c r="K4">
        <v>2081695</v>
      </c>
      <c r="L4">
        <v>2135479</v>
      </c>
      <c r="M4">
        <v>2187853</v>
      </c>
      <c r="N4">
        <v>2243126</v>
      </c>
      <c r="O4">
        <v>2296752</v>
      </c>
      <c r="P4">
        <v>2350124</v>
      </c>
      <c r="Q4">
        <v>2404831</v>
      </c>
      <c r="R4">
        <v>2458526</v>
      </c>
      <c r="S4">
        <v>2513546</v>
      </c>
      <c r="T4">
        <v>2566266</v>
      </c>
      <c r="U4">
        <v>2617832</v>
      </c>
      <c r="V4">
        <v>2671997</v>
      </c>
      <c r="W4">
        <v>2726056</v>
      </c>
      <c r="X4">
        <v>2784278</v>
      </c>
      <c r="Y4">
        <v>2843960</v>
      </c>
      <c r="Z4">
        <v>2904429</v>
      </c>
      <c r="AA4">
        <v>2964762</v>
      </c>
      <c r="AB4">
        <v>3022635</v>
      </c>
      <c r="AC4">
        <v>3083605</v>
      </c>
      <c r="AD4">
        <v>3142336</v>
      </c>
      <c r="AE4">
        <v>3227943</v>
      </c>
      <c r="AF4">
        <v>3286542</v>
      </c>
      <c r="AG4">
        <v>3266790</v>
      </c>
      <c r="AH4">
        <v>3247039</v>
      </c>
      <c r="AI4">
        <v>3227287</v>
      </c>
      <c r="AJ4">
        <v>3207536</v>
      </c>
      <c r="AK4">
        <v>3187784</v>
      </c>
      <c r="AL4">
        <v>3168033</v>
      </c>
      <c r="AM4">
        <v>3148281</v>
      </c>
      <c r="AN4">
        <v>3128530</v>
      </c>
      <c r="AO4">
        <v>3108778</v>
      </c>
      <c r="AP4">
        <v>3089027</v>
      </c>
      <c r="AQ4">
        <v>3060173</v>
      </c>
      <c r="AR4">
        <v>3051010</v>
      </c>
      <c r="AS4">
        <v>3039616</v>
      </c>
      <c r="AT4">
        <v>3026939</v>
      </c>
      <c r="AU4">
        <v>3011487</v>
      </c>
      <c r="AV4">
        <v>2992547</v>
      </c>
      <c r="AW4">
        <v>2970017</v>
      </c>
      <c r="AX4">
        <v>2947314</v>
      </c>
      <c r="AY4">
        <v>2927519</v>
      </c>
      <c r="AZ4">
        <v>2913021</v>
      </c>
      <c r="BA4">
        <v>2905195</v>
      </c>
      <c r="BB4">
        <v>2900401</v>
      </c>
      <c r="BC4">
        <v>2895092</v>
      </c>
      <c r="BD4">
        <v>2889104</v>
      </c>
      <c r="BE4">
        <v>2880703</v>
      </c>
      <c r="BF4">
        <v>2876101</v>
      </c>
      <c r="BG4">
        <v>2873457</v>
      </c>
      <c r="BH4">
        <v>2866376</v>
      </c>
      <c r="BI4">
        <v>2854191</v>
      </c>
      <c r="BJ4">
        <v>2837849</v>
      </c>
      <c r="BK4">
        <v>2811666</v>
      </c>
    </row>
    <row r="5" spans="1:63">
      <c r="A5" t="s">
        <v>567</v>
      </c>
      <c r="B5">
        <v>11394307</v>
      </c>
      <c r="C5">
        <v>11598608</v>
      </c>
      <c r="D5">
        <v>11778260</v>
      </c>
      <c r="E5">
        <v>11969451</v>
      </c>
      <c r="F5">
        <v>12179099</v>
      </c>
      <c r="G5">
        <v>12381256</v>
      </c>
      <c r="H5">
        <v>12613389</v>
      </c>
      <c r="I5">
        <v>12897115</v>
      </c>
      <c r="J5">
        <v>13190975</v>
      </c>
      <c r="K5">
        <v>13491016</v>
      </c>
      <c r="L5">
        <v>13795915</v>
      </c>
      <c r="M5">
        <v>14110271</v>
      </c>
      <c r="N5">
        <v>14439748</v>
      </c>
      <c r="O5">
        <v>14786469</v>
      </c>
      <c r="P5">
        <v>15153602</v>
      </c>
      <c r="Q5">
        <v>15724692</v>
      </c>
      <c r="R5">
        <v>16500516</v>
      </c>
      <c r="S5">
        <v>17134192</v>
      </c>
      <c r="T5">
        <v>17632645</v>
      </c>
      <c r="U5">
        <v>18166981</v>
      </c>
      <c r="V5">
        <v>18739378</v>
      </c>
      <c r="W5">
        <v>19351357</v>
      </c>
      <c r="X5">
        <v>20000096</v>
      </c>
      <c r="Y5">
        <v>20682111</v>
      </c>
      <c r="Z5">
        <v>21393530</v>
      </c>
      <c r="AA5">
        <v>22132905</v>
      </c>
      <c r="AB5">
        <v>22882553</v>
      </c>
      <c r="AC5">
        <v>23586101</v>
      </c>
      <c r="AD5">
        <v>24243018</v>
      </c>
      <c r="AE5">
        <v>24889507</v>
      </c>
      <c r="AF5">
        <v>25518074</v>
      </c>
      <c r="AG5">
        <v>26133905</v>
      </c>
      <c r="AH5">
        <v>26748303</v>
      </c>
      <c r="AI5">
        <v>27354327</v>
      </c>
      <c r="AJ5">
        <v>27937006</v>
      </c>
      <c r="AK5">
        <v>28478022</v>
      </c>
      <c r="AL5">
        <v>28984634</v>
      </c>
      <c r="AM5">
        <v>29476031</v>
      </c>
      <c r="AN5">
        <v>29924668</v>
      </c>
      <c r="AO5">
        <v>30346083</v>
      </c>
      <c r="AP5">
        <v>30774621</v>
      </c>
      <c r="AQ5">
        <v>31200985</v>
      </c>
      <c r="AR5">
        <v>31624696</v>
      </c>
      <c r="AS5">
        <v>32055883</v>
      </c>
      <c r="AT5">
        <v>32510186</v>
      </c>
      <c r="AU5">
        <v>32956690</v>
      </c>
      <c r="AV5">
        <v>33435080</v>
      </c>
      <c r="AW5">
        <v>33983827</v>
      </c>
      <c r="AX5">
        <v>34569592</v>
      </c>
      <c r="AY5">
        <v>35196037</v>
      </c>
      <c r="AZ5">
        <v>35856344</v>
      </c>
      <c r="BA5">
        <v>36543541</v>
      </c>
      <c r="BB5">
        <v>37260563</v>
      </c>
      <c r="BC5">
        <v>38000626</v>
      </c>
      <c r="BD5">
        <v>38760168</v>
      </c>
      <c r="BE5">
        <v>39543154</v>
      </c>
      <c r="BF5">
        <v>40339329</v>
      </c>
      <c r="BG5">
        <v>41136546</v>
      </c>
      <c r="BH5">
        <v>41927007</v>
      </c>
      <c r="BI5">
        <v>42705368</v>
      </c>
      <c r="BJ5">
        <v>43451666</v>
      </c>
      <c r="BK5">
        <v>44177969</v>
      </c>
    </row>
    <row r="6" spans="1:63">
      <c r="A6" t="s">
        <v>465</v>
      </c>
      <c r="B6">
        <v>9443</v>
      </c>
      <c r="C6">
        <v>10216</v>
      </c>
      <c r="D6">
        <v>11014</v>
      </c>
      <c r="E6">
        <v>11839</v>
      </c>
      <c r="F6">
        <v>12690</v>
      </c>
      <c r="G6">
        <v>13563</v>
      </c>
      <c r="H6">
        <v>14546</v>
      </c>
      <c r="I6">
        <v>15745</v>
      </c>
      <c r="J6">
        <v>17079</v>
      </c>
      <c r="K6">
        <v>18449</v>
      </c>
      <c r="L6">
        <v>19860</v>
      </c>
      <c r="M6">
        <v>21322</v>
      </c>
      <c r="N6">
        <v>22832</v>
      </c>
      <c r="O6">
        <v>24393</v>
      </c>
      <c r="P6">
        <v>26003</v>
      </c>
      <c r="Q6">
        <v>27640</v>
      </c>
      <c r="R6">
        <v>29294</v>
      </c>
      <c r="S6">
        <v>30949</v>
      </c>
      <c r="T6">
        <v>32574</v>
      </c>
      <c r="U6">
        <v>34142</v>
      </c>
      <c r="V6">
        <v>35611</v>
      </c>
      <c r="W6">
        <v>36987</v>
      </c>
      <c r="X6">
        <v>38598</v>
      </c>
      <c r="Y6">
        <v>40432</v>
      </c>
      <c r="Z6">
        <v>42181</v>
      </c>
      <c r="AA6">
        <v>43809</v>
      </c>
      <c r="AB6">
        <v>45605</v>
      </c>
      <c r="AC6">
        <v>47635</v>
      </c>
      <c r="AD6">
        <v>49654</v>
      </c>
      <c r="AE6">
        <v>51639</v>
      </c>
      <c r="AF6">
        <v>53569</v>
      </c>
      <c r="AG6">
        <v>55434</v>
      </c>
      <c r="AH6">
        <v>57283</v>
      </c>
      <c r="AI6">
        <v>59156</v>
      </c>
      <c r="AJ6">
        <v>61037</v>
      </c>
      <c r="AK6">
        <v>62928</v>
      </c>
      <c r="AL6">
        <v>64147</v>
      </c>
      <c r="AM6">
        <v>64682</v>
      </c>
      <c r="AN6">
        <v>65186</v>
      </c>
      <c r="AO6">
        <v>65655</v>
      </c>
      <c r="AP6">
        <v>66097</v>
      </c>
      <c r="AQ6">
        <v>67820</v>
      </c>
      <c r="AR6">
        <v>70849</v>
      </c>
      <c r="AS6">
        <v>73907</v>
      </c>
      <c r="AT6">
        <v>76933</v>
      </c>
      <c r="AU6">
        <v>79826</v>
      </c>
      <c r="AV6">
        <v>80221</v>
      </c>
      <c r="AW6">
        <v>78168</v>
      </c>
      <c r="AX6">
        <v>76055</v>
      </c>
      <c r="AY6">
        <v>73852</v>
      </c>
      <c r="AZ6">
        <v>71519</v>
      </c>
      <c r="BA6">
        <v>70567</v>
      </c>
      <c r="BB6">
        <v>71013</v>
      </c>
      <c r="BC6">
        <v>71367</v>
      </c>
      <c r="BD6">
        <v>71621</v>
      </c>
      <c r="BE6">
        <v>71746</v>
      </c>
      <c r="BF6">
        <v>72540</v>
      </c>
      <c r="BG6">
        <v>73837</v>
      </c>
      <c r="BH6">
        <v>75013</v>
      </c>
      <c r="BI6">
        <v>76343</v>
      </c>
      <c r="BJ6">
        <v>77700</v>
      </c>
      <c r="BK6">
        <v>79034</v>
      </c>
    </row>
    <row r="7" spans="1:63">
      <c r="A7" t="s">
        <v>461</v>
      </c>
      <c r="B7">
        <v>5357195</v>
      </c>
      <c r="C7">
        <v>5441333</v>
      </c>
      <c r="D7">
        <v>5521400</v>
      </c>
      <c r="E7">
        <v>5599827</v>
      </c>
      <c r="F7">
        <v>5673199</v>
      </c>
      <c r="G7">
        <v>5736582</v>
      </c>
      <c r="H7">
        <v>5787044</v>
      </c>
      <c r="I7">
        <v>5827503</v>
      </c>
      <c r="J7">
        <v>5868203</v>
      </c>
      <c r="K7">
        <v>5928386</v>
      </c>
      <c r="L7">
        <v>6029700</v>
      </c>
      <c r="M7">
        <v>6177049</v>
      </c>
      <c r="N7">
        <v>6364731</v>
      </c>
      <c r="O7">
        <v>6578230</v>
      </c>
      <c r="P7">
        <v>6802494</v>
      </c>
      <c r="Q7">
        <v>7032713</v>
      </c>
      <c r="R7">
        <v>7266780</v>
      </c>
      <c r="S7">
        <v>7511895</v>
      </c>
      <c r="T7">
        <v>7771590</v>
      </c>
      <c r="U7">
        <v>8043218</v>
      </c>
      <c r="V7">
        <v>8330047</v>
      </c>
      <c r="W7">
        <v>8631457</v>
      </c>
      <c r="X7">
        <v>8947152</v>
      </c>
      <c r="Y7">
        <v>9276707</v>
      </c>
      <c r="Z7">
        <v>9617702</v>
      </c>
      <c r="AA7">
        <v>9970621</v>
      </c>
      <c r="AB7">
        <v>10332574</v>
      </c>
      <c r="AC7">
        <v>10694057</v>
      </c>
      <c r="AD7">
        <v>11060261</v>
      </c>
      <c r="AE7">
        <v>11439498</v>
      </c>
      <c r="AF7">
        <v>11828638</v>
      </c>
      <c r="AG7">
        <v>12228691</v>
      </c>
      <c r="AH7">
        <v>12632507</v>
      </c>
      <c r="AI7">
        <v>13038270</v>
      </c>
      <c r="AJ7">
        <v>13462031</v>
      </c>
      <c r="AK7">
        <v>13912253</v>
      </c>
      <c r="AL7">
        <v>14383350</v>
      </c>
      <c r="AM7">
        <v>14871146</v>
      </c>
      <c r="AN7">
        <v>15366864</v>
      </c>
      <c r="AO7">
        <v>15870753</v>
      </c>
      <c r="AP7">
        <v>16394062</v>
      </c>
      <c r="AQ7">
        <v>16941587</v>
      </c>
      <c r="AR7">
        <v>17516139</v>
      </c>
      <c r="AS7">
        <v>18124342</v>
      </c>
      <c r="AT7">
        <v>18771125</v>
      </c>
      <c r="AU7">
        <v>19450959</v>
      </c>
      <c r="AV7">
        <v>20162340</v>
      </c>
      <c r="AW7">
        <v>20909684</v>
      </c>
      <c r="AX7">
        <v>21691522</v>
      </c>
      <c r="AY7">
        <v>22507674</v>
      </c>
      <c r="AZ7">
        <v>23364185</v>
      </c>
      <c r="BA7">
        <v>24259111</v>
      </c>
      <c r="BB7">
        <v>25188292</v>
      </c>
      <c r="BC7">
        <v>26147002</v>
      </c>
      <c r="BD7">
        <v>27128337</v>
      </c>
      <c r="BE7">
        <v>28127721</v>
      </c>
      <c r="BF7">
        <v>29154746</v>
      </c>
      <c r="BG7">
        <v>30208628</v>
      </c>
      <c r="BH7">
        <v>31273533</v>
      </c>
      <c r="BI7">
        <v>32353588</v>
      </c>
      <c r="BJ7">
        <v>33428486</v>
      </c>
      <c r="BK7">
        <v>34503774</v>
      </c>
    </row>
    <row r="8" spans="1:63">
      <c r="A8" t="s">
        <v>475</v>
      </c>
      <c r="B8">
        <v>55342</v>
      </c>
      <c r="C8">
        <v>56245</v>
      </c>
      <c r="D8">
        <v>57008</v>
      </c>
      <c r="E8">
        <v>57778</v>
      </c>
      <c r="F8">
        <v>58664</v>
      </c>
      <c r="G8">
        <v>59644</v>
      </c>
      <c r="H8">
        <v>60615</v>
      </c>
      <c r="I8">
        <v>61617</v>
      </c>
      <c r="J8">
        <v>62658</v>
      </c>
      <c r="K8">
        <v>63742</v>
      </c>
      <c r="L8">
        <v>64517</v>
      </c>
      <c r="M8">
        <v>64769</v>
      </c>
      <c r="N8">
        <v>64695</v>
      </c>
      <c r="O8">
        <v>64463</v>
      </c>
      <c r="P8">
        <v>64218</v>
      </c>
      <c r="Q8">
        <v>64035</v>
      </c>
      <c r="R8">
        <v>63990</v>
      </c>
      <c r="S8">
        <v>64117</v>
      </c>
      <c r="T8">
        <v>64329</v>
      </c>
      <c r="U8">
        <v>64609</v>
      </c>
      <c r="V8">
        <v>64889</v>
      </c>
      <c r="W8">
        <v>65076</v>
      </c>
      <c r="X8">
        <v>65231</v>
      </c>
      <c r="Y8">
        <v>65408</v>
      </c>
      <c r="Z8">
        <v>65362</v>
      </c>
      <c r="AA8">
        <v>65048</v>
      </c>
      <c r="AB8">
        <v>64712</v>
      </c>
      <c r="AC8">
        <v>64353</v>
      </c>
      <c r="AD8">
        <v>63982</v>
      </c>
      <c r="AE8">
        <v>63636</v>
      </c>
      <c r="AF8">
        <v>63328</v>
      </c>
      <c r="AG8">
        <v>63634</v>
      </c>
      <c r="AH8">
        <v>64659</v>
      </c>
      <c r="AI8">
        <v>65834</v>
      </c>
      <c r="AJ8">
        <v>67072</v>
      </c>
      <c r="AK8">
        <v>68398</v>
      </c>
      <c r="AL8">
        <v>69798</v>
      </c>
      <c r="AM8">
        <v>71218</v>
      </c>
      <c r="AN8">
        <v>72572</v>
      </c>
      <c r="AO8">
        <v>73821</v>
      </c>
      <c r="AP8">
        <v>75055</v>
      </c>
      <c r="AQ8">
        <v>76215</v>
      </c>
      <c r="AR8">
        <v>77195</v>
      </c>
      <c r="AS8">
        <v>78075</v>
      </c>
      <c r="AT8">
        <v>78941</v>
      </c>
      <c r="AU8">
        <v>79869</v>
      </c>
      <c r="AV8">
        <v>80895</v>
      </c>
      <c r="AW8">
        <v>82016</v>
      </c>
      <c r="AX8">
        <v>83251</v>
      </c>
      <c r="AY8">
        <v>84534</v>
      </c>
      <c r="AZ8">
        <v>85695</v>
      </c>
      <c r="BA8">
        <v>86729</v>
      </c>
      <c r="BB8">
        <v>87674</v>
      </c>
      <c r="BC8">
        <v>88497</v>
      </c>
      <c r="BD8">
        <v>89236</v>
      </c>
      <c r="BE8">
        <v>89941</v>
      </c>
      <c r="BF8">
        <v>90564</v>
      </c>
      <c r="BG8">
        <v>91119</v>
      </c>
      <c r="BH8">
        <v>91626</v>
      </c>
      <c r="BI8">
        <v>92117</v>
      </c>
      <c r="BJ8">
        <v>92664</v>
      </c>
      <c r="BK8">
        <v>93219</v>
      </c>
    </row>
    <row r="9" spans="1:63">
      <c r="A9" t="s">
        <v>469</v>
      </c>
      <c r="B9">
        <v>20349744</v>
      </c>
      <c r="C9">
        <v>20680653</v>
      </c>
      <c r="D9">
        <v>21020359</v>
      </c>
      <c r="E9">
        <v>21364017</v>
      </c>
      <c r="F9">
        <v>21708487</v>
      </c>
      <c r="G9">
        <v>22053661</v>
      </c>
      <c r="H9">
        <v>22403116</v>
      </c>
      <c r="I9">
        <v>22757014</v>
      </c>
      <c r="J9">
        <v>23112971</v>
      </c>
      <c r="K9">
        <v>23472028</v>
      </c>
      <c r="L9">
        <v>23842803</v>
      </c>
      <c r="M9">
        <v>24223379</v>
      </c>
      <c r="N9">
        <v>24612794</v>
      </c>
      <c r="O9">
        <v>25020588</v>
      </c>
      <c r="P9">
        <v>25449754</v>
      </c>
      <c r="Q9">
        <v>25875558</v>
      </c>
      <c r="R9">
        <v>26290257</v>
      </c>
      <c r="S9">
        <v>26713780</v>
      </c>
      <c r="T9">
        <v>27146121</v>
      </c>
      <c r="U9">
        <v>27584134</v>
      </c>
      <c r="V9">
        <v>28024803</v>
      </c>
      <c r="W9">
        <v>28471285</v>
      </c>
      <c r="X9">
        <v>28922762</v>
      </c>
      <c r="Y9">
        <v>29377137</v>
      </c>
      <c r="Z9">
        <v>29832197</v>
      </c>
      <c r="AA9">
        <v>30287112</v>
      </c>
      <c r="AB9">
        <v>30748326</v>
      </c>
      <c r="AC9">
        <v>31216453</v>
      </c>
      <c r="AD9">
        <v>31690792</v>
      </c>
      <c r="AE9">
        <v>32165766</v>
      </c>
      <c r="AF9">
        <v>32637657</v>
      </c>
      <c r="AG9">
        <v>33105763</v>
      </c>
      <c r="AH9">
        <v>33568285</v>
      </c>
      <c r="AI9">
        <v>34027240</v>
      </c>
      <c r="AJ9">
        <v>34488696</v>
      </c>
      <c r="AK9">
        <v>34946110</v>
      </c>
      <c r="AL9">
        <v>35389362</v>
      </c>
      <c r="AM9">
        <v>35815971</v>
      </c>
      <c r="AN9">
        <v>36233195</v>
      </c>
      <c r="AO9">
        <v>36653031</v>
      </c>
      <c r="AP9">
        <v>37070774</v>
      </c>
      <c r="AQ9">
        <v>37480493</v>
      </c>
      <c r="AR9">
        <v>37885028</v>
      </c>
      <c r="AS9">
        <v>38278164</v>
      </c>
      <c r="AT9">
        <v>38668796</v>
      </c>
      <c r="AU9">
        <v>39070501</v>
      </c>
      <c r="AV9">
        <v>39476851</v>
      </c>
      <c r="AW9">
        <v>39876111</v>
      </c>
      <c r="AX9">
        <v>40273769</v>
      </c>
      <c r="AY9">
        <v>40684338</v>
      </c>
      <c r="AZ9">
        <v>40788453</v>
      </c>
      <c r="BA9">
        <v>41261490</v>
      </c>
      <c r="BB9">
        <v>41733271</v>
      </c>
      <c r="BC9">
        <v>42202935</v>
      </c>
      <c r="BD9">
        <v>42669500</v>
      </c>
      <c r="BE9">
        <v>43131966</v>
      </c>
      <c r="BF9">
        <v>43590368</v>
      </c>
      <c r="BG9">
        <v>44044811</v>
      </c>
      <c r="BH9">
        <v>44494502</v>
      </c>
      <c r="BI9">
        <v>44938712</v>
      </c>
      <c r="BJ9">
        <v>45376763</v>
      </c>
      <c r="BK9">
        <v>45808747</v>
      </c>
    </row>
    <row r="10" spans="1:63">
      <c r="A10" t="s">
        <v>471</v>
      </c>
      <c r="B10">
        <v>1904148</v>
      </c>
      <c r="C10">
        <v>1971530</v>
      </c>
      <c r="D10">
        <v>2039346</v>
      </c>
      <c r="E10">
        <v>2106142</v>
      </c>
      <c r="F10">
        <v>2171029</v>
      </c>
      <c r="G10">
        <v>2234051</v>
      </c>
      <c r="H10">
        <v>2295496</v>
      </c>
      <c r="I10">
        <v>2355997</v>
      </c>
      <c r="J10">
        <v>2416461</v>
      </c>
      <c r="K10">
        <v>2476359</v>
      </c>
      <c r="L10">
        <v>2534377</v>
      </c>
      <c r="M10">
        <v>2590923</v>
      </c>
      <c r="N10">
        <v>2648048</v>
      </c>
      <c r="O10">
        <v>2706852</v>
      </c>
      <c r="P10">
        <v>2767646</v>
      </c>
      <c r="Q10">
        <v>2830798</v>
      </c>
      <c r="R10">
        <v>2896311</v>
      </c>
      <c r="S10">
        <v>2965523</v>
      </c>
      <c r="T10">
        <v>3038224</v>
      </c>
      <c r="U10">
        <v>3097058</v>
      </c>
      <c r="V10">
        <v>3135123</v>
      </c>
      <c r="W10">
        <v>3167876</v>
      </c>
      <c r="X10">
        <v>3202011</v>
      </c>
      <c r="Y10">
        <v>3238291</v>
      </c>
      <c r="Z10">
        <v>3272102</v>
      </c>
      <c r="AA10">
        <v>3300896</v>
      </c>
      <c r="AB10">
        <v>3327182</v>
      </c>
      <c r="AC10">
        <v>3351364</v>
      </c>
      <c r="AD10">
        <v>3366838</v>
      </c>
      <c r="AE10">
        <v>3448186</v>
      </c>
      <c r="AF10">
        <v>3556539</v>
      </c>
      <c r="AG10">
        <v>3617631</v>
      </c>
      <c r="AH10">
        <v>3574555</v>
      </c>
      <c r="AI10">
        <v>3457349</v>
      </c>
      <c r="AJ10">
        <v>3373713</v>
      </c>
      <c r="AK10">
        <v>3322782</v>
      </c>
      <c r="AL10">
        <v>3298898</v>
      </c>
      <c r="AM10">
        <v>3271418</v>
      </c>
      <c r="AN10">
        <v>3240550</v>
      </c>
      <c r="AO10">
        <v>3206030</v>
      </c>
      <c r="AP10">
        <v>3168523</v>
      </c>
      <c r="AQ10">
        <v>3133133</v>
      </c>
      <c r="AR10">
        <v>3105037</v>
      </c>
      <c r="AS10">
        <v>3084102</v>
      </c>
      <c r="AT10">
        <v>3065745</v>
      </c>
      <c r="AU10">
        <v>3047246</v>
      </c>
      <c r="AV10">
        <v>3026486</v>
      </c>
      <c r="AW10">
        <v>3004393</v>
      </c>
      <c r="AX10">
        <v>2983421</v>
      </c>
      <c r="AY10">
        <v>2964296</v>
      </c>
      <c r="AZ10">
        <v>2946293</v>
      </c>
      <c r="BA10">
        <v>2928976</v>
      </c>
      <c r="BB10">
        <v>2914421</v>
      </c>
      <c r="BC10">
        <v>2901385</v>
      </c>
      <c r="BD10">
        <v>2889930</v>
      </c>
      <c r="BE10">
        <v>2878595</v>
      </c>
      <c r="BF10">
        <v>2865835</v>
      </c>
      <c r="BG10">
        <v>2851923</v>
      </c>
      <c r="BH10">
        <v>2836557</v>
      </c>
      <c r="BI10">
        <v>2820602</v>
      </c>
      <c r="BJ10">
        <v>2805608</v>
      </c>
      <c r="BK10">
        <v>2790974</v>
      </c>
    </row>
    <row r="11" spans="1:63">
      <c r="A11" t="s">
        <v>477</v>
      </c>
      <c r="B11">
        <v>10276477</v>
      </c>
      <c r="C11">
        <v>10483000</v>
      </c>
      <c r="D11">
        <v>10742000</v>
      </c>
      <c r="E11">
        <v>10950000</v>
      </c>
      <c r="F11">
        <v>11167000</v>
      </c>
      <c r="G11">
        <v>11388000</v>
      </c>
      <c r="H11">
        <v>11651000</v>
      </c>
      <c r="I11">
        <v>11799000</v>
      </c>
      <c r="J11">
        <v>12009000</v>
      </c>
      <c r="K11">
        <v>12263000</v>
      </c>
      <c r="L11">
        <v>12507000</v>
      </c>
      <c r="M11">
        <v>12937000</v>
      </c>
      <c r="N11">
        <v>13177000</v>
      </c>
      <c r="O11">
        <v>13380000</v>
      </c>
      <c r="P11">
        <v>13723000</v>
      </c>
      <c r="Q11">
        <v>13893000</v>
      </c>
      <c r="R11">
        <v>14033000</v>
      </c>
      <c r="S11">
        <v>14192000</v>
      </c>
      <c r="T11">
        <v>14358000</v>
      </c>
      <c r="U11">
        <v>14514000</v>
      </c>
      <c r="V11">
        <v>14692000</v>
      </c>
      <c r="W11">
        <v>14923260</v>
      </c>
      <c r="X11">
        <v>15184247</v>
      </c>
      <c r="Y11">
        <v>15393472</v>
      </c>
      <c r="Z11">
        <v>15579391</v>
      </c>
      <c r="AA11">
        <v>15788312</v>
      </c>
      <c r="AB11">
        <v>16018350</v>
      </c>
      <c r="AC11">
        <v>16263874</v>
      </c>
      <c r="AD11">
        <v>16532164</v>
      </c>
      <c r="AE11">
        <v>16814416</v>
      </c>
      <c r="AF11">
        <v>17065128</v>
      </c>
      <c r="AG11">
        <v>17284036</v>
      </c>
      <c r="AH11">
        <v>17478635</v>
      </c>
      <c r="AI11">
        <v>17634808</v>
      </c>
      <c r="AJ11">
        <v>17805468</v>
      </c>
      <c r="AK11">
        <v>18004882</v>
      </c>
      <c r="AL11">
        <v>18224767</v>
      </c>
      <c r="AM11">
        <v>18423037</v>
      </c>
      <c r="AN11">
        <v>18607584</v>
      </c>
      <c r="AO11">
        <v>18812264</v>
      </c>
      <c r="AP11">
        <v>19028802</v>
      </c>
      <c r="AQ11">
        <v>19274701</v>
      </c>
      <c r="AR11">
        <v>19495210</v>
      </c>
      <c r="AS11">
        <v>19720737</v>
      </c>
      <c r="AT11">
        <v>19932722</v>
      </c>
      <c r="AU11">
        <v>20176844</v>
      </c>
      <c r="AV11">
        <v>20450966</v>
      </c>
      <c r="AW11">
        <v>20827622</v>
      </c>
      <c r="AX11">
        <v>21249199</v>
      </c>
      <c r="AY11">
        <v>21691653</v>
      </c>
      <c r="AZ11">
        <v>22031750</v>
      </c>
      <c r="BA11">
        <v>22340024</v>
      </c>
      <c r="BB11">
        <v>22733465</v>
      </c>
      <c r="BC11">
        <v>23128129</v>
      </c>
      <c r="BD11">
        <v>23475686</v>
      </c>
      <c r="BE11">
        <v>23815995</v>
      </c>
      <c r="BF11">
        <v>24190907</v>
      </c>
      <c r="BG11">
        <v>24594202</v>
      </c>
      <c r="BH11">
        <v>24966643</v>
      </c>
      <c r="BI11">
        <v>25340217</v>
      </c>
      <c r="BJ11">
        <v>25655289</v>
      </c>
      <c r="BK11">
        <v>25688079</v>
      </c>
    </row>
    <row r="12" spans="1:63">
      <c r="A12" t="s">
        <v>479</v>
      </c>
      <c r="B12">
        <v>7047539</v>
      </c>
      <c r="C12">
        <v>7086299</v>
      </c>
      <c r="D12">
        <v>7129864</v>
      </c>
      <c r="E12">
        <v>7175811</v>
      </c>
      <c r="F12">
        <v>7223801</v>
      </c>
      <c r="G12">
        <v>7270889</v>
      </c>
      <c r="H12">
        <v>7322066</v>
      </c>
      <c r="I12">
        <v>7376998</v>
      </c>
      <c r="J12">
        <v>7415403</v>
      </c>
      <c r="K12">
        <v>7441055</v>
      </c>
      <c r="L12">
        <v>7467086</v>
      </c>
      <c r="M12">
        <v>7500482</v>
      </c>
      <c r="N12">
        <v>7544201</v>
      </c>
      <c r="O12">
        <v>7586115</v>
      </c>
      <c r="P12">
        <v>7599038</v>
      </c>
      <c r="Q12">
        <v>7578903</v>
      </c>
      <c r="R12">
        <v>7565525</v>
      </c>
      <c r="S12">
        <v>7568430</v>
      </c>
      <c r="T12">
        <v>7562305</v>
      </c>
      <c r="U12">
        <v>7549425</v>
      </c>
      <c r="V12">
        <v>7549433</v>
      </c>
      <c r="W12">
        <v>7568710</v>
      </c>
      <c r="X12">
        <v>7574140</v>
      </c>
      <c r="Y12">
        <v>7561910</v>
      </c>
      <c r="Z12">
        <v>7561434</v>
      </c>
      <c r="AA12">
        <v>7564985</v>
      </c>
      <c r="AB12">
        <v>7569794</v>
      </c>
      <c r="AC12">
        <v>7574586</v>
      </c>
      <c r="AD12">
        <v>7585317</v>
      </c>
      <c r="AE12">
        <v>7619567</v>
      </c>
      <c r="AF12">
        <v>7677850</v>
      </c>
      <c r="AG12">
        <v>7754891</v>
      </c>
      <c r="AH12">
        <v>7840709</v>
      </c>
      <c r="AI12">
        <v>7905633</v>
      </c>
      <c r="AJ12">
        <v>7936118</v>
      </c>
      <c r="AK12">
        <v>7948278</v>
      </c>
      <c r="AL12">
        <v>7959017</v>
      </c>
      <c r="AM12">
        <v>7968041</v>
      </c>
      <c r="AN12">
        <v>7976789</v>
      </c>
      <c r="AO12">
        <v>7992324</v>
      </c>
      <c r="AP12">
        <v>8011566</v>
      </c>
      <c r="AQ12">
        <v>8042293</v>
      </c>
      <c r="AR12">
        <v>8081957</v>
      </c>
      <c r="AS12">
        <v>8121423</v>
      </c>
      <c r="AT12">
        <v>8171966</v>
      </c>
      <c r="AU12">
        <v>8227829</v>
      </c>
      <c r="AV12">
        <v>8268641</v>
      </c>
      <c r="AW12">
        <v>8295487</v>
      </c>
      <c r="AX12">
        <v>8321496</v>
      </c>
      <c r="AY12">
        <v>8343323</v>
      </c>
      <c r="AZ12">
        <v>8363404</v>
      </c>
      <c r="BA12">
        <v>8391643</v>
      </c>
      <c r="BB12">
        <v>8429991</v>
      </c>
      <c r="BC12">
        <v>8479823</v>
      </c>
      <c r="BD12">
        <v>8546356</v>
      </c>
      <c r="BE12">
        <v>8642699</v>
      </c>
      <c r="BF12">
        <v>8736668</v>
      </c>
      <c r="BG12">
        <v>8797566</v>
      </c>
      <c r="BH12">
        <v>8840521</v>
      </c>
      <c r="BI12">
        <v>8879920</v>
      </c>
      <c r="BJ12">
        <v>8916864</v>
      </c>
      <c r="BK12">
        <v>8955797</v>
      </c>
    </row>
    <row r="13" spans="1:63">
      <c r="A13" t="s">
        <v>481</v>
      </c>
      <c r="B13">
        <v>3894500</v>
      </c>
      <c r="C13">
        <v>4045750</v>
      </c>
      <c r="D13">
        <v>4168150</v>
      </c>
      <c r="E13">
        <v>4293550</v>
      </c>
      <c r="F13">
        <v>4439250</v>
      </c>
      <c r="G13">
        <v>4574650</v>
      </c>
      <c r="H13">
        <v>4708150</v>
      </c>
      <c r="I13">
        <v>4832000</v>
      </c>
      <c r="J13">
        <v>4948500</v>
      </c>
      <c r="K13">
        <v>5063300</v>
      </c>
      <c r="L13">
        <v>5172050</v>
      </c>
      <c r="M13">
        <v>5282950</v>
      </c>
      <c r="N13">
        <v>5391450</v>
      </c>
      <c r="O13">
        <v>5493900</v>
      </c>
      <c r="P13">
        <v>5594100</v>
      </c>
      <c r="Q13">
        <v>5689050</v>
      </c>
      <c r="R13">
        <v>5781000</v>
      </c>
      <c r="S13">
        <v>5876150</v>
      </c>
      <c r="T13">
        <v>5976150</v>
      </c>
      <c r="U13">
        <v>6071300</v>
      </c>
      <c r="V13">
        <v>6160500</v>
      </c>
      <c r="W13">
        <v>6257750</v>
      </c>
      <c r="X13">
        <v>6357550</v>
      </c>
      <c r="Y13">
        <v>6459800</v>
      </c>
      <c r="Z13">
        <v>6567850</v>
      </c>
      <c r="AA13">
        <v>6670150</v>
      </c>
      <c r="AB13">
        <v>6770300</v>
      </c>
      <c r="AC13">
        <v>6875350</v>
      </c>
      <c r="AD13">
        <v>6974600</v>
      </c>
      <c r="AE13">
        <v>7076550</v>
      </c>
      <c r="AF13">
        <v>7175200</v>
      </c>
      <c r="AG13">
        <v>7271300</v>
      </c>
      <c r="AH13">
        <v>7382050</v>
      </c>
      <c r="AI13">
        <v>7494800</v>
      </c>
      <c r="AJ13">
        <v>7596550</v>
      </c>
      <c r="AK13">
        <v>7684850</v>
      </c>
      <c r="AL13">
        <v>7763000</v>
      </c>
      <c r="AM13">
        <v>7838250</v>
      </c>
      <c r="AN13">
        <v>7913000</v>
      </c>
      <c r="AO13">
        <v>7982750</v>
      </c>
      <c r="AP13">
        <v>8048600</v>
      </c>
      <c r="AQ13">
        <v>8111200</v>
      </c>
      <c r="AR13">
        <v>8171950</v>
      </c>
      <c r="AS13">
        <v>8234100</v>
      </c>
      <c r="AT13">
        <v>8306500</v>
      </c>
      <c r="AU13">
        <v>8391850</v>
      </c>
      <c r="AV13">
        <v>8484550</v>
      </c>
      <c r="AW13">
        <v>8581300</v>
      </c>
      <c r="AX13">
        <v>8763400</v>
      </c>
      <c r="AY13">
        <v>8947243</v>
      </c>
      <c r="AZ13">
        <v>9054332</v>
      </c>
      <c r="BA13">
        <v>9173082</v>
      </c>
      <c r="BB13">
        <v>9295784</v>
      </c>
      <c r="BC13">
        <v>9416801</v>
      </c>
      <c r="BD13">
        <v>9535079</v>
      </c>
      <c r="BE13">
        <v>9649341</v>
      </c>
      <c r="BF13">
        <v>9757812</v>
      </c>
      <c r="BG13">
        <v>9854033</v>
      </c>
      <c r="BH13">
        <v>9939771</v>
      </c>
      <c r="BI13">
        <v>10024283</v>
      </c>
      <c r="BJ13">
        <v>10093121</v>
      </c>
      <c r="BK13">
        <v>10137750</v>
      </c>
    </row>
    <row r="14" spans="1:63">
      <c r="A14" t="s">
        <v>497</v>
      </c>
      <c r="B14">
        <v>114500</v>
      </c>
      <c r="C14">
        <v>120216</v>
      </c>
      <c r="D14">
        <v>126305</v>
      </c>
      <c r="E14">
        <v>132639</v>
      </c>
      <c r="F14">
        <v>138785</v>
      </c>
      <c r="G14">
        <v>144849</v>
      </c>
      <c r="H14">
        <v>151323</v>
      </c>
      <c r="I14">
        <v>158197</v>
      </c>
      <c r="J14">
        <v>165456</v>
      </c>
      <c r="K14">
        <v>172745</v>
      </c>
      <c r="L14">
        <v>179129</v>
      </c>
      <c r="M14">
        <v>184435</v>
      </c>
      <c r="N14">
        <v>189181</v>
      </c>
      <c r="O14">
        <v>193563</v>
      </c>
      <c r="P14">
        <v>197767</v>
      </c>
      <c r="Q14">
        <v>201881</v>
      </c>
      <c r="R14">
        <v>206096</v>
      </c>
      <c r="S14">
        <v>210534</v>
      </c>
      <c r="T14">
        <v>215016</v>
      </c>
      <c r="U14">
        <v>219426</v>
      </c>
      <c r="V14">
        <v>223752</v>
      </c>
      <c r="W14">
        <v>227956</v>
      </c>
      <c r="X14">
        <v>232177</v>
      </c>
      <c r="Y14">
        <v>236586</v>
      </c>
      <c r="Z14">
        <v>241166</v>
      </c>
      <c r="AA14">
        <v>245935</v>
      </c>
      <c r="AB14">
        <v>250804</v>
      </c>
      <c r="AC14">
        <v>255618</v>
      </c>
      <c r="AD14">
        <v>260452</v>
      </c>
      <c r="AE14">
        <v>265493</v>
      </c>
      <c r="AF14">
        <v>270679</v>
      </c>
      <c r="AG14">
        <v>276058</v>
      </c>
      <c r="AH14">
        <v>281973</v>
      </c>
      <c r="AI14">
        <v>288164</v>
      </c>
      <c r="AJ14">
        <v>293997</v>
      </c>
      <c r="AK14">
        <v>299554</v>
      </c>
      <c r="AL14">
        <v>304933</v>
      </c>
      <c r="AM14">
        <v>310171</v>
      </c>
      <c r="AN14">
        <v>315398</v>
      </c>
      <c r="AO14">
        <v>320272</v>
      </c>
      <c r="AP14">
        <v>325014</v>
      </c>
      <c r="AQ14">
        <v>329626</v>
      </c>
      <c r="AR14">
        <v>334002</v>
      </c>
      <c r="AS14">
        <v>338490</v>
      </c>
      <c r="AT14">
        <v>343089</v>
      </c>
      <c r="AU14">
        <v>347804</v>
      </c>
      <c r="AV14">
        <v>352664</v>
      </c>
      <c r="AW14">
        <v>357666</v>
      </c>
      <c r="AX14">
        <v>362795</v>
      </c>
      <c r="AY14">
        <v>368057</v>
      </c>
      <c r="AZ14">
        <v>373272</v>
      </c>
      <c r="BA14">
        <v>377950</v>
      </c>
      <c r="BB14">
        <v>382061</v>
      </c>
      <c r="BC14">
        <v>385650</v>
      </c>
      <c r="BD14">
        <v>389131</v>
      </c>
      <c r="BE14">
        <v>392697</v>
      </c>
      <c r="BF14">
        <v>395976</v>
      </c>
      <c r="BG14">
        <v>399020</v>
      </c>
      <c r="BH14">
        <v>401906</v>
      </c>
      <c r="BI14">
        <v>404557</v>
      </c>
      <c r="BJ14">
        <v>406471</v>
      </c>
      <c r="BK14">
        <v>407906</v>
      </c>
    </row>
    <row r="15" spans="1:63">
      <c r="A15" t="s">
        <v>495</v>
      </c>
      <c r="B15">
        <v>160691</v>
      </c>
      <c r="C15">
        <v>166970</v>
      </c>
      <c r="D15">
        <v>173359</v>
      </c>
      <c r="E15">
        <v>179891</v>
      </c>
      <c r="F15">
        <v>186587</v>
      </c>
      <c r="G15">
        <v>193012</v>
      </c>
      <c r="H15">
        <v>199019</v>
      </c>
      <c r="I15">
        <v>204916</v>
      </c>
      <c r="J15">
        <v>210801</v>
      </c>
      <c r="K15">
        <v>216696</v>
      </c>
      <c r="L15">
        <v>222555</v>
      </c>
      <c r="M15">
        <v>230992</v>
      </c>
      <c r="N15">
        <v>243143</v>
      </c>
      <c r="O15">
        <v>256632</v>
      </c>
      <c r="P15">
        <v>270627</v>
      </c>
      <c r="Q15">
        <v>285116</v>
      </c>
      <c r="R15">
        <v>300044</v>
      </c>
      <c r="S15">
        <v>315337</v>
      </c>
      <c r="T15">
        <v>330912</v>
      </c>
      <c r="U15">
        <v>346697</v>
      </c>
      <c r="V15">
        <v>362595</v>
      </c>
      <c r="W15">
        <v>377430</v>
      </c>
      <c r="X15">
        <v>391017</v>
      </c>
      <c r="Y15">
        <v>404772</v>
      </c>
      <c r="Z15">
        <v>419217</v>
      </c>
      <c r="AA15">
        <v>434375</v>
      </c>
      <c r="AB15">
        <v>450196</v>
      </c>
      <c r="AC15">
        <v>466565</v>
      </c>
      <c r="AD15">
        <v>483337</v>
      </c>
      <c r="AE15">
        <v>500349</v>
      </c>
      <c r="AF15">
        <v>517418</v>
      </c>
      <c r="AG15">
        <v>535415</v>
      </c>
      <c r="AH15">
        <v>554470</v>
      </c>
      <c r="AI15">
        <v>573755</v>
      </c>
      <c r="AJ15">
        <v>593254</v>
      </c>
      <c r="AK15">
        <v>612934</v>
      </c>
      <c r="AL15">
        <v>632756</v>
      </c>
      <c r="AM15">
        <v>652643</v>
      </c>
      <c r="AN15">
        <v>672484</v>
      </c>
      <c r="AO15">
        <v>692133</v>
      </c>
      <c r="AP15">
        <v>711442</v>
      </c>
      <c r="AQ15">
        <v>730257</v>
      </c>
      <c r="AR15">
        <v>748324</v>
      </c>
      <c r="AS15">
        <v>778256</v>
      </c>
      <c r="AT15">
        <v>833451</v>
      </c>
      <c r="AU15">
        <v>901921</v>
      </c>
      <c r="AV15">
        <v>970981</v>
      </c>
      <c r="AW15">
        <v>1040532</v>
      </c>
      <c r="AX15">
        <v>1110343</v>
      </c>
      <c r="AY15">
        <v>1179453</v>
      </c>
      <c r="AZ15">
        <v>1213645</v>
      </c>
      <c r="BA15">
        <v>1212077</v>
      </c>
      <c r="BB15">
        <v>1224939</v>
      </c>
      <c r="BC15">
        <v>1261673</v>
      </c>
      <c r="BD15">
        <v>1311134</v>
      </c>
      <c r="BE15">
        <v>1362142</v>
      </c>
      <c r="BF15">
        <v>1409661</v>
      </c>
      <c r="BG15">
        <v>1456834</v>
      </c>
      <c r="BH15">
        <v>1487340</v>
      </c>
      <c r="BI15">
        <v>1494188</v>
      </c>
      <c r="BJ15">
        <v>1477469</v>
      </c>
      <c r="BK15">
        <v>1463265</v>
      </c>
    </row>
    <row r="16" spans="1:63">
      <c r="A16" t="s">
        <v>491</v>
      </c>
      <c r="B16">
        <v>50396429</v>
      </c>
      <c r="C16">
        <v>51882769</v>
      </c>
      <c r="D16">
        <v>53461661</v>
      </c>
      <c r="E16">
        <v>55094115</v>
      </c>
      <c r="F16">
        <v>56774465</v>
      </c>
      <c r="G16">
        <v>58500159</v>
      </c>
      <c r="H16">
        <v>60265259</v>
      </c>
      <c r="I16">
        <v>62104488</v>
      </c>
      <c r="J16">
        <v>63995652</v>
      </c>
      <c r="K16">
        <v>65866908</v>
      </c>
      <c r="L16">
        <v>67541860</v>
      </c>
      <c r="M16">
        <v>68376204</v>
      </c>
      <c r="N16">
        <v>69346705</v>
      </c>
      <c r="O16">
        <v>71144818</v>
      </c>
      <c r="P16">
        <v>72947807</v>
      </c>
      <c r="Q16">
        <v>74700345</v>
      </c>
      <c r="R16">
        <v>76380080</v>
      </c>
      <c r="S16">
        <v>78137788</v>
      </c>
      <c r="T16">
        <v>80007550</v>
      </c>
      <c r="U16">
        <v>81908151</v>
      </c>
      <c r="V16">
        <v>83929765</v>
      </c>
      <c r="W16">
        <v>86154836</v>
      </c>
      <c r="X16">
        <v>88555336</v>
      </c>
      <c r="Y16">
        <v>91045478</v>
      </c>
      <c r="Z16">
        <v>93534239</v>
      </c>
      <c r="AA16">
        <v>95959099</v>
      </c>
      <c r="AB16">
        <v>98271746</v>
      </c>
      <c r="AC16">
        <v>100490256</v>
      </c>
      <c r="AD16">
        <v>102688833</v>
      </c>
      <c r="AE16">
        <v>104893674</v>
      </c>
      <c r="AF16">
        <v>107147651</v>
      </c>
      <c r="AG16">
        <v>109242834</v>
      </c>
      <c r="AH16">
        <v>111272102</v>
      </c>
      <c r="AI16">
        <v>113418757</v>
      </c>
      <c r="AJ16">
        <v>115614891</v>
      </c>
      <c r="AK16">
        <v>117793338</v>
      </c>
      <c r="AL16">
        <v>119876868</v>
      </c>
      <c r="AM16">
        <v>122039226</v>
      </c>
      <c r="AN16">
        <v>124350471</v>
      </c>
      <c r="AO16">
        <v>126754824</v>
      </c>
      <c r="AP16">
        <v>129193327</v>
      </c>
      <c r="AQ16">
        <v>131670484</v>
      </c>
      <c r="AR16">
        <v>134139826</v>
      </c>
      <c r="AS16">
        <v>136503206</v>
      </c>
      <c r="AT16">
        <v>138789725</v>
      </c>
      <c r="AU16">
        <v>140912590</v>
      </c>
      <c r="AV16">
        <v>142628831</v>
      </c>
      <c r="AW16">
        <v>144135934</v>
      </c>
      <c r="AX16">
        <v>145421318</v>
      </c>
      <c r="AY16">
        <v>146706810</v>
      </c>
      <c r="AZ16">
        <v>148391139</v>
      </c>
      <c r="BA16">
        <v>150211005</v>
      </c>
      <c r="BB16">
        <v>152090649</v>
      </c>
      <c r="BC16">
        <v>154030139</v>
      </c>
      <c r="BD16">
        <v>155961299</v>
      </c>
      <c r="BE16">
        <v>157830000</v>
      </c>
      <c r="BF16">
        <v>159784568</v>
      </c>
      <c r="BG16">
        <v>161793964</v>
      </c>
      <c r="BH16">
        <v>163683958</v>
      </c>
      <c r="BI16">
        <v>165516222</v>
      </c>
      <c r="BJ16">
        <v>167420951</v>
      </c>
      <c r="BK16">
        <v>169356251</v>
      </c>
    </row>
    <row r="17" spans="1:63">
      <c r="A17" t="s">
        <v>511</v>
      </c>
      <c r="B17">
        <v>232550</v>
      </c>
      <c r="C17">
        <v>233698</v>
      </c>
      <c r="D17">
        <v>234829</v>
      </c>
      <c r="E17">
        <v>235875</v>
      </c>
      <c r="F17">
        <v>236834</v>
      </c>
      <c r="G17">
        <v>237694</v>
      </c>
      <c r="H17">
        <v>238494</v>
      </c>
      <c r="I17">
        <v>239238</v>
      </c>
      <c r="J17">
        <v>239905</v>
      </c>
      <c r="K17">
        <v>240594</v>
      </c>
      <c r="L17">
        <v>241397</v>
      </c>
      <c r="M17">
        <v>242350</v>
      </c>
      <c r="N17">
        <v>243458</v>
      </c>
      <c r="O17">
        <v>244643</v>
      </c>
      <c r="P17">
        <v>245851</v>
      </c>
      <c r="Q17">
        <v>247090</v>
      </c>
      <c r="R17">
        <v>248359</v>
      </c>
      <c r="S17">
        <v>249663</v>
      </c>
      <c r="T17">
        <v>251009</v>
      </c>
      <c r="U17">
        <v>252334</v>
      </c>
      <c r="V17">
        <v>253575</v>
      </c>
      <c r="W17">
        <v>254684</v>
      </c>
      <c r="X17">
        <v>255642</v>
      </c>
      <c r="Y17">
        <v>256505</v>
      </c>
      <c r="Z17">
        <v>257279</v>
      </c>
      <c r="AA17">
        <v>257911</v>
      </c>
      <c r="AB17">
        <v>258370</v>
      </c>
      <c r="AC17">
        <v>258654</v>
      </c>
      <c r="AD17">
        <v>258762</v>
      </c>
      <c r="AE17">
        <v>258759</v>
      </c>
      <c r="AF17">
        <v>258868</v>
      </c>
      <c r="AG17">
        <v>259402</v>
      </c>
      <c r="AH17">
        <v>260212</v>
      </c>
      <c r="AI17">
        <v>260995</v>
      </c>
      <c r="AJ17">
        <v>261712</v>
      </c>
      <c r="AK17">
        <v>262303</v>
      </c>
      <c r="AL17">
        <v>262793</v>
      </c>
      <c r="AM17">
        <v>263224</v>
      </c>
      <c r="AN17">
        <v>263642</v>
      </c>
      <c r="AO17">
        <v>264170</v>
      </c>
      <c r="AP17">
        <v>264657</v>
      </c>
      <c r="AQ17">
        <v>265377</v>
      </c>
      <c r="AR17">
        <v>266455</v>
      </c>
      <c r="AS17">
        <v>267499</v>
      </c>
      <c r="AT17">
        <v>268505</v>
      </c>
      <c r="AU17">
        <v>269477</v>
      </c>
      <c r="AV17">
        <v>270425</v>
      </c>
      <c r="AW17">
        <v>271444</v>
      </c>
      <c r="AX17">
        <v>272635</v>
      </c>
      <c r="AY17">
        <v>273791</v>
      </c>
      <c r="AZ17">
        <v>274711</v>
      </c>
      <c r="BA17">
        <v>275486</v>
      </c>
      <c r="BB17">
        <v>276197</v>
      </c>
      <c r="BC17">
        <v>276865</v>
      </c>
      <c r="BD17">
        <v>277493</v>
      </c>
      <c r="BE17">
        <v>278083</v>
      </c>
      <c r="BF17">
        <v>278649</v>
      </c>
      <c r="BG17">
        <v>279187</v>
      </c>
      <c r="BH17">
        <v>279688</v>
      </c>
      <c r="BI17">
        <v>280180</v>
      </c>
      <c r="BJ17">
        <v>280693</v>
      </c>
      <c r="BK17">
        <v>281200</v>
      </c>
    </row>
    <row r="18" spans="1:63">
      <c r="A18" t="s">
        <v>501</v>
      </c>
      <c r="B18">
        <v>8198000</v>
      </c>
      <c r="C18">
        <v>8271216</v>
      </c>
      <c r="D18">
        <v>8351928</v>
      </c>
      <c r="E18">
        <v>8437232</v>
      </c>
      <c r="F18">
        <v>8524224</v>
      </c>
      <c r="G18">
        <v>8610000</v>
      </c>
      <c r="H18">
        <v>8696496</v>
      </c>
      <c r="I18">
        <v>8785648</v>
      </c>
      <c r="J18">
        <v>8874552</v>
      </c>
      <c r="K18">
        <v>8960304</v>
      </c>
      <c r="L18">
        <v>9040000</v>
      </c>
      <c r="M18">
        <v>9115576</v>
      </c>
      <c r="N18">
        <v>9188968</v>
      </c>
      <c r="O18">
        <v>9257272</v>
      </c>
      <c r="P18">
        <v>9317584</v>
      </c>
      <c r="Q18">
        <v>9367000</v>
      </c>
      <c r="R18">
        <v>9411000</v>
      </c>
      <c r="S18">
        <v>9463000</v>
      </c>
      <c r="T18">
        <v>9525000</v>
      </c>
      <c r="U18">
        <v>9584000</v>
      </c>
      <c r="V18">
        <v>9643000</v>
      </c>
      <c r="W18">
        <v>9710000</v>
      </c>
      <c r="X18">
        <v>9776000</v>
      </c>
      <c r="Y18">
        <v>9843000</v>
      </c>
      <c r="Z18">
        <v>9910000</v>
      </c>
      <c r="AA18">
        <v>9975000</v>
      </c>
      <c r="AB18">
        <v>10043000</v>
      </c>
      <c r="AC18">
        <v>10111000</v>
      </c>
      <c r="AD18">
        <v>10140000</v>
      </c>
      <c r="AE18">
        <v>10170000</v>
      </c>
      <c r="AF18">
        <v>10189348</v>
      </c>
      <c r="AG18">
        <v>10194050</v>
      </c>
      <c r="AH18">
        <v>10216470</v>
      </c>
      <c r="AI18">
        <v>10239050</v>
      </c>
      <c r="AJ18">
        <v>10226955</v>
      </c>
      <c r="AK18">
        <v>10193831</v>
      </c>
      <c r="AL18">
        <v>10159569</v>
      </c>
      <c r="AM18">
        <v>10117433</v>
      </c>
      <c r="AN18">
        <v>10071963</v>
      </c>
      <c r="AO18">
        <v>10026738</v>
      </c>
      <c r="AP18">
        <v>9979610</v>
      </c>
      <c r="AQ18">
        <v>9928549</v>
      </c>
      <c r="AR18">
        <v>9865548</v>
      </c>
      <c r="AS18">
        <v>9796749</v>
      </c>
      <c r="AT18">
        <v>9730146</v>
      </c>
      <c r="AU18">
        <v>9663915</v>
      </c>
      <c r="AV18">
        <v>9604924</v>
      </c>
      <c r="AW18">
        <v>9560953</v>
      </c>
      <c r="AX18">
        <v>9527985</v>
      </c>
      <c r="AY18">
        <v>9504583</v>
      </c>
      <c r="AZ18">
        <v>9483836</v>
      </c>
      <c r="BA18">
        <v>9461643</v>
      </c>
      <c r="BB18">
        <v>9446836</v>
      </c>
      <c r="BC18">
        <v>9443211</v>
      </c>
      <c r="BD18">
        <v>9448515</v>
      </c>
      <c r="BE18">
        <v>9461076</v>
      </c>
      <c r="BF18">
        <v>9469379</v>
      </c>
      <c r="BG18">
        <v>9458989</v>
      </c>
      <c r="BH18">
        <v>9438785</v>
      </c>
      <c r="BI18">
        <v>9419758</v>
      </c>
      <c r="BJ18">
        <v>9379952</v>
      </c>
      <c r="BK18">
        <v>9340314</v>
      </c>
    </row>
    <row r="19" spans="1:63">
      <c r="A19" t="s">
        <v>485</v>
      </c>
      <c r="B19">
        <v>9153489</v>
      </c>
      <c r="C19">
        <v>9183948</v>
      </c>
      <c r="D19">
        <v>9220578</v>
      </c>
      <c r="E19">
        <v>9289770</v>
      </c>
      <c r="F19">
        <v>9378113</v>
      </c>
      <c r="G19">
        <v>9463667</v>
      </c>
      <c r="H19">
        <v>9527807</v>
      </c>
      <c r="I19">
        <v>9580991</v>
      </c>
      <c r="J19">
        <v>9618756</v>
      </c>
      <c r="K19">
        <v>9646032</v>
      </c>
      <c r="L19">
        <v>9655549</v>
      </c>
      <c r="M19">
        <v>9673162</v>
      </c>
      <c r="N19">
        <v>9711115</v>
      </c>
      <c r="O19">
        <v>9741720</v>
      </c>
      <c r="P19">
        <v>9772419</v>
      </c>
      <c r="Q19">
        <v>9800700</v>
      </c>
      <c r="R19">
        <v>9818227</v>
      </c>
      <c r="S19">
        <v>9830358</v>
      </c>
      <c r="T19">
        <v>9839534</v>
      </c>
      <c r="U19">
        <v>9848382</v>
      </c>
      <c r="V19">
        <v>9859242</v>
      </c>
      <c r="W19">
        <v>9858982</v>
      </c>
      <c r="X19">
        <v>9856303</v>
      </c>
      <c r="Y19">
        <v>9855520</v>
      </c>
      <c r="Z19">
        <v>9855372</v>
      </c>
      <c r="AA19">
        <v>9858308</v>
      </c>
      <c r="AB19">
        <v>9861823</v>
      </c>
      <c r="AC19">
        <v>9870234</v>
      </c>
      <c r="AD19">
        <v>9901664</v>
      </c>
      <c r="AE19">
        <v>9937697</v>
      </c>
      <c r="AF19">
        <v>9967379</v>
      </c>
      <c r="AG19">
        <v>10004486</v>
      </c>
      <c r="AH19">
        <v>10045158</v>
      </c>
      <c r="AI19">
        <v>10084475</v>
      </c>
      <c r="AJ19">
        <v>10115603</v>
      </c>
      <c r="AK19">
        <v>10136811</v>
      </c>
      <c r="AL19">
        <v>10156637</v>
      </c>
      <c r="AM19">
        <v>10181245</v>
      </c>
      <c r="AN19">
        <v>10203008</v>
      </c>
      <c r="AO19">
        <v>10226419</v>
      </c>
      <c r="AP19">
        <v>10251250</v>
      </c>
      <c r="AQ19">
        <v>10286570</v>
      </c>
      <c r="AR19">
        <v>10332785</v>
      </c>
      <c r="AS19">
        <v>10376133</v>
      </c>
      <c r="AT19">
        <v>10421137</v>
      </c>
      <c r="AU19">
        <v>10478617</v>
      </c>
      <c r="AV19">
        <v>10547958</v>
      </c>
      <c r="AW19">
        <v>10625700</v>
      </c>
      <c r="AX19">
        <v>10709973</v>
      </c>
      <c r="AY19">
        <v>10796493</v>
      </c>
      <c r="AZ19">
        <v>10895586</v>
      </c>
      <c r="BA19">
        <v>11038264</v>
      </c>
      <c r="BB19">
        <v>11106932</v>
      </c>
      <c r="BC19">
        <v>11159407</v>
      </c>
      <c r="BD19">
        <v>11209057</v>
      </c>
      <c r="BE19">
        <v>11274196</v>
      </c>
      <c r="BF19">
        <v>11331422</v>
      </c>
      <c r="BG19">
        <v>11375158</v>
      </c>
      <c r="BH19">
        <v>11427054</v>
      </c>
      <c r="BI19">
        <v>11488980</v>
      </c>
      <c r="BJ19">
        <v>11538604</v>
      </c>
      <c r="BK19">
        <v>11592952</v>
      </c>
    </row>
    <row r="20" spans="1:63">
      <c r="A20" t="s">
        <v>503</v>
      </c>
      <c r="B20">
        <v>91403</v>
      </c>
      <c r="C20">
        <v>93757</v>
      </c>
      <c r="D20">
        <v>96188</v>
      </c>
      <c r="E20">
        <v>98862</v>
      </c>
      <c r="F20">
        <v>101772</v>
      </c>
      <c r="G20">
        <v>104838</v>
      </c>
      <c r="H20">
        <v>108062</v>
      </c>
      <c r="I20">
        <v>111411</v>
      </c>
      <c r="J20">
        <v>114825</v>
      </c>
      <c r="K20">
        <v>118145</v>
      </c>
      <c r="L20">
        <v>120905</v>
      </c>
      <c r="M20">
        <v>123091</v>
      </c>
      <c r="N20">
        <v>125054</v>
      </c>
      <c r="O20">
        <v>126875</v>
      </c>
      <c r="P20">
        <v>128620</v>
      </c>
      <c r="Q20">
        <v>130801</v>
      </c>
      <c r="R20">
        <v>133471</v>
      </c>
      <c r="S20">
        <v>136183</v>
      </c>
      <c r="T20">
        <v>138933</v>
      </c>
      <c r="U20">
        <v>141823</v>
      </c>
      <c r="V20">
        <v>145133</v>
      </c>
      <c r="W20">
        <v>148764</v>
      </c>
      <c r="X20">
        <v>152409</v>
      </c>
      <c r="Y20">
        <v>156053</v>
      </c>
      <c r="Z20">
        <v>159721</v>
      </c>
      <c r="AA20">
        <v>163436</v>
      </c>
      <c r="AB20">
        <v>167191</v>
      </c>
      <c r="AC20">
        <v>170980</v>
      </c>
      <c r="AD20">
        <v>174817</v>
      </c>
      <c r="AE20">
        <v>178695</v>
      </c>
      <c r="AF20">
        <v>182589</v>
      </c>
      <c r="AG20">
        <v>186462</v>
      </c>
      <c r="AH20">
        <v>190299</v>
      </c>
      <c r="AI20">
        <v>194177</v>
      </c>
      <c r="AJ20">
        <v>198416</v>
      </c>
      <c r="AK20">
        <v>203556</v>
      </c>
      <c r="AL20">
        <v>209840</v>
      </c>
      <c r="AM20">
        <v>217117</v>
      </c>
      <c r="AN20">
        <v>224907</v>
      </c>
      <c r="AO20">
        <v>232733</v>
      </c>
      <c r="AP20">
        <v>240406</v>
      </c>
      <c r="AQ20">
        <v>248100</v>
      </c>
      <c r="AR20">
        <v>255987</v>
      </c>
      <c r="AS20">
        <v>263998</v>
      </c>
      <c r="AT20">
        <v>272128</v>
      </c>
      <c r="AU20">
        <v>280375</v>
      </c>
      <c r="AV20">
        <v>288729</v>
      </c>
      <c r="AW20">
        <v>297173</v>
      </c>
      <c r="AX20">
        <v>305671</v>
      </c>
      <c r="AY20">
        <v>314171</v>
      </c>
      <c r="AZ20">
        <v>322106</v>
      </c>
      <c r="BA20">
        <v>329538</v>
      </c>
      <c r="BB20">
        <v>337059</v>
      </c>
      <c r="BC20">
        <v>344688</v>
      </c>
      <c r="BD20">
        <v>352335</v>
      </c>
      <c r="BE20">
        <v>359871</v>
      </c>
      <c r="BF20">
        <v>367313</v>
      </c>
      <c r="BG20">
        <v>374693</v>
      </c>
      <c r="BH20">
        <v>382066</v>
      </c>
      <c r="BI20">
        <v>389095</v>
      </c>
      <c r="BJ20">
        <v>394921</v>
      </c>
      <c r="BK20">
        <v>400031</v>
      </c>
    </row>
    <row r="21" spans="1:63">
      <c r="A21" t="s">
        <v>487</v>
      </c>
      <c r="B21">
        <v>2512284</v>
      </c>
      <c r="C21">
        <v>2551216</v>
      </c>
      <c r="D21">
        <v>2593302</v>
      </c>
      <c r="E21">
        <v>2638082</v>
      </c>
      <c r="F21">
        <v>2685619</v>
      </c>
      <c r="G21">
        <v>2735843</v>
      </c>
      <c r="H21">
        <v>2788642</v>
      </c>
      <c r="I21">
        <v>2843739</v>
      </c>
      <c r="J21">
        <v>2901218</v>
      </c>
      <c r="K21">
        <v>2961166</v>
      </c>
      <c r="L21">
        <v>3023443</v>
      </c>
      <c r="M21">
        <v>3088381</v>
      </c>
      <c r="N21">
        <v>3156408</v>
      </c>
      <c r="O21">
        <v>3227380</v>
      </c>
      <c r="P21">
        <v>3301276</v>
      </c>
      <c r="Q21">
        <v>3378703</v>
      </c>
      <c r="R21">
        <v>3460329</v>
      </c>
      <c r="S21">
        <v>3546454</v>
      </c>
      <c r="T21">
        <v>3636927</v>
      </c>
      <c r="U21">
        <v>3732394</v>
      </c>
      <c r="V21">
        <v>3833939</v>
      </c>
      <c r="W21">
        <v>3941569</v>
      </c>
      <c r="X21">
        <v>4054385</v>
      </c>
      <c r="Y21">
        <v>4171526</v>
      </c>
      <c r="Z21">
        <v>4293070</v>
      </c>
      <c r="AA21">
        <v>4419552</v>
      </c>
      <c r="AB21">
        <v>4551382</v>
      </c>
      <c r="AC21">
        <v>4688787</v>
      </c>
      <c r="AD21">
        <v>4831624</v>
      </c>
      <c r="AE21">
        <v>4979680</v>
      </c>
      <c r="AF21">
        <v>5133419</v>
      </c>
      <c r="AG21">
        <v>5293046</v>
      </c>
      <c r="AH21">
        <v>5457778</v>
      </c>
      <c r="AI21">
        <v>5706181</v>
      </c>
      <c r="AJ21">
        <v>5923394</v>
      </c>
      <c r="AK21">
        <v>6046511</v>
      </c>
      <c r="AL21">
        <v>6203860</v>
      </c>
      <c r="AM21">
        <v>6387026</v>
      </c>
      <c r="AN21">
        <v>6584183</v>
      </c>
      <c r="AO21">
        <v>6788589</v>
      </c>
      <c r="AP21">
        <v>6998023</v>
      </c>
      <c r="AQ21">
        <v>7212041</v>
      </c>
      <c r="AR21">
        <v>7431783</v>
      </c>
      <c r="AS21">
        <v>7659208</v>
      </c>
      <c r="AT21">
        <v>7894554</v>
      </c>
      <c r="AU21">
        <v>8149419</v>
      </c>
      <c r="AV21">
        <v>8402631</v>
      </c>
      <c r="AW21">
        <v>8647761</v>
      </c>
      <c r="AX21">
        <v>8906469</v>
      </c>
      <c r="AY21">
        <v>9172514</v>
      </c>
      <c r="AZ21">
        <v>9445710</v>
      </c>
      <c r="BA21">
        <v>9726380</v>
      </c>
      <c r="BB21">
        <v>10014078</v>
      </c>
      <c r="BC21">
        <v>10308730</v>
      </c>
      <c r="BD21">
        <v>10614844</v>
      </c>
      <c r="BE21">
        <v>10932783</v>
      </c>
      <c r="BF21">
        <v>11260085</v>
      </c>
      <c r="BG21">
        <v>11596779</v>
      </c>
      <c r="BH21">
        <v>11940683</v>
      </c>
      <c r="BI21">
        <v>12290444</v>
      </c>
      <c r="BJ21">
        <v>12643123</v>
      </c>
      <c r="BK21">
        <v>12996895</v>
      </c>
    </row>
    <row r="22" spans="1:63">
      <c r="A22" t="s">
        <v>515</v>
      </c>
      <c r="B22">
        <v>221266</v>
      </c>
      <c r="C22">
        <v>227071</v>
      </c>
      <c r="D22">
        <v>233417</v>
      </c>
      <c r="E22">
        <v>240268</v>
      </c>
      <c r="F22">
        <v>247444</v>
      </c>
      <c r="G22">
        <v>255010</v>
      </c>
      <c r="H22">
        <v>262976</v>
      </c>
      <c r="I22">
        <v>271339</v>
      </c>
      <c r="J22">
        <v>280102</v>
      </c>
      <c r="K22">
        <v>289296</v>
      </c>
      <c r="L22">
        <v>298894</v>
      </c>
      <c r="M22">
        <v>308837</v>
      </c>
      <c r="N22">
        <v>319128</v>
      </c>
      <c r="O22">
        <v>329800</v>
      </c>
      <c r="P22">
        <v>340842</v>
      </c>
      <c r="Q22">
        <v>352269</v>
      </c>
      <c r="R22">
        <v>364119</v>
      </c>
      <c r="S22">
        <v>376387</v>
      </c>
      <c r="T22">
        <v>389072</v>
      </c>
      <c r="U22">
        <v>402063</v>
      </c>
      <c r="V22">
        <v>415257</v>
      </c>
      <c r="W22">
        <v>428641</v>
      </c>
      <c r="X22">
        <v>442201</v>
      </c>
      <c r="Y22">
        <v>456033</v>
      </c>
      <c r="Z22">
        <v>470165</v>
      </c>
      <c r="AA22">
        <v>484528</v>
      </c>
      <c r="AB22">
        <v>499151</v>
      </c>
      <c r="AC22">
        <v>514026</v>
      </c>
      <c r="AD22">
        <v>529051</v>
      </c>
      <c r="AE22">
        <v>544209</v>
      </c>
      <c r="AF22">
        <v>558442</v>
      </c>
      <c r="AG22">
        <v>567710</v>
      </c>
      <c r="AH22">
        <v>545944</v>
      </c>
      <c r="AI22">
        <v>520838</v>
      </c>
      <c r="AJ22">
        <v>521260</v>
      </c>
      <c r="AK22">
        <v>527536</v>
      </c>
      <c r="AL22">
        <v>537494</v>
      </c>
      <c r="AM22">
        <v>546865</v>
      </c>
      <c r="AN22">
        <v>557143</v>
      </c>
      <c r="AO22">
        <v>570990</v>
      </c>
      <c r="AP22">
        <v>587207</v>
      </c>
      <c r="AQ22">
        <v>603234</v>
      </c>
      <c r="AR22">
        <v>619048</v>
      </c>
      <c r="AS22">
        <v>634627</v>
      </c>
      <c r="AT22">
        <v>649991</v>
      </c>
      <c r="AU22">
        <v>663323</v>
      </c>
      <c r="AV22">
        <v>673260</v>
      </c>
      <c r="AW22">
        <v>681614</v>
      </c>
      <c r="AX22">
        <v>689737</v>
      </c>
      <c r="AY22">
        <v>697678</v>
      </c>
      <c r="AZ22">
        <v>705516</v>
      </c>
      <c r="BA22">
        <v>713331</v>
      </c>
      <c r="BB22">
        <v>721145</v>
      </c>
      <c r="BC22">
        <v>728889</v>
      </c>
      <c r="BD22">
        <v>736357</v>
      </c>
      <c r="BE22">
        <v>743274</v>
      </c>
      <c r="BF22">
        <v>749761</v>
      </c>
      <c r="BG22">
        <v>756121</v>
      </c>
      <c r="BH22">
        <v>762096</v>
      </c>
      <c r="BI22">
        <v>767459</v>
      </c>
      <c r="BJ22">
        <v>772506</v>
      </c>
      <c r="BK22">
        <v>777486</v>
      </c>
    </row>
    <row r="23" spans="1:63">
      <c r="A23" t="s">
        <v>507</v>
      </c>
      <c r="B23">
        <v>3707515</v>
      </c>
      <c r="C23">
        <v>3784744</v>
      </c>
      <c r="D23">
        <v>3864140</v>
      </c>
      <c r="E23">
        <v>3945729</v>
      </c>
      <c r="F23">
        <v>4029472</v>
      </c>
      <c r="G23">
        <v>4115511</v>
      </c>
      <c r="H23">
        <v>4204065</v>
      </c>
      <c r="I23">
        <v>4295269</v>
      </c>
      <c r="J23">
        <v>4389249</v>
      </c>
      <c r="K23">
        <v>4486098</v>
      </c>
      <c r="L23">
        <v>4585693</v>
      </c>
      <c r="M23">
        <v>4688267</v>
      </c>
      <c r="N23">
        <v>4793804</v>
      </c>
      <c r="O23">
        <v>4902248</v>
      </c>
      <c r="P23">
        <v>5013765</v>
      </c>
      <c r="Q23">
        <v>5127776</v>
      </c>
      <c r="R23">
        <v>5244355</v>
      </c>
      <c r="S23">
        <v>5363917</v>
      </c>
      <c r="T23">
        <v>5486132</v>
      </c>
      <c r="U23">
        <v>5610380</v>
      </c>
      <c r="V23">
        <v>5736088</v>
      </c>
      <c r="W23">
        <v>5862990</v>
      </c>
      <c r="X23">
        <v>5991118</v>
      </c>
      <c r="Y23">
        <v>6120620</v>
      </c>
      <c r="Z23">
        <v>6251926</v>
      </c>
      <c r="AA23">
        <v>6385630</v>
      </c>
      <c r="AB23">
        <v>6521983</v>
      </c>
      <c r="AC23">
        <v>6661434</v>
      </c>
      <c r="AD23">
        <v>6804072</v>
      </c>
      <c r="AE23">
        <v>6949139</v>
      </c>
      <c r="AF23">
        <v>7096194</v>
      </c>
      <c r="AG23">
        <v>7244891</v>
      </c>
      <c r="AH23">
        <v>7394419</v>
      </c>
      <c r="AI23">
        <v>7544489</v>
      </c>
      <c r="AJ23">
        <v>7693722</v>
      </c>
      <c r="AK23">
        <v>7841471</v>
      </c>
      <c r="AL23">
        <v>7989367</v>
      </c>
      <c r="AM23">
        <v>8137619</v>
      </c>
      <c r="AN23">
        <v>8286928</v>
      </c>
      <c r="AO23">
        <v>8439052</v>
      </c>
      <c r="AP23">
        <v>8592656</v>
      </c>
      <c r="AQ23">
        <v>8746084</v>
      </c>
      <c r="AR23">
        <v>8900583</v>
      </c>
      <c r="AS23">
        <v>9057378</v>
      </c>
      <c r="AT23">
        <v>9216279</v>
      </c>
      <c r="AU23">
        <v>9377388</v>
      </c>
      <c r="AV23">
        <v>9542663</v>
      </c>
      <c r="AW23">
        <v>9711152</v>
      </c>
      <c r="AX23">
        <v>9880593</v>
      </c>
      <c r="AY23">
        <v>10051317</v>
      </c>
      <c r="AZ23">
        <v>10223270</v>
      </c>
      <c r="BA23">
        <v>10396246</v>
      </c>
      <c r="BB23">
        <v>10569697</v>
      </c>
      <c r="BC23">
        <v>10743349</v>
      </c>
      <c r="BD23">
        <v>10916987</v>
      </c>
      <c r="BE23">
        <v>11090085</v>
      </c>
      <c r="BF23">
        <v>11263015</v>
      </c>
      <c r="BG23">
        <v>11435533</v>
      </c>
      <c r="BH23">
        <v>11606905</v>
      </c>
      <c r="BI23">
        <v>11777315</v>
      </c>
      <c r="BJ23">
        <v>11936162</v>
      </c>
      <c r="BK23">
        <v>12079472</v>
      </c>
    </row>
    <row r="24" spans="1:63">
      <c r="A24" t="s">
        <v>499</v>
      </c>
      <c r="B24">
        <v>3262539</v>
      </c>
      <c r="C24">
        <v>3325333</v>
      </c>
      <c r="D24">
        <v>3387512</v>
      </c>
      <c r="E24">
        <v>3448532</v>
      </c>
      <c r="F24">
        <v>3507959</v>
      </c>
      <c r="G24">
        <v>3565517</v>
      </c>
      <c r="H24">
        <v>3620849</v>
      </c>
      <c r="I24">
        <v>3673367</v>
      </c>
      <c r="J24">
        <v>3723067</v>
      </c>
      <c r="K24">
        <v>3770376</v>
      </c>
      <c r="L24">
        <v>3815561</v>
      </c>
      <c r="M24">
        <v>3859242</v>
      </c>
      <c r="N24">
        <v>3901895</v>
      </c>
      <c r="O24">
        <v>3943152</v>
      </c>
      <c r="P24">
        <v>3983063</v>
      </c>
      <c r="Q24">
        <v>4022090</v>
      </c>
      <c r="R24">
        <v>4060039</v>
      </c>
      <c r="S24">
        <v>4096516</v>
      </c>
      <c r="T24">
        <v>4131521</v>
      </c>
      <c r="U24">
        <v>4165511</v>
      </c>
      <c r="V24">
        <v>4199820</v>
      </c>
      <c r="W24">
        <v>4235970</v>
      </c>
      <c r="X24">
        <v>4274013</v>
      </c>
      <c r="Y24">
        <v>4312521</v>
      </c>
      <c r="Z24">
        <v>4349597</v>
      </c>
      <c r="AA24">
        <v>4383306</v>
      </c>
      <c r="AB24">
        <v>4413374</v>
      </c>
      <c r="AC24">
        <v>4440300</v>
      </c>
      <c r="AD24">
        <v>4463320</v>
      </c>
      <c r="AE24">
        <v>4481230</v>
      </c>
      <c r="AF24">
        <v>4494310</v>
      </c>
      <c r="AG24">
        <v>4502386</v>
      </c>
      <c r="AH24">
        <v>4275730</v>
      </c>
      <c r="AI24">
        <v>3942981</v>
      </c>
      <c r="AJ24">
        <v>3762330</v>
      </c>
      <c r="AK24">
        <v>3750527</v>
      </c>
      <c r="AL24">
        <v>3907751</v>
      </c>
      <c r="AM24">
        <v>4047748</v>
      </c>
      <c r="AN24">
        <v>4115059</v>
      </c>
      <c r="AO24">
        <v>4153014</v>
      </c>
      <c r="AP24">
        <v>4179350</v>
      </c>
      <c r="AQ24">
        <v>4194932</v>
      </c>
      <c r="AR24">
        <v>4198410</v>
      </c>
      <c r="AS24">
        <v>4183757</v>
      </c>
      <c r="AT24">
        <v>4142860</v>
      </c>
      <c r="AU24">
        <v>4094297</v>
      </c>
      <c r="AV24">
        <v>4058086</v>
      </c>
      <c r="AW24">
        <v>4007876</v>
      </c>
      <c r="AX24">
        <v>3943392</v>
      </c>
      <c r="AY24">
        <v>3877750</v>
      </c>
      <c r="AZ24">
        <v>3811088</v>
      </c>
      <c r="BA24">
        <v>3743142</v>
      </c>
      <c r="BB24">
        <v>3674374</v>
      </c>
      <c r="BC24">
        <v>3617559</v>
      </c>
      <c r="BD24">
        <v>3571068</v>
      </c>
      <c r="BE24">
        <v>3524324</v>
      </c>
      <c r="BF24">
        <v>3480986</v>
      </c>
      <c r="BG24">
        <v>3440027</v>
      </c>
      <c r="BH24">
        <v>3400129</v>
      </c>
      <c r="BI24">
        <v>3360711</v>
      </c>
      <c r="BJ24">
        <v>3318407</v>
      </c>
      <c r="BK24">
        <v>3270943</v>
      </c>
    </row>
    <row r="25" spans="1:63">
      <c r="A25" t="s">
        <v>517</v>
      </c>
      <c r="B25">
        <v>512865</v>
      </c>
      <c r="C25">
        <v>524403</v>
      </c>
      <c r="D25">
        <v>536428</v>
      </c>
      <c r="E25">
        <v>549041</v>
      </c>
      <c r="F25">
        <v>562274</v>
      </c>
      <c r="G25">
        <v>570975</v>
      </c>
      <c r="H25">
        <v>574855</v>
      </c>
      <c r="I25">
        <v>578723</v>
      </c>
      <c r="J25">
        <v>582655</v>
      </c>
      <c r="K25">
        <v>586737</v>
      </c>
      <c r="L25">
        <v>592244</v>
      </c>
      <c r="M25">
        <v>604139</v>
      </c>
      <c r="N25">
        <v>626601</v>
      </c>
      <c r="O25">
        <v>657246</v>
      </c>
      <c r="P25">
        <v>691569</v>
      </c>
      <c r="Q25">
        <v>727930</v>
      </c>
      <c r="R25">
        <v>766424</v>
      </c>
      <c r="S25">
        <v>806968</v>
      </c>
      <c r="T25">
        <v>849394</v>
      </c>
      <c r="U25">
        <v>893500</v>
      </c>
      <c r="V25">
        <v>938578</v>
      </c>
      <c r="W25">
        <v>982747</v>
      </c>
      <c r="X25">
        <v>1023009</v>
      </c>
      <c r="Y25">
        <v>1060717</v>
      </c>
      <c r="Z25">
        <v>1099170</v>
      </c>
      <c r="AA25">
        <v>1138704</v>
      </c>
      <c r="AB25">
        <v>1179263</v>
      </c>
      <c r="AC25">
        <v>1220361</v>
      </c>
      <c r="AD25">
        <v>1261272</v>
      </c>
      <c r="AE25">
        <v>1301671</v>
      </c>
      <c r="AF25">
        <v>1341474</v>
      </c>
      <c r="AG25">
        <v>1380584</v>
      </c>
      <c r="AH25">
        <v>1420695</v>
      </c>
      <c r="AI25">
        <v>1462262</v>
      </c>
      <c r="AJ25">
        <v>1503544</v>
      </c>
      <c r="AK25">
        <v>1543634</v>
      </c>
      <c r="AL25">
        <v>1582169</v>
      </c>
      <c r="AM25">
        <v>1619354</v>
      </c>
      <c r="AN25">
        <v>1655699</v>
      </c>
      <c r="AO25">
        <v>1691558</v>
      </c>
      <c r="AP25">
        <v>1726985</v>
      </c>
      <c r="AQ25">
        <v>1761930</v>
      </c>
      <c r="AR25">
        <v>1795130</v>
      </c>
      <c r="AS25">
        <v>1826863</v>
      </c>
      <c r="AT25">
        <v>1859085</v>
      </c>
      <c r="AU25">
        <v>1892807</v>
      </c>
      <c r="AV25">
        <v>1928704</v>
      </c>
      <c r="AW25">
        <v>1966977</v>
      </c>
      <c r="AX25">
        <v>2007320</v>
      </c>
      <c r="AY25">
        <v>2048997</v>
      </c>
      <c r="AZ25">
        <v>2091664</v>
      </c>
      <c r="BA25">
        <v>2134037</v>
      </c>
      <c r="BB25">
        <v>2175425</v>
      </c>
      <c r="BC25">
        <v>2217278</v>
      </c>
      <c r="BD25">
        <v>2260376</v>
      </c>
      <c r="BE25">
        <v>2305171</v>
      </c>
      <c r="BF25">
        <v>2352416</v>
      </c>
      <c r="BG25">
        <v>2401840</v>
      </c>
      <c r="BH25">
        <v>2451409</v>
      </c>
      <c r="BI25">
        <v>2499702</v>
      </c>
      <c r="BJ25">
        <v>2546402</v>
      </c>
      <c r="BK25">
        <v>2588423</v>
      </c>
    </row>
    <row r="26" spans="1:63">
      <c r="A26" t="s">
        <v>509</v>
      </c>
      <c r="B26">
        <v>73092515</v>
      </c>
      <c r="C26">
        <v>75330008</v>
      </c>
      <c r="D26">
        <v>77599218</v>
      </c>
      <c r="E26">
        <v>79915555</v>
      </c>
      <c r="F26">
        <v>82262794</v>
      </c>
      <c r="G26">
        <v>84623747</v>
      </c>
      <c r="H26">
        <v>86979283</v>
      </c>
      <c r="I26">
        <v>89323288</v>
      </c>
      <c r="J26">
        <v>91659246</v>
      </c>
      <c r="K26">
        <v>94000381</v>
      </c>
      <c r="L26">
        <v>96369875</v>
      </c>
      <c r="M26">
        <v>98766288</v>
      </c>
      <c r="N26">
        <v>101194394</v>
      </c>
      <c r="O26">
        <v>103666904</v>
      </c>
      <c r="P26">
        <v>106167372</v>
      </c>
      <c r="Q26">
        <v>108700515</v>
      </c>
      <c r="R26">
        <v>111286504</v>
      </c>
      <c r="S26">
        <v>113939886</v>
      </c>
      <c r="T26">
        <v>116664382</v>
      </c>
      <c r="U26">
        <v>119447303</v>
      </c>
      <c r="V26">
        <v>122288383</v>
      </c>
      <c r="W26">
        <v>125168060</v>
      </c>
      <c r="X26">
        <v>128065095</v>
      </c>
      <c r="Y26">
        <v>130977370</v>
      </c>
      <c r="Z26">
        <v>133888775</v>
      </c>
      <c r="AA26">
        <v>136783180</v>
      </c>
      <c r="AB26">
        <v>139643355</v>
      </c>
      <c r="AC26">
        <v>142466264</v>
      </c>
      <c r="AD26">
        <v>145253973</v>
      </c>
      <c r="AE26">
        <v>148003411</v>
      </c>
      <c r="AF26">
        <v>150706446</v>
      </c>
      <c r="AG26">
        <v>153336445</v>
      </c>
      <c r="AH26">
        <v>155900790</v>
      </c>
      <c r="AI26">
        <v>158440875</v>
      </c>
      <c r="AJ26">
        <v>160980472</v>
      </c>
      <c r="AK26">
        <v>163515328</v>
      </c>
      <c r="AL26">
        <v>166037122</v>
      </c>
      <c r="AM26">
        <v>168546707</v>
      </c>
      <c r="AN26">
        <v>171039804</v>
      </c>
      <c r="AO26">
        <v>173486281</v>
      </c>
      <c r="AP26">
        <v>175873720</v>
      </c>
      <c r="AQ26">
        <v>178211881</v>
      </c>
      <c r="AR26">
        <v>180476685</v>
      </c>
      <c r="AS26">
        <v>182629278</v>
      </c>
      <c r="AT26">
        <v>184722043</v>
      </c>
      <c r="AU26">
        <v>186797334</v>
      </c>
      <c r="AV26">
        <v>188820682</v>
      </c>
      <c r="AW26">
        <v>190779453</v>
      </c>
      <c r="AX26">
        <v>192672317</v>
      </c>
      <c r="AY26">
        <v>194517549</v>
      </c>
      <c r="AZ26">
        <v>196353492</v>
      </c>
      <c r="BA26">
        <v>198185302</v>
      </c>
      <c r="BB26">
        <v>199977707</v>
      </c>
      <c r="BC26">
        <v>201721767</v>
      </c>
      <c r="BD26">
        <v>203459650</v>
      </c>
      <c r="BE26">
        <v>205188205</v>
      </c>
      <c r="BF26">
        <v>206859578</v>
      </c>
      <c r="BG26">
        <v>208504960</v>
      </c>
      <c r="BH26">
        <v>210166592</v>
      </c>
      <c r="BI26">
        <v>211782878</v>
      </c>
      <c r="BJ26">
        <v>213196304</v>
      </c>
      <c r="BK26">
        <v>214326223</v>
      </c>
    </row>
    <row r="27" spans="1:63">
      <c r="A27" t="s">
        <v>513</v>
      </c>
      <c r="B27">
        <v>85346</v>
      </c>
      <c r="C27">
        <v>89561</v>
      </c>
      <c r="D27">
        <v>93837</v>
      </c>
      <c r="E27">
        <v>98277</v>
      </c>
      <c r="F27">
        <v>102904</v>
      </c>
      <c r="G27">
        <v>107686</v>
      </c>
      <c r="H27">
        <v>112597</v>
      </c>
      <c r="I27">
        <v>117628</v>
      </c>
      <c r="J27">
        <v>122764</v>
      </c>
      <c r="K27">
        <v>128012</v>
      </c>
      <c r="L27">
        <v>133343</v>
      </c>
      <c r="M27">
        <v>138666</v>
      </c>
      <c r="N27">
        <v>143886</v>
      </c>
      <c r="O27">
        <v>149065</v>
      </c>
      <c r="P27">
        <v>154314</v>
      </c>
      <c r="Q27">
        <v>159653</v>
      </c>
      <c r="R27">
        <v>165064</v>
      </c>
      <c r="S27">
        <v>170560</v>
      </c>
      <c r="T27">
        <v>176176</v>
      </c>
      <c r="U27">
        <v>181951</v>
      </c>
      <c r="V27">
        <v>187921</v>
      </c>
      <c r="W27">
        <v>194099</v>
      </c>
      <c r="X27">
        <v>200630</v>
      </c>
      <c r="Y27">
        <v>207523</v>
      </c>
      <c r="Z27">
        <v>214682</v>
      </c>
      <c r="AA27">
        <v>222119</v>
      </c>
      <c r="AB27">
        <v>229815</v>
      </c>
      <c r="AC27">
        <v>237712</v>
      </c>
      <c r="AD27">
        <v>245729</v>
      </c>
      <c r="AE27">
        <v>253821</v>
      </c>
      <c r="AF27">
        <v>261928</v>
      </c>
      <c r="AG27">
        <v>269860</v>
      </c>
      <c r="AH27">
        <v>277416</v>
      </c>
      <c r="AI27">
        <v>284713</v>
      </c>
      <c r="AJ27">
        <v>291935</v>
      </c>
      <c r="AK27">
        <v>299097</v>
      </c>
      <c r="AL27">
        <v>306196</v>
      </c>
      <c r="AM27">
        <v>313215</v>
      </c>
      <c r="AN27">
        <v>320152</v>
      </c>
      <c r="AO27">
        <v>327045</v>
      </c>
      <c r="AP27">
        <v>333926</v>
      </c>
      <c r="AQ27">
        <v>340748</v>
      </c>
      <c r="AR27">
        <v>347463</v>
      </c>
      <c r="AS27">
        <v>354045</v>
      </c>
      <c r="AT27">
        <v>360461</v>
      </c>
      <c r="AU27">
        <v>366717</v>
      </c>
      <c r="AV27">
        <v>372808</v>
      </c>
      <c r="AW27">
        <v>378748</v>
      </c>
      <c r="AX27">
        <v>384568</v>
      </c>
      <c r="AY27">
        <v>390311</v>
      </c>
      <c r="AZ27">
        <v>396053</v>
      </c>
      <c r="BA27">
        <v>401506</v>
      </c>
      <c r="BB27">
        <v>406634</v>
      </c>
      <c r="BC27">
        <v>411702</v>
      </c>
      <c r="BD27">
        <v>416656</v>
      </c>
      <c r="BE27">
        <v>421437</v>
      </c>
      <c r="BF27">
        <v>425994</v>
      </c>
      <c r="BG27">
        <v>430276</v>
      </c>
      <c r="BH27">
        <v>434274</v>
      </c>
      <c r="BI27">
        <v>438048</v>
      </c>
      <c r="BJ27">
        <v>441725</v>
      </c>
      <c r="BK27">
        <v>445373</v>
      </c>
    </row>
    <row r="28" spans="1:63">
      <c r="A28" t="s">
        <v>493</v>
      </c>
      <c r="B28">
        <v>7867374</v>
      </c>
      <c r="C28">
        <v>7943118</v>
      </c>
      <c r="D28">
        <v>8012946</v>
      </c>
      <c r="E28">
        <v>8078145</v>
      </c>
      <c r="F28">
        <v>8144340</v>
      </c>
      <c r="G28">
        <v>8204168</v>
      </c>
      <c r="H28">
        <v>8258057</v>
      </c>
      <c r="I28">
        <v>8310226</v>
      </c>
      <c r="J28">
        <v>8369603</v>
      </c>
      <c r="K28">
        <v>8434172</v>
      </c>
      <c r="L28">
        <v>8489574</v>
      </c>
      <c r="M28">
        <v>8536395</v>
      </c>
      <c r="N28">
        <v>8576200</v>
      </c>
      <c r="O28">
        <v>8620967</v>
      </c>
      <c r="P28">
        <v>8678745</v>
      </c>
      <c r="Q28">
        <v>8720742</v>
      </c>
      <c r="R28">
        <v>8758599</v>
      </c>
      <c r="S28">
        <v>8804183</v>
      </c>
      <c r="T28">
        <v>8814032</v>
      </c>
      <c r="U28">
        <v>8825940</v>
      </c>
      <c r="V28">
        <v>8861535</v>
      </c>
      <c r="W28">
        <v>8891117</v>
      </c>
      <c r="X28">
        <v>8917457</v>
      </c>
      <c r="Y28">
        <v>8939738</v>
      </c>
      <c r="Z28">
        <v>8960679</v>
      </c>
      <c r="AA28">
        <v>8960547</v>
      </c>
      <c r="AB28">
        <v>8958171</v>
      </c>
      <c r="AC28">
        <v>8971359</v>
      </c>
      <c r="AD28">
        <v>8981446</v>
      </c>
      <c r="AE28">
        <v>8876972</v>
      </c>
      <c r="AF28">
        <v>8718289</v>
      </c>
      <c r="AG28">
        <v>8632367</v>
      </c>
      <c r="AH28">
        <v>8540164</v>
      </c>
      <c r="AI28">
        <v>8472313</v>
      </c>
      <c r="AJ28">
        <v>8443591</v>
      </c>
      <c r="AK28">
        <v>8406067</v>
      </c>
      <c r="AL28">
        <v>8362826</v>
      </c>
      <c r="AM28">
        <v>8312068</v>
      </c>
      <c r="AN28">
        <v>8256786</v>
      </c>
      <c r="AO28">
        <v>8210624</v>
      </c>
      <c r="AP28">
        <v>8170172</v>
      </c>
      <c r="AQ28">
        <v>8009142</v>
      </c>
      <c r="AR28">
        <v>7837161</v>
      </c>
      <c r="AS28">
        <v>7775327</v>
      </c>
      <c r="AT28">
        <v>7716860</v>
      </c>
      <c r="AU28">
        <v>7658972</v>
      </c>
      <c r="AV28">
        <v>7601022</v>
      </c>
      <c r="AW28">
        <v>7545338</v>
      </c>
      <c r="AX28">
        <v>7492561</v>
      </c>
      <c r="AY28">
        <v>7444443</v>
      </c>
      <c r="AZ28">
        <v>7395599</v>
      </c>
      <c r="BA28">
        <v>7348328</v>
      </c>
      <c r="BB28">
        <v>7305888</v>
      </c>
      <c r="BC28">
        <v>7265115</v>
      </c>
      <c r="BD28">
        <v>7223938</v>
      </c>
      <c r="BE28">
        <v>7177991</v>
      </c>
      <c r="BF28">
        <v>7127822</v>
      </c>
      <c r="BG28">
        <v>7075947</v>
      </c>
      <c r="BH28">
        <v>7025037</v>
      </c>
      <c r="BI28">
        <v>6975761</v>
      </c>
      <c r="BJ28">
        <v>6934015</v>
      </c>
      <c r="BK28">
        <v>6877743</v>
      </c>
    </row>
    <row r="29" spans="1:63">
      <c r="A29" t="s">
        <v>489</v>
      </c>
      <c r="B29">
        <v>4783259</v>
      </c>
      <c r="C29">
        <v>4852833</v>
      </c>
      <c r="D29">
        <v>4924497</v>
      </c>
      <c r="E29">
        <v>4998671</v>
      </c>
      <c r="F29">
        <v>5076111</v>
      </c>
      <c r="G29">
        <v>5157929</v>
      </c>
      <c r="H29">
        <v>5242797</v>
      </c>
      <c r="I29">
        <v>5330613</v>
      </c>
      <c r="J29">
        <v>5422119</v>
      </c>
      <c r="K29">
        <v>5515747</v>
      </c>
      <c r="L29">
        <v>5611666</v>
      </c>
      <c r="M29">
        <v>5707793</v>
      </c>
      <c r="N29">
        <v>5805283</v>
      </c>
      <c r="O29">
        <v>5907742</v>
      </c>
      <c r="P29">
        <v>6018141</v>
      </c>
      <c r="Q29">
        <v>6138444</v>
      </c>
      <c r="R29">
        <v>6269765</v>
      </c>
      <c r="S29">
        <v>6416569</v>
      </c>
      <c r="T29">
        <v>6577779</v>
      </c>
      <c r="U29">
        <v>6749939</v>
      </c>
      <c r="V29">
        <v>6932967</v>
      </c>
      <c r="W29">
        <v>7123730</v>
      </c>
      <c r="X29">
        <v>7321817</v>
      </c>
      <c r="Y29">
        <v>7531184</v>
      </c>
      <c r="Z29">
        <v>7751476</v>
      </c>
      <c r="AA29">
        <v>7979185</v>
      </c>
      <c r="AB29">
        <v>8207827</v>
      </c>
      <c r="AC29">
        <v>8434996</v>
      </c>
      <c r="AD29">
        <v>8663720</v>
      </c>
      <c r="AE29">
        <v>8895234</v>
      </c>
      <c r="AF29">
        <v>9131361</v>
      </c>
      <c r="AG29">
        <v>9365064</v>
      </c>
      <c r="AH29">
        <v>9598555</v>
      </c>
      <c r="AI29">
        <v>9840075</v>
      </c>
      <c r="AJ29">
        <v>10091256</v>
      </c>
      <c r="AK29">
        <v>10353263</v>
      </c>
      <c r="AL29">
        <v>10621210</v>
      </c>
      <c r="AM29">
        <v>10897353</v>
      </c>
      <c r="AN29">
        <v>11201063</v>
      </c>
      <c r="AO29">
        <v>11533554</v>
      </c>
      <c r="AP29">
        <v>11882888</v>
      </c>
      <c r="AQ29">
        <v>12249764</v>
      </c>
      <c r="AR29">
        <v>12632269</v>
      </c>
      <c r="AS29">
        <v>13030591</v>
      </c>
      <c r="AT29">
        <v>13445977</v>
      </c>
      <c r="AU29">
        <v>13876127</v>
      </c>
      <c r="AV29">
        <v>14316242</v>
      </c>
      <c r="AW29">
        <v>14757074</v>
      </c>
      <c r="AX29">
        <v>15197915</v>
      </c>
      <c r="AY29">
        <v>15650022</v>
      </c>
      <c r="AZ29">
        <v>16116845</v>
      </c>
      <c r="BA29">
        <v>16602651</v>
      </c>
      <c r="BB29">
        <v>17113732</v>
      </c>
      <c r="BC29">
        <v>17636408</v>
      </c>
      <c r="BD29">
        <v>18169842</v>
      </c>
      <c r="BE29">
        <v>18718019</v>
      </c>
      <c r="BF29">
        <v>19275498</v>
      </c>
      <c r="BG29">
        <v>19835858</v>
      </c>
      <c r="BH29">
        <v>20392723</v>
      </c>
      <c r="BI29">
        <v>20951639</v>
      </c>
      <c r="BJ29">
        <v>21522626</v>
      </c>
      <c r="BK29">
        <v>22100683</v>
      </c>
    </row>
    <row r="30" spans="1:63">
      <c r="A30" t="s">
        <v>483</v>
      </c>
      <c r="B30">
        <v>2746628</v>
      </c>
      <c r="C30">
        <v>2815972</v>
      </c>
      <c r="D30">
        <v>2887398</v>
      </c>
      <c r="E30">
        <v>2948133</v>
      </c>
      <c r="F30">
        <v>3033221</v>
      </c>
      <c r="G30">
        <v>3118134</v>
      </c>
      <c r="H30">
        <v>3193378</v>
      </c>
      <c r="I30">
        <v>3274493</v>
      </c>
      <c r="J30">
        <v>3352397</v>
      </c>
      <c r="K30">
        <v>3424429</v>
      </c>
      <c r="L30">
        <v>3497834</v>
      </c>
      <c r="M30">
        <v>3582070</v>
      </c>
      <c r="N30">
        <v>3579195</v>
      </c>
      <c r="O30">
        <v>3571450</v>
      </c>
      <c r="P30">
        <v>3660032</v>
      </c>
      <c r="Q30">
        <v>3749232</v>
      </c>
      <c r="R30">
        <v>3830889</v>
      </c>
      <c r="S30">
        <v>3927428</v>
      </c>
      <c r="T30">
        <v>4039410</v>
      </c>
      <c r="U30">
        <v>4137437</v>
      </c>
      <c r="V30">
        <v>4312834</v>
      </c>
      <c r="W30">
        <v>4490743</v>
      </c>
      <c r="X30">
        <v>4602271</v>
      </c>
      <c r="Y30">
        <v>4726506</v>
      </c>
      <c r="Z30">
        <v>4842268</v>
      </c>
      <c r="AA30">
        <v>4948024</v>
      </c>
      <c r="AB30">
        <v>5041706</v>
      </c>
      <c r="AC30">
        <v>5157769</v>
      </c>
      <c r="AD30">
        <v>5271840</v>
      </c>
      <c r="AE30">
        <v>5373697</v>
      </c>
      <c r="AF30">
        <v>5483793</v>
      </c>
      <c r="AG30">
        <v>5594828</v>
      </c>
      <c r="AH30">
        <v>5743085</v>
      </c>
      <c r="AI30">
        <v>5555220</v>
      </c>
      <c r="AJ30">
        <v>5586408</v>
      </c>
      <c r="AK30">
        <v>5932783</v>
      </c>
      <c r="AL30">
        <v>5930507</v>
      </c>
      <c r="AM30">
        <v>5923862</v>
      </c>
      <c r="AN30">
        <v>6035340</v>
      </c>
      <c r="AO30">
        <v>6180180</v>
      </c>
      <c r="AP30">
        <v>6307659</v>
      </c>
      <c r="AQ30">
        <v>6465729</v>
      </c>
      <c r="AR30">
        <v>6648938</v>
      </c>
      <c r="AS30">
        <v>6860846</v>
      </c>
      <c r="AT30">
        <v>7120496</v>
      </c>
      <c r="AU30">
        <v>7388874</v>
      </c>
      <c r="AV30">
        <v>7658190</v>
      </c>
      <c r="AW30">
        <v>7944609</v>
      </c>
      <c r="AX30">
        <v>8278109</v>
      </c>
      <c r="AY30">
        <v>8709366</v>
      </c>
      <c r="AZ30">
        <v>9126605</v>
      </c>
      <c r="BA30">
        <v>9455733</v>
      </c>
      <c r="BB30">
        <v>9795479</v>
      </c>
      <c r="BC30">
        <v>10149577</v>
      </c>
      <c r="BD30">
        <v>10494913</v>
      </c>
      <c r="BE30">
        <v>10727148</v>
      </c>
      <c r="BF30">
        <v>10903327</v>
      </c>
      <c r="BG30">
        <v>11155593</v>
      </c>
      <c r="BH30">
        <v>11493472</v>
      </c>
      <c r="BI30">
        <v>11874838</v>
      </c>
      <c r="BJ30">
        <v>12220227</v>
      </c>
      <c r="BK30">
        <v>12551213</v>
      </c>
    </row>
    <row r="31" spans="1:63">
      <c r="A31" t="s">
        <v>543</v>
      </c>
      <c r="B31">
        <v>209849</v>
      </c>
      <c r="C31">
        <v>214788</v>
      </c>
      <c r="D31">
        <v>221484</v>
      </c>
      <c r="E31">
        <v>228814</v>
      </c>
      <c r="F31">
        <v>236362</v>
      </c>
      <c r="G31">
        <v>244156</v>
      </c>
      <c r="H31">
        <v>252238</v>
      </c>
      <c r="I31">
        <v>260648</v>
      </c>
      <c r="J31">
        <v>269408</v>
      </c>
      <c r="K31">
        <v>278524</v>
      </c>
      <c r="L31">
        <v>287262</v>
      </c>
      <c r="M31">
        <v>293505</v>
      </c>
      <c r="N31">
        <v>296818</v>
      </c>
      <c r="O31">
        <v>299191</v>
      </c>
      <c r="P31">
        <v>301682</v>
      </c>
      <c r="Q31">
        <v>304375</v>
      </c>
      <c r="R31">
        <v>307015</v>
      </c>
      <c r="S31">
        <v>309389</v>
      </c>
      <c r="T31">
        <v>311685</v>
      </c>
      <c r="U31">
        <v>313995</v>
      </c>
      <c r="V31">
        <v>317234</v>
      </c>
      <c r="W31">
        <v>321634</v>
      </c>
      <c r="X31">
        <v>326319</v>
      </c>
      <c r="Y31">
        <v>330971</v>
      </c>
      <c r="Z31">
        <v>335473</v>
      </c>
      <c r="AA31">
        <v>339874</v>
      </c>
      <c r="AB31">
        <v>344271</v>
      </c>
      <c r="AC31">
        <v>348718</v>
      </c>
      <c r="AD31">
        <v>353233</v>
      </c>
      <c r="AE31">
        <v>358150</v>
      </c>
      <c r="AF31">
        <v>364563</v>
      </c>
      <c r="AG31">
        <v>372721</v>
      </c>
      <c r="AH31">
        <v>381947</v>
      </c>
      <c r="AI31">
        <v>391749</v>
      </c>
      <c r="AJ31">
        <v>401655</v>
      </c>
      <c r="AK31">
        <v>411382</v>
      </c>
      <c r="AL31">
        <v>421007</v>
      </c>
      <c r="AM31">
        <v>430654</v>
      </c>
      <c r="AN31">
        <v>440214</v>
      </c>
      <c r="AO31">
        <v>449627</v>
      </c>
      <c r="AP31">
        <v>458251</v>
      </c>
      <c r="AQ31">
        <v>465958</v>
      </c>
      <c r="AR31">
        <v>473231</v>
      </c>
      <c r="AS31">
        <v>480089</v>
      </c>
      <c r="AT31">
        <v>486583</v>
      </c>
      <c r="AU31">
        <v>492827</v>
      </c>
      <c r="AV31">
        <v>498884</v>
      </c>
      <c r="AW31">
        <v>504733</v>
      </c>
      <c r="AX31">
        <v>510336</v>
      </c>
      <c r="AY31">
        <v>515638</v>
      </c>
      <c r="AZ31">
        <v>521212</v>
      </c>
      <c r="BA31">
        <v>527521</v>
      </c>
      <c r="BB31">
        <v>533864</v>
      </c>
      <c r="BC31">
        <v>539940</v>
      </c>
      <c r="BD31">
        <v>546076</v>
      </c>
      <c r="BE31">
        <v>552166</v>
      </c>
      <c r="BF31">
        <v>558394</v>
      </c>
      <c r="BG31">
        <v>564954</v>
      </c>
      <c r="BH31">
        <v>571202</v>
      </c>
      <c r="BI31">
        <v>577030</v>
      </c>
      <c r="BJ31">
        <v>582640</v>
      </c>
      <c r="BK31">
        <v>587925</v>
      </c>
    </row>
    <row r="32" spans="1:63">
      <c r="A32" t="s">
        <v>661</v>
      </c>
      <c r="B32">
        <v>5541676</v>
      </c>
      <c r="C32">
        <v>5664654</v>
      </c>
      <c r="D32">
        <v>5788854</v>
      </c>
      <c r="E32">
        <v>5913680</v>
      </c>
      <c r="F32">
        <v>6040847</v>
      </c>
      <c r="G32">
        <v>6170727</v>
      </c>
      <c r="H32">
        <v>6299230</v>
      </c>
      <c r="I32">
        <v>6426445</v>
      </c>
      <c r="J32">
        <v>6553109</v>
      </c>
      <c r="K32">
        <v>6679708</v>
      </c>
      <c r="L32">
        <v>6708525</v>
      </c>
      <c r="M32">
        <v>6696324</v>
      </c>
      <c r="N32">
        <v>6766289</v>
      </c>
      <c r="O32">
        <v>6852360</v>
      </c>
      <c r="P32">
        <v>6913408</v>
      </c>
      <c r="Q32">
        <v>6727922</v>
      </c>
      <c r="R32">
        <v>6307122</v>
      </c>
      <c r="S32">
        <v>6040197</v>
      </c>
      <c r="T32">
        <v>5961193</v>
      </c>
      <c r="U32">
        <v>6051808</v>
      </c>
      <c r="V32">
        <v>6198959</v>
      </c>
      <c r="W32">
        <v>6364472</v>
      </c>
      <c r="X32">
        <v>6619699</v>
      </c>
      <c r="Y32">
        <v>6881962</v>
      </c>
      <c r="Z32">
        <v>7133899</v>
      </c>
      <c r="AA32">
        <v>7376090</v>
      </c>
      <c r="AB32">
        <v>7661317</v>
      </c>
      <c r="AC32">
        <v>7975597</v>
      </c>
      <c r="AD32">
        <v>8269780</v>
      </c>
      <c r="AE32">
        <v>8570928</v>
      </c>
      <c r="AF32">
        <v>8910808</v>
      </c>
      <c r="AG32">
        <v>9259362</v>
      </c>
      <c r="AH32">
        <v>9718215</v>
      </c>
      <c r="AI32">
        <v>10243550</v>
      </c>
      <c r="AJ32">
        <v>10636353</v>
      </c>
      <c r="AK32">
        <v>10919528</v>
      </c>
      <c r="AL32">
        <v>11182612</v>
      </c>
      <c r="AM32">
        <v>11431569</v>
      </c>
      <c r="AN32">
        <v>11669077</v>
      </c>
      <c r="AO32">
        <v>11899006</v>
      </c>
      <c r="AP32">
        <v>12118841</v>
      </c>
      <c r="AQ32">
        <v>12338192</v>
      </c>
      <c r="AR32">
        <v>12561779</v>
      </c>
      <c r="AS32">
        <v>12787710</v>
      </c>
      <c r="AT32">
        <v>13016371</v>
      </c>
      <c r="AU32">
        <v>13246583</v>
      </c>
      <c r="AV32">
        <v>13477779</v>
      </c>
      <c r="AW32">
        <v>13714791</v>
      </c>
      <c r="AX32">
        <v>13943888</v>
      </c>
      <c r="AY32">
        <v>14155740</v>
      </c>
      <c r="AZ32">
        <v>14363532</v>
      </c>
      <c r="BA32">
        <v>14573885</v>
      </c>
      <c r="BB32">
        <v>14786640</v>
      </c>
      <c r="BC32">
        <v>14999683</v>
      </c>
      <c r="BD32">
        <v>15210817</v>
      </c>
      <c r="BE32">
        <v>15417523</v>
      </c>
      <c r="BF32">
        <v>15624584</v>
      </c>
      <c r="BG32">
        <v>15830689</v>
      </c>
      <c r="BH32">
        <v>16025238</v>
      </c>
      <c r="BI32">
        <v>16207746</v>
      </c>
      <c r="BJ32">
        <v>16396860</v>
      </c>
      <c r="BK32">
        <v>16589023</v>
      </c>
    </row>
    <row r="33" spans="1:63">
      <c r="A33" t="s">
        <v>533</v>
      </c>
      <c r="B33">
        <v>5117608</v>
      </c>
      <c r="C33">
        <v>5200355</v>
      </c>
      <c r="D33">
        <v>5303841</v>
      </c>
      <c r="E33">
        <v>5427511</v>
      </c>
      <c r="F33">
        <v>5556209</v>
      </c>
      <c r="G33">
        <v>5690086</v>
      </c>
      <c r="H33">
        <v>5829580</v>
      </c>
      <c r="I33">
        <v>5975087</v>
      </c>
      <c r="J33">
        <v>6127193</v>
      </c>
      <c r="K33">
        <v>6286232</v>
      </c>
      <c r="L33">
        <v>6452787</v>
      </c>
      <c r="M33">
        <v>6627350</v>
      </c>
      <c r="N33">
        <v>6809468</v>
      </c>
      <c r="O33">
        <v>6998688</v>
      </c>
      <c r="P33">
        <v>7194697</v>
      </c>
      <c r="Q33">
        <v>7397417</v>
      </c>
      <c r="R33">
        <v>7598028</v>
      </c>
      <c r="S33">
        <v>7796825</v>
      </c>
      <c r="T33">
        <v>8013279</v>
      </c>
      <c r="U33">
        <v>8243377</v>
      </c>
      <c r="V33">
        <v>8519891</v>
      </c>
      <c r="W33">
        <v>8829048</v>
      </c>
      <c r="X33">
        <v>9046986</v>
      </c>
      <c r="Y33">
        <v>9240672</v>
      </c>
      <c r="Z33">
        <v>9508570</v>
      </c>
      <c r="AA33">
        <v>9804254</v>
      </c>
      <c r="AB33">
        <v>10112712</v>
      </c>
      <c r="AC33">
        <v>10433905</v>
      </c>
      <c r="AD33">
        <v>10759573</v>
      </c>
      <c r="AE33">
        <v>11089222</v>
      </c>
      <c r="AF33">
        <v>11430520</v>
      </c>
      <c r="AG33">
        <v>11777719</v>
      </c>
      <c r="AH33">
        <v>12128604</v>
      </c>
      <c r="AI33">
        <v>12486773</v>
      </c>
      <c r="AJ33">
        <v>12848862</v>
      </c>
      <c r="AK33">
        <v>13211647</v>
      </c>
      <c r="AL33">
        <v>13575324</v>
      </c>
      <c r="AM33">
        <v>13941181</v>
      </c>
      <c r="AN33">
        <v>14314599</v>
      </c>
      <c r="AO33">
        <v>14698973</v>
      </c>
      <c r="AP33">
        <v>15091594</v>
      </c>
      <c r="AQ33">
        <v>15493253</v>
      </c>
      <c r="AR33">
        <v>15914033</v>
      </c>
      <c r="AS33">
        <v>16354326</v>
      </c>
      <c r="AT33">
        <v>16809407</v>
      </c>
      <c r="AU33">
        <v>17275171</v>
      </c>
      <c r="AV33">
        <v>17751333</v>
      </c>
      <c r="AW33">
        <v>18251866</v>
      </c>
      <c r="AX33">
        <v>18777081</v>
      </c>
      <c r="AY33">
        <v>19319274</v>
      </c>
      <c r="AZ33">
        <v>19878036</v>
      </c>
      <c r="BA33">
        <v>20448873</v>
      </c>
      <c r="BB33">
        <v>21032684</v>
      </c>
      <c r="BC33">
        <v>21632850</v>
      </c>
      <c r="BD33">
        <v>22299585</v>
      </c>
      <c r="BE33">
        <v>23012646</v>
      </c>
      <c r="BF33">
        <v>23711630</v>
      </c>
      <c r="BG33">
        <v>24393181</v>
      </c>
      <c r="BH33">
        <v>25076747</v>
      </c>
      <c r="BI33">
        <v>25782341</v>
      </c>
      <c r="BJ33">
        <v>26491087</v>
      </c>
      <c r="BK33">
        <v>27198628</v>
      </c>
    </row>
    <row r="34" spans="1:63">
      <c r="A34" t="s">
        <v>521</v>
      </c>
      <c r="B34">
        <v>17909356</v>
      </c>
      <c r="C34">
        <v>18271000</v>
      </c>
      <c r="D34">
        <v>18614000</v>
      </c>
      <c r="E34">
        <v>18964000</v>
      </c>
      <c r="F34">
        <v>19325000</v>
      </c>
      <c r="G34">
        <v>19678000</v>
      </c>
      <c r="H34">
        <v>20048000</v>
      </c>
      <c r="I34">
        <v>20412000</v>
      </c>
      <c r="J34">
        <v>20744000</v>
      </c>
      <c r="K34">
        <v>21028000</v>
      </c>
      <c r="L34">
        <v>21324000</v>
      </c>
      <c r="M34">
        <v>21962032</v>
      </c>
      <c r="N34">
        <v>22218463</v>
      </c>
      <c r="O34">
        <v>22491777</v>
      </c>
      <c r="P34">
        <v>22807969</v>
      </c>
      <c r="Q34">
        <v>23143275</v>
      </c>
      <c r="R34">
        <v>23449808</v>
      </c>
      <c r="S34">
        <v>23725843</v>
      </c>
      <c r="T34">
        <v>23963203</v>
      </c>
      <c r="U34">
        <v>24201544</v>
      </c>
      <c r="V34">
        <v>24515667</v>
      </c>
      <c r="W34">
        <v>24819915</v>
      </c>
      <c r="X34">
        <v>25116942</v>
      </c>
      <c r="Y34">
        <v>25366451</v>
      </c>
      <c r="Z34">
        <v>25607053</v>
      </c>
      <c r="AA34">
        <v>25842116</v>
      </c>
      <c r="AB34">
        <v>26100278</v>
      </c>
      <c r="AC34">
        <v>26446601</v>
      </c>
      <c r="AD34">
        <v>26791747</v>
      </c>
      <c r="AE34">
        <v>27276781</v>
      </c>
      <c r="AF34">
        <v>27691138</v>
      </c>
      <c r="AG34">
        <v>28037420</v>
      </c>
      <c r="AH34">
        <v>28371264</v>
      </c>
      <c r="AI34">
        <v>28684764</v>
      </c>
      <c r="AJ34">
        <v>29000663</v>
      </c>
      <c r="AK34">
        <v>29302311</v>
      </c>
      <c r="AL34">
        <v>29610218</v>
      </c>
      <c r="AM34">
        <v>29905948</v>
      </c>
      <c r="AN34">
        <v>30155173</v>
      </c>
      <c r="AO34">
        <v>30401286</v>
      </c>
      <c r="AP34">
        <v>30685730</v>
      </c>
      <c r="AQ34">
        <v>31020902</v>
      </c>
      <c r="AR34">
        <v>31360079</v>
      </c>
      <c r="AS34">
        <v>31644028</v>
      </c>
      <c r="AT34">
        <v>31940655</v>
      </c>
      <c r="AU34">
        <v>32243753</v>
      </c>
      <c r="AV34">
        <v>32571174</v>
      </c>
      <c r="AW34">
        <v>32889025</v>
      </c>
      <c r="AX34">
        <v>33247118</v>
      </c>
      <c r="AY34">
        <v>33628895</v>
      </c>
      <c r="AZ34">
        <v>34004889</v>
      </c>
      <c r="BA34">
        <v>34339328</v>
      </c>
      <c r="BB34">
        <v>34714222</v>
      </c>
      <c r="BC34">
        <v>35082954</v>
      </c>
      <c r="BD34">
        <v>35437435</v>
      </c>
      <c r="BE34">
        <v>35702908</v>
      </c>
      <c r="BF34">
        <v>36109487</v>
      </c>
      <c r="BG34">
        <v>36545236</v>
      </c>
      <c r="BH34">
        <v>37065084</v>
      </c>
      <c r="BI34">
        <v>37601230</v>
      </c>
      <c r="BJ34">
        <v>38037204</v>
      </c>
      <c r="BK34">
        <v>38246108</v>
      </c>
    </row>
    <row r="35" spans="1:63">
      <c r="A35" t="s">
        <v>519</v>
      </c>
      <c r="B35">
        <v>1679728</v>
      </c>
      <c r="C35">
        <v>1710364</v>
      </c>
      <c r="D35">
        <v>1742502</v>
      </c>
      <c r="E35">
        <v>1776214</v>
      </c>
      <c r="F35">
        <v>1811694</v>
      </c>
      <c r="G35">
        <v>1849171</v>
      </c>
      <c r="H35">
        <v>1888853</v>
      </c>
      <c r="I35">
        <v>1930861</v>
      </c>
      <c r="J35">
        <v>1975257</v>
      </c>
      <c r="K35">
        <v>2021519</v>
      </c>
      <c r="L35">
        <v>2067356</v>
      </c>
      <c r="M35">
        <v>2111224</v>
      </c>
      <c r="N35">
        <v>2153613</v>
      </c>
      <c r="O35">
        <v>2195905</v>
      </c>
      <c r="P35">
        <v>2239305</v>
      </c>
      <c r="Q35">
        <v>2283927</v>
      </c>
      <c r="R35">
        <v>2318349</v>
      </c>
      <c r="S35">
        <v>2342048</v>
      </c>
      <c r="T35">
        <v>2365957</v>
      </c>
      <c r="U35">
        <v>2390329</v>
      </c>
      <c r="V35">
        <v>2415276</v>
      </c>
      <c r="W35">
        <v>2441010</v>
      </c>
      <c r="X35">
        <v>2467635</v>
      </c>
      <c r="Y35">
        <v>2495097</v>
      </c>
      <c r="Z35">
        <v>2523538</v>
      </c>
      <c r="AA35">
        <v>2553075</v>
      </c>
      <c r="AB35">
        <v>2583631</v>
      </c>
      <c r="AC35">
        <v>2615594</v>
      </c>
      <c r="AD35">
        <v>2657235</v>
      </c>
      <c r="AE35">
        <v>2724109</v>
      </c>
      <c r="AF35">
        <v>2809221</v>
      </c>
      <c r="AG35">
        <v>2898052</v>
      </c>
      <c r="AH35">
        <v>2991727</v>
      </c>
      <c r="AI35">
        <v>3089146</v>
      </c>
      <c r="AJ35">
        <v>3187844</v>
      </c>
      <c r="AK35">
        <v>3276706</v>
      </c>
      <c r="AL35">
        <v>3363570</v>
      </c>
      <c r="AM35">
        <v>3458472</v>
      </c>
      <c r="AN35">
        <v>3555064</v>
      </c>
      <c r="AO35">
        <v>3655360</v>
      </c>
      <c r="AP35">
        <v>3759170</v>
      </c>
      <c r="AQ35">
        <v>3844773</v>
      </c>
      <c r="AR35">
        <v>3930648</v>
      </c>
      <c r="AS35">
        <v>4026841</v>
      </c>
      <c r="AT35">
        <v>4115138</v>
      </c>
      <c r="AU35">
        <v>4208834</v>
      </c>
      <c r="AV35">
        <v>4294352</v>
      </c>
      <c r="AW35">
        <v>4375569</v>
      </c>
      <c r="AX35">
        <v>4467233</v>
      </c>
      <c r="AY35">
        <v>4564540</v>
      </c>
      <c r="AZ35">
        <v>4660067</v>
      </c>
      <c r="BA35">
        <v>4732022</v>
      </c>
      <c r="BB35">
        <v>4773306</v>
      </c>
      <c r="BC35">
        <v>4802428</v>
      </c>
      <c r="BD35">
        <v>4798734</v>
      </c>
      <c r="BE35">
        <v>4819333</v>
      </c>
      <c r="BF35">
        <v>4904177</v>
      </c>
      <c r="BG35">
        <v>4996741</v>
      </c>
      <c r="BH35">
        <v>5094780</v>
      </c>
      <c r="BI35">
        <v>5209324</v>
      </c>
      <c r="BJ35">
        <v>5343020</v>
      </c>
      <c r="BK35">
        <v>5457154</v>
      </c>
    </row>
    <row r="36" spans="1:63">
      <c r="A36" t="s">
        <v>837</v>
      </c>
      <c r="B36">
        <v>3028688</v>
      </c>
      <c r="C36">
        <v>3087657</v>
      </c>
      <c r="D36">
        <v>3148242</v>
      </c>
      <c r="E36">
        <v>3210296</v>
      </c>
      <c r="F36">
        <v>3273419</v>
      </c>
      <c r="G36">
        <v>3336338</v>
      </c>
      <c r="H36">
        <v>3398664</v>
      </c>
      <c r="I36">
        <v>3461664</v>
      </c>
      <c r="J36">
        <v>3526770</v>
      </c>
      <c r="K36">
        <v>3595152</v>
      </c>
      <c r="L36">
        <v>3667394</v>
      </c>
      <c r="M36">
        <v>3742534</v>
      </c>
      <c r="N36">
        <v>3824399</v>
      </c>
      <c r="O36">
        <v>3912905</v>
      </c>
      <c r="P36">
        <v>4000559</v>
      </c>
      <c r="Q36">
        <v>4084110</v>
      </c>
      <c r="R36">
        <v>4163051</v>
      </c>
      <c r="S36">
        <v>4238551</v>
      </c>
      <c r="T36">
        <v>4313479</v>
      </c>
      <c r="U36">
        <v>4402942</v>
      </c>
      <c r="V36">
        <v>4408230</v>
      </c>
      <c r="W36">
        <v>4409225</v>
      </c>
      <c r="X36">
        <v>4622828</v>
      </c>
      <c r="Y36">
        <v>4859173</v>
      </c>
      <c r="Z36">
        <v>4920556</v>
      </c>
      <c r="AA36">
        <v>4967590</v>
      </c>
      <c r="AB36">
        <v>5118160</v>
      </c>
      <c r="AC36">
        <v>5300852</v>
      </c>
      <c r="AD36">
        <v>5483038</v>
      </c>
      <c r="AE36">
        <v>5670619</v>
      </c>
      <c r="AF36">
        <v>5827069</v>
      </c>
      <c r="AG36">
        <v>6042428</v>
      </c>
      <c r="AH36">
        <v>6302926</v>
      </c>
      <c r="AI36">
        <v>6448280</v>
      </c>
      <c r="AJ36">
        <v>6592998</v>
      </c>
      <c r="AK36">
        <v>6888856</v>
      </c>
      <c r="AL36">
        <v>7200291</v>
      </c>
      <c r="AM36">
        <v>7450874</v>
      </c>
      <c r="AN36">
        <v>7709115</v>
      </c>
      <c r="AO36">
        <v>7981889</v>
      </c>
      <c r="AP36">
        <v>8259137</v>
      </c>
      <c r="AQ36">
        <v>8538804</v>
      </c>
      <c r="AR36">
        <v>8838369</v>
      </c>
      <c r="AS36">
        <v>9196366</v>
      </c>
      <c r="AT36">
        <v>9613503</v>
      </c>
      <c r="AU36">
        <v>10005012</v>
      </c>
      <c r="AV36">
        <v>10365614</v>
      </c>
      <c r="AW36">
        <v>10722731</v>
      </c>
      <c r="AX36">
        <v>11098664</v>
      </c>
      <c r="AY36">
        <v>11496128</v>
      </c>
      <c r="AZ36">
        <v>11894727</v>
      </c>
      <c r="BA36">
        <v>12317730</v>
      </c>
      <c r="BB36">
        <v>12754906</v>
      </c>
      <c r="BC36">
        <v>13216766</v>
      </c>
      <c r="BD36">
        <v>13697126</v>
      </c>
      <c r="BE36">
        <v>14140274</v>
      </c>
      <c r="BF36">
        <v>14592585</v>
      </c>
      <c r="BG36">
        <v>15085884</v>
      </c>
      <c r="BH36">
        <v>15604210</v>
      </c>
      <c r="BI36">
        <v>16126866</v>
      </c>
      <c r="BJ36">
        <v>16644701</v>
      </c>
      <c r="BK36">
        <v>17179740</v>
      </c>
    </row>
    <row r="37" spans="1:63">
      <c r="A37" t="s">
        <v>527</v>
      </c>
      <c r="B37">
        <v>8141820</v>
      </c>
      <c r="C37">
        <v>8313535</v>
      </c>
      <c r="D37">
        <v>8486120</v>
      </c>
      <c r="E37">
        <v>8656006</v>
      </c>
      <c r="F37">
        <v>8825046</v>
      </c>
      <c r="G37">
        <v>8994936</v>
      </c>
      <c r="H37">
        <v>9161649</v>
      </c>
      <c r="I37">
        <v>9326268</v>
      </c>
      <c r="J37">
        <v>9491502</v>
      </c>
      <c r="K37">
        <v>9656299</v>
      </c>
      <c r="L37">
        <v>9820481</v>
      </c>
      <c r="M37">
        <v>9984378</v>
      </c>
      <c r="N37">
        <v>10145765</v>
      </c>
      <c r="O37">
        <v>10307842</v>
      </c>
      <c r="P37">
        <v>10472743</v>
      </c>
      <c r="Q37">
        <v>10639531</v>
      </c>
      <c r="R37">
        <v>10804869</v>
      </c>
      <c r="S37">
        <v>10969861</v>
      </c>
      <c r="T37">
        <v>11137748</v>
      </c>
      <c r="U37">
        <v>11304331</v>
      </c>
      <c r="V37">
        <v>11469828</v>
      </c>
      <c r="W37">
        <v>11637613</v>
      </c>
      <c r="X37">
        <v>11807408</v>
      </c>
      <c r="Y37">
        <v>11976513</v>
      </c>
      <c r="Z37">
        <v>12147758</v>
      </c>
      <c r="AA37">
        <v>12326396</v>
      </c>
      <c r="AB37">
        <v>12514502</v>
      </c>
      <c r="AC37">
        <v>12712784</v>
      </c>
      <c r="AD37">
        <v>12918389</v>
      </c>
      <c r="AE37">
        <v>13128619</v>
      </c>
      <c r="AF37">
        <v>13342868</v>
      </c>
      <c r="AG37">
        <v>13561945</v>
      </c>
      <c r="AH37">
        <v>13782297</v>
      </c>
      <c r="AI37">
        <v>13998386</v>
      </c>
      <c r="AJ37">
        <v>14210674</v>
      </c>
      <c r="AK37">
        <v>14416796</v>
      </c>
      <c r="AL37">
        <v>14615483</v>
      </c>
      <c r="AM37">
        <v>14809289</v>
      </c>
      <c r="AN37">
        <v>14996742</v>
      </c>
      <c r="AO37">
        <v>15176410</v>
      </c>
      <c r="AP37">
        <v>15351799</v>
      </c>
      <c r="AQ37">
        <v>15523978</v>
      </c>
      <c r="AR37">
        <v>15693790</v>
      </c>
      <c r="AS37">
        <v>15859112</v>
      </c>
      <c r="AT37">
        <v>16017966</v>
      </c>
      <c r="AU37">
        <v>16175311</v>
      </c>
      <c r="AV37">
        <v>16334575</v>
      </c>
      <c r="AW37">
        <v>16495538</v>
      </c>
      <c r="AX37">
        <v>16661462</v>
      </c>
      <c r="AY37">
        <v>16833447</v>
      </c>
      <c r="AZ37">
        <v>17004162</v>
      </c>
      <c r="BA37">
        <v>17173573</v>
      </c>
      <c r="BB37">
        <v>17341771</v>
      </c>
      <c r="BC37">
        <v>17509925</v>
      </c>
      <c r="BD37">
        <v>17687108</v>
      </c>
      <c r="BE37">
        <v>17870124</v>
      </c>
      <c r="BF37">
        <v>18083879</v>
      </c>
      <c r="BG37">
        <v>18368577</v>
      </c>
      <c r="BH37">
        <v>18701450</v>
      </c>
      <c r="BI37">
        <v>19039485</v>
      </c>
      <c r="BJ37">
        <v>19300315</v>
      </c>
      <c r="BK37">
        <v>19493184</v>
      </c>
    </row>
    <row r="38" spans="1:63">
      <c r="A38" t="s">
        <v>529</v>
      </c>
      <c r="B38">
        <v>667070000</v>
      </c>
      <c r="C38">
        <v>660330000</v>
      </c>
      <c r="D38">
        <v>665770000</v>
      </c>
      <c r="E38">
        <v>682335000</v>
      </c>
      <c r="F38">
        <v>698355000</v>
      </c>
      <c r="G38">
        <v>715185000</v>
      </c>
      <c r="H38">
        <v>735400000</v>
      </c>
      <c r="I38">
        <v>754550000</v>
      </c>
      <c r="J38">
        <v>774510000</v>
      </c>
      <c r="K38">
        <v>796025000</v>
      </c>
      <c r="L38">
        <v>818315000</v>
      </c>
      <c r="M38">
        <v>841105000</v>
      </c>
      <c r="N38">
        <v>862030000</v>
      </c>
      <c r="O38">
        <v>881940000</v>
      </c>
      <c r="P38">
        <v>900350000</v>
      </c>
      <c r="Q38">
        <v>916395000</v>
      </c>
      <c r="R38">
        <v>930685000</v>
      </c>
      <c r="S38">
        <v>943455000</v>
      </c>
      <c r="T38">
        <v>956165000</v>
      </c>
      <c r="U38">
        <v>969005000</v>
      </c>
      <c r="V38">
        <v>981235000</v>
      </c>
      <c r="W38">
        <v>993885000</v>
      </c>
      <c r="X38">
        <v>1008630000</v>
      </c>
      <c r="Y38">
        <v>1023310000</v>
      </c>
      <c r="Z38">
        <v>1036825000</v>
      </c>
      <c r="AA38">
        <v>1051040000</v>
      </c>
      <c r="AB38">
        <v>1066790000</v>
      </c>
      <c r="AC38">
        <v>1084035000</v>
      </c>
      <c r="AD38">
        <v>1101630000</v>
      </c>
      <c r="AE38">
        <v>1118650000</v>
      </c>
      <c r="AF38">
        <v>1135185000</v>
      </c>
      <c r="AG38">
        <v>1150780000</v>
      </c>
      <c r="AH38">
        <v>1164970000</v>
      </c>
      <c r="AI38">
        <v>1178440000</v>
      </c>
      <c r="AJ38">
        <v>1191835000</v>
      </c>
      <c r="AK38">
        <v>1204855000</v>
      </c>
      <c r="AL38">
        <v>1217550000</v>
      </c>
      <c r="AM38">
        <v>1230075000</v>
      </c>
      <c r="AN38">
        <v>1241935000</v>
      </c>
      <c r="AO38">
        <v>1252735000</v>
      </c>
      <c r="AP38">
        <v>1262645000</v>
      </c>
      <c r="AQ38">
        <v>1271850000</v>
      </c>
      <c r="AR38">
        <v>1280400000</v>
      </c>
      <c r="AS38">
        <v>1288400000</v>
      </c>
      <c r="AT38">
        <v>1296075000</v>
      </c>
      <c r="AU38">
        <v>1303720000</v>
      </c>
      <c r="AV38">
        <v>1311020000</v>
      </c>
      <c r="AW38">
        <v>1317885000</v>
      </c>
      <c r="AX38">
        <v>1324655000</v>
      </c>
      <c r="AY38">
        <v>1331260000</v>
      </c>
      <c r="AZ38">
        <v>1337705000</v>
      </c>
      <c r="BA38">
        <v>1345035000</v>
      </c>
      <c r="BB38">
        <v>1354190000</v>
      </c>
      <c r="BC38">
        <v>1363240000</v>
      </c>
      <c r="BD38">
        <v>1371860000</v>
      </c>
      <c r="BE38">
        <v>1379860000</v>
      </c>
      <c r="BF38">
        <v>1387790000</v>
      </c>
      <c r="BG38">
        <v>1396215000</v>
      </c>
      <c r="BH38">
        <v>1402760000</v>
      </c>
      <c r="BI38">
        <v>1407745000</v>
      </c>
      <c r="BJ38">
        <v>1411100000</v>
      </c>
      <c r="BK38">
        <v>1412360000</v>
      </c>
    </row>
    <row r="39" spans="1:63">
      <c r="A39" t="s">
        <v>539</v>
      </c>
      <c r="B39">
        <v>15687688</v>
      </c>
      <c r="C39">
        <v>16182414</v>
      </c>
      <c r="D39">
        <v>16691282</v>
      </c>
      <c r="E39">
        <v>17210956</v>
      </c>
      <c r="F39">
        <v>17739754</v>
      </c>
      <c r="G39">
        <v>18275814</v>
      </c>
      <c r="H39">
        <v>18811407</v>
      </c>
      <c r="I39">
        <v>19343961</v>
      </c>
      <c r="J39">
        <v>19872503</v>
      </c>
      <c r="K39">
        <v>20392264</v>
      </c>
      <c r="L39">
        <v>20905254</v>
      </c>
      <c r="M39">
        <v>21405413</v>
      </c>
      <c r="N39">
        <v>21898055</v>
      </c>
      <c r="O39">
        <v>22396318</v>
      </c>
      <c r="P39">
        <v>22897871</v>
      </c>
      <c r="Q39">
        <v>23403731</v>
      </c>
      <c r="R39">
        <v>23913002</v>
      </c>
      <c r="S39">
        <v>24443926</v>
      </c>
      <c r="T39">
        <v>25003608</v>
      </c>
      <c r="U39">
        <v>25579323</v>
      </c>
      <c r="V39">
        <v>26176195</v>
      </c>
      <c r="W39">
        <v>26785982</v>
      </c>
      <c r="X39">
        <v>27405194</v>
      </c>
      <c r="Y39">
        <v>28042329</v>
      </c>
      <c r="Z39">
        <v>28689032</v>
      </c>
      <c r="AA39">
        <v>29326260</v>
      </c>
      <c r="AB39">
        <v>29960101</v>
      </c>
      <c r="AC39">
        <v>30603048</v>
      </c>
      <c r="AD39">
        <v>31256727</v>
      </c>
      <c r="AE39">
        <v>31923117</v>
      </c>
      <c r="AF39">
        <v>32601393</v>
      </c>
      <c r="AG39">
        <v>33272628</v>
      </c>
      <c r="AH39">
        <v>33939039</v>
      </c>
      <c r="AI39">
        <v>34614735</v>
      </c>
      <c r="AJ39">
        <v>35295461</v>
      </c>
      <c r="AK39">
        <v>35970101</v>
      </c>
      <c r="AL39">
        <v>36632573</v>
      </c>
      <c r="AM39">
        <v>37291946</v>
      </c>
      <c r="AN39">
        <v>37944414</v>
      </c>
      <c r="AO39">
        <v>38585033</v>
      </c>
      <c r="AP39">
        <v>39215135</v>
      </c>
      <c r="AQ39">
        <v>39837875</v>
      </c>
      <c r="AR39">
        <v>40454050</v>
      </c>
      <c r="AS39">
        <v>41057687</v>
      </c>
      <c r="AT39">
        <v>41648268</v>
      </c>
      <c r="AU39">
        <v>42220940</v>
      </c>
      <c r="AV39">
        <v>42772910</v>
      </c>
      <c r="AW39">
        <v>43306582</v>
      </c>
      <c r="AX39">
        <v>43815313</v>
      </c>
      <c r="AY39">
        <v>44313917</v>
      </c>
      <c r="AZ39">
        <v>44816108</v>
      </c>
      <c r="BA39">
        <v>45308899</v>
      </c>
      <c r="BB39">
        <v>45782417</v>
      </c>
      <c r="BC39">
        <v>46237930</v>
      </c>
      <c r="BD39">
        <v>46677947</v>
      </c>
      <c r="BE39">
        <v>47119728</v>
      </c>
      <c r="BF39">
        <v>47625955</v>
      </c>
      <c r="BG39">
        <v>48351671</v>
      </c>
      <c r="BH39">
        <v>49276961</v>
      </c>
      <c r="BI39">
        <v>50187406</v>
      </c>
      <c r="BJ39">
        <v>50930662</v>
      </c>
      <c r="BK39">
        <v>51516562</v>
      </c>
    </row>
    <row r="40" spans="1:63">
      <c r="A40" t="s">
        <v>541</v>
      </c>
      <c r="B40">
        <v>194852</v>
      </c>
      <c r="C40">
        <v>198617</v>
      </c>
      <c r="D40">
        <v>202527</v>
      </c>
      <c r="E40">
        <v>206546</v>
      </c>
      <c r="F40">
        <v>210665</v>
      </c>
      <c r="G40">
        <v>214939</v>
      </c>
      <c r="H40">
        <v>219369</v>
      </c>
      <c r="I40">
        <v>224321</v>
      </c>
      <c r="J40">
        <v>229971</v>
      </c>
      <c r="K40">
        <v>236002</v>
      </c>
      <c r="L40">
        <v>242351</v>
      </c>
      <c r="M40">
        <v>249066</v>
      </c>
      <c r="N40">
        <v>256187</v>
      </c>
      <c r="O40">
        <v>263728</v>
      </c>
      <c r="P40">
        <v>271719</v>
      </c>
      <c r="Q40">
        <v>280036</v>
      </c>
      <c r="R40">
        <v>288810</v>
      </c>
      <c r="S40">
        <v>298152</v>
      </c>
      <c r="T40">
        <v>307938</v>
      </c>
      <c r="U40">
        <v>318123</v>
      </c>
      <c r="V40">
        <v>328328</v>
      </c>
      <c r="W40">
        <v>337986</v>
      </c>
      <c r="X40">
        <v>347053</v>
      </c>
      <c r="Y40">
        <v>356137</v>
      </c>
      <c r="Z40">
        <v>365664</v>
      </c>
      <c r="AA40">
        <v>375650</v>
      </c>
      <c r="AB40">
        <v>386068</v>
      </c>
      <c r="AC40">
        <v>396887</v>
      </c>
      <c r="AD40">
        <v>408070</v>
      </c>
      <c r="AE40">
        <v>419584</v>
      </c>
      <c r="AF40">
        <v>431119</v>
      </c>
      <c r="AG40">
        <v>442277</v>
      </c>
      <c r="AH40">
        <v>452990</v>
      </c>
      <c r="AI40">
        <v>463318</v>
      </c>
      <c r="AJ40">
        <v>473478</v>
      </c>
      <c r="AK40">
        <v>483760</v>
      </c>
      <c r="AL40">
        <v>494288</v>
      </c>
      <c r="AM40">
        <v>505033</v>
      </c>
      <c r="AN40">
        <v>515959</v>
      </c>
      <c r="AO40">
        <v>526443</v>
      </c>
      <c r="AP40">
        <v>536758</v>
      </c>
      <c r="AQ40">
        <v>547741</v>
      </c>
      <c r="AR40">
        <v>559047</v>
      </c>
      <c r="AS40">
        <v>570130</v>
      </c>
      <c r="AT40">
        <v>581154</v>
      </c>
      <c r="AU40">
        <v>592683</v>
      </c>
      <c r="AV40">
        <v>604658</v>
      </c>
      <c r="AW40">
        <v>616899</v>
      </c>
      <c r="AX40">
        <v>629470</v>
      </c>
      <c r="AY40">
        <v>642493</v>
      </c>
      <c r="AZ40">
        <v>656024</v>
      </c>
      <c r="BA40">
        <v>670071</v>
      </c>
      <c r="BB40">
        <v>684553</v>
      </c>
      <c r="BC40">
        <v>699393</v>
      </c>
      <c r="BD40">
        <v>714612</v>
      </c>
      <c r="BE40">
        <v>730216</v>
      </c>
      <c r="BF40">
        <v>746232</v>
      </c>
      <c r="BG40">
        <v>761664</v>
      </c>
      <c r="BH40">
        <v>776313</v>
      </c>
      <c r="BI40">
        <v>790986</v>
      </c>
      <c r="BJ40">
        <v>806166</v>
      </c>
      <c r="BK40">
        <v>821625</v>
      </c>
    </row>
    <row r="41" spans="1:63">
      <c r="A41" t="s">
        <v>535</v>
      </c>
      <c r="B41">
        <v>15276558</v>
      </c>
      <c r="C41">
        <v>15673284</v>
      </c>
      <c r="D41">
        <v>16086084</v>
      </c>
      <c r="E41">
        <v>16517995</v>
      </c>
      <c r="F41">
        <v>16965855</v>
      </c>
      <c r="G41">
        <v>17438254</v>
      </c>
      <c r="H41">
        <v>17941738</v>
      </c>
      <c r="I41">
        <v>18472105</v>
      </c>
      <c r="J41">
        <v>19022799</v>
      </c>
      <c r="K41">
        <v>19583123</v>
      </c>
      <c r="L41">
        <v>20151733</v>
      </c>
      <c r="M41">
        <v>20712952</v>
      </c>
      <c r="N41">
        <v>21273409</v>
      </c>
      <c r="O41">
        <v>21853906</v>
      </c>
      <c r="P41">
        <v>22448415</v>
      </c>
      <c r="Q41">
        <v>23052715</v>
      </c>
      <c r="R41">
        <v>23655016</v>
      </c>
      <c r="S41">
        <v>24256464</v>
      </c>
      <c r="T41">
        <v>25015244</v>
      </c>
      <c r="U41">
        <v>25902760</v>
      </c>
      <c r="V41">
        <v>26708686</v>
      </c>
      <c r="W41">
        <v>27457783</v>
      </c>
      <c r="X41">
        <v>28219219</v>
      </c>
      <c r="Y41">
        <v>29005175</v>
      </c>
      <c r="Z41">
        <v>29879852</v>
      </c>
      <c r="AA41">
        <v>30800051</v>
      </c>
      <c r="AB41">
        <v>31725132</v>
      </c>
      <c r="AC41">
        <v>32712574</v>
      </c>
      <c r="AD41">
        <v>33750052</v>
      </c>
      <c r="AE41">
        <v>34825891</v>
      </c>
      <c r="AF41">
        <v>35987541</v>
      </c>
      <c r="AG41">
        <v>37194812</v>
      </c>
      <c r="AH41">
        <v>38332302</v>
      </c>
      <c r="AI41">
        <v>39580844</v>
      </c>
      <c r="AJ41">
        <v>41511985</v>
      </c>
      <c r="AK41">
        <v>43285791</v>
      </c>
      <c r="AL41">
        <v>44118709</v>
      </c>
      <c r="AM41">
        <v>44822198</v>
      </c>
      <c r="AN41">
        <v>45895524</v>
      </c>
      <c r="AO41">
        <v>47227238</v>
      </c>
      <c r="AP41">
        <v>48616317</v>
      </c>
      <c r="AQ41">
        <v>50106657</v>
      </c>
      <c r="AR41">
        <v>51662071</v>
      </c>
      <c r="AS41">
        <v>53205639</v>
      </c>
      <c r="AT41">
        <v>54815607</v>
      </c>
      <c r="AU41">
        <v>56550247</v>
      </c>
      <c r="AV41">
        <v>58381630</v>
      </c>
      <c r="AW41">
        <v>60289422</v>
      </c>
      <c r="AX41">
        <v>62249724</v>
      </c>
      <c r="AY41">
        <v>64270232</v>
      </c>
      <c r="AZ41">
        <v>66391257</v>
      </c>
      <c r="BA41">
        <v>68654269</v>
      </c>
      <c r="BB41">
        <v>70997870</v>
      </c>
      <c r="BC41">
        <v>73460021</v>
      </c>
      <c r="BD41">
        <v>76035588</v>
      </c>
      <c r="BE41">
        <v>78656904</v>
      </c>
      <c r="BF41">
        <v>81430977</v>
      </c>
      <c r="BG41">
        <v>84283273</v>
      </c>
      <c r="BH41">
        <v>87087355</v>
      </c>
      <c r="BI41">
        <v>89906890</v>
      </c>
      <c r="BJ41">
        <v>92853164</v>
      </c>
      <c r="BK41">
        <v>95894118</v>
      </c>
    </row>
    <row r="42" spans="1:63">
      <c r="A42" t="s">
        <v>537</v>
      </c>
      <c r="B42">
        <v>1055693</v>
      </c>
      <c r="C42">
        <v>1083431</v>
      </c>
      <c r="D42">
        <v>1112348</v>
      </c>
      <c r="E42">
        <v>1142600</v>
      </c>
      <c r="F42">
        <v>1174269</v>
      </c>
      <c r="G42">
        <v>1207412</v>
      </c>
      <c r="H42">
        <v>1242116</v>
      </c>
      <c r="I42">
        <v>1278312</v>
      </c>
      <c r="J42">
        <v>1316130</v>
      </c>
      <c r="K42">
        <v>1355699</v>
      </c>
      <c r="L42">
        <v>1396989</v>
      </c>
      <c r="M42">
        <v>1440159</v>
      </c>
      <c r="N42">
        <v>1485274</v>
      </c>
      <c r="O42">
        <v>1532069</v>
      </c>
      <c r="P42">
        <v>1580280</v>
      </c>
      <c r="Q42">
        <v>1624935</v>
      </c>
      <c r="R42">
        <v>1665418</v>
      </c>
      <c r="S42">
        <v>1706181</v>
      </c>
      <c r="T42">
        <v>1747207</v>
      </c>
      <c r="U42">
        <v>1788218</v>
      </c>
      <c r="V42">
        <v>1829256</v>
      </c>
      <c r="W42">
        <v>1870540</v>
      </c>
      <c r="X42">
        <v>1911634</v>
      </c>
      <c r="Y42">
        <v>1951851</v>
      </c>
      <c r="Z42">
        <v>2001739</v>
      </c>
      <c r="AA42">
        <v>2062555</v>
      </c>
      <c r="AB42">
        <v>2124863</v>
      </c>
      <c r="AC42">
        <v>2188654</v>
      </c>
      <c r="AD42">
        <v>2253336</v>
      </c>
      <c r="AE42">
        <v>2319177</v>
      </c>
      <c r="AF42">
        <v>2385435</v>
      </c>
      <c r="AG42">
        <v>2452675</v>
      </c>
      <c r="AH42">
        <v>2520958</v>
      </c>
      <c r="AI42">
        <v>2594168</v>
      </c>
      <c r="AJ42">
        <v>2669220</v>
      </c>
      <c r="AK42">
        <v>2742309</v>
      </c>
      <c r="AL42">
        <v>2816595</v>
      </c>
      <c r="AM42">
        <v>2875037</v>
      </c>
      <c r="AN42">
        <v>2937166</v>
      </c>
      <c r="AO42">
        <v>3016659</v>
      </c>
      <c r="AP42">
        <v>3134030</v>
      </c>
      <c r="AQ42">
        <v>3254101</v>
      </c>
      <c r="AR42">
        <v>3331158</v>
      </c>
      <c r="AS42">
        <v>3424653</v>
      </c>
      <c r="AT42">
        <v>3543012</v>
      </c>
      <c r="AU42">
        <v>3672839</v>
      </c>
      <c r="AV42">
        <v>3813323</v>
      </c>
      <c r="AW42">
        <v>3956329</v>
      </c>
      <c r="AX42">
        <v>4089602</v>
      </c>
      <c r="AY42">
        <v>4257230</v>
      </c>
      <c r="AZ42">
        <v>4437884</v>
      </c>
      <c r="BA42">
        <v>4584216</v>
      </c>
      <c r="BB42">
        <v>4713257</v>
      </c>
      <c r="BC42">
        <v>4828066</v>
      </c>
      <c r="BD42">
        <v>4944861</v>
      </c>
      <c r="BE42">
        <v>5064386</v>
      </c>
      <c r="BF42">
        <v>5186824</v>
      </c>
      <c r="BG42">
        <v>5312340</v>
      </c>
      <c r="BH42">
        <v>5441062</v>
      </c>
      <c r="BI42">
        <v>5570733</v>
      </c>
      <c r="BJ42">
        <v>5702174</v>
      </c>
      <c r="BK42">
        <v>5835806</v>
      </c>
    </row>
    <row r="43" spans="1:63">
      <c r="A43" t="s">
        <v>545</v>
      </c>
      <c r="B43">
        <v>1346302</v>
      </c>
      <c r="C43">
        <v>1396138</v>
      </c>
      <c r="D43">
        <v>1447037</v>
      </c>
      <c r="E43">
        <v>1498647</v>
      </c>
      <c r="F43">
        <v>1550661</v>
      </c>
      <c r="G43">
        <v>1602736</v>
      </c>
      <c r="H43">
        <v>1654619</v>
      </c>
      <c r="I43">
        <v>1706062</v>
      </c>
      <c r="J43">
        <v>1756333</v>
      </c>
      <c r="K43">
        <v>1805968</v>
      </c>
      <c r="L43">
        <v>1855697</v>
      </c>
      <c r="M43">
        <v>1905486</v>
      </c>
      <c r="N43">
        <v>1955547</v>
      </c>
      <c r="O43">
        <v>2006247</v>
      </c>
      <c r="P43">
        <v>2058235</v>
      </c>
      <c r="Q43">
        <v>2111850</v>
      </c>
      <c r="R43">
        <v>2167544</v>
      </c>
      <c r="S43">
        <v>2225630</v>
      </c>
      <c r="T43">
        <v>2286210</v>
      </c>
      <c r="U43">
        <v>2349258</v>
      </c>
      <c r="V43">
        <v>2414303</v>
      </c>
      <c r="W43">
        <v>2481334</v>
      </c>
      <c r="X43">
        <v>2550780</v>
      </c>
      <c r="Y43">
        <v>2622532</v>
      </c>
      <c r="Z43">
        <v>2696200</v>
      </c>
      <c r="AA43">
        <v>2771463</v>
      </c>
      <c r="AB43">
        <v>2847849</v>
      </c>
      <c r="AC43">
        <v>2924595</v>
      </c>
      <c r="AD43">
        <v>3001461</v>
      </c>
      <c r="AE43">
        <v>3079001</v>
      </c>
      <c r="AF43">
        <v>3158253</v>
      </c>
      <c r="AG43">
        <v>3239414</v>
      </c>
      <c r="AH43">
        <v>3321939</v>
      </c>
      <c r="AI43">
        <v>3405372</v>
      </c>
      <c r="AJ43">
        <v>3489152</v>
      </c>
      <c r="AK43">
        <v>3572856</v>
      </c>
      <c r="AL43">
        <v>3656234</v>
      </c>
      <c r="AM43">
        <v>3739421</v>
      </c>
      <c r="AN43">
        <v>3821421</v>
      </c>
      <c r="AO43">
        <v>3901430</v>
      </c>
      <c r="AP43">
        <v>3979193</v>
      </c>
      <c r="AQ43">
        <v>4053222</v>
      </c>
      <c r="AR43">
        <v>4122623</v>
      </c>
      <c r="AS43">
        <v>4188610</v>
      </c>
      <c r="AT43">
        <v>4252800</v>
      </c>
      <c r="AU43">
        <v>4315887</v>
      </c>
      <c r="AV43">
        <v>4378172</v>
      </c>
      <c r="AW43">
        <v>4440019</v>
      </c>
      <c r="AX43">
        <v>4501921</v>
      </c>
      <c r="AY43">
        <v>4563127</v>
      </c>
      <c r="AZ43">
        <v>4622252</v>
      </c>
      <c r="BA43">
        <v>4679926</v>
      </c>
      <c r="BB43">
        <v>4736593</v>
      </c>
      <c r="BC43">
        <v>4791535</v>
      </c>
      <c r="BD43">
        <v>4844288</v>
      </c>
      <c r="BE43">
        <v>4895242</v>
      </c>
      <c r="BF43">
        <v>4945205</v>
      </c>
      <c r="BG43">
        <v>4993842</v>
      </c>
      <c r="BH43">
        <v>5040734</v>
      </c>
      <c r="BI43">
        <v>5084532</v>
      </c>
      <c r="BJ43">
        <v>5123105</v>
      </c>
      <c r="BK43">
        <v>5153957</v>
      </c>
    </row>
    <row r="44" spans="1:63">
      <c r="A44" t="s">
        <v>625</v>
      </c>
      <c r="B44">
        <v>4140181</v>
      </c>
      <c r="C44">
        <v>4167292</v>
      </c>
      <c r="D44">
        <v>4196712</v>
      </c>
      <c r="E44">
        <v>4225675</v>
      </c>
      <c r="F44">
        <v>4252876</v>
      </c>
      <c r="G44">
        <v>4280923</v>
      </c>
      <c r="H44">
        <v>4310701</v>
      </c>
      <c r="I44">
        <v>4338683</v>
      </c>
      <c r="J44">
        <v>4365628</v>
      </c>
      <c r="K44">
        <v>4391490</v>
      </c>
      <c r="L44">
        <v>4412252</v>
      </c>
      <c r="M44">
        <v>4431275</v>
      </c>
      <c r="N44">
        <v>4450564</v>
      </c>
      <c r="O44">
        <v>4470161</v>
      </c>
      <c r="P44">
        <v>4490660</v>
      </c>
      <c r="Q44">
        <v>4512082</v>
      </c>
      <c r="R44">
        <v>4535934</v>
      </c>
      <c r="S44">
        <v>4559571</v>
      </c>
      <c r="T44">
        <v>4581085</v>
      </c>
      <c r="U44">
        <v>4594778</v>
      </c>
      <c r="V44">
        <v>4599782</v>
      </c>
      <c r="W44">
        <v>4611509</v>
      </c>
      <c r="X44">
        <v>4634234</v>
      </c>
      <c r="Y44">
        <v>4658254</v>
      </c>
      <c r="Z44">
        <v>4680285</v>
      </c>
      <c r="AA44">
        <v>4701417</v>
      </c>
      <c r="AB44">
        <v>4721446</v>
      </c>
      <c r="AC44">
        <v>4739745</v>
      </c>
      <c r="AD44">
        <v>4755207</v>
      </c>
      <c r="AE44">
        <v>4767260</v>
      </c>
      <c r="AF44">
        <v>4777368</v>
      </c>
      <c r="AG44">
        <v>4689022</v>
      </c>
      <c r="AH44">
        <v>4575818</v>
      </c>
      <c r="AI44">
        <v>4600463</v>
      </c>
      <c r="AJ44">
        <v>4652024</v>
      </c>
      <c r="AK44">
        <v>4620030</v>
      </c>
      <c r="AL44">
        <v>4557097</v>
      </c>
      <c r="AM44">
        <v>4534920</v>
      </c>
      <c r="AN44">
        <v>4532135</v>
      </c>
      <c r="AO44">
        <v>4512597</v>
      </c>
      <c r="AP44">
        <v>4468302</v>
      </c>
      <c r="AQ44">
        <v>4299642</v>
      </c>
      <c r="AR44">
        <v>4302174</v>
      </c>
      <c r="AS44">
        <v>4303399</v>
      </c>
      <c r="AT44">
        <v>4304600</v>
      </c>
      <c r="AU44">
        <v>4310145</v>
      </c>
      <c r="AV44">
        <v>4311159</v>
      </c>
      <c r="AW44">
        <v>4310217</v>
      </c>
      <c r="AX44">
        <v>4309705</v>
      </c>
      <c r="AY44">
        <v>4305181</v>
      </c>
      <c r="AZ44">
        <v>4295427</v>
      </c>
      <c r="BA44">
        <v>4280622</v>
      </c>
      <c r="BB44">
        <v>4267558</v>
      </c>
      <c r="BC44">
        <v>4255689</v>
      </c>
      <c r="BD44">
        <v>4238389</v>
      </c>
      <c r="BE44">
        <v>4203604</v>
      </c>
      <c r="BF44">
        <v>4174349</v>
      </c>
      <c r="BG44">
        <v>4124531</v>
      </c>
      <c r="BH44">
        <v>4087843</v>
      </c>
      <c r="BI44">
        <v>4065253</v>
      </c>
      <c r="BJ44">
        <v>4047680</v>
      </c>
      <c r="BK44">
        <v>3899000</v>
      </c>
    </row>
    <row r="45" spans="1:63">
      <c r="A45" t="s">
        <v>547</v>
      </c>
      <c r="B45">
        <v>7267395</v>
      </c>
      <c r="C45">
        <v>7418518</v>
      </c>
      <c r="D45">
        <v>7574265</v>
      </c>
      <c r="E45">
        <v>7736352</v>
      </c>
      <c r="F45">
        <v>7902286</v>
      </c>
      <c r="G45">
        <v>8067651</v>
      </c>
      <c r="H45">
        <v>8230450</v>
      </c>
      <c r="I45">
        <v>8390962</v>
      </c>
      <c r="J45">
        <v>8550286</v>
      </c>
      <c r="K45">
        <v>8709654</v>
      </c>
      <c r="L45">
        <v>8869636</v>
      </c>
      <c r="M45">
        <v>9025709</v>
      </c>
      <c r="N45">
        <v>9169289</v>
      </c>
      <c r="O45">
        <v>9297924</v>
      </c>
      <c r="P45">
        <v>9413105</v>
      </c>
      <c r="Q45">
        <v>9514305</v>
      </c>
      <c r="R45">
        <v>9600862</v>
      </c>
      <c r="S45">
        <v>9672546</v>
      </c>
      <c r="T45">
        <v>9729986</v>
      </c>
      <c r="U45">
        <v>9774711</v>
      </c>
      <c r="V45">
        <v>9809107</v>
      </c>
      <c r="W45">
        <v>9848560</v>
      </c>
      <c r="X45">
        <v>9908874</v>
      </c>
      <c r="Y45">
        <v>9984591</v>
      </c>
      <c r="Z45">
        <v>10065539</v>
      </c>
      <c r="AA45">
        <v>10149044</v>
      </c>
      <c r="AB45">
        <v>10235480</v>
      </c>
      <c r="AC45">
        <v>10326910</v>
      </c>
      <c r="AD45">
        <v>10425433</v>
      </c>
      <c r="AE45">
        <v>10527187</v>
      </c>
      <c r="AF45">
        <v>10626680</v>
      </c>
      <c r="AG45">
        <v>10713812</v>
      </c>
      <c r="AH45">
        <v>10783748</v>
      </c>
      <c r="AI45">
        <v>10840934</v>
      </c>
      <c r="AJ45">
        <v>10887207</v>
      </c>
      <c r="AK45">
        <v>10926703</v>
      </c>
      <c r="AL45">
        <v>10963031</v>
      </c>
      <c r="AM45">
        <v>10998129</v>
      </c>
      <c r="AN45">
        <v>11033758</v>
      </c>
      <c r="AO45">
        <v>11070094</v>
      </c>
      <c r="AP45">
        <v>11105791</v>
      </c>
      <c r="AQ45">
        <v>11139127</v>
      </c>
      <c r="AR45">
        <v>11170051</v>
      </c>
      <c r="AS45">
        <v>11199217</v>
      </c>
      <c r="AT45">
        <v>11225294</v>
      </c>
      <c r="AU45">
        <v>11246114</v>
      </c>
      <c r="AV45">
        <v>11260630</v>
      </c>
      <c r="AW45">
        <v>11269887</v>
      </c>
      <c r="AX45">
        <v>11276609</v>
      </c>
      <c r="AY45">
        <v>11283185</v>
      </c>
      <c r="AZ45">
        <v>11290417</v>
      </c>
      <c r="BA45">
        <v>11298710</v>
      </c>
      <c r="BB45">
        <v>11309290</v>
      </c>
      <c r="BC45">
        <v>11321579</v>
      </c>
      <c r="BD45">
        <v>11332026</v>
      </c>
      <c r="BE45">
        <v>11339894</v>
      </c>
      <c r="BF45">
        <v>11342012</v>
      </c>
      <c r="BG45">
        <v>11336405</v>
      </c>
      <c r="BH45">
        <v>11328244</v>
      </c>
      <c r="BI45">
        <v>11316697</v>
      </c>
      <c r="BJ45">
        <v>11300698</v>
      </c>
      <c r="BK45">
        <v>11256372</v>
      </c>
    </row>
    <row r="46" spans="1:63">
      <c r="A46" t="s">
        <v>553</v>
      </c>
      <c r="B46">
        <v>585725</v>
      </c>
      <c r="C46">
        <v>594771</v>
      </c>
      <c r="D46">
        <v>601095</v>
      </c>
      <c r="E46">
        <v>607072</v>
      </c>
      <c r="F46">
        <v>612338</v>
      </c>
      <c r="G46">
        <v>617345</v>
      </c>
      <c r="H46">
        <v>622566</v>
      </c>
      <c r="I46">
        <v>627695</v>
      </c>
      <c r="J46">
        <v>632452</v>
      </c>
      <c r="K46">
        <v>636821</v>
      </c>
      <c r="L46">
        <v>640804</v>
      </c>
      <c r="M46">
        <v>644413</v>
      </c>
      <c r="N46">
        <v>647620</v>
      </c>
      <c r="O46">
        <v>650705</v>
      </c>
      <c r="P46">
        <v>648585</v>
      </c>
      <c r="Q46">
        <v>644982</v>
      </c>
      <c r="R46">
        <v>648868</v>
      </c>
      <c r="S46">
        <v>656414</v>
      </c>
      <c r="T46">
        <v>663975</v>
      </c>
      <c r="U46">
        <v>671611</v>
      </c>
      <c r="V46">
        <v>679327</v>
      </c>
      <c r="W46">
        <v>687170</v>
      </c>
      <c r="X46">
        <v>696227</v>
      </c>
      <c r="Y46">
        <v>707477</v>
      </c>
      <c r="Z46">
        <v>719678</v>
      </c>
      <c r="AA46">
        <v>731664</v>
      </c>
      <c r="AB46">
        <v>743446</v>
      </c>
      <c r="AC46">
        <v>755021</v>
      </c>
      <c r="AD46">
        <v>766412</v>
      </c>
      <c r="AE46">
        <v>777592</v>
      </c>
      <c r="AF46">
        <v>788500</v>
      </c>
      <c r="AG46">
        <v>799061</v>
      </c>
      <c r="AH46">
        <v>810431</v>
      </c>
      <c r="AI46">
        <v>825986</v>
      </c>
      <c r="AJ46">
        <v>844444</v>
      </c>
      <c r="AK46">
        <v>862418</v>
      </c>
      <c r="AL46">
        <v>880058</v>
      </c>
      <c r="AM46">
        <v>897471</v>
      </c>
      <c r="AN46">
        <v>914660</v>
      </c>
      <c r="AO46">
        <v>931600</v>
      </c>
      <c r="AP46">
        <v>948237</v>
      </c>
      <c r="AQ46">
        <v>964830</v>
      </c>
      <c r="AR46">
        <v>982194</v>
      </c>
      <c r="AS46">
        <v>1000350</v>
      </c>
      <c r="AT46">
        <v>1018684</v>
      </c>
      <c r="AU46">
        <v>1037062</v>
      </c>
      <c r="AV46">
        <v>1055438</v>
      </c>
      <c r="AW46">
        <v>1073873</v>
      </c>
      <c r="AX46">
        <v>1092390</v>
      </c>
      <c r="AY46">
        <v>1110974</v>
      </c>
      <c r="AZ46">
        <v>1129686</v>
      </c>
      <c r="BA46">
        <v>1145086</v>
      </c>
      <c r="BB46">
        <v>1156556</v>
      </c>
      <c r="BC46">
        <v>1166968</v>
      </c>
      <c r="BD46">
        <v>1176995</v>
      </c>
      <c r="BE46">
        <v>1187280</v>
      </c>
      <c r="BF46">
        <v>1197881</v>
      </c>
      <c r="BG46">
        <v>1208523</v>
      </c>
      <c r="BH46">
        <v>1218831</v>
      </c>
      <c r="BI46">
        <v>1228836</v>
      </c>
      <c r="BJ46">
        <v>1237537</v>
      </c>
      <c r="BK46">
        <v>1244188</v>
      </c>
    </row>
    <row r="47" spans="1:63">
      <c r="A47" t="s">
        <v>555</v>
      </c>
      <c r="B47">
        <v>9602006</v>
      </c>
      <c r="C47">
        <v>9586651</v>
      </c>
      <c r="D47">
        <v>9624660</v>
      </c>
      <c r="E47">
        <v>9670685</v>
      </c>
      <c r="F47">
        <v>9727804</v>
      </c>
      <c r="G47">
        <v>9779358</v>
      </c>
      <c r="H47">
        <v>9821040</v>
      </c>
      <c r="I47">
        <v>9852899</v>
      </c>
      <c r="J47">
        <v>9876346</v>
      </c>
      <c r="K47">
        <v>9896580</v>
      </c>
      <c r="L47">
        <v>9858071</v>
      </c>
      <c r="M47">
        <v>9826815</v>
      </c>
      <c r="N47">
        <v>9867632</v>
      </c>
      <c r="O47">
        <v>9922266</v>
      </c>
      <c r="P47">
        <v>9988459</v>
      </c>
      <c r="Q47">
        <v>10058620</v>
      </c>
      <c r="R47">
        <v>10125939</v>
      </c>
      <c r="S47">
        <v>10186755</v>
      </c>
      <c r="T47">
        <v>10242098</v>
      </c>
      <c r="U47">
        <v>10292341</v>
      </c>
      <c r="V47">
        <v>10304193</v>
      </c>
      <c r="W47">
        <v>10300591</v>
      </c>
      <c r="X47">
        <v>10314826</v>
      </c>
      <c r="Y47">
        <v>10323856</v>
      </c>
      <c r="Z47">
        <v>10330213</v>
      </c>
      <c r="AA47">
        <v>10337118</v>
      </c>
      <c r="AB47">
        <v>10342227</v>
      </c>
      <c r="AC47">
        <v>10347318</v>
      </c>
      <c r="AD47">
        <v>10355276</v>
      </c>
      <c r="AE47">
        <v>10361068</v>
      </c>
      <c r="AF47">
        <v>10333355</v>
      </c>
      <c r="AG47">
        <v>10308578</v>
      </c>
      <c r="AH47">
        <v>10319123</v>
      </c>
      <c r="AI47">
        <v>10329855</v>
      </c>
      <c r="AJ47">
        <v>10333587</v>
      </c>
      <c r="AK47">
        <v>10327253</v>
      </c>
      <c r="AL47">
        <v>10315241</v>
      </c>
      <c r="AM47">
        <v>10304131</v>
      </c>
      <c r="AN47">
        <v>10294373</v>
      </c>
      <c r="AO47">
        <v>10283860</v>
      </c>
      <c r="AP47">
        <v>10255063</v>
      </c>
      <c r="AQ47">
        <v>10216605</v>
      </c>
      <c r="AR47">
        <v>10196916</v>
      </c>
      <c r="AS47">
        <v>10193998</v>
      </c>
      <c r="AT47">
        <v>10197101</v>
      </c>
      <c r="AU47">
        <v>10211216</v>
      </c>
      <c r="AV47">
        <v>10238905</v>
      </c>
      <c r="AW47">
        <v>10298828</v>
      </c>
      <c r="AX47">
        <v>10384603</v>
      </c>
      <c r="AY47">
        <v>10443936</v>
      </c>
      <c r="AZ47">
        <v>10474410</v>
      </c>
      <c r="BA47">
        <v>10496088</v>
      </c>
      <c r="BB47">
        <v>10510785</v>
      </c>
      <c r="BC47">
        <v>10514272</v>
      </c>
      <c r="BD47">
        <v>10525347</v>
      </c>
      <c r="BE47">
        <v>10546059</v>
      </c>
      <c r="BF47">
        <v>10566332</v>
      </c>
      <c r="BG47">
        <v>10594438</v>
      </c>
      <c r="BH47">
        <v>10629928</v>
      </c>
      <c r="BI47">
        <v>10671870</v>
      </c>
      <c r="BJ47">
        <v>10697858</v>
      </c>
      <c r="BK47">
        <v>10505772</v>
      </c>
    </row>
    <row r="48" spans="1:63">
      <c r="A48" t="s">
        <v>531</v>
      </c>
      <c r="B48">
        <v>3708661</v>
      </c>
      <c r="C48">
        <v>3848336</v>
      </c>
      <c r="D48">
        <v>3998287</v>
      </c>
      <c r="E48">
        <v>4156453</v>
      </c>
      <c r="F48">
        <v>4321368</v>
      </c>
      <c r="G48">
        <v>4492890</v>
      </c>
      <c r="H48">
        <v>4671196</v>
      </c>
      <c r="I48">
        <v>4856689</v>
      </c>
      <c r="J48">
        <v>5050106</v>
      </c>
      <c r="K48">
        <v>5255149</v>
      </c>
      <c r="L48">
        <v>5477086</v>
      </c>
      <c r="M48">
        <v>5718867</v>
      </c>
      <c r="N48">
        <v>5979984</v>
      </c>
      <c r="O48">
        <v>6257373</v>
      </c>
      <c r="P48">
        <v>6548923</v>
      </c>
      <c r="Q48">
        <v>6853981</v>
      </c>
      <c r="R48">
        <v>7142690</v>
      </c>
      <c r="S48">
        <v>7415900</v>
      </c>
      <c r="T48">
        <v>7700816</v>
      </c>
      <c r="U48">
        <v>7996368</v>
      </c>
      <c r="V48">
        <v>8303810</v>
      </c>
      <c r="W48">
        <v>8621621</v>
      </c>
      <c r="X48">
        <v>8948119</v>
      </c>
      <c r="Y48">
        <v>9282050</v>
      </c>
      <c r="Z48">
        <v>9621405</v>
      </c>
      <c r="AA48">
        <v>9964075</v>
      </c>
      <c r="AB48">
        <v>10309440</v>
      </c>
      <c r="AC48">
        <v>10663498</v>
      </c>
      <c r="AD48">
        <v>11043193</v>
      </c>
      <c r="AE48">
        <v>11462943</v>
      </c>
      <c r="AF48">
        <v>11910540</v>
      </c>
      <c r="AG48">
        <v>12369269</v>
      </c>
      <c r="AH48">
        <v>12838314</v>
      </c>
      <c r="AI48">
        <v>13316448</v>
      </c>
      <c r="AJ48">
        <v>13802285</v>
      </c>
      <c r="AK48">
        <v>14299727</v>
      </c>
      <c r="AL48">
        <v>14810946</v>
      </c>
      <c r="AM48">
        <v>15335453</v>
      </c>
      <c r="AN48">
        <v>15858990</v>
      </c>
      <c r="AO48">
        <v>16345894</v>
      </c>
      <c r="AP48">
        <v>16799670</v>
      </c>
      <c r="AQ48">
        <v>17245468</v>
      </c>
      <c r="AR48">
        <v>17683897</v>
      </c>
      <c r="AS48">
        <v>18116451</v>
      </c>
      <c r="AT48">
        <v>18544903</v>
      </c>
      <c r="AU48">
        <v>18970215</v>
      </c>
      <c r="AV48">
        <v>19394057</v>
      </c>
      <c r="AW48">
        <v>19817700</v>
      </c>
      <c r="AX48">
        <v>20244449</v>
      </c>
      <c r="AY48">
        <v>20677762</v>
      </c>
      <c r="AZ48">
        <v>21120042</v>
      </c>
      <c r="BA48">
        <v>21562914</v>
      </c>
      <c r="BB48">
        <v>22010712</v>
      </c>
      <c r="BC48">
        <v>22469268</v>
      </c>
      <c r="BD48">
        <v>22995555</v>
      </c>
      <c r="BE48">
        <v>23596741</v>
      </c>
      <c r="BF48">
        <v>24213622</v>
      </c>
      <c r="BG48">
        <v>24848016</v>
      </c>
      <c r="BH48">
        <v>25493988</v>
      </c>
      <c r="BI48">
        <v>26147551</v>
      </c>
      <c r="BJ48">
        <v>26811790</v>
      </c>
      <c r="BK48">
        <v>27478249</v>
      </c>
    </row>
    <row r="49" spans="1:63">
      <c r="A49" t="s">
        <v>563</v>
      </c>
      <c r="B49">
        <v>4579603</v>
      </c>
      <c r="C49">
        <v>4611687</v>
      </c>
      <c r="D49">
        <v>4647727</v>
      </c>
      <c r="E49">
        <v>4684483</v>
      </c>
      <c r="F49">
        <v>4722072</v>
      </c>
      <c r="G49">
        <v>4759012</v>
      </c>
      <c r="H49">
        <v>4797381</v>
      </c>
      <c r="I49">
        <v>4835354</v>
      </c>
      <c r="J49">
        <v>4864883</v>
      </c>
      <c r="K49">
        <v>4891860</v>
      </c>
      <c r="L49">
        <v>4928757</v>
      </c>
      <c r="M49">
        <v>4963126</v>
      </c>
      <c r="N49">
        <v>4991596</v>
      </c>
      <c r="O49">
        <v>5021861</v>
      </c>
      <c r="P49">
        <v>5045297</v>
      </c>
      <c r="Q49">
        <v>5059862</v>
      </c>
      <c r="R49">
        <v>5072596</v>
      </c>
      <c r="S49">
        <v>5088419</v>
      </c>
      <c r="T49">
        <v>5104248</v>
      </c>
      <c r="U49">
        <v>5116801</v>
      </c>
      <c r="V49">
        <v>5123027</v>
      </c>
      <c r="W49">
        <v>5121572</v>
      </c>
      <c r="X49">
        <v>5117810</v>
      </c>
      <c r="Y49">
        <v>5114297</v>
      </c>
      <c r="Z49">
        <v>5111619</v>
      </c>
      <c r="AA49">
        <v>5113691</v>
      </c>
      <c r="AB49">
        <v>5120534</v>
      </c>
      <c r="AC49">
        <v>5127024</v>
      </c>
      <c r="AD49">
        <v>5129516</v>
      </c>
      <c r="AE49">
        <v>5132594</v>
      </c>
      <c r="AF49">
        <v>5140939</v>
      </c>
      <c r="AG49">
        <v>5154298</v>
      </c>
      <c r="AH49">
        <v>5171370</v>
      </c>
      <c r="AI49">
        <v>5188628</v>
      </c>
      <c r="AJ49">
        <v>5206180</v>
      </c>
      <c r="AK49">
        <v>5233373</v>
      </c>
      <c r="AL49">
        <v>5263074</v>
      </c>
      <c r="AM49">
        <v>5284991</v>
      </c>
      <c r="AN49">
        <v>5304219</v>
      </c>
      <c r="AO49">
        <v>5321799</v>
      </c>
      <c r="AP49">
        <v>5339616</v>
      </c>
      <c r="AQ49">
        <v>5358783</v>
      </c>
      <c r="AR49">
        <v>5375931</v>
      </c>
      <c r="AS49">
        <v>5390574</v>
      </c>
      <c r="AT49">
        <v>5404523</v>
      </c>
      <c r="AU49">
        <v>5419432</v>
      </c>
      <c r="AV49">
        <v>5437272</v>
      </c>
      <c r="AW49">
        <v>5461438</v>
      </c>
      <c r="AX49">
        <v>5493621</v>
      </c>
      <c r="AY49">
        <v>5523095</v>
      </c>
      <c r="AZ49">
        <v>5547683</v>
      </c>
      <c r="BA49">
        <v>5570572</v>
      </c>
      <c r="BB49">
        <v>5591572</v>
      </c>
      <c r="BC49">
        <v>5614932</v>
      </c>
      <c r="BD49">
        <v>5643475</v>
      </c>
      <c r="BE49">
        <v>5683483</v>
      </c>
      <c r="BF49">
        <v>5728010</v>
      </c>
      <c r="BG49">
        <v>5764980</v>
      </c>
      <c r="BH49">
        <v>5793636</v>
      </c>
      <c r="BI49">
        <v>5814422</v>
      </c>
      <c r="BJ49">
        <v>5831404</v>
      </c>
      <c r="BK49">
        <v>5856733</v>
      </c>
    </row>
    <row r="50" spans="1:63">
      <c r="A50" t="s">
        <v>559</v>
      </c>
      <c r="B50">
        <v>85940</v>
      </c>
      <c r="C50">
        <v>89270</v>
      </c>
      <c r="D50">
        <v>93122</v>
      </c>
      <c r="E50">
        <v>97670</v>
      </c>
      <c r="F50">
        <v>102945</v>
      </c>
      <c r="G50">
        <v>108772</v>
      </c>
      <c r="H50">
        <v>114874</v>
      </c>
      <c r="I50">
        <v>121168</v>
      </c>
      <c r="J50">
        <v>127668</v>
      </c>
      <c r="K50">
        <v>135390</v>
      </c>
      <c r="L50">
        <v>144379</v>
      </c>
      <c r="M50">
        <v>154225</v>
      </c>
      <c r="N50">
        <v>165234</v>
      </c>
      <c r="O50">
        <v>177327</v>
      </c>
      <c r="P50">
        <v>191389</v>
      </c>
      <c r="Q50">
        <v>208582</v>
      </c>
      <c r="R50">
        <v>229304</v>
      </c>
      <c r="S50">
        <v>253083</v>
      </c>
      <c r="T50">
        <v>278425</v>
      </c>
      <c r="U50">
        <v>302856</v>
      </c>
      <c r="V50">
        <v>324121</v>
      </c>
      <c r="W50">
        <v>341316</v>
      </c>
      <c r="X50">
        <v>355110</v>
      </c>
      <c r="Y50">
        <v>367726</v>
      </c>
      <c r="Z50">
        <v>382156</v>
      </c>
      <c r="AA50">
        <v>400709</v>
      </c>
      <c r="AB50">
        <v>424286</v>
      </c>
      <c r="AC50">
        <v>452272</v>
      </c>
      <c r="AD50">
        <v>482337</v>
      </c>
      <c r="AE50">
        <v>521104</v>
      </c>
      <c r="AF50">
        <v>577173</v>
      </c>
      <c r="AG50">
        <v>628521</v>
      </c>
      <c r="AH50">
        <v>623197</v>
      </c>
      <c r="AI50">
        <v>611231</v>
      </c>
      <c r="AJ50">
        <v>623477</v>
      </c>
      <c r="AK50">
        <v>629619</v>
      </c>
      <c r="AL50">
        <v>644649</v>
      </c>
      <c r="AM50">
        <v>667786</v>
      </c>
      <c r="AN50">
        <v>694920</v>
      </c>
      <c r="AO50">
        <v>719371</v>
      </c>
      <c r="AP50">
        <v>742033</v>
      </c>
      <c r="AQ50">
        <v>765490</v>
      </c>
      <c r="AR50">
        <v>789129</v>
      </c>
      <c r="AS50">
        <v>806411</v>
      </c>
      <c r="AT50">
        <v>818373</v>
      </c>
      <c r="AU50">
        <v>830861</v>
      </c>
      <c r="AV50">
        <v>846947</v>
      </c>
      <c r="AW50">
        <v>865196</v>
      </c>
      <c r="AX50">
        <v>882886</v>
      </c>
      <c r="AY50">
        <v>901103</v>
      </c>
      <c r="AZ50">
        <v>919199</v>
      </c>
      <c r="BA50">
        <v>936811</v>
      </c>
      <c r="BB50">
        <v>954297</v>
      </c>
      <c r="BC50">
        <v>971753</v>
      </c>
      <c r="BD50">
        <v>989087</v>
      </c>
      <c r="BE50">
        <v>1006259</v>
      </c>
      <c r="BF50">
        <v>1023261</v>
      </c>
      <c r="BG50">
        <v>1040233</v>
      </c>
      <c r="BH50">
        <v>1057198</v>
      </c>
      <c r="BI50">
        <v>1073994</v>
      </c>
      <c r="BJ50">
        <v>1090156</v>
      </c>
      <c r="BK50">
        <v>1105557</v>
      </c>
    </row>
    <row r="51" spans="1:63">
      <c r="A51" t="s">
        <v>561</v>
      </c>
      <c r="B51">
        <v>59379</v>
      </c>
      <c r="C51">
        <v>60395</v>
      </c>
      <c r="D51">
        <v>61224</v>
      </c>
      <c r="E51">
        <v>62031</v>
      </c>
      <c r="F51">
        <v>62843</v>
      </c>
      <c r="G51">
        <v>63744</v>
      </c>
      <c r="H51">
        <v>64728</v>
      </c>
      <c r="I51">
        <v>65760</v>
      </c>
      <c r="J51">
        <v>66865</v>
      </c>
      <c r="K51">
        <v>68007</v>
      </c>
      <c r="L51">
        <v>68895</v>
      </c>
      <c r="M51">
        <v>69430</v>
      </c>
      <c r="N51">
        <v>69870</v>
      </c>
      <c r="O51">
        <v>70334</v>
      </c>
      <c r="P51">
        <v>70822</v>
      </c>
      <c r="Q51">
        <v>71300</v>
      </c>
      <c r="R51">
        <v>71748</v>
      </c>
      <c r="S51">
        <v>72142</v>
      </c>
      <c r="T51">
        <v>72478</v>
      </c>
      <c r="U51">
        <v>72768</v>
      </c>
      <c r="V51">
        <v>72978</v>
      </c>
      <c r="W51">
        <v>72932</v>
      </c>
      <c r="X51">
        <v>72626</v>
      </c>
      <c r="Y51">
        <v>72269</v>
      </c>
      <c r="Z51">
        <v>71936</v>
      </c>
      <c r="AA51">
        <v>71596</v>
      </c>
      <c r="AB51">
        <v>71215</v>
      </c>
      <c r="AC51">
        <v>70808</v>
      </c>
      <c r="AD51">
        <v>70397</v>
      </c>
      <c r="AE51">
        <v>69975</v>
      </c>
      <c r="AF51">
        <v>69481</v>
      </c>
      <c r="AG51">
        <v>69141</v>
      </c>
      <c r="AH51">
        <v>69112</v>
      </c>
      <c r="AI51">
        <v>69169</v>
      </c>
      <c r="AJ51">
        <v>69198</v>
      </c>
      <c r="AK51">
        <v>69201</v>
      </c>
      <c r="AL51">
        <v>69166</v>
      </c>
      <c r="AM51">
        <v>69081</v>
      </c>
      <c r="AN51">
        <v>68938</v>
      </c>
      <c r="AO51">
        <v>68698</v>
      </c>
      <c r="AP51">
        <v>68346</v>
      </c>
      <c r="AQ51">
        <v>68153</v>
      </c>
      <c r="AR51">
        <v>68262</v>
      </c>
      <c r="AS51">
        <v>68442</v>
      </c>
      <c r="AT51">
        <v>68574</v>
      </c>
      <c r="AU51">
        <v>68674</v>
      </c>
      <c r="AV51">
        <v>68742</v>
      </c>
      <c r="AW51">
        <v>68775</v>
      </c>
      <c r="AX51">
        <v>68782</v>
      </c>
      <c r="AY51">
        <v>68787</v>
      </c>
      <c r="AZ51">
        <v>68755</v>
      </c>
      <c r="BA51">
        <v>68742</v>
      </c>
      <c r="BB51">
        <v>68888</v>
      </c>
      <c r="BC51">
        <v>68819</v>
      </c>
      <c r="BD51">
        <v>69371</v>
      </c>
      <c r="BE51">
        <v>70007</v>
      </c>
      <c r="BF51">
        <v>70075</v>
      </c>
      <c r="BG51">
        <v>70403</v>
      </c>
      <c r="BH51">
        <v>70823</v>
      </c>
      <c r="BI51">
        <v>71428</v>
      </c>
      <c r="BJ51">
        <v>71995</v>
      </c>
      <c r="BK51">
        <v>72412</v>
      </c>
    </row>
    <row r="52" spans="1:63">
      <c r="A52" t="s">
        <v>565</v>
      </c>
      <c r="B52">
        <v>3298021</v>
      </c>
      <c r="C52">
        <v>3408415</v>
      </c>
      <c r="D52">
        <v>3521164</v>
      </c>
      <c r="E52">
        <v>3635798</v>
      </c>
      <c r="F52">
        <v>3752313</v>
      </c>
      <c r="G52">
        <v>3868712</v>
      </c>
      <c r="H52">
        <v>3987090</v>
      </c>
      <c r="I52">
        <v>4108916</v>
      </c>
      <c r="J52">
        <v>4230877</v>
      </c>
      <c r="K52">
        <v>4352954</v>
      </c>
      <c r="L52">
        <v>4475871</v>
      </c>
      <c r="M52">
        <v>4599841</v>
      </c>
      <c r="N52">
        <v>4724801</v>
      </c>
      <c r="O52">
        <v>4851183</v>
      </c>
      <c r="P52">
        <v>4978582</v>
      </c>
      <c r="Q52">
        <v>5106453</v>
      </c>
      <c r="R52">
        <v>5235318</v>
      </c>
      <c r="S52">
        <v>5365074</v>
      </c>
      <c r="T52">
        <v>5495443</v>
      </c>
      <c r="U52">
        <v>5625864</v>
      </c>
      <c r="V52">
        <v>5755800</v>
      </c>
      <c r="W52">
        <v>5885244</v>
      </c>
      <c r="X52">
        <v>6014979</v>
      </c>
      <c r="Y52">
        <v>6147213</v>
      </c>
      <c r="Z52">
        <v>6282104</v>
      </c>
      <c r="AA52">
        <v>6417798</v>
      </c>
      <c r="AB52">
        <v>6554325</v>
      </c>
      <c r="AC52">
        <v>6692720</v>
      </c>
      <c r="AD52">
        <v>6834207</v>
      </c>
      <c r="AE52">
        <v>6980033</v>
      </c>
      <c r="AF52">
        <v>7129004</v>
      </c>
      <c r="AG52">
        <v>7278402</v>
      </c>
      <c r="AH52">
        <v>7427340</v>
      </c>
      <c r="AI52">
        <v>7576074</v>
      </c>
      <c r="AJ52">
        <v>7723934</v>
      </c>
      <c r="AK52">
        <v>7869753</v>
      </c>
      <c r="AL52">
        <v>8012314</v>
      </c>
      <c r="AM52">
        <v>8150076</v>
      </c>
      <c r="AN52">
        <v>8282126</v>
      </c>
      <c r="AO52">
        <v>8411374</v>
      </c>
      <c r="AP52">
        <v>8540791</v>
      </c>
      <c r="AQ52">
        <v>8669040</v>
      </c>
      <c r="AR52">
        <v>8795101</v>
      </c>
      <c r="AS52">
        <v>8919852</v>
      </c>
      <c r="AT52">
        <v>9043127</v>
      </c>
      <c r="AU52">
        <v>9164768</v>
      </c>
      <c r="AV52">
        <v>9284168</v>
      </c>
      <c r="AW52">
        <v>9402206</v>
      </c>
      <c r="AX52">
        <v>9522948</v>
      </c>
      <c r="AY52">
        <v>9648061</v>
      </c>
      <c r="AZ52">
        <v>9775755</v>
      </c>
      <c r="BA52">
        <v>9903737</v>
      </c>
      <c r="BB52">
        <v>10030882</v>
      </c>
      <c r="BC52">
        <v>10157051</v>
      </c>
      <c r="BD52">
        <v>10282115</v>
      </c>
      <c r="BE52">
        <v>10405832</v>
      </c>
      <c r="BF52">
        <v>10527592</v>
      </c>
      <c r="BG52">
        <v>10647244</v>
      </c>
      <c r="BH52">
        <v>10765531</v>
      </c>
      <c r="BI52">
        <v>10881882</v>
      </c>
      <c r="BJ52">
        <v>10999664</v>
      </c>
      <c r="BK52">
        <v>11117873</v>
      </c>
    </row>
    <row r="53" spans="1:63">
      <c r="A53" t="s">
        <v>569</v>
      </c>
      <c r="B53">
        <v>4618158</v>
      </c>
      <c r="C53">
        <v>4751507</v>
      </c>
      <c r="D53">
        <v>4890425</v>
      </c>
      <c r="E53">
        <v>5034334</v>
      </c>
      <c r="F53">
        <v>5183283</v>
      </c>
      <c r="G53">
        <v>5337351</v>
      </c>
      <c r="H53">
        <v>5495761</v>
      </c>
      <c r="I53">
        <v>5658446</v>
      </c>
      <c r="J53">
        <v>5825663</v>
      </c>
      <c r="K53">
        <v>5997037</v>
      </c>
      <c r="L53">
        <v>6172215</v>
      </c>
      <c r="M53">
        <v>6350944</v>
      </c>
      <c r="N53">
        <v>6533630</v>
      </c>
      <c r="O53">
        <v>6720443</v>
      </c>
      <c r="P53">
        <v>6911123</v>
      </c>
      <c r="Q53">
        <v>7105786</v>
      </c>
      <c r="R53">
        <v>7304349</v>
      </c>
      <c r="S53">
        <v>7506665</v>
      </c>
      <c r="T53">
        <v>7712718</v>
      </c>
      <c r="U53">
        <v>7922490</v>
      </c>
      <c r="V53">
        <v>8135845</v>
      </c>
      <c r="W53">
        <v>8352602</v>
      </c>
      <c r="X53">
        <v>8572607</v>
      </c>
      <c r="Y53">
        <v>8795873</v>
      </c>
      <c r="Z53">
        <v>9022979</v>
      </c>
      <c r="AA53">
        <v>9254311</v>
      </c>
      <c r="AB53">
        <v>9490096</v>
      </c>
      <c r="AC53">
        <v>9729376</v>
      </c>
      <c r="AD53">
        <v>9969788</v>
      </c>
      <c r="AE53">
        <v>10210185</v>
      </c>
      <c r="AF53">
        <v>10449837</v>
      </c>
      <c r="AG53">
        <v>10686279</v>
      </c>
      <c r="AH53">
        <v>10914222</v>
      </c>
      <c r="AI53">
        <v>11132829</v>
      </c>
      <c r="AJ53">
        <v>11347652</v>
      </c>
      <c r="AK53">
        <v>11561683</v>
      </c>
      <c r="AL53">
        <v>11775221</v>
      </c>
      <c r="AM53">
        <v>11987838</v>
      </c>
      <c r="AN53">
        <v>12199693</v>
      </c>
      <c r="AO53">
        <v>12412046</v>
      </c>
      <c r="AP53">
        <v>12626507</v>
      </c>
      <c r="AQ53">
        <v>12845521</v>
      </c>
      <c r="AR53">
        <v>13070609</v>
      </c>
      <c r="AS53">
        <v>13301184</v>
      </c>
      <c r="AT53">
        <v>13534593</v>
      </c>
      <c r="AU53">
        <v>13770012</v>
      </c>
      <c r="AV53">
        <v>14009061</v>
      </c>
      <c r="AW53">
        <v>14251835</v>
      </c>
      <c r="AX53">
        <v>14496797</v>
      </c>
      <c r="AY53">
        <v>14742766</v>
      </c>
      <c r="AZ53">
        <v>14989585</v>
      </c>
      <c r="BA53">
        <v>15237728</v>
      </c>
      <c r="BB53">
        <v>15483883</v>
      </c>
      <c r="BC53">
        <v>15722989</v>
      </c>
      <c r="BD53">
        <v>15957994</v>
      </c>
      <c r="BE53">
        <v>16195902</v>
      </c>
      <c r="BF53">
        <v>16439585</v>
      </c>
      <c r="BG53">
        <v>16696944</v>
      </c>
      <c r="BH53">
        <v>17015672</v>
      </c>
      <c r="BI53">
        <v>17343740</v>
      </c>
      <c r="BJ53">
        <v>17588595</v>
      </c>
      <c r="BK53">
        <v>17797737</v>
      </c>
    </row>
    <row r="54" spans="1:63">
      <c r="A54" t="s">
        <v>571</v>
      </c>
      <c r="B54">
        <v>27034499</v>
      </c>
      <c r="C54">
        <v>27747867</v>
      </c>
      <c r="D54">
        <v>28485022</v>
      </c>
      <c r="E54">
        <v>29245936</v>
      </c>
      <c r="F54">
        <v>30026648</v>
      </c>
      <c r="G54">
        <v>30818469</v>
      </c>
      <c r="H54">
        <v>31613132</v>
      </c>
      <c r="I54">
        <v>32408414</v>
      </c>
      <c r="J54">
        <v>33204629</v>
      </c>
      <c r="K54">
        <v>33995955</v>
      </c>
      <c r="L54">
        <v>34781986</v>
      </c>
      <c r="M54">
        <v>35555969</v>
      </c>
      <c r="N54">
        <v>36330768</v>
      </c>
      <c r="O54">
        <v>37120776</v>
      </c>
      <c r="P54">
        <v>37930374</v>
      </c>
      <c r="Q54">
        <v>38775584</v>
      </c>
      <c r="R54">
        <v>39649050</v>
      </c>
      <c r="S54">
        <v>40577356</v>
      </c>
      <c r="T54">
        <v>41576636</v>
      </c>
      <c r="U54">
        <v>42632458</v>
      </c>
      <c r="V54">
        <v>43748556</v>
      </c>
      <c r="W54">
        <v>44899573</v>
      </c>
      <c r="X54">
        <v>46088647</v>
      </c>
      <c r="Y54">
        <v>47353665</v>
      </c>
      <c r="Z54">
        <v>48676443</v>
      </c>
      <c r="AA54">
        <v>50035843</v>
      </c>
      <c r="AB54">
        <v>51424313</v>
      </c>
      <c r="AC54">
        <v>52841319</v>
      </c>
      <c r="AD54">
        <v>54298446</v>
      </c>
      <c r="AE54">
        <v>55765843</v>
      </c>
      <c r="AF54">
        <v>57214630</v>
      </c>
      <c r="AG54">
        <v>58611032</v>
      </c>
      <c r="AH54">
        <v>59989142</v>
      </c>
      <c r="AI54">
        <v>61382200</v>
      </c>
      <c r="AJ54">
        <v>62775847</v>
      </c>
      <c r="AK54">
        <v>64166908</v>
      </c>
      <c r="AL54">
        <v>65565195</v>
      </c>
      <c r="AM54">
        <v>66993728</v>
      </c>
      <c r="AN54">
        <v>68446011</v>
      </c>
      <c r="AO54">
        <v>69907887</v>
      </c>
      <c r="AP54">
        <v>71371371</v>
      </c>
      <c r="AQ54">
        <v>72854261</v>
      </c>
      <c r="AR54">
        <v>74393759</v>
      </c>
      <c r="AS54">
        <v>75963322</v>
      </c>
      <c r="AT54">
        <v>77522427</v>
      </c>
      <c r="AU54">
        <v>79075310</v>
      </c>
      <c r="AV54">
        <v>80629670</v>
      </c>
      <c r="AW54">
        <v>82218755</v>
      </c>
      <c r="AX54">
        <v>83844783</v>
      </c>
      <c r="AY54">
        <v>85501064</v>
      </c>
      <c r="AZ54">
        <v>87252413</v>
      </c>
      <c r="BA54">
        <v>89200054</v>
      </c>
      <c r="BB54">
        <v>91240376</v>
      </c>
      <c r="BC54">
        <v>93377890</v>
      </c>
      <c r="BD54">
        <v>95592324</v>
      </c>
      <c r="BE54">
        <v>97723799</v>
      </c>
      <c r="BF54">
        <v>99784030</v>
      </c>
      <c r="BG54">
        <v>101789386</v>
      </c>
      <c r="BH54">
        <v>103740765</v>
      </c>
      <c r="BI54">
        <v>105618671</v>
      </c>
      <c r="BJ54">
        <v>107465134</v>
      </c>
      <c r="BK54">
        <v>109262178</v>
      </c>
    </row>
    <row r="55" spans="1:63">
      <c r="A55" t="s">
        <v>807</v>
      </c>
      <c r="B55">
        <v>2779327</v>
      </c>
      <c r="C55">
        <v>2858896</v>
      </c>
      <c r="D55">
        <v>2937821</v>
      </c>
      <c r="E55">
        <v>3014885</v>
      </c>
      <c r="F55">
        <v>3095170</v>
      </c>
      <c r="G55">
        <v>3179506</v>
      </c>
      <c r="H55">
        <v>3266436</v>
      </c>
      <c r="I55">
        <v>3354611</v>
      </c>
      <c r="J55">
        <v>3443251</v>
      </c>
      <c r="K55">
        <v>3530958</v>
      </c>
      <c r="L55">
        <v>3619090</v>
      </c>
      <c r="M55">
        <v>3708010</v>
      </c>
      <c r="N55">
        <v>3798109</v>
      </c>
      <c r="O55">
        <v>3890639</v>
      </c>
      <c r="P55">
        <v>3984049</v>
      </c>
      <c r="Q55">
        <v>4076751</v>
      </c>
      <c r="R55">
        <v>4166890</v>
      </c>
      <c r="S55">
        <v>4256699</v>
      </c>
      <c r="T55">
        <v>4346522</v>
      </c>
      <c r="U55">
        <v>4433041</v>
      </c>
      <c r="V55">
        <v>4508992</v>
      </c>
      <c r="W55">
        <v>4549173</v>
      </c>
      <c r="X55">
        <v>4599904</v>
      </c>
      <c r="Y55">
        <v>4689680</v>
      </c>
      <c r="Z55">
        <v>4782219</v>
      </c>
      <c r="AA55">
        <v>4876757</v>
      </c>
      <c r="AB55">
        <v>4970788</v>
      </c>
      <c r="AC55">
        <v>5067200</v>
      </c>
      <c r="AD55">
        <v>5170440</v>
      </c>
      <c r="AE55">
        <v>5270825</v>
      </c>
      <c r="AF55">
        <v>5367179</v>
      </c>
      <c r="AG55">
        <v>5461070</v>
      </c>
      <c r="AH55">
        <v>5552206</v>
      </c>
      <c r="AI55">
        <v>5630987</v>
      </c>
      <c r="AJ55">
        <v>5693038</v>
      </c>
      <c r="AK55">
        <v>5748195</v>
      </c>
      <c r="AL55">
        <v>5797140</v>
      </c>
      <c r="AM55">
        <v>5842638</v>
      </c>
      <c r="AN55">
        <v>5885083</v>
      </c>
      <c r="AO55">
        <v>5923852</v>
      </c>
      <c r="AP55">
        <v>5958482</v>
      </c>
      <c r="AQ55">
        <v>5988095</v>
      </c>
      <c r="AR55">
        <v>6011275</v>
      </c>
      <c r="AS55">
        <v>6026849</v>
      </c>
      <c r="AT55">
        <v>6035655</v>
      </c>
      <c r="AU55">
        <v>6037817</v>
      </c>
      <c r="AV55">
        <v>6034436</v>
      </c>
      <c r="AW55">
        <v>6044131</v>
      </c>
      <c r="AX55">
        <v>6068099</v>
      </c>
      <c r="AY55">
        <v>6091188</v>
      </c>
      <c r="AZ55">
        <v>6114034</v>
      </c>
      <c r="BA55">
        <v>6137349</v>
      </c>
      <c r="BB55">
        <v>6161289</v>
      </c>
      <c r="BC55">
        <v>6185642</v>
      </c>
      <c r="BD55">
        <v>6209526</v>
      </c>
      <c r="BE55">
        <v>6231066</v>
      </c>
      <c r="BF55">
        <v>6250510</v>
      </c>
      <c r="BG55">
        <v>6266654</v>
      </c>
      <c r="BH55">
        <v>6276342</v>
      </c>
      <c r="BI55">
        <v>6280217</v>
      </c>
      <c r="BJ55">
        <v>6292731</v>
      </c>
      <c r="BK55">
        <v>6314167</v>
      </c>
    </row>
    <row r="56" spans="1:63">
      <c r="A56" t="s">
        <v>607</v>
      </c>
      <c r="B56">
        <v>267351</v>
      </c>
      <c r="C56">
        <v>272264</v>
      </c>
      <c r="D56">
        <v>277490</v>
      </c>
      <c r="E56">
        <v>283018</v>
      </c>
      <c r="F56">
        <v>288852</v>
      </c>
      <c r="G56">
        <v>295010</v>
      </c>
      <c r="H56">
        <v>301517</v>
      </c>
      <c r="I56">
        <v>308374</v>
      </c>
      <c r="J56">
        <v>315325</v>
      </c>
      <c r="K56">
        <v>318846</v>
      </c>
      <c r="L56">
        <v>316955</v>
      </c>
      <c r="M56">
        <v>311952</v>
      </c>
      <c r="N56">
        <v>305362</v>
      </c>
      <c r="O56">
        <v>298050</v>
      </c>
      <c r="P56">
        <v>290558</v>
      </c>
      <c r="Q56">
        <v>283262</v>
      </c>
      <c r="R56">
        <v>276000</v>
      </c>
      <c r="S56">
        <v>271377</v>
      </c>
      <c r="T56">
        <v>270866</v>
      </c>
      <c r="U56">
        <v>273925</v>
      </c>
      <c r="V56">
        <v>282509</v>
      </c>
      <c r="W56">
        <v>296950</v>
      </c>
      <c r="X56">
        <v>315741</v>
      </c>
      <c r="Y56">
        <v>336744</v>
      </c>
      <c r="Z56">
        <v>357995</v>
      </c>
      <c r="AA56">
        <v>378379</v>
      </c>
      <c r="AB56">
        <v>397276</v>
      </c>
      <c r="AC56">
        <v>414769</v>
      </c>
      <c r="AD56">
        <v>431587</v>
      </c>
      <c r="AE56">
        <v>448420</v>
      </c>
      <c r="AF56">
        <v>465549</v>
      </c>
      <c r="AG56">
        <v>483142</v>
      </c>
      <c r="AH56">
        <v>501334</v>
      </c>
      <c r="AI56">
        <v>520236</v>
      </c>
      <c r="AJ56">
        <v>539992</v>
      </c>
      <c r="AK56">
        <v>560740</v>
      </c>
      <c r="AL56">
        <v>582573</v>
      </c>
      <c r="AM56">
        <v>605570</v>
      </c>
      <c r="AN56">
        <v>629734</v>
      </c>
      <c r="AO56">
        <v>655029</v>
      </c>
      <c r="AP56">
        <v>684977</v>
      </c>
      <c r="AQ56">
        <v>719270</v>
      </c>
      <c r="AR56">
        <v>754115</v>
      </c>
      <c r="AS56">
        <v>789681</v>
      </c>
      <c r="AT56">
        <v>826355</v>
      </c>
      <c r="AU56">
        <v>864726</v>
      </c>
      <c r="AV56">
        <v>905418</v>
      </c>
      <c r="AW56">
        <v>948814</v>
      </c>
      <c r="AX56">
        <v>994971</v>
      </c>
      <c r="AY56">
        <v>1043686</v>
      </c>
      <c r="AZ56">
        <v>1094524</v>
      </c>
      <c r="BA56">
        <v>1144588</v>
      </c>
      <c r="BB56">
        <v>1193636</v>
      </c>
      <c r="BC56">
        <v>1243941</v>
      </c>
      <c r="BD56">
        <v>1295183</v>
      </c>
      <c r="BE56">
        <v>1346973</v>
      </c>
      <c r="BF56">
        <v>1398927</v>
      </c>
      <c r="BG56">
        <v>1450694</v>
      </c>
      <c r="BH56">
        <v>1502091</v>
      </c>
      <c r="BI56">
        <v>1553031</v>
      </c>
      <c r="BJ56">
        <v>1596049</v>
      </c>
      <c r="BK56">
        <v>1634466</v>
      </c>
    </row>
    <row r="57" spans="1:63">
      <c r="A57" t="s">
        <v>573</v>
      </c>
      <c r="B57">
        <v>993568</v>
      </c>
      <c r="C57">
        <v>1016932</v>
      </c>
      <c r="D57">
        <v>1041552</v>
      </c>
      <c r="E57">
        <v>1067295</v>
      </c>
      <c r="F57">
        <v>1094042</v>
      </c>
      <c r="G57">
        <v>1121739</v>
      </c>
      <c r="H57">
        <v>1150264</v>
      </c>
      <c r="I57">
        <v>1179554</v>
      </c>
      <c r="J57">
        <v>1209602</v>
      </c>
      <c r="K57">
        <v>1240562</v>
      </c>
      <c r="L57">
        <v>1272748</v>
      </c>
      <c r="M57">
        <v>1306234</v>
      </c>
      <c r="N57">
        <v>1340838</v>
      </c>
      <c r="O57">
        <v>1376516</v>
      </c>
      <c r="P57">
        <v>1413220</v>
      </c>
      <c r="Q57">
        <v>1450867</v>
      </c>
      <c r="R57">
        <v>1489656</v>
      </c>
      <c r="S57">
        <v>1529802</v>
      </c>
      <c r="T57">
        <v>1571193</v>
      </c>
      <c r="U57">
        <v>1613829</v>
      </c>
      <c r="V57">
        <v>1657982</v>
      </c>
      <c r="W57">
        <v>1703789</v>
      </c>
      <c r="X57">
        <v>1751045</v>
      </c>
      <c r="Y57">
        <v>1799814</v>
      </c>
      <c r="Z57">
        <v>1849594</v>
      </c>
      <c r="AA57">
        <v>1899243</v>
      </c>
      <c r="AB57">
        <v>1949611</v>
      </c>
      <c r="AC57">
        <v>2000355</v>
      </c>
      <c r="AD57">
        <v>2051546</v>
      </c>
      <c r="AE57">
        <v>2102131</v>
      </c>
      <c r="AF57">
        <v>2149960</v>
      </c>
      <c r="AG57">
        <v>2039220</v>
      </c>
      <c r="AH57">
        <v>1921153</v>
      </c>
      <c r="AI57">
        <v>1981419</v>
      </c>
      <c r="AJ57">
        <v>2042500</v>
      </c>
      <c r="AK57">
        <v>2157220</v>
      </c>
      <c r="AL57">
        <v>2264073</v>
      </c>
      <c r="AM57">
        <v>2291561</v>
      </c>
      <c r="AN57">
        <v>2322753</v>
      </c>
      <c r="AO57">
        <v>2356477</v>
      </c>
      <c r="AP57">
        <v>2392880</v>
      </c>
      <c r="AQ57">
        <v>2461927</v>
      </c>
      <c r="AR57">
        <v>2547424</v>
      </c>
      <c r="AS57">
        <v>2653390</v>
      </c>
      <c r="AT57">
        <v>2763140</v>
      </c>
      <c r="AU57">
        <v>2831732</v>
      </c>
      <c r="AV57">
        <v>2880093</v>
      </c>
      <c r="AW57">
        <v>2926168</v>
      </c>
      <c r="AX57">
        <v>3005779</v>
      </c>
      <c r="AY57">
        <v>3083888</v>
      </c>
      <c r="AZ57">
        <v>3147727</v>
      </c>
      <c r="BA57">
        <v>3207570</v>
      </c>
      <c r="BB57">
        <v>3252596</v>
      </c>
      <c r="BC57">
        <v>3296367</v>
      </c>
      <c r="BD57">
        <v>3323425</v>
      </c>
      <c r="BE57">
        <v>3340006</v>
      </c>
      <c r="BF57">
        <v>3365287</v>
      </c>
      <c r="BG57">
        <v>3396933</v>
      </c>
      <c r="BH57">
        <v>3445374</v>
      </c>
      <c r="BI57">
        <v>3498818</v>
      </c>
      <c r="BJ57">
        <v>3555868</v>
      </c>
      <c r="BK57">
        <v>3620312</v>
      </c>
    </row>
    <row r="58" spans="1:63">
      <c r="A58" t="s">
        <v>577</v>
      </c>
      <c r="B58">
        <v>1211537</v>
      </c>
      <c r="C58">
        <v>1225077</v>
      </c>
      <c r="D58">
        <v>1241623</v>
      </c>
      <c r="E58">
        <v>1258857</v>
      </c>
      <c r="F58">
        <v>1277086</v>
      </c>
      <c r="G58">
        <v>1294566</v>
      </c>
      <c r="H58">
        <v>1308597</v>
      </c>
      <c r="I58">
        <v>1318946</v>
      </c>
      <c r="J58">
        <v>1331214</v>
      </c>
      <c r="K58">
        <v>1345249</v>
      </c>
      <c r="L58">
        <v>1360076</v>
      </c>
      <c r="M58">
        <v>1376955</v>
      </c>
      <c r="N58">
        <v>1392518</v>
      </c>
      <c r="O58">
        <v>1405951</v>
      </c>
      <c r="P58">
        <v>1418169</v>
      </c>
      <c r="Q58">
        <v>1429352</v>
      </c>
      <c r="R58">
        <v>1439576</v>
      </c>
      <c r="S58">
        <v>1450211</v>
      </c>
      <c r="T58">
        <v>1460188</v>
      </c>
      <c r="U58">
        <v>1468333</v>
      </c>
      <c r="V58">
        <v>1477219</v>
      </c>
      <c r="W58">
        <v>1487666</v>
      </c>
      <c r="X58">
        <v>1498414</v>
      </c>
      <c r="Y58">
        <v>1508745</v>
      </c>
      <c r="Z58">
        <v>1518617</v>
      </c>
      <c r="AA58">
        <v>1528781</v>
      </c>
      <c r="AB58">
        <v>1540190</v>
      </c>
      <c r="AC58">
        <v>1552221</v>
      </c>
      <c r="AD58">
        <v>1561900</v>
      </c>
      <c r="AE58">
        <v>1568131</v>
      </c>
      <c r="AF58">
        <v>1569174</v>
      </c>
      <c r="AG58">
        <v>1561314</v>
      </c>
      <c r="AH58">
        <v>1533091</v>
      </c>
      <c r="AI58">
        <v>1494128</v>
      </c>
      <c r="AJ58">
        <v>1462514</v>
      </c>
      <c r="AK58">
        <v>1436634</v>
      </c>
      <c r="AL58">
        <v>1415594</v>
      </c>
      <c r="AM58">
        <v>1399535</v>
      </c>
      <c r="AN58">
        <v>1386156</v>
      </c>
      <c r="AO58">
        <v>1390244</v>
      </c>
      <c r="AP58">
        <v>1396985</v>
      </c>
      <c r="AQ58">
        <v>1388115</v>
      </c>
      <c r="AR58">
        <v>1379350</v>
      </c>
      <c r="AS58">
        <v>1370720</v>
      </c>
      <c r="AT58">
        <v>1362550</v>
      </c>
      <c r="AU58">
        <v>1354775</v>
      </c>
      <c r="AV58">
        <v>1346810</v>
      </c>
      <c r="AW58">
        <v>1340680</v>
      </c>
      <c r="AX58">
        <v>1337090</v>
      </c>
      <c r="AY58">
        <v>1334515</v>
      </c>
      <c r="AZ58">
        <v>1331475</v>
      </c>
      <c r="BA58">
        <v>1327439</v>
      </c>
      <c r="BB58">
        <v>1322696</v>
      </c>
      <c r="BC58">
        <v>1317997</v>
      </c>
      <c r="BD58">
        <v>1314545</v>
      </c>
      <c r="BE58">
        <v>1315407</v>
      </c>
      <c r="BF58">
        <v>1315790</v>
      </c>
      <c r="BG58">
        <v>1317384</v>
      </c>
      <c r="BH58">
        <v>1321977</v>
      </c>
      <c r="BI58">
        <v>1326898</v>
      </c>
      <c r="BJ58">
        <v>1329522</v>
      </c>
      <c r="BK58">
        <v>1330932</v>
      </c>
    </row>
    <row r="59" spans="1:63">
      <c r="A59" t="s">
        <v>827</v>
      </c>
      <c r="B59">
        <v>345065</v>
      </c>
      <c r="C59">
        <v>352971</v>
      </c>
      <c r="D59">
        <v>361070</v>
      </c>
      <c r="E59">
        <v>369527</v>
      </c>
      <c r="F59">
        <v>378531</v>
      </c>
      <c r="G59">
        <v>388317</v>
      </c>
      <c r="H59">
        <v>398861</v>
      </c>
      <c r="I59">
        <v>409638</v>
      </c>
      <c r="J59">
        <v>420373</v>
      </c>
      <c r="K59">
        <v>431366</v>
      </c>
      <c r="L59">
        <v>442865</v>
      </c>
      <c r="M59">
        <v>454913</v>
      </c>
      <c r="N59">
        <v>467512</v>
      </c>
      <c r="O59">
        <v>480668</v>
      </c>
      <c r="P59">
        <v>494624</v>
      </c>
      <c r="Q59">
        <v>509535</v>
      </c>
      <c r="R59">
        <v>525457</v>
      </c>
      <c r="S59">
        <v>542328</v>
      </c>
      <c r="T59">
        <v>560236</v>
      </c>
      <c r="U59">
        <v>579091</v>
      </c>
      <c r="V59">
        <v>598564</v>
      </c>
      <c r="W59">
        <v>616210</v>
      </c>
      <c r="X59">
        <v>634439</v>
      </c>
      <c r="Y59">
        <v>655505</v>
      </c>
      <c r="Z59">
        <v>677303</v>
      </c>
      <c r="AA59">
        <v>702400</v>
      </c>
      <c r="AB59">
        <v>730150</v>
      </c>
      <c r="AC59">
        <v>758669</v>
      </c>
      <c r="AD59">
        <v>794434</v>
      </c>
      <c r="AE59">
        <v>825952</v>
      </c>
      <c r="AF59">
        <v>854011</v>
      </c>
      <c r="AG59">
        <v>889712</v>
      </c>
      <c r="AH59">
        <v>925165</v>
      </c>
      <c r="AI59">
        <v>953451</v>
      </c>
      <c r="AJ59">
        <v>953737</v>
      </c>
      <c r="AK59">
        <v>953573</v>
      </c>
      <c r="AL59">
        <v>973587</v>
      </c>
      <c r="AM59">
        <v>990734</v>
      </c>
      <c r="AN59">
        <v>1005158</v>
      </c>
      <c r="AO59">
        <v>1018370</v>
      </c>
      <c r="AP59">
        <v>1030496</v>
      </c>
      <c r="AQ59">
        <v>1041396</v>
      </c>
      <c r="AR59">
        <v>1050809</v>
      </c>
      <c r="AS59">
        <v>1058797</v>
      </c>
      <c r="AT59">
        <v>1065764</v>
      </c>
      <c r="AU59">
        <v>1071886</v>
      </c>
      <c r="AV59">
        <v>1077735</v>
      </c>
      <c r="AW59">
        <v>1084008</v>
      </c>
      <c r="AX59">
        <v>1089870</v>
      </c>
      <c r="AY59">
        <v>1094886</v>
      </c>
      <c r="AZ59">
        <v>1099920</v>
      </c>
      <c r="BA59">
        <v>1105371</v>
      </c>
      <c r="BB59">
        <v>1111444</v>
      </c>
      <c r="BC59">
        <v>1118319</v>
      </c>
      <c r="BD59">
        <v>1125865</v>
      </c>
      <c r="BE59">
        <v>1133936</v>
      </c>
      <c r="BF59">
        <v>1142524</v>
      </c>
      <c r="BG59">
        <v>1151390</v>
      </c>
      <c r="BH59">
        <v>1160428</v>
      </c>
      <c r="BI59">
        <v>1169613</v>
      </c>
      <c r="BJ59">
        <v>1180655</v>
      </c>
      <c r="BK59">
        <v>1192271</v>
      </c>
    </row>
    <row r="60" spans="1:63">
      <c r="A60" t="s">
        <v>579</v>
      </c>
      <c r="B60">
        <v>21739710</v>
      </c>
      <c r="C60">
        <v>22281675</v>
      </c>
      <c r="D60">
        <v>22852158</v>
      </c>
      <c r="E60">
        <v>23448979</v>
      </c>
      <c r="F60">
        <v>24073696</v>
      </c>
      <c r="G60">
        <v>24727506</v>
      </c>
      <c r="H60">
        <v>25377645</v>
      </c>
      <c r="I60">
        <v>26051596</v>
      </c>
      <c r="J60">
        <v>26778653</v>
      </c>
      <c r="K60">
        <v>27530388</v>
      </c>
      <c r="L60">
        <v>28308246</v>
      </c>
      <c r="M60">
        <v>29099594</v>
      </c>
      <c r="N60">
        <v>29891328</v>
      </c>
      <c r="O60">
        <v>30694316</v>
      </c>
      <c r="P60">
        <v>31488613</v>
      </c>
      <c r="Q60">
        <v>32252783</v>
      </c>
      <c r="R60">
        <v>33062216</v>
      </c>
      <c r="S60">
        <v>33695018</v>
      </c>
      <c r="T60">
        <v>34259065</v>
      </c>
      <c r="U60">
        <v>34758823</v>
      </c>
      <c r="V60">
        <v>34945469</v>
      </c>
      <c r="W60">
        <v>35818844</v>
      </c>
      <c r="X60">
        <v>37213393</v>
      </c>
      <c r="Y60">
        <v>38235187</v>
      </c>
      <c r="Z60">
        <v>39202890</v>
      </c>
      <c r="AA60">
        <v>40285965</v>
      </c>
      <c r="AB60">
        <v>41455309</v>
      </c>
      <c r="AC60">
        <v>42851957</v>
      </c>
      <c r="AD60">
        <v>44511537</v>
      </c>
      <c r="AE60">
        <v>46195954</v>
      </c>
      <c r="AF60">
        <v>47878073</v>
      </c>
      <c r="AG60">
        <v>49937430</v>
      </c>
      <c r="AH60">
        <v>52011554</v>
      </c>
      <c r="AI60">
        <v>53791672</v>
      </c>
      <c r="AJ60">
        <v>55620211</v>
      </c>
      <c r="AK60">
        <v>57476536</v>
      </c>
      <c r="AL60">
        <v>59347649</v>
      </c>
      <c r="AM60">
        <v>61233480</v>
      </c>
      <c r="AN60">
        <v>63136493</v>
      </c>
      <c r="AO60">
        <v>65077579</v>
      </c>
      <c r="AP60">
        <v>67031867</v>
      </c>
      <c r="AQ60">
        <v>69018932</v>
      </c>
      <c r="AR60">
        <v>71073215</v>
      </c>
      <c r="AS60">
        <v>73168838</v>
      </c>
      <c r="AT60">
        <v>75301026</v>
      </c>
      <c r="AU60">
        <v>77469940</v>
      </c>
      <c r="AV60">
        <v>79691050</v>
      </c>
      <c r="AW60">
        <v>81996185</v>
      </c>
      <c r="AX60">
        <v>84357105</v>
      </c>
      <c r="AY60">
        <v>86755585</v>
      </c>
      <c r="AZ60">
        <v>89237791</v>
      </c>
      <c r="BA60">
        <v>91817929</v>
      </c>
      <c r="BB60">
        <v>94451280</v>
      </c>
      <c r="BC60">
        <v>97084366</v>
      </c>
      <c r="BD60">
        <v>99746766</v>
      </c>
      <c r="BE60">
        <v>102471895</v>
      </c>
      <c r="BF60">
        <v>105293228</v>
      </c>
      <c r="BG60">
        <v>108197950</v>
      </c>
      <c r="BH60">
        <v>111129438</v>
      </c>
      <c r="BI60">
        <v>114120594</v>
      </c>
      <c r="BJ60">
        <v>117190911</v>
      </c>
      <c r="BK60">
        <v>120283026</v>
      </c>
    </row>
    <row r="61" spans="1:63">
      <c r="A61" t="s">
        <v>583</v>
      </c>
      <c r="B61">
        <v>401841</v>
      </c>
      <c r="C61">
        <v>414534</v>
      </c>
      <c r="D61">
        <v>427695</v>
      </c>
      <c r="E61">
        <v>441385</v>
      </c>
      <c r="F61">
        <v>455214</v>
      </c>
      <c r="G61">
        <v>469010</v>
      </c>
      <c r="H61">
        <v>482358</v>
      </c>
      <c r="I61">
        <v>494632</v>
      </c>
      <c r="J61">
        <v>505979</v>
      </c>
      <c r="K61">
        <v>516952</v>
      </c>
      <c r="L61">
        <v>527634</v>
      </c>
      <c r="M61">
        <v>538000</v>
      </c>
      <c r="N61">
        <v>547918</v>
      </c>
      <c r="O61">
        <v>557244</v>
      </c>
      <c r="P61">
        <v>566296</v>
      </c>
      <c r="Q61">
        <v>575804</v>
      </c>
      <c r="R61">
        <v>586607</v>
      </c>
      <c r="S61">
        <v>599289</v>
      </c>
      <c r="T61">
        <v>613611</v>
      </c>
      <c r="U61">
        <v>628859</v>
      </c>
      <c r="V61">
        <v>644582</v>
      </c>
      <c r="W61">
        <v>660630</v>
      </c>
      <c r="X61">
        <v>676967</v>
      </c>
      <c r="Y61">
        <v>693593</v>
      </c>
      <c r="Z61">
        <v>710561</v>
      </c>
      <c r="AA61">
        <v>727461</v>
      </c>
      <c r="AB61">
        <v>742658</v>
      </c>
      <c r="AC61">
        <v>754778</v>
      </c>
      <c r="AD61">
        <v>764370</v>
      </c>
      <c r="AE61">
        <v>772704</v>
      </c>
      <c r="AF61">
        <v>780430</v>
      </c>
      <c r="AG61">
        <v>784832</v>
      </c>
      <c r="AH61">
        <v>786859</v>
      </c>
      <c r="AI61">
        <v>789198</v>
      </c>
      <c r="AJ61">
        <v>790803</v>
      </c>
      <c r="AK61">
        <v>792246</v>
      </c>
      <c r="AL61">
        <v>796538</v>
      </c>
      <c r="AM61">
        <v>804572</v>
      </c>
      <c r="AN61">
        <v>813947</v>
      </c>
      <c r="AO61">
        <v>823422</v>
      </c>
      <c r="AP61">
        <v>832509</v>
      </c>
      <c r="AQ61">
        <v>841320</v>
      </c>
      <c r="AR61">
        <v>849891</v>
      </c>
      <c r="AS61">
        <v>858306</v>
      </c>
      <c r="AT61">
        <v>866694</v>
      </c>
      <c r="AU61">
        <v>874923</v>
      </c>
      <c r="AV61">
        <v>883083</v>
      </c>
      <c r="AW61">
        <v>890648</v>
      </c>
      <c r="AX61">
        <v>896731</v>
      </c>
      <c r="AY61">
        <v>901383</v>
      </c>
      <c r="AZ61">
        <v>905169</v>
      </c>
      <c r="BA61">
        <v>908355</v>
      </c>
      <c r="BB61">
        <v>911059</v>
      </c>
      <c r="BC61">
        <v>913453</v>
      </c>
      <c r="BD61">
        <v>915560</v>
      </c>
      <c r="BE61">
        <v>917200</v>
      </c>
      <c r="BF61">
        <v>918371</v>
      </c>
      <c r="BG61">
        <v>919019</v>
      </c>
      <c r="BH61">
        <v>918996</v>
      </c>
      <c r="BI61">
        <v>918465</v>
      </c>
      <c r="BJ61">
        <v>920422</v>
      </c>
      <c r="BK61">
        <v>924610</v>
      </c>
    </row>
    <row r="62" spans="1:63">
      <c r="A62" t="s">
        <v>581</v>
      </c>
      <c r="B62">
        <v>4429634</v>
      </c>
      <c r="C62">
        <v>4461005</v>
      </c>
      <c r="D62">
        <v>4491443</v>
      </c>
      <c r="E62">
        <v>4523309</v>
      </c>
      <c r="F62">
        <v>4548543</v>
      </c>
      <c r="G62">
        <v>4563732</v>
      </c>
      <c r="H62">
        <v>4580869</v>
      </c>
      <c r="I62">
        <v>4605744</v>
      </c>
      <c r="J62">
        <v>4626469</v>
      </c>
      <c r="K62">
        <v>4623785</v>
      </c>
      <c r="L62">
        <v>4606307</v>
      </c>
      <c r="M62">
        <v>4612124</v>
      </c>
      <c r="N62">
        <v>4639657</v>
      </c>
      <c r="O62">
        <v>4666081</v>
      </c>
      <c r="P62">
        <v>4690574</v>
      </c>
      <c r="Q62">
        <v>4711440</v>
      </c>
      <c r="R62">
        <v>4725664</v>
      </c>
      <c r="S62">
        <v>4738902</v>
      </c>
      <c r="T62">
        <v>4752528</v>
      </c>
      <c r="U62">
        <v>4764690</v>
      </c>
      <c r="V62">
        <v>4779535</v>
      </c>
      <c r="W62">
        <v>4799964</v>
      </c>
      <c r="X62">
        <v>4826933</v>
      </c>
      <c r="Y62">
        <v>4855787</v>
      </c>
      <c r="Z62">
        <v>4881803</v>
      </c>
      <c r="AA62">
        <v>4902206</v>
      </c>
      <c r="AB62">
        <v>4918154</v>
      </c>
      <c r="AC62">
        <v>4932123</v>
      </c>
      <c r="AD62">
        <v>4946481</v>
      </c>
      <c r="AE62">
        <v>4964371</v>
      </c>
      <c r="AF62">
        <v>4986431</v>
      </c>
      <c r="AG62">
        <v>5013740</v>
      </c>
      <c r="AH62">
        <v>5041992</v>
      </c>
      <c r="AI62">
        <v>5066447</v>
      </c>
      <c r="AJ62">
        <v>5088333</v>
      </c>
      <c r="AK62">
        <v>5107790</v>
      </c>
      <c r="AL62">
        <v>5124573</v>
      </c>
      <c r="AM62">
        <v>5139835</v>
      </c>
      <c r="AN62">
        <v>5153498</v>
      </c>
      <c r="AO62">
        <v>5165474</v>
      </c>
      <c r="AP62">
        <v>5176209</v>
      </c>
      <c r="AQ62">
        <v>5188008</v>
      </c>
      <c r="AR62">
        <v>5200598</v>
      </c>
      <c r="AS62">
        <v>5213014</v>
      </c>
      <c r="AT62">
        <v>5228172</v>
      </c>
      <c r="AU62">
        <v>5246096</v>
      </c>
      <c r="AV62">
        <v>5266268</v>
      </c>
      <c r="AW62">
        <v>5288720</v>
      </c>
      <c r="AX62">
        <v>5313399</v>
      </c>
      <c r="AY62">
        <v>5338871</v>
      </c>
      <c r="AZ62">
        <v>5363352</v>
      </c>
      <c r="BA62">
        <v>5388272</v>
      </c>
      <c r="BB62">
        <v>5413971</v>
      </c>
      <c r="BC62">
        <v>5438972</v>
      </c>
      <c r="BD62">
        <v>5461512</v>
      </c>
      <c r="BE62">
        <v>5479531</v>
      </c>
      <c r="BF62">
        <v>5495303</v>
      </c>
      <c r="BG62">
        <v>5508214</v>
      </c>
      <c r="BH62">
        <v>5515525</v>
      </c>
      <c r="BI62">
        <v>5521606</v>
      </c>
      <c r="BJ62">
        <v>5529543</v>
      </c>
      <c r="BK62">
        <v>5541017</v>
      </c>
    </row>
    <row r="63" spans="1:63">
      <c r="A63" t="s">
        <v>585</v>
      </c>
      <c r="B63">
        <v>46649927</v>
      </c>
      <c r="C63">
        <v>47161641</v>
      </c>
      <c r="D63">
        <v>47679792</v>
      </c>
      <c r="E63">
        <v>48189939</v>
      </c>
      <c r="F63">
        <v>48733997</v>
      </c>
      <c r="G63">
        <v>49282756</v>
      </c>
      <c r="H63">
        <v>49817041</v>
      </c>
      <c r="I63">
        <v>50334012</v>
      </c>
      <c r="J63">
        <v>50817020</v>
      </c>
      <c r="K63">
        <v>51272683</v>
      </c>
      <c r="L63">
        <v>51724116</v>
      </c>
      <c r="M63">
        <v>52185222</v>
      </c>
      <c r="N63">
        <v>52637888</v>
      </c>
      <c r="O63">
        <v>53053660</v>
      </c>
      <c r="P63">
        <v>53415250</v>
      </c>
      <c r="Q63">
        <v>53715733</v>
      </c>
      <c r="R63">
        <v>53966558</v>
      </c>
      <c r="S63">
        <v>54221988</v>
      </c>
      <c r="T63">
        <v>54486195</v>
      </c>
      <c r="U63">
        <v>54753575</v>
      </c>
      <c r="V63">
        <v>55052582</v>
      </c>
      <c r="W63">
        <v>55371044</v>
      </c>
      <c r="X63">
        <v>55694106</v>
      </c>
      <c r="Y63">
        <v>55992656</v>
      </c>
      <c r="Z63">
        <v>56275701</v>
      </c>
      <c r="AA63">
        <v>56569195</v>
      </c>
      <c r="AB63">
        <v>56865193</v>
      </c>
      <c r="AC63">
        <v>57168409</v>
      </c>
      <c r="AD63">
        <v>57472651</v>
      </c>
      <c r="AE63">
        <v>57766282</v>
      </c>
      <c r="AF63">
        <v>58044701</v>
      </c>
      <c r="AG63">
        <v>58557577</v>
      </c>
      <c r="AH63">
        <v>58849943</v>
      </c>
      <c r="AI63">
        <v>59106166</v>
      </c>
      <c r="AJ63">
        <v>59327585</v>
      </c>
      <c r="AK63">
        <v>59543659</v>
      </c>
      <c r="AL63">
        <v>59756533</v>
      </c>
      <c r="AM63">
        <v>59969944</v>
      </c>
      <c r="AN63">
        <v>60192790</v>
      </c>
      <c r="AO63">
        <v>60504420</v>
      </c>
      <c r="AP63">
        <v>60921384</v>
      </c>
      <c r="AQ63">
        <v>61367388</v>
      </c>
      <c r="AR63">
        <v>61816234</v>
      </c>
      <c r="AS63">
        <v>62256970</v>
      </c>
      <c r="AT63">
        <v>62716306</v>
      </c>
      <c r="AU63">
        <v>63188395</v>
      </c>
      <c r="AV63">
        <v>63628261</v>
      </c>
      <c r="AW63">
        <v>64021737</v>
      </c>
      <c r="AX63">
        <v>64379696</v>
      </c>
      <c r="AY63">
        <v>64710879</v>
      </c>
      <c r="AZ63">
        <v>65030575</v>
      </c>
      <c r="BA63">
        <v>65345233</v>
      </c>
      <c r="BB63">
        <v>65662240</v>
      </c>
      <c r="BC63">
        <v>66002289</v>
      </c>
      <c r="BD63">
        <v>66312067</v>
      </c>
      <c r="BE63">
        <v>66548272</v>
      </c>
      <c r="BF63">
        <v>66724104</v>
      </c>
      <c r="BG63">
        <v>66918020</v>
      </c>
      <c r="BH63">
        <v>67158348</v>
      </c>
      <c r="BI63">
        <v>67388001</v>
      </c>
      <c r="BJ63">
        <v>67571107</v>
      </c>
      <c r="BK63">
        <v>67749632</v>
      </c>
    </row>
    <row r="64" spans="1:63">
      <c r="A64" t="s">
        <v>591</v>
      </c>
      <c r="B64">
        <v>513340</v>
      </c>
      <c r="C64">
        <v>519329</v>
      </c>
      <c r="D64">
        <v>525754</v>
      </c>
      <c r="E64">
        <v>532592</v>
      </c>
      <c r="F64">
        <v>539830</v>
      </c>
      <c r="G64">
        <v>547535</v>
      </c>
      <c r="H64">
        <v>555748</v>
      </c>
      <c r="I64">
        <v>564436</v>
      </c>
      <c r="J64">
        <v>573611</v>
      </c>
      <c r="K64">
        <v>584628</v>
      </c>
      <c r="L64">
        <v>597192</v>
      </c>
      <c r="M64">
        <v>609693</v>
      </c>
      <c r="N64">
        <v>622289</v>
      </c>
      <c r="O64">
        <v>635288</v>
      </c>
      <c r="P64">
        <v>648922</v>
      </c>
      <c r="Q64">
        <v>663340</v>
      </c>
      <c r="R64">
        <v>678660</v>
      </c>
      <c r="S64">
        <v>694931</v>
      </c>
      <c r="T64">
        <v>712135</v>
      </c>
      <c r="U64">
        <v>730188</v>
      </c>
      <c r="V64">
        <v>749078</v>
      </c>
      <c r="W64">
        <v>768904</v>
      </c>
      <c r="X64">
        <v>789585</v>
      </c>
      <c r="Y64">
        <v>811098</v>
      </c>
      <c r="Z64">
        <v>833417</v>
      </c>
      <c r="AA64">
        <v>856482</v>
      </c>
      <c r="AB64">
        <v>880340</v>
      </c>
      <c r="AC64">
        <v>905016</v>
      </c>
      <c r="AD64">
        <v>930464</v>
      </c>
      <c r="AE64">
        <v>956509</v>
      </c>
      <c r="AF64">
        <v>983028</v>
      </c>
      <c r="AG64">
        <v>1009995</v>
      </c>
      <c r="AH64">
        <v>1037446</v>
      </c>
      <c r="AI64">
        <v>1065390</v>
      </c>
      <c r="AJ64">
        <v>1093611</v>
      </c>
      <c r="AK64">
        <v>1121964</v>
      </c>
      <c r="AL64">
        <v>1150601</v>
      </c>
      <c r="AM64">
        <v>1179806</v>
      </c>
      <c r="AN64">
        <v>1209832</v>
      </c>
      <c r="AO64">
        <v>1240764</v>
      </c>
      <c r="AP64">
        <v>1272935</v>
      </c>
      <c r="AQ64">
        <v>1306590</v>
      </c>
      <c r="AR64">
        <v>1341696</v>
      </c>
      <c r="AS64">
        <v>1378398</v>
      </c>
      <c r="AT64">
        <v>1417110</v>
      </c>
      <c r="AU64">
        <v>1458353</v>
      </c>
      <c r="AV64">
        <v>1502534</v>
      </c>
      <c r="AW64">
        <v>1549774</v>
      </c>
      <c r="AX64">
        <v>1599978</v>
      </c>
      <c r="AY64">
        <v>1653542</v>
      </c>
      <c r="AZ64">
        <v>1711105</v>
      </c>
      <c r="BA64">
        <v>1772500</v>
      </c>
      <c r="BB64">
        <v>1836705</v>
      </c>
      <c r="BC64">
        <v>1902226</v>
      </c>
      <c r="BD64">
        <v>1966855</v>
      </c>
      <c r="BE64">
        <v>2028517</v>
      </c>
      <c r="BF64">
        <v>2086206</v>
      </c>
      <c r="BG64">
        <v>2140215</v>
      </c>
      <c r="BH64">
        <v>2192012</v>
      </c>
      <c r="BI64">
        <v>2242785</v>
      </c>
      <c r="BJ64">
        <v>2292573</v>
      </c>
      <c r="BK64">
        <v>2341179</v>
      </c>
    </row>
    <row r="65" spans="1:63">
      <c r="A65" t="s">
        <v>1147</v>
      </c>
      <c r="B65">
        <v>399649</v>
      </c>
      <c r="C65">
        <v>410801</v>
      </c>
      <c r="D65">
        <v>422310</v>
      </c>
      <c r="E65">
        <v>434173</v>
      </c>
      <c r="F65">
        <v>446375</v>
      </c>
      <c r="G65">
        <v>458908</v>
      </c>
      <c r="H65">
        <v>471753</v>
      </c>
      <c r="I65">
        <v>485132</v>
      </c>
      <c r="J65">
        <v>499151</v>
      </c>
      <c r="K65">
        <v>513686</v>
      </c>
      <c r="L65">
        <v>528731</v>
      </c>
      <c r="M65">
        <v>544317</v>
      </c>
      <c r="N65">
        <v>560553</v>
      </c>
      <c r="O65">
        <v>577488</v>
      </c>
      <c r="P65">
        <v>594904</v>
      </c>
      <c r="Q65">
        <v>612909</v>
      </c>
      <c r="R65">
        <v>631894</v>
      </c>
      <c r="S65">
        <v>651934</v>
      </c>
      <c r="T65">
        <v>672974</v>
      </c>
      <c r="U65">
        <v>695155</v>
      </c>
      <c r="V65">
        <v>718586</v>
      </c>
      <c r="W65">
        <v>742846</v>
      </c>
      <c r="X65">
        <v>768272</v>
      </c>
      <c r="Y65">
        <v>795563</v>
      </c>
      <c r="Z65">
        <v>824798</v>
      </c>
      <c r="AA65">
        <v>855958</v>
      </c>
      <c r="AB65">
        <v>888980</v>
      </c>
      <c r="AC65">
        <v>923914</v>
      </c>
      <c r="AD65">
        <v>960837</v>
      </c>
      <c r="AE65">
        <v>999732</v>
      </c>
      <c r="AF65">
        <v>1040616</v>
      </c>
      <c r="AG65">
        <v>1083536</v>
      </c>
      <c r="AH65">
        <v>1127152</v>
      </c>
      <c r="AI65">
        <v>1168309</v>
      </c>
      <c r="AJ65">
        <v>1205882</v>
      </c>
      <c r="AK65">
        <v>1242155</v>
      </c>
      <c r="AL65">
        <v>1279070</v>
      </c>
      <c r="AM65">
        <v>1317002</v>
      </c>
      <c r="AN65">
        <v>1356189</v>
      </c>
      <c r="AO65">
        <v>1396499</v>
      </c>
      <c r="AP65">
        <v>1437539</v>
      </c>
      <c r="AQ65">
        <v>1479449</v>
      </c>
      <c r="AR65">
        <v>1522223</v>
      </c>
      <c r="AS65">
        <v>1566257</v>
      </c>
      <c r="AT65">
        <v>1612225</v>
      </c>
      <c r="AU65">
        <v>1660368</v>
      </c>
      <c r="AV65">
        <v>1711294</v>
      </c>
      <c r="AW65">
        <v>1764883</v>
      </c>
      <c r="AX65">
        <v>1820542</v>
      </c>
      <c r="AY65">
        <v>1878119</v>
      </c>
      <c r="AZ65">
        <v>1937275</v>
      </c>
      <c r="BA65">
        <v>1998212</v>
      </c>
      <c r="BB65">
        <v>2061014</v>
      </c>
      <c r="BC65">
        <v>2124869</v>
      </c>
      <c r="BD65">
        <v>2189019</v>
      </c>
      <c r="BE65">
        <v>2253133</v>
      </c>
      <c r="BF65">
        <v>2317206</v>
      </c>
      <c r="BG65">
        <v>2381182</v>
      </c>
      <c r="BH65">
        <v>2444916</v>
      </c>
      <c r="BI65">
        <v>2508883</v>
      </c>
      <c r="BJ65">
        <v>2573995</v>
      </c>
      <c r="BK65">
        <v>2639916</v>
      </c>
    </row>
    <row r="66" spans="1:63">
      <c r="A66" t="s">
        <v>595</v>
      </c>
      <c r="B66">
        <v>3645600</v>
      </c>
      <c r="C66">
        <v>3703600</v>
      </c>
      <c r="D66">
        <v>3760300</v>
      </c>
      <c r="E66">
        <v>3816100</v>
      </c>
      <c r="F66">
        <v>3870300</v>
      </c>
      <c r="G66">
        <v>3921600</v>
      </c>
      <c r="H66">
        <v>3966700</v>
      </c>
      <c r="I66">
        <v>4005800</v>
      </c>
      <c r="J66">
        <v>4042300</v>
      </c>
      <c r="K66">
        <v>4080300</v>
      </c>
      <c r="L66">
        <v>4119900</v>
      </c>
      <c r="M66">
        <v>4163000</v>
      </c>
      <c r="N66">
        <v>4205300</v>
      </c>
      <c r="O66">
        <v>4242500</v>
      </c>
      <c r="P66">
        <v>4279500</v>
      </c>
      <c r="Q66">
        <v>4311200</v>
      </c>
      <c r="R66">
        <v>4342400</v>
      </c>
      <c r="S66">
        <v>4372100</v>
      </c>
      <c r="T66">
        <v>4397700</v>
      </c>
      <c r="U66">
        <v>4430200</v>
      </c>
      <c r="V66">
        <v>4467700</v>
      </c>
      <c r="W66">
        <v>4504500</v>
      </c>
      <c r="X66">
        <v>4542800</v>
      </c>
      <c r="Y66">
        <v>4582900</v>
      </c>
      <c r="Z66">
        <v>4622200</v>
      </c>
      <c r="AA66">
        <v>4662900</v>
      </c>
      <c r="AB66">
        <v>4704500</v>
      </c>
      <c r="AC66">
        <v>4743500</v>
      </c>
      <c r="AD66">
        <v>4790700</v>
      </c>
      <c r="AE66">
        <v>4803300</v>
      </c>
      <c r="AF66">
        <v>4802000</v>
      </c>
      <c r="AG66">
        <v>4835900</v>
      </c>
      <c r="AH66">
        <v>4873500</v>
      </c>
      <c r="AI66">
        <v>4911100</v>
      </c>
      <c r="AJ66">
        <v>4836076</v>
      </c>
      <c r="AK66">
        <v>4657722</v>
      </c>
      <c r="AL66">
        <v>4491699</v>
      </c>
      <c r="AM66">
        <v>4349913</v>
      </c>
      <c r="AN66">
        <v>4243607</v>
      </c>
      <c r="AO66">
        <v>4157192</v>
      </c>
      <c r="AP66">
        <v>4077131</v>
      </c>
      <c r="AQ66">
        <v>4014373</v>
      </c>
      <c r="AR66">
        <v>3978515</v>
      </c>
      <c r="AS66">
        <v>3951736</v>
      </c>
      <c r="AT66">
        <v>3927340</v>
      </c>
      <c r="AU66">
        <v>3902469</v>
      </c>
      <c r="AV66">
        <v>3880347</v>
      </c>
      <c r="AW66">
        <v>3860158</v>
      </c>
      <c r="AX66">
        <v>3848449</v>
      </c>
      <c r="AY66">
        <v>3814419</v>
      </c>
      <c r="AZ66">
        <v>3786695</v>
      </c>
      <c r="BA66">
        <v>3756441</v>
      </c>
      <c r="BB66">
        <v>3728874</v>
      </c>
      <c r="BC66">
        <v>3717668</v>
      </c>
      <c r="BD66">
        <v>3719414</v>
      </c>
      <c r="BE66">
        <v>3725276</v>
      </c>
      <c r="BF66">
        <v>3727505</v>
      </c>
      <c r="BG66">
        <v>3728004</v>
      </c>
      <c r="BH66">
        <v>3726549</v>
      </c>
      <c r="BI66">
        <v>3720161</v>
      </c>
      <c r="BJ66">
        <v>3722716</v>
      </c>
      <c r="BK66">
        <v>3708610</v>
      </c>
    </row>
    <row r="67" spans="1:63">
      <c r="A67" t="s">
        <v>557</v>
      </c>
      <c r="B67">
        <v>72814900</v>
      </c>
      <c r="C67">
        <v>73377632</v>
      </c>
      <c r="D67">
        <v>74025784</v>
      </c>
      <c r="E67">
        <v>74714353</v>
      </c>
      <c r="F67">
        <v>75318337</v>
      </c>
      <c r="G67">
        <v>75963695</v>
      </c>
      <c r="H67">
        <v>76600311</v>
      </c>
      <c r="I67">
        <v>76951336</v>
      </c>
      <c r="J67">
        <v>77294314</v>
      </c>
      <c r="K67">
        <v>77909682</v>
      </c>
      <c r="L67">
        <v>78169289</v>
      </c>
      <c r="M67">
        <v>78312842</v>
      </c>
      <c r="N67">
        <v>78688452</v>
      </c>
      <c r="O67">
        <v>78936666</v>
      </c>
      <c r="P67">
        <v>78967433</v>
      </c>
      <c r="Q67">
        <v>78673554</v>
      </c>
      <c r="R67">
        <v>78336950</v>
      </c>
      <c r="S67">
        <v>78159814</v>
      </c>
      <c r="T67">
        <v>78091820</v>
      </c>
      <c r="U67">
        <v>78126350</v>
      </c>
      <c r="V67">
        <v>78288576</v>
      </c>
      <c r="W67">
        <v>78407907</v>
      </c>
      <c r="X67">
        <v>78333366</v>
      </c>
      <c r="Y67">
        <v>78128282</v>
      </c>
      <c r="Z67">
        <v>77858685</v>
      </c>
      <c r="AA67">
        <v>77684873</v>
      </c>
      <c r="AB67">
        <v>77720436</v>
      </c>
      <c r="AC67">
        <v>77839920</v>
      </c>
      <c r="AD67">
        <v>78144619</v>
      </c>
      <c r="AE67">
        <v>78751283</v>
      </c>
      <c r="AF67">
        <v>79433029</v>
      </c>
      <c r="AG67">
        <v>80013896</v>
      </c>
      <c r="AH67">
        <v>80624598</v>
      </c>
      <c r="AI67">
        <v>81156363</v>
      </c>
      <c r="AJ67">
        <v>81438348</v>
      </c>
      <c r="AK67">
        <v>81678051</v>
      </c>
      <c r="AL67">
        <v>81914831</v>
      </c>
      <c r="AM67">
        <v>82034771</v>
      </c>
      <c r="AN67">
        <v>82047195</v>
      </c>
      <c r="AO67">
        <v>82100243</v>
      </c>
      <c r="AP67">
        <v>82211508</v>
      </c>
      <c r="AQ67">
        <v>82349925</v>
      </c>
      <c r="AR67">
        <v>82488495</v>
      </c>
      <c r="AS67">
        <v>82534176</v>
      </c>
      <c r="AT67">
        <v>82516260</v>
      </c>
      <c r="AU67">
        <v>82469422</v>
      </c>
      <c r="AV67">
        <v>82376451</v>
      </c>
      <c r="AW67">
        <v>82266372</v>
      </c>
      <c r="AX67">
        <v>82110097</v>
      </c>
      <c r="AY67">
        <v>81902307</v>
      </c>
      <c r="AZ67">
        <v>81776930</v>
      </c>
      <c r="BA67">
        <v>80274983</v>
      </c>
      <c r="BB67">
        <v>80425823</v>
      </c>
      <c r="BC67">
        <v>80645605</v>
      </c>
      <c r="BD67">
        <v>80982500</v>
      </c>
      <c r="BE67">
        <v>81686611</v>
      </c>
      <c r="BF67">
        <v>82348669</v>
      </c>
      <c r="BG67">
        <v>82657002</v>
      </c>
      <c r="BH67">
        <v>82905782</v>
      </c>
      <c r="BI67">
        <v>83092962</v>
      </c>
      <c r="BJ67">
        <v>83160871</v>
      </c>
      <c r="BK67">
        <v>83196078</v>
      </c>
    </row>
    <row r="68" spans="1:63">
      <c r="A68" t="s">
        <v>597</v>
      </c>
      <c r="B68">
        <v>6911510</v>
      </c>
      <c r="C68">
        <v>7109029</v>
      </c>
      <c r="D68">
        <v>7281192</v>
      </c>
      <c r="E68">
        <v>7458243</v>
      </c>
      <c r="F68">
        <v>7640196</v>
      </c>
      <c r="G68">
        <v>7827726</v>
      </c>
      <c r="H68">
        <v>8019658</v>
      </c>
      <c r="I68">
        <v>8216086</v>
      </c>
      <c r="J68">
        <v>8418152</v>
      </c>
      <c r="K68">
        <v>8629855</v>
      </c>
      <c r="L68">
        <v>8861895</v>
      </c>
      <c r="M68">
        <v>9108878</v>
      </c>
      <c r="N68">
        <v>9365952</v>
      </c>
      <c r="O68">
        <v>9637197</v>
      </c>
      <c r="P68">
        <v>9918979</v>
      </c>
      <c r="Q68">
        <v>10209848</v>
      </c>
      <c r="R68">
        <v>10509006</v>
      </c>
      <c r="S68">
        <v>10825496</v>
      </c>
      <c r="T68">
        <v>11163230</v>
      </c>
      <c r="U68">
        <v>11515675</v>
      </c>
      <c r="V68">
        <v>11865246</v>
      </c>
      <c r="W68">
        <v>12212960</v>
      </c>
      <c r="X68">
        <v>12584976</v>
      </c>
      <c r="Y68">
        <v>12984131</v>
      </c>
      <c r="Z68">
        <v>13342487</v>
      </c>
      <c r="AA68">
        <v>13651443</v>
      </c>
      <c r="AB68">
        <v>13971682</v>
      </c>
      <c r="AC68">
        <v>14310790</v>
      </c>
      <c r="AD68">
        <v>14671677</v>
      </c>
      <c r="AE68">
        <v>15052447</v>
      </c>
      <c r="AF68">
        <v>15446982</v>
      </c>
      <c r="AG68">
        <v>15843471</v>
      </c>
      <c r="AH68">
        <v>16241548</v>
      </c>
      <c r="AI68">
        <v>16643633</v>
      </c>
      <c r="AJ68">
        <v>17040854</v>
      </c>
      <c r="AK68">
        <v>17438874</v>
      </c>
      <c r="AL68">
        <v>17844010</v>
      </c>
      <c r="AM68">
        <v>18268040</v>
      </c>
      <c r="AN68">
        <v>18714708</v>
      </c>
      <c r="AO68">
        <v>19176791</v>
      </c>
      <c r="AP68">
        <v>19665502</v>
      </c>
      <c r="AQ68">
        <v>20195577</v>
      </c>
      <c r="AR68">
        <v>20758326</v>
      </c>
      <c r="AS68">
        <v>21329514</v>
      </c>
      <c r="AT68">
        <v>21906444</v>
      </c>
      <c r="AU68">
        <v>22496951</v>
      </c>
      <c r="AV68">
        <v>23098586</v>
      </c>
      <c r="AW68">
        <v>23708320</v>
      </c>
      <c r="AX68">
        <v>24326087</v>
      </c>
      <c r="AY68">
        <v>24950762</v>
      </c>
      <c r="AZ68">
        <v>25574719</v>
      </c>
      <c r="BA68">
        <v>26205941</v>
      </c>
      <c r="BB68">
        <v>26858762</v>
      </c>
      <c r="BC68">
        <v>27525597</v>
      </c>
      <c r="BD68">
        <v>28196358</v>
      </c>
      <c r="BE68">
        <v>28870939</v>
      </c>
      <c r="BF68">
        <v>29554303</v>
      </c>
      <c r="BG68">
        <v>30222262</v>
      </c>
      <c r="BH68">
        <v>30870641</v>
      </c>
      <c r="BI68">
        <v>31522290</v>
      </c>
      <c r="BJ68">
        <v>32180401</v>
      </c>
      <c r="BK68">
        <v>32833031</v>
      </c>
    </row>
    <row r="69" spans="1:63">
      <c r="A69" t="s">
        <v>609</v>
      </c>
      <c r="B69">
        <v>8331725</v>
      </c>
      <c r="C69">
        <v>8398050</v>
      </c>
      <c r="D69">
        <v>8448233</v>
      </c>
      <c r="E69">
        <v>8479625</v>
      </c>
      <c r="F69">
        <v>8510429</v>
      </c>
      <c r="G69">
        <v>8550333</v>
      </c>
      <c r="H69">
        <v>8613651</v>
      </c>
      <c r="I69">
        <v>8684088</v>
      </c>
      <c r="J69">
        <v>8740765</v>
      </c>
      <c r="K69">
        <v>8772764</v>
      </c>
      <c r="L69">
        <v>8792806</v>
      </c>
      <c r="M69">
        <v>8831036</v>
      </c>
      <c r="N69">
        <v>8888628</v>
      </c>
      <c r="O69">
        <v>8929086</v>
      </c>
      <c r="P69">
        <v>8962022</v>
      </c>
      <c r="Q69">
        <v>9046541</v>
      </c>
      <c r="R69">
        <v>9188150</v>
      </c>
      <c r="S69">
        <v>9308479</v>
      </c>
      <c r="T69">
        <v>9429959</v>
      </c>
      <c r="U69">
        <v>9548258</v>
      </c>
      <c r="V69">
        <v>9642505</v>
      </c>
      <c r="W69">
        <v>9729350</v>
      </c>
      <c r="X69">
        <v>9789513</v>
      </c>
      <c r="Y69">
        <v>9846627</v>
      </c>
      <c r="Z69">
        <v>9895801</v>
      </c>
      <c r="AA69">
        <v>9934300</v>
      </c>
      <c r="AB69">
        <v>9967213</v>
      </c>
      <c r="AC69">
        <v>10000595</v>
      </c>
      <c r="AD69">
        <v>10036983</v>
      </c>
      <c r="AE69">
        <v>10089498</v>
      </c>
      <c r="AF69">
        <v>10196792</v>
      </c>
      <c r="AG69">
        <v>10319927</v>
      </c>
      <c r="AH69">
        <v>10399061</v>
      </c>
      <c r="AI69">
        <v>10460415</v>
      </c>
      <c r="AJ69">
        <v>10512922</v>
      </c>
      <c r="AK69">
        <v>10562153</v>
      </c>
      <c r="AL69">
        <v>10608800</v>
      </c>
      <c r="AM69">
        <v>10661259</v>
      </c>
      <c r="AN69">
        <v>10720509</v>
      </c>
      <c r="AO69">
        <v>10761698</v>
      </c>
      <c r="AP69">
        <v>10805808</v>
      </c>
      <c r="AQ69">
        <v>10862132</v>
      </c>
      <c r="AR69">
        <v>10902022</v>
      </c>
      <c r="AS69">
        <v>10928070</v>
      </c>
      <c r="AT69">
        <v>10955141</v>
      </c>
      <c r="AU69">
        <v>10987314</v>
      </c>
      <c r="AV69">
        <v>11020362</v>
      </c>
      <c r="AW69">
        <v>11048473</v>
      </c>
      <c r="AX69">
        <v>11077841</v>
      </c>
      <c r="AY69">
        <v>11107017</v>
      </c>
      <c r="AZ69">
        <v>11121341</v>
      </c>
      <c r="BA69">
        <v>11104899</v>
      </c>
      <c r="BB69">
        <v>11045011</v>
      </c>
      <c r="BC69">
        <v>10965211</v>
      </c>
      <c r="BD69">
        <v>10892413</v>
      </c>
      <c r="BE69">
        <v>10820883</v>
      </c>
      <c r="BF69">
        <v>10775971</v>
      </c>
      <c r="BG69">
        <v>10754679</v>
      </c>
      <c r="BH69">
        <v>10732882</v>
      </c>
      <c r="BI69">
        <v>10721582</v>
      </c>
      <c r="BJ69">
        <v>10698599</v>
      </c>
      <c r="BK69">
        <v>10641221</v>
      </c>
    </row>
    <row r="70" spans="1:63">
      <c r="A70" t="s">
        <v>611</v>
      </c>
      <c r="B70">
        <v>93772</v>
      </c>
      <c r="C70">
        <v>95096</v>
      </c>
      <c r="D70">
        <v>96052</v>
      </c>
      <c r="E70">
        <v>96882</v>
      </c>
      <c r="F70">
        <v>97613</v>
      </c>
      <c r="G70">
        <v>98226</v>
      </c>
      <c r="H70">
        <v>98692</v>
      </c>
      <c r="I70">
        <v>98977</v>
      </c>
      <c r="J70">
        <v>99056</v>
      </c>
      <c r="K70">
        <v>98975</v>
      </c>
      <c r="L70">
        <v>98794</v>
      </c>
      <c r="M70">
        <v>98535</v>
      </c>
      <c r="N70">
        <v>98225</v>
      </c>
      <c r="O70">
        <v>97886</v>
      </c>
      <c r="P70">
        <v>97528</v>
      </c>
      <c r="Q70">
        <v>97165</v>
      </c>
      <c r="R70">
        <v>96781</v>
      </c>
      <c r="S70">
        <v>96329</v>
      </c>
      <c r="T70">
        <v>95811</v>
      </c>
      <c r="U70">
        <v>95242</v>
      </c>
      <c r="V70">
        <v>94838</v>
      </c>
      <c r="W70">
        <v>95222</v>
      </c>
      <c r="X70">
        <v>96534</v>
      </c>
      <c r="Y70">
        <v>98177</v>
      </c>
      <c r="Z70">
        <v>99618</v>
      </c>
      <c r="AA70">
        <v>100576</v>
      </c>
      <c r="AB70">
        <v>100893</v>
      </c>
      <c r="AC70">
        <v>100599</v>
      </c>
      <c r="AD70">
        <v>99877</v>
      </c>
      <c r="AE70">
        <v>99224</v>
      </c>
      <c r="AF70">
        <v>99047</v>
      </c>
      <c r="AG70">
        <v>99758</v>
      </c>
      <c r="AH70">
        <v>101040</v>
      </c>
      <c r="AI70">
        <v>102173</v>
      </c>
      <c r="AJ70">
        <v>103174</v>
      </c>
      <c r="AK70">
        <v>104060</v>
      </c>
      <c r="AL70">
        <v>104846</v>
      </c>
      <c r="AM70">
        <v>105549</v>
      </c>
      <c r="AN70">
        <v>106200</v>
      </c>
      <c r="AO70">
        <v>106823</v>
      </c>
      <c r="AP70">
        <v>107432</v>
      </c>
      <c r="AQ70">
        <v>107936</v>
      </c>
      <c r="AR70">
        <v>108231</v>
      </c>
      <c r="AS70">
        <v>108740</v>
      </c>
      <c r="AT70">
        <v>109516</v>
      </c>
      <c r="AU70">
        <v>110254</v>
      </c>
      <c r="AV70">
        <v>110988</v>
      </c>
      <c r="AW70">
        <v>111725</v>
      </c>
      <c r="AX70">
        <v>112478</v>
      </c>
      <c r="AY70">
        <v>113249</v>
      </c>
      <c r="AZ70">
        <v>114039</v>
      </c>
      <c r="BA70">
        <v>114918</v>
      </c>
      <c r="BB70">
        <v>115912</v>
      </c>
      <c r="BC70">
        <v>116945</v>
      </c>
      <c r="BD70">
        <v>117972</v>
      </c>
      <c r="BE70">
        <v>118980</v>
      </c>
      <c r="BF70">
        <v>119966</v>
      </c>
      <c r="BG70">
        <v>120921</v>
      </c>
      <c r="BH70">
        <v>121838</v>
      </c>
      <c r="BI70">
        <v>122724</v>
      </c>
      <c r="BJ70">
        <v>123663</v>
      </c>
      <c r="BK70">
        <v>124610</v>
      </c>
    </row>
    <row r="71" spans="1:63">
      <c r="A71" t="s">
        <v>615</v>
      </c>
      <c r="B71">
        <v>4128880</v>
      </c>
      <c r="C71">
        <v>4251911</v>
      </c>
      <c r="D71">
        <v>4378604</v>
      </c>
      <c r="E71">
        <v>4508444</v>
      </c>
      <c r="F71">
        <v>4640795</v>
      </c>
      <c r="G71">
        <v>4774984</v>
      </c>
      <c r="H71">
        <v>4910790</v>
      </c>
      <c r="I71">
        <v>5047435</v>
      </c>
      <c r="J71">
        <v>5184095</v>
      </c>
      <c r="K71">
        <v>5320100</v>
      </c>
      <c r="L71">
        <v>5455197</v>
      </c>
      <c r="M71">
        <v>5589563</v>
      </c>
      <c r="N71">
        <v>5723759</v>
      </c>
      <c r="O71">
        <v>5858466</v>
      </c>
      <c r="P71">
        <v>5994300</v>
      </c>
      <c r="Q71">
        <v>6131151</v>
      </c>
      <c r="R71">
        <v>6269983</v>
      </c>
      <c r="S71">
        <v>6412667</v>
      </c>
      <c r="T71">
        <v>6561919</v>
      </c>
      <c r="U71">
        <v>6720582</v>
      </c>
      <c r="V71">
        <v>6890346</v>
      </c>
      <c r="W71">
        <v>7071186</v>
      </c>
      <c r="X71">
        <v>7262658</v>
      </c>
      <c r="Y71">
        <v>7462585</v>
      </c>
      <c r="Z71">
        <v>7669863</v>
      </c>
      <c r="AA71">
        <v>7884034</v>
      </c>
      <c r="AB71">
        <v>8104921</v>
      </c>
      <c r="AC71">
        <v>8332446</v>
      </c>
      <c r="AD71">
        <v>8566331</v>
      </c>
      <c r="AE71">
        <v>8805995</v>
      </c>
      <c r="AF71">
        <v>9050115</v>
      </c>
      <c r="AG71">
        <v>9296814</v>
      </c>
      <c r="AH71">
        <v>9544055</v>
      </c>
      <c r="AI71">
        <v>9790619</v>
      </c>
      <c r="AJ71">
        <v>10037522</v>
      </c>
      <c r="AK71">
        <v>10286786</v>
      </c>
      <c r="AL71">
        <v>10536942</v>
      </c>
      <c r="AM71">
        <v>10788362</v>
      </c>
      <c r="AN71">
        <v>11046215</v>
      </c>
      <c r="AO71">
        <v>11311078</v>
      </c>
      <c r="AP71">
        <v>11589761</v>
      </c>
      <c r="AQ71">
        <v>11871565</v>
      </c>
      <c r="AR71">
        <v>12147518</v>
      </c>
      <c r="AS71">
        <v>12415334</v>
      </c>
      <c r="AT71">
        <v>12682108</v>
      </c>
      <c r="AU71">
        <v>12948292</v>
      </c>
      <c r="AV71">
        <v>13213330</v>
      </c>
      <c r="AW71">
        <v>13477017</v>
      </c>
      <c r="AX71">
        <v>13739299</v>
      </c>
      <c r="AY71">
        <v>14000190</v>
      </c>
      <c r="AZ71">
        <v>14259687</v>
      </c>
      <c r="BA71">
        <v>14521515</v>
      </c>
      <c r="BB71">
        <v>14781942</v>
      </c>
      <c r="BC71">
        <v>15043981</v>
      </c>
      <c r="BD71">
        <v>15306316</v>
      </c>
      <c r="BE71">
        <v>15567419</v>
      </c>
      <c r="BF71">
        <v>15827690</v>
      </c>
      <c r="BG71">
        <v>16087418</v>
      </c>
      <c r="BH71">
        <v>16346950</v>
      </c>
      <c r="BI71">
        <v>16604026</v>
      </c>
      <c r="BJ71">
        <v>16858333</v>
      </c>
      <c r="BK71">
        <v>17109746</v>
      </c>
    </row>
    <row r="72" spans="1:63">
      <c r="A72" t="s">
        <v>601</v>
      </c>
      <c r="B72">
        <v>3516814</v>
      </c>
      <c r="C72">
        <v>3578631</v>
      </c>
      <c r="D72">
        <v>3642324</v>
      </c>
      <c r="E72">
        <v>3707945</v>
      </c>
      <c r="F72">
        <v>3775510</v>
      </c>
      <c r="G72">
        <v>3845074</v>
      </c>
      <c r="H72">
        <v>3916780</v>
      </c>
      <c r="I72">
        <v>3990760</v>
      </c>
      <c r="J72">
        <v>4067333</v>
      </c>
      <c r="K72">
        <v>4145194</v>
      </c>
      <c r="L72">
        <v>4222374</v>
      </c>
      <c r="M72">
        <v>4298087</v>
      </c>
      <c r="N72">
        <v>4372212</v>
      </c>
      <c r="O72">
        <v>4445207</v>
      </c>
      <c r="P72">
        <v>4517073</v>
      </c>
      <c r="Q72">
        <v>4588006</v>
      </c>
      <c r="R72">
        <v>4658743</v>
      </c>
      <c r="S72">
        <v>4730375</v>
      </c>
      <c r="T72">
        <v>4804926</v>
      </c>
      <c r="U72">
        <v>4885199</v>
      </c>
      <c r="V72">
        <v>4972609</v>
      </c>
      <c r="W72">
        <v>5067427</v>
      </c>
      <c r="X72">
        <v>5170731</v>
      </c>
      <c r="Y72">
        <v>5282274</v>
      </c>
      <c r="Z72">
        <v>5402084</v>
      </c>
      <c r="AA72">
        <v>5531661</v>
      </c>
      <c r="AB72">
        <v>5671380</v>
      </c>
      <c r="AC72">
        <v>5820774</v>
      </c>
      <c r="AD72">
        <v>5977175</v>
      </c>
      <c r="AE72">
        <v>6136166</v>
      </c>
      <c r="AF72">
        <v>6354145</v>
      </c>
      <c r="AG72">
        <v>6615734</v>
      </c>
      <c r="AH72">
        <v>6832195</v>
      </c>
      <c r="AI72">
        <v>7046097</v>
      </c>
      <c r="AJ72">
        <v>7262112</v>
      </c>
      <c r="AK72">
        <v>7468347</v>
      </c>
      <c r="AL72">
        <v>7683115</v>
      </c>
      <c r="AM72">
        <v>7842806</v>
      </c>
      <c r="AN72">
        <v>7992545</v>
      </c>
      <c r="AO72">
        <v>8174897</v>
      </c>
      <c r="AP72">
        <v>8336967</v>
      </c>
      <c r="AQ72">
        <v>8445717</v>
      </c>
      <c r="AR72">
        <v>8577790</v>
      </c>
      <c r="AS72">
        <v>8772254</v>
      </c>
      <c r="AT72">
        <v>8961039</v>
      </c>
      <c r="AU72">
        <v>9140114</v>
      </c>
      <c r="AV72">
        <v>9330625</v>
      </c>
      <c r="AW72">
        <v>9547082</v>
      </c>
      <c r="AX72">
        <v>9779785</v>
      </c>
      <c r="AY72">
        <v>10021323</v>
      </c>
      <c r="AZ72">
        <v>10270728</v>
      </c>
      <c r="BA72">
        <v>10527712</v>
      </c>
      <c r="BB72">
        <v>10788692</v>
      </c>
      <c r="BC72">
        <v>11055430</v>
      </c>
      <c r="BD72">
        <v>11333365</v>
      </c>
      <c r="BE72">
        <v>11625998</v>
      </c>
      <c r="BF72">
        <v>11930985</v>
      </c>
      <c r="BG72">
        <v>12240789</v>
      </c>
      <c r="BH72">
        <v>12554864</v>
      </c>
      <c r="BI72">
        <v>12877539</v>
      </c>
      <c r="BJ72">
        <v>13205153</v>
      </c>
      <c r="BK72">
        <v>13531906</v>
      </c>
    </row>
    <row r="73" spans="1:63">
      <c r="A73" t="s">
        <v>605</v>
      </c>
      <c r="B73">
        <v>577933</v>
      </c>
      <c r="C73">
        <v>583107</v>
      </c>
      <c r="D73">
        <v>590399</v>
      </c>
      <c r="E73">
        <v>595802</v>
      </c>
      <c r="F73">
        <v>590481</v>
      </c>
      <c r="G73">
        <v>577638</v>
      </c>
      <c r="H73">
        <v>570375</v>
      </c>
      <c r="I73">
        <v>573380</v>
      </c>
      <c r="J73">
        <v>583475</v>
      </c>
      <c r="K73">
        <v>587880</v>
      </c>
      <c r="L73">
        <v>591663</v>
      </c>
      <c r="M73">
        <v>594501</v>
      </c>
      <c r="N73">
        <v>595950</v>
      </c>
      <c r="O73">
        <v>603203</v>
      </c>
      <c r="P73">
        <v>623576</v>
      </c>
      <c r="Q73">
        <v>659635</v>
      </c>
      <c r="R73">
        <v>701016</v>
      </c>
      <c r="S73">
        <v>746588</v>
      </c>
      <c r="T73">
        <v>794328</v>
      </c>
      <c r="U73">
        <v>821598</v>
      </c>
      <c r="V73">
        <v>831462</v>
      </c>
      <c r="W73">
        <v>844957</v>
      </c>
      <c r="X73">
        <v>858630</v>
      </c>
      <c r="Y73">
        <v>872394</v>
      </c>
      <c r="Z73">
        <v>886210</v>
      </c>
      <c r="AA73">
        <v>900088</v>
      </c>
      <c r="AB73">
        <v>914122</v>
      </c>
      <c r="AC73">
        <v>928408</v>
      </c>
      <c r="AD73">
        <v>943080</v>
      </c>
      <c r="AE73">
        <v>958239</v>
      </c>
      <c r="AF73">
        <v>973551</v>
      </c>
      <c r="AG73">
        <v>993856</v>
      </c>
      <c r="AH73">
        <v>1022904</v>
      </c>
      <c r="AI73">
        <v>1056761</v>
      </c>
      <c r="AJ73">
        <v>1089617</v>
      </c>
      <c r="AK73">
        <v>1117222</v>
      </c>
      <c r="AL73">
        <v>1140604</v>
      </c>
      <c r="AM73">
        <v>1162443</v>
      </c>
      <c r="AN73">
        <v>1184071</v>
      </c>
      <c r="AO73">
        <v>1206474</v>
      </c>
      <c r="AP73">
        <v>1230849</v>
      </c>
      <c r="AQ73">
        <v>1257380</v>
      </c>
      <c r="AR73">
        <v>1285678</v>
      </c>
      <c r="AS73">
        <v>1315653</v>
      </c>
      <c r="AT73">
        <v>1347009</v>
      </c>
      <c r="AU73">
        <v>1379713</v>
      </c>
      <c r="AV73">
        <v>1414091</v>
      </c>
      <c r="AW73">
        <v>1450572</v>
      </c>
      <c r="AX73">
        <v>1488431</v>
      </c>
      <c r="AY73">
        <v>1527196</v>
      </c>
      <c r="AZ73">
        <v>1567220</v>
      </c>
      <c r="BA73">
        <v>1609017</v>
      </c>
      <c r="BB73">
        <v>1652717</v>
      </c>
      <c r="BC73">
        <v>1697753</v>
      </c>
      <c r="BD73">
        <v>1743309</v>
      </c>
      <c r="BE73">
        <v>1788919</v>
      </c>
      <c r="BF73">
        <v>1834552</v>
      </c>
      <c r="BG73">
        <v>1879826</v>
      </c>
      <c r="BH73">
        <v>1924955</v>
      </c>
      <c r="BI73">
        <v>1970457</v>
      </c>
      <c r="BJ73">
        <v>2015828</v>
      </c>
      <c r="BK73">
        <v>2060721</v>
      </c>
    </row>
    <row r="74" spans="1:63">
      <c r="A74" t="s">
        <v>619</v>
      </c>
      <c r="B74">
        <v>571990</v>
      </c>
      <c r="C74">
        <v>588597</v>
      </c>
      <c r="D74">
        <v>604833</v>
      </c>
      <c r="E74">
        <v>620703</v>
      </c>
      <c r="F74">
        <v>635957</v>
      </c>
      <c r="G74">
        <v>650207</v>
      </c>
      <c r="H74">
        <v>663241</v>
      </c>
      <c r="I74">
        <v>675064</v>
      </c>
      <c r="J74">
        <v>685887</v>
      </c>
      <c r="K74">
        <v>695919</v>
      </c>
      <c r="L74">
        <v>705261</v>
      </c>
      <c r="M74">
        <v>713904</v>
      </c>
      <c r="N74">
        <v>721994</v>
      </c>
      <c r="O74">
        <v>729865</v>
      </c>
      <c r="P74">
        <v>737701</v>
      </c>
      <c r="Q74">
        <v>745590</v>
      </c>
      <c r="R74">
        <v>753553</v>
      </c>
      <c r="S74">
        <v>761378</v>
      </c>
      <c r="T74">
        <v>768609</v>
      </c>
      <c r="U74">
        <v>774482</v>
      </c>
      <c r="V74">
        <v>778176</v>
      </c>
      <c r="W74">
        <v>779686</v>
      </c>
      <c r="X74">
        <v>779639</v>
      </c>
      <c r="Y74">
        <v>778372</v>
      </c>
      <c r="Z74">
        <v>776007</v>
      </c>
      <c r="AA74">
        <v>772671</v>
      </c>
      <c r="AB74">
        <v>768508</v>
      </c>
      <c r="AC74">
        <v>763706</v>
      </c>
      <c r="AD74">
        <v>758450</v>
      </c>
      <c r="AE74">
        <v>752897</v>
      </c>
      <c r="AF74">
        <v>747116</v>
      </c>
      <c r="AG74">
        <v>744096</v>
      </c>
      <c r="AH74">
        <v>744998</v>
      </c>
      <c r="AI74">
        <v>747189</v>
      </c>
      <c r="AJ74">
        <v>749546</v>
      </c>
      <c r="AK74">
        <v>751689</v>
      </c>
      <c r="AL74">
        <v>753571</v>
      </c>
      <c r="AM74">
        <v>755211</v>
      </c>
      <c r="AN74">
        <v>756697</v>
      </c>
      <c r="AO74">
        <v>758014</v>
      </c>
      <c r="AP74">
        <v>759051</v>
      </c>
      <c r="AQ74">
        <v>759809</v>
      </c>
      <c r="AR74">
        <v>760323</v>
      </c>
      <c r="AS74">
        <v>760562</v>
      </c>
      <c r="AT74">
        <v>760424</v>
      </c>
      <c r="AU74">
        <v>759709</v>
      </c>
      <c r="AV74">
        <v>758367</v>
      </c>
      <c r="AW74">
        <v>756521</v>
      </c>
      <c r="AX74">
        <v>754150</v>
      </c>
      <c r="AY74">
        <v>751258</v>
      </c>
      <c r="AZ74">
        <v>747932</v>
      </c>
      <c r="BA74">
        <v>744230</v>
      </c>
      <c r="BB74">
        <v>743966</v>
      </c>
      <c r="BC74">
        <v>747420</v>
      </c>
      <c r="BD74">
        <v>751115</v>
      </c>
      <c r="BE74">
        <v>755031</v>
      </c>
      <c r="BF74">
        <v>759087</v>
      </c>
      <c r="BG74">
        <v>763252</v>
      </c>
      <c r="BH74">
        <v>785514</v>
      </c>
      <c r="BI74">
        <v>798753</v>
      </c>
      <c r="BJ74">
        <v>797202</v>
      </c>
      <c r="BK74">
        <v>804567</v>
      </c>
    </row>
    <row r="75" spans="1:63">
      <c r="A75" t="s">
        <v>627</v>
      </c>
      <c r="B75">
        <v>3901139</v>
      </c>
      <c r="C75">
        <v>3974934</v>
      </c>
      <c r="D75">
        <v>4049504</v>
      </c>
      <c r="E75">
        <v>4122260</v>
      </c>
      <c r="F75">
        <v>4196349</v>
      </c>
      <c r="G75">
        <v>4274348</v>
      </c>
      <c r="H75">
        <v>4352949</v>
      </c>
      <c r="I75">
        <v>4432716</v>
      </c>
      <c r="J75">
        <v>4514006</v>
      </c>
      <c r="K75">
        <v>4596642</v>
      </c>
      <c r="L75">
        <v>4680812</v>
      </c>
      <c r="M75">
        <v>4766423</v>
      </c>
      <c r="N75">
        <v>4853117</v>
      </c>
      <c r="O75">
        <v>4940710</v>
      </c>
      <c r="P75">
        <v>5030652</v>
      </c>
      <c r="Q75">
        <v>5124560</v>
      </c>
      <c r="R75">
        <v>5222342</v>
      </c>
      <c r="S75">
        <v>5323827</v>
      </c>
      <c r="T75">
        <v>5428667</v>
      </c>
      <c r="U75">
        <v>5536423</v>
      </c>
      <c r="V75">
        <v>5646676</v>
      </c>
      <c r="W75">
        <v>5760197</v>
      </c>
      <c r="X75">
        <v>5877684</v>
      </c>
      <c r="Y75">
        <v>5997739</v>
      </c>
      <c r="Z75">
        <v>6119932</v>
      </c>
      <c r="AA75">
        <v>6245539</v>
      </c>
      <c r="AB75">
        <v>6375097</v>
      </c>
      <c r="AC75">
        <v>6508349</v>
      </c>
      <c r="AD75">
        <v>6644959</v>
      </c>
      <c r="AE75">
        <v>6784161</v>
      </c>
      <c r="AF75">
        <v>6925331</v>
      </c>
      <c r="AG75">
        <v>7066055</v>
      </c>
      <c r="AH75">
        <v>7205780</v>
      </c>
      <c r="AI75">
        <v>7345940</v>
      </c>
      <c r="AJ75">
        <v>7486091</v>
      </c>
      <c r="AK75">
        <v>7627316</v>
      </c>
      <c r="AL75">
        <v>7770593</v>
      </c>
      <c r="AM75">
        <v>7915172</v>
      </c>
      <c r="AN75">
        <v>8060896</v>
      </c>
      <c r="AO75">
        <v>8208941</v>
      </c>
      <c r="AP75">
        <v>8360225</v>
      </c>
      <c r="AQ75">
        <v>8511728</v>
      </c>
      <c r="AR75">
        <v>8661546</v>
      </c>
      <c r="AS75">
        <v>8812245</v>
      </c>
      <c r="AT75">
        <v>8961489</v>
      </c>
      <c r="AU75">
        <v>9111900</v>
      </c>
      <c r="AV75">
        <v>9266288</v>
      </c>
      <c r="AW75">
        <v>9420826</v>
      </c>
      <c r="AX75">
        <v>9575247</v>
      </c>
      <c r="AY75">
        <v>9730638</v>
      </c>
      <c r="AZ75">
        <v>9842880</v>
      </c>
      <c r="BA75">
        <v>9954312</v>
      </c>
      <c r="BB75">
        <v>10108539</v>
      </c>
      <c r="BC75">
        <v>10261206</v>
      </c>
      <c r="BD75">
        <v>10412740</v>
      </c>
      <c r="BE75">
        <v>10563757</v>
      </c>
      <c r="BF75">
        <v>10713849</v>
      </c>
      <c r="BG75">
        <v>10863543</v>
      </c>
      <c r="BH75">
        <v>11012421</v>
      </c>
      <c r="BI75">
        <v>11160438</v>
      </c>
      <c r="BJ75">
        <v>11306801</v>
      </c>
      <c r="BK75">
        <v>11447569</v>
      </c>
    </row>
    <row r="76" spans="1:63">
      <c r="A76" t="s">
        <v>623</v>
      </c>
      <c r="B76">
        <v>2078617</v>
      </c>
      <c r="C76">
        <v>2139928</v>
      </c>
      <c r="D76">
        <v>2202854</v>
      </c>
      <c r="E76">
        <v>2267708</v>
      </c>
      <c r="F76">
        <v>2334492</v>
      </c>
      <c r="G76">
        <v>2403465</v>
      </c>
      <c r="H76">
        <v>2474523</v>
      </c>
      <c r="I76">
        <v>2547497</v>
      </c>
      <c r="J76">
        <v>2622982</v>
      </c>
      <c r="K76">
        <v>2701381</v>
      </c>
      <c r="L76">
        <v>2782753</v>
      </c>
      <c r="M76">
        <v>2867501</v>
      </c>
      <c r="N76">
        <v>2956021</v>
      </c>
      <c r="O76">
        <v>3046715</v>
      </c>
      <c r="P76">
        <v>3136539</v>
      </c>
      <c r="Q76">
        <v>3231631</v>
      </c>
      <c r="R76">
        <v>3334814</v>
      </c>
      <c r="S76">
        <v>3441122</v>
      </c>
      <c r="T76">
        <v>3550368</v>
      </c>
      <c r="U76">
        <v>3662736</v>
      </c>
      <c r="V76">
        <v>3777990</v>
      </c>
      <c r="W76">
        <v>3895736</v>
      </c>
      <c r="X76">
        <v>4015647</v>
      </c>
      <c r="Y76">
        <v>4137784</v>
      </c>
      <c r="Z76">
        <v>4261919</v>
      </c>
      <c r="AA76">
        <v>4387693</v>
      </c>
      <c r="AB76">
        <v>4515568</v>
      </c>
      <c r="AC76">
        <v>4645733</v>
      </c>
      <c r="AD76">
        <v>4778114</v>
      </c>
      <c r="AE76">
        <v>4913676</v>
      </c>
      <c r="AF76">
        <v>5053234</v>
      </c>
      <c r="AG76">
        <v>5196887</v>
      </c>
      <c r="AH76">
        <v>5344774</v>
      </c>
      <c r="AI76">
        <v>5496841</v>
      </c>
      <c r="AJ76">
        <v>5652934</v>
      </c>
      <c r="AK76">
        <v>5812832</v>
      </c>
      <c r="AL76">
        <v>5976550</v>
      </c>
      <c r="AM76">
        <v>6144112</v>
      </c>
      <c r="AN76">
        <v>6308537</v>
      </c>
      <c r="AO76">
        <v>6477365</v>
      </c>
      <c r="AP76">
        <v>6656725</v>
      </c>
      <c r="AQ76">
        <v>6837861</v>
      </c>
      <c r="AR76">
        <v>7019908</v>
      </c>
      <c r="AS76">
        <v>7201881</v>
      </c>
      <c r="AT76">
        <v>7383407</v>
      </c>
      <c r="AU76">
        <v>7564613</v>
      </c>
      <c r="AV76">
        <v>7745200</v>
      </c>
      <c r="AW76">
        <v>7924462</v>
      </c>
      <c r="AX76">
        <v>8101777</v>
      </c>
      <c r="AY76">
        <v>8277302</v>
      </c>
      <c r="AZ76">
        <v>8450933</v>
      </c>
      <c r="BA76">
        <v>8622504</v>
      </c>
      <c r="BB76">
        <v>8792367</v>
      </c>
      <c r="BC76">
        <v>8960657</v>
      </c>
      <c r="BD76">
        <v>9127846</v>
      </c>
      <c r="BE76">
        <v>9294505</v>
      </c>
      <c r="BF76">
        <v>9460798</v>
      </c>
      <c r="BG76">
        <v>9626842</v>
      </c>
      <c r="BH76">
        <v>9792850</v>
      </c>
      <c r="BI76">
        <v>9958829</v>
      </c>
      <c r="BJ76">
        <v>10121763</v>
      </c>
      <c r="BK76">
        <v>10278345</v>
      </c>
    </row>
    <row r="77" spans="1:63">
      <c r="A77" t="s">
        <v>1148</v>
      </c>
      <c r="B77">
        <v>3114671</v>
      </c>
      <c r="C77">
        <v>3168100</v>
      </c>
      <c r="D77">
        <v>3305200</v>
      </c>
      <c r="E77">
        <v>3420900</v>
      </c>
      <c r="F77">
        <v>3504600</v>
      </c>
      <c r="G77">
        <v>3597900</v>
      </c>
      <c r="H77">
        <v>3629900</v>
      </c>
      <c r="I77">
        <v>3722800</v>
      </c>
      <c r="J77">
        <v>3802700</v>
      </c>
      <c r="K77">
        <v>3863900</v>
      </c>
      <c r="L77">
        <v>3959000</v>
      </c>
      <c r="M77">
        <v>4045300</v>
      </c>
      <c r="N77">
        <v>4123600</v>
      </c>
      <c r="O77">
        <v>4241600</v>
      </c>
      <c r="P77">
        <v>4377800</v>
      </c>
      <c r="Q77">
        <v>4461600</v>
      </c>
      <c r="R77">
        <v>4518000</v>
      </c>
      <c r="S77">
        <v>4583700</v>
      </c>
      <c r="T77">
        <v>4667500</v>
      </c>
      <c r="U77">
        <v>4929700</v>
      </c>
      <c r="V77">
        <v>5063100</v>
      </c>
      <c r="W77">
        <v>5183400</v>
      </c>
      <c r="X77">
        <v>5264500</v>
      </c>
      <c r="Y77">
        <v>5345100</v>
      </c>
      <c r="Z77">
        <v>5397900</v>
      </c>
      <c r="AA77">
        <v>5456200</v>
      </c>
      <c r="AB77">
        <v>5524600</v>
      </c>
      <c r="AC77">
        <v>5580500</v>
      </c>
      <c r="AD77">
        <v>5627600</v>
      </c>
      <c r="AE77">
        <v>5686200</v>
      </c>
      <c r="AF77">
        <v>5704500</v>
      </c>
      <c r="AG77">
        <v>5752000</v>
      </c>
      <c r="AH77">
        <v>5800500</v>
      </c>
      <c r="AI77">
        <v>5901000</v>
      </c>
      <c r="AJ77">
        <v>6035400</v>
      </c>
      <c r="AK77">
        <v>6156100</v>
      </c>
      <c r="AL77">
        <v>6435500</v>
      </c>
      <c r="AM77">
        <v>6489300</v>
      </c>
      <c r="AN77">
        <v>6543700</v>
      </c>
      <c r="AO77">
        <v>6606500</v>
      </c>
      <c r="AP77">
        <v>6665000</v>
      </c>
      <c r="AQ77">
        <v>6714300</v>
      </c>
      <c r="AR77">
        <v>6744100</v>
      </c>
      <c r="AS77">
        <v>6730800</v>
      </c>
      <c r="AT77">
        <v>6783500</v>
      </c>
      <c r="AU77">
        <v>6813200</v>
      </c>
      <c r="AV77">
        <v>6857100</v>
      </c>
      <c r="AW77">
        <v>6916300</v>
      </c>
      <c r="AX77">
        <v>6957800</v>
      </c>
      <c r="AY77">
        <v>6972800</v>
      </c>
      <c r="AZ77">
        <v>7024200</v>
      </c>
      <c r="BA77">
        <v>7071600</v>
      </c>
      <c r="BB77">
        <v>7150100</v>
      </c>
      <c r="BC77">
        <v>7178900</v>
      </c>
      <c r="BD77">
        <v>7229500</v>
      </c>
      <c r="BE77">
        <v>7291300</v>
      </c>
      <c r="BF77">
        <v>7336600</v>
      </c>
      <c r="BG77">
        <v>7393200</v>
      </c>
      <c r="BH77">
        <v>7452600</v>
      </c>
      <c r="BI77">
        <v>7507900</v>
      </c>
      <c r="BJ77">
        <v>7481000</v>
      </c>
      <c r="BK77">
        <v>7413100</v>
      </c>
    </row>
    <row r="78" spans="1:63">
      <c r="A78" t="s">
        <v>629</v>
      </c>
      <c r="B78">
        <v>9983967</v>
      </c>
      <c r="C78">
        <v>10029321</v>
      </c>
      <c r="D78">
        <v>10061734</v>
      </c>
      <c r="E78">
        <v>10087947</v>
      </c>
      <c r="F78">
        <v>10119835</v>
      </c>
      <c r="G78">
        <v>10147935</v>
      </c>
      <c r="H78">
        <v>10178653</v>
      </c>
      <c r="I78">
        <v>10216604</v>
      </c>
      <c r="J78">
        <v>10255815</v>
      </c>
      <c r="K78">
        <v>10298723</v>
      </c>
      <c r="L78">
        <v>10337910</v>
      </c>
      <c r="M78">
        <v>10367537</v>
      </c>
      <c r="N78">
        <v>10398489</v>
      </c>
      <c r="O78">
        <v>10432055</v>
      </c>
      <c r="P78">
        <v>10478720</v>
      </c>
      <c r="Q78">
        <v>10540525</v>
      </c>
      <c r="R78">
        <v>10598677</v>
      </c>
      <c r="S78">
        <v>10648031</v>
      </c>
      <c r="T78">
        <v>10684822</v>
      </c>
      <c r="U78">
        <v>10704152</v>
      </c>
      <c r="V78">
        <v>10711122</v>
      </c>
      <c r="W78">
        <v>10711848</v>
      </c>
      <c r="X78">
        <v>10705535</v>
      </c>
      <c r="Y78">
        <v>10689463</v>
      </c>
      <c r="Z78">
        <v>10668095</v>
      </c>
      <c r="AA78">
        <v>10648713</v>
      </c>
      <c r="AB78">
        <v>10630564</v>
      </c>
      <c r="AC78">
        <v>10612741</v>
      </c>
      <c r="AD78">
        <v>10596487</v>
      </c>
      <c r="AE78">
        <v>10481719</v>
      </c>
      <c r="AF78">
        <v>10373988</v>
      </c>
      <c r="AG78">
        <v>10373400</v>
      </c>
      <c r="AH78">
        <v>10369341</v>
      </c>
      <c r="AI78">
        <v>10357523</v>
      </c>
      <c r="AJ78">
        <v>10343355</v>
      </c>
      <c r="AK78">
        <v>10328965</v>
      </c>
      <c r="AL78">
        <v>10311238</v>
      </c>
      <c r="AM78">
        <v>10290486</v>
      </c>
      <c r="AN78">
        <v>10266570</v>
      </c>
      <c r="AO78">
        <v>10237530</v>
      </c>
      <c r="AP78">
        <v>10210971</v>
      </c>
      <c r="AQ78">
        <v>10187576</v>
      </c>
      <c r="AR78">
        <v>10158608</v>
      </c>
      <c r="AS78">
        <v>10129552</v>
      </c>
      <c r="AT78">
        <v>10107146</v>
      </c>
      <c r="AU78">
        <v>10087065</v>
      </c>
      <c r="AV78">
        <v>10071370</v>
      </c>
      <c r="AW78">
        <v>10055780</v>
      </c>
      <c r="AX78">
        <v>10038188</v>
      </c>
      <c r="AY78">
        <v>10022650</v>
      </c>
      <c r="AZ78">
        <v>10000023</v>
      </c>
      <c r="BA78">
        <v>9971727</v>
      </c>
      <c r="BB78">
        <v>9920362</v>
      </c>
      <c r="BC78">
        <v>9893082</v>
      </c>
      <c r="BD78">
        <v>9866468</v>
      </c>
      <c r="BE78">
        <v>9843028</v>
      </c>
      <c r="BF78">
        <v>9814023</v>
      </c>
      <c r="BG78">
        <v>9787966</v>
      </c>
      <c r="BH78">
        <v>9775564</v>
      </c>
      <c r="BI78">
        <v>9771141</v>
      </c>
      <c r="BJ78">
        <v>9750149</v>
      </c>
      <c r="BK78">
        <v>9709891</v>
      </c>
    </row>
    <row r="79" spans="1:63">
      <c r="A79" t="s">
        <v>643</v>
      </c>
      <c r="B79">
        <v>175574</v>
      </c>
      <c r="C79">
        <v>179029</v>
      </c>
      <c r="D79">
        <v>182378</v>
      </c>
      <c r="E79">
        <v>185653</v>
      </c>
      <c r="F79">
        <v>188983</v>
      </c>
      <c r="G79">
        <v>192286</v>
      </c>
      <c r="H79">
        <v>195570</v>
      </c>
      <c r="I79">
        <v>198751</v>
      </c>
      <c r="J79">
        <v>201488</v>
      </c>
      <c r="K79">
        <v>203369</v>
      </c>
      <c r="L79">
        <v>204438</v>
      </c>
      <c r="M79">
        <v>206098</v>
      </c>
      <c r="N79">
        <v>209137</v>
      </c>
      <c r="O79">
        <v>212317</v>
      </c>
      <c r="P79">
        <v>215209</v>
      </c>
      <c r="Q79">
        <v>217979</v>
      </c>
      <c r="R79">
        <v>220154</v>
      </c>
      <c r="S79">
        <v>221799</v>
      </c>
      <c r="T79">
        <v>223537</v>
      </c>
      <c r="U79">
        <v>225735</v>
      </c>
      <c r="V79">
        <v>228138</v>
      </c>
      <c r="W79">
        <v>230755</v>
      </c>
      <c r="X79">
        <v>233860</v>
      </c>
      <c r="Y79">
        <v>236977</v>
      </c>
      <c r="Z79">
        <v>239511</v>
      </c>
      <c r="AA79">
        <v>241405</v>
      </c>
      <c r="AB79">
        <v>243180</v>
      </c>
      <c r="AC79">
        <v>245859</v>
      </c>
      <c r="AD79">
        <v>249740</v>
      </c>
      <c r="AE79">
        <v>252852</v>
      </c>
      <c r="AF79">
        <v>254826</v>
      </c>
      <c r="AG79">
        <v>257797</v>
      </c>
      <c r="AH79">
        <v>261057</v>
      </c>
      <c r="AI79">
        <v>263725</v>
      </c>
      <c r="AJ79">
        <v>266021</v>
      </c>
      <c r="AK79">
        <v>267468</v>
      </c>
      <c r="AL79">
        <v>268916</v>
      </c>
      <c r="AM79">
        <v>271128</v>
      </c>
      <c r="AN79">
        <v>274047</v>
      </c>
      <c r="AO79">
        <v>277381</v>
      </c>
      <c r="AP79">
        <v>281205</v>
      </c>
      <c r="AQ79">
        <v>284968</v>
      </c>
      <c r="AR79">
        <v>287523</v>
      </c>
      <c r="AS79">
        <v>289521</v>
      </c>
      <c r="AT79">
        <v>292074</v>
      </c>
      <c r="AU79">
        <v>296734</v>
      </c>
      <c r="AV79">
        <v>303782</v>
      </c>
      <c r="AW79">
        <v>311566</v>
      </c>
      <c r="AX79">
        <v>317414</v>
      </c>
      <c r="AY79">
        <v>318499</v>
      </c>
      <c r="AZ79">
        <v>318041</v>
      </c>
      <c r="BA79">
        <v>319014</v>
      </c>
      <c r="BB79">
        <v>320716</v>
      </c>
      <c r="BC79">
        <v>323764</v>
      </c>
      <c r="BD79">
        <v>327386</v>
      </c>
      <c r="BE79">
        <v>330815</v>
      </c>
      <c r="BF79">
        <v>335439</v>
      </c>
      <c r="BG79">
        <v>343400</v>
      </c>
      <c r="BH79">
        <v>352721</v>
      </c>
      <c r="BI79">
        <v>360563</v>
      </c>
      <c r="BJ79">
        <v>366463</v>
      </c>
      <c r="BK79">
        <v>372520</v>
      </c>
    </row>
    <row r="80" spans="1:63">
      <c r="A80" t="s">
        <v>635</v>
      </c>
      <c r="B80">
        <v>445954579</v>
      </c>
      <c r="C80">
        <v>456351876</v>
      </c>
      <c r="D80">
        <v>467024193</v>
      </c>
      <c r="E80">
        <v>477933619</v>
      </c>
      <c r="F80">
        <v>489059309</v>
      </c>
      <c r="G80">
        <v>500114346</v>
      </c>
      <c r="H80">
        <v>510992617</v>
      </c>
      <c r="I80">
        <v>521987069</v>
      </c>
      <c r="J80">
        <v>533431909</v>
      </c>
      <c r="K80">
        <v>545314670</v>
      </c>
      <c r="L80">
        <v>557501301</v>
      </c>
      <c r="M80">
        <v>569999178</v>
      </c>
      <c r="N80">
        <v>582837973</v>
      </c>
      <c r="O80">
        <v>596107483</v>
      </c>
      <c r="P80">
        <v>609721951</v>
      </c>
      <c r="Q80">
        <v>623524219</v>
      </c>
      <c r="R80">
        <v>637451448</v>
      </c>
      <c r="S80">
        <v>651685628</v>
      </c>
      <c r="T80">
        <v>666267760</v>
      </c>
      <c r="U80">
        <v>681248383</v>
      </c>
      <c r="V80">
        <v>696828385</v>
      </c>
      <c r="W80">
        <v>712869298</v>
      </c>
      <c r="X80">
        <v>729169466</v>
      </c>
      <c r="Y80">
        <v>745826546</v>
      </c>
      <c r="Z80">
        <v>762895156</v>
      </c>
      <c r="AA80">
        <v>780242084</v>
      </c>
      <c r="AB80">
        <v>797878993</v>
      </c>
      <c r="AC80">
        <v>815716125</v>
      </c>
      <c r="AD80">
        <v>833729681</v>
      </c>
      <c r="AE80">
        <v>852012673</v>
      </c>
      <c r="AF80">
        <v>870452165</v>
      </c>
      <c r="AG80">
        <v>888941756</v>
      </c>
      <c r="AH80">
        <v>907574049</v>
      </c>
      <c r="AI80">
        <v>926351297</v>
      </c>
      <c r="AJ80">
        <v>945261958</v>
      </c>
      <c r="AK80">
        <v>964279129</v>
      </c>
      <c r="AL80">
        <v>983281218</v>
      </c>
      <c r="AM80">
        <v>1002335230</v>
      </c>
      <c r="AN80">
        <v>1021434576</v>
      </c>
      <c r="AO80">
        <v>1040500054</v>
      </c>
      <c r="AP80">
        <v>1059633675</v>
      </c>
      <c r="AQ80">
        <v>1078970907</v>
      </c>
      <c r="AR80">
        <v>1098313039</v>
      </c>
      <c r="AS80">
        <v>1117415123</v>
      </c>
      <c r="AT80">
        <v>1136264583</v>
      </c>
      <c r="AU80">
        <v>1154638713</v>
      </c>
      <c r="AV80">
        <v>1172373788</v>
      </c>
      <c r="AW80">
        <v>1189691809</v>
      </c>
      <c r="AX80">
        <v>1206734806</v>
      </c>
      <c r="AY80">
        <v>1223640160</v>
      </c>
      <c r="AZ80">
        <v>1240613620</v>
      </c>
      <c r="BA80">
        <v>1257621191</v>
      </c>
      <c r="BB80">
        <v>1274487215</v>
      </c>
      <c r="BC80">
        <v>1291132063</v>
      </c>
      <c r="BD80">
        <v>1307246509</v>
      </c>
      <c r="BE80">
        <v>1322866505</v>
      </c>
      <c r="BF80">
        <v>1338636340</v>
      </c>
      <c r="BG80">
        <v>1354195680</v>
      </c>
      <c r="BH80">
        <v>1369003306</v>
      </c>
      <c r="BI80">
        <v>1383112050</v>
      </c>
      <c r="BJ80">
        <v>1396387127</v>
      </c>
      <c r="BK80">
        <v>1407563842</v>
      </c>
    </row>
    <row r="81" spans="1:63">
      <c r="A81" t="s">
        <v>631</v>
      </c>
      <c r="B81">
        <v>88382881</v>
      </c>
      <c r="C81">
        <v>90816938</v>
      </c>
      <c r="D81">
        <v>93345489</v>
      </c>
      <c r="E81">
        <v>95962527</v>
      </c>
      <c r="F81">
        <v>98675061</v>
      </c>
      <c r="G81">
        <v>101157868</v>
      </c>
      <c r="H81">
        <v>103561105</v>
      </c>
      <c r="I81">
        <v>106260749</v>
      </c>
      <c r="J81">
        <v>109138723</v>
      </c>
      <c r="K81">
        <v>112149246</v>
      </c>
      <c r="L81">
        <v>115228394</v>
      </c>
      <c r="M81">
        <v>118347135</v>
      </c>
      <c r="N81">
        <v>121504145</v>
      </c>
      <c r="O81">
        <v>124709058</v>
      </c>
      <c r="P81">
        <v>127945196</v>
      </c>
      <c r="Q81">
        <v>131213215</v>
      </c>
      <c r="R81">
        <v>134521025</v>
      </c>
      <c r="S81">
        <v>137861540</v>
      </c>
      <c r="T81">
        <v>141250964</v>
      </c>
      <c r="U81">
        <v>144693087</v>
      </c>
      <c r="V81">
        <v>148177096</v>
      </c>
      <c r="W81">
        <v>151686337</v>
      </c>
      <c r="X81">
        <v>155228658</v>
      </c>
      <c r="Y81">
        <v>158790611</v>
      </c>
      <c r="Z81">
        <v>162331962</v>
      </c>
      <c r="AA81">
        <v>165791694</v>
      </c>
      <c r="AB81">
        <v>169135273</v>
      </c>
      <c r="AC81">
        <v>172421390</v>
      </c>
      <c r="AD81">
        <v>175694647</v>
      </c>
      <c r="AE81">
        <v>178949174</v>
      </c>
      <c r="AF81">
        <v>182159874</v>
      </c>
      <c r="AG81">
        <v>185361228</v>
      </c>
      <c r="AH81">
        <v>188558416</v>
      </c>
      <c r="AI81">
        <v>191737287</v>
      </c>
      <c r="AJ81">
        <v>194928533</v>
      </c>
      <c r="AK81">
        <v>198140162</v>
      </c>
      <c r="AL81">
        <v>201373791</v>
      </c>
      <c r="AM81">
        <v>204628007</v>
      </c>
      <c r="AN81">
        <v>207855486</v>
      </c>
      <c r="AO81">
        <v>210996910</v>
      </c>
      <c r="AP81">
        <v>214072421</v>
      </c>
      <c r="AQ81">
        <v>217112437</v>
      </c>
      <c r="AR81">
        <v>220115092</v>
      </c>
      <c r="AS81">
        <v>223080121</v>
      </c>
      <c r="AT81">
        <v>225938595</v>
      </c>
      <c r="AU81">
        <v>228805144</v>
      </c>
      <c r="AV81">
        <v>231797427</v>
      </c>
      <c r="AW81">
        <v>234858289</v>
      </c>
      <c r="AX81">
        <v>237936543</v>
      </c>
      <c r="AY81">
        <v>240981299</v>
      </c>
      <c r="AZ81">
        <v>244016173</v>
      </c>
      <c r="BA81">
        <v>247099697</v>
      </c>
      <c r="BB81">
        <v>250222695</v>
      </c>
      <c r="BC81">
        <v>253275918</v>
      </c>
      <c r="BD81">
        <v>256229761</v>
      </c>
      <c r="BE81">
        <v>259091970</v>
      </c>
      <c r="BF81">
        <v>261850182</v>
      </c>
      <c r="BG81">
        <v>264498852</v>
      </c>
      <c r="BH81">
        <v>267066843</v>
      </c>
      <c r="BI81">
        <v>269582878</v>
      </c>
      <c r="BJ81">
        <v>271857970</v>
      </c>
      <c r="BK81">
        <v>273753191</v>
      </c>
    </row>
    <row r="82" spans="1:63">
      <c r="A82" t="s">
        <v>1149</v>
      </c>
      <c r="B82">
        <v>21388806</v>
      </c>
      <c r="C82">
        <v>21983622</v>
      </c>
      <c r="D82">
        <v>22605050</v>
      </c>
      <c r="E82">
        <v>23259094</v>
      </c>
      <c r="F82">
        <v>23948624</v>
      </c>
      <c r="G82">
        <v>24667026</v>
      </c>
      <c r="H82">
        <v>25398700</v>
      </c>
      <c r="I82">
        <v>26133341</v>
      </c>
      <c r="J82">
        <v>26875302</v>
      </c>
      <c r="K82">
        <v>27643685</v>
      </c>
      <c r="L82">
        <v>28449705</v>
      </c>
      <c r="M82">
        <v>29273682</v>
      </c>
      <c r="N82">
        <v>30111574</v>
      </c>
      <c r="O82">
        <v>30981898</v>
      </c>
      <c r="P82">
        <v>31895534</v>
      </c>
      <c r="Q82">
        <v>32856976</v>
      </c>
      <c r="R82">
        <v>33841060</v>
      </c>
      <c r="S82">
        <v>34876497</v>
      </c>
      <c r="T82">
        <v>35993661</v>
      </c>
      <c r="U82">
        <v>37205013</v>
      </c>
      <c r="V82">
        <v>38520664</v>
      </c>
      <c r="W82">
        <v>40476251</v>
      </c>
      <c r="X82">
        <v>42500030</v>
      </c>
      <c r="Y82">
        <v>44027986</v>
      </c>
      <c r="Z82">
        <v>45628402</v>
      </c>
      <c r="AA82">
        <v>47266160</v>
      </c>
      <c r="AB82">
        <v>48913237</v>
      </c>
      <c r="AC82">
        <v>50541490</v>
      </c>
      <c r="AD82">
        <v>52111868</v>
      </c>
      <c r="AE82">
        <v>53644736</v>
      </c>
      <c r="AF82">
        <v>55793629</v>
      </c>
      <c r="AG82">
        <v>57990883</v>
      </c>
      <c r="AH82">
        <v>59372016</v>
      </c>
      <c r="AI82">
        <v>59755430</v>
      </c>
      <c r="AJ82">
        <v>59985749</v>
      </c>
      <c r="AK82">
        <v>60794809</v>
      </c>
      <c r="AL82">
        <v>61598378</v>
      </c>
      <c r="AM82">
        <v>62480533</v>
      </c>
      <c r="AN82">
        <v>63461421</v>
      </c>
      <c r="AO82">
        <v>64474745</v>
      </c>
      <c r="AP82">
        <v>65544383</v>
      </c>
      <c r="AQ82">
        <v>66674851</v>
      </c>
      <c r="AR82">
        <v>67327117</v>
      </c>
      <c r="AS82">
        <v>67954699</v>
      </c>
      <c r="AT82">
        <v>69061674</v>
      </c>
      <c r="AU82">
        <v>70182594</v>
      </c>
      <c r="AV82">
        <v>71275760</v>
      </c>
      <c r="AW82">
        <v>72319418</v>
      </c>
      <c r="AX82">
        <v>73318394</v>
      </c>
      <c r="AY82">
        <v>74322685</v>
      </c>
      <c r="AZ82">
        <v>75373855</v>
      </c>
      <c r="BA82">
        <v>76342971</v>
      </c>
      <c r="BB82">
        <v>77324451</v>
      </c>
      <c r="BC82">
        <v>78458928</v>
      </c>
      <c r="BD82">
        <v>79961672</v>
      </c>
      <c r="BE82">
        <v>81790841</v>
      </c>
      <c r="BF82">
        <v>83306231</v>
      </c>
      <c r="BG82">
        <v>84505076</v>
      </c>
      <c r="BH82">
        <v>85617562</v>
      </c>
      <c r="BI82">
        <v>86564202</v>
      </c>
      <c r="BJ82">
        <v>87290193</v>
      </c>
      <c r="BK82">
        <v>87923432</v>
      </c>
    </row>
    <row r="83" spans="1:63">
      <c r="A83" t="s">
        <v>641</v>
      </c>
      <c r="B83">
        <v>7084678</v>
      </c>
      <c r="C83">
        <v>7260714</v>
      </c>
      <c r="D83">
        <v>7481832</v>
      </c>
      <c r="E83">
        <v>7735824</v>
      </c>
      <c r="F83">
        <v>7997655</v>
      </c>
      <c r="G83">
        <v>8270544</v>
      </c>
      <c r="H83">
        <v>8553883</v>
      </c>
      <c r="I83">
        <v>8848502</v>
      </c>
      <c r="J83">
        <v>9156132</v>
      </c>
      <c r="K83">
        <v>9476737</v>
      </c>
      <c r="L83">
        <v>9811347</v>
      </c>
      <c r="M83">
        <v>10154928</v>
      </c>
      <c r="N83">
        <v>10507315</v>
      </c>
      <c r="O83">
        <v>10872139</v>
      </c>
      <c r="P83">
        <v>11243146</v>
      </c>
      <c r="Q83">
        <v>11617622</v>
      </c>
      <c r="R83">
        <v>11999342</v>
      </c>
      <c r="S83">
        <v>12400190</v>
      </c>
      <c r="T83">
        <v>12819707</v>
      </c>
      <c r="U83">
        <v>13233830</v>
      </c>
      <c r="V83">
        <v>13653369</v>
      </c>
      <c r="W83">
        <v>14067260</v>
      </c>
      <c r="X83">
        <v>14467682</v>
      </c>
      <c r="Y83">
        <v>14903737</v>
      </c>
      <c r="Z83">
        <v>15377032</v>
      </c>
      <c r="AA83">
        <v>15753856</v>
      </c>
      <c r="AB83">
        <v>16148221</v>
      </c>
      <c r="AC83">
        <v>16598019</v>
      </c>
      <c r="AD83">
        <v>16987346</v>
      </c>
      <c r="AE83">
        <v>17442590</v>
      </c>
      <c r="AF83">
        <v>17658381</v>
      </c>
      <c r="AG83">
        <v>17846378</v>
      </c>
      <c r="AH83">
        <v>18385673</v>
      </c>
      <c r="AI83">
        <v>19295818</v>
      </c>
      <c r="AJ83">
        <v>20248073</v>
      </c>
      <c r="AK83">
        <v>20948858</v>
      </c>
      <c r="AL83">
        <v>21639332</v>
      </c>
      <c r="AM83">
        <v>22330770</v>
      </c>
      <c r="AN83">
        <v>23053488</v>
      </c>
      <c r="AO83">
        <v>23820734</v>
      </c>
      <c r="AP83">
        <v>24628858</v>
      </c>
      <c r="AQ83">
        <v>25425663</v>
      </c>
      <c r="AR83">
        <v>26255343</v>
      </c>
      <c r="AS83">
        <v>27068823</v>
      </c>
      <c r="AT83">
        <v>27858948</v>
      </c>
      <c r="AU83">
        <v>28698684</v>
      </c>
      <c r="AV83">
        <v>28905607</v>
      </c>
      <c r="AW83">
        <v>28660887</v>
      </c>
      <c r="AX83">
        <v>29218381</v>
      </c>
      <c r="AY83">
        <v>30289040</v>
      </c>
      <c r="AZ83">
        <v>31264875</v>
      </c>
      <c r="BA83">
        <v>32378061</v>
      </c>
      <c r="BB83">
        <v>33864447</v>
      </c>
      <c r="BC83">
        <v>35481800</v>
      </c>
      <c r="BD83">
        <v>36746488</v>
      </c>
      <c r="BE83">
        <v>37757813</v>
      </c>
      <c r="BF83">
        <v>38697943</v>
      </c>
      <c r="BG83">
        <v>39621162</v>
      </c>
      <c r="BH83">
        <v>40590700</v>
      </c>
      <c r="BI83">
        <v>41563520</v>
      </c>
      <c r="BJ83">
        <v>42556984</v>
      </c>
      <c r="BK83">
        <v>43533592</v>
      </c>
    </row>
    <row r="84" spans="1:63">
      <c r="A84" t="s">
        <v>637</v>
      </c>
      <c r="B84">
        <v>2828600</v>
      </c>
      <c r="C84">
        <v>2824400</v>
      </c>
      <c r="D84">
        <v>2836050</v>
      </c>
      <c r="E84">
        <v>2852650</v>
      </c>
      <c r="F84">
        <v>2866550</v>
      </c>
      <c r="G84">
        <v>2877300</v>
      </c>
      <c r="H84">
        <v>2888800</v>
      </c>
      <c r="I84">
        <v>2902450</v>
      </c>
      <c r="J84">
        <v>2915550</v>
      </c>
      <c r="K84">
        <v>2932650</v>
      </c>
      <c r="L84">
        <v>2957250</v>
      </c>
      <c r="M84">
        <v>2992050</v>
      </c>
      <c r="N84">
        <v>3036850</v>
      </c>
      <c r="O84">
        <v>3085950</v>
      </c>
      <c r="P84">
        <v>3137500</v>
      </c>
      <c r="Q84">
        <v>3189550</v>
      </c>
      <c r="R84">
        <v>3238050</v>
      </c>
      <c r="S84">
        <v>3282200</v>
      </c>
      <c r="T84">
        <v>3329100</v>
      </c>
      <c r="U84">
        <v>3373750</v>
      </c>
      <c r="V84">
        <v>3412800</v>
      </c>
      <c r="W84">
        <v>3453000</v>
      </c>
      <c r="X84">
        <v>3485800</v>
      </c>
      <c r="Y84">
        <v>3510600</v>
      </c>
      <c r="Z84">
        <v>3532423</v>
      </c>
      <c r="AA84">
        <v>3538082</v>
      </c>
      <c r="AB84">
        <v>3539690</v>
      </c>
      <c r="AC84">
        <v>3540057</v>
      </c>
      <c r="AD84">
        <v>3524949</v>
      </c>
      <c r="AE84">
        <v>3511009</v>
      </c>
      <c r="AF84">
        <v>3513974</v>
      </c>
      <c r="AG84">
        <v>3534235</v>
      </c>
      <c r="AH84">
        <v>3558430</v>
      </c>
      <c r="AI84">
        <v>3576261</v>
      </c>
      <c r="AJ84">
        <v>3590386</v>
      </c>
      <c r="AK84">
        <v>3608841</v>
      </c>
      <c r="AL84">
        <v>3637510</v>
      </c>
      <c r="AM84">
        <v>3674171</v>
      </c>
      <c r="AN84">
        <v>3712696</v>
      </c>
      <c r="AO84">
        <v>3754786</v>
      </c>
      <c r="AP84">
        <v>3805174</v>
      </c>
      <c r="AQ84">
        <v>3866243</v>
      </c>
      <c r="AR84">
        <v>3931947</v>
      </c>
      <c r="AS84">
        <v>3996521</v>
      </c>
      <c r="AT84">
        <v>4070262</v>
      </c>
      <c r="AU84">
        <v>4159914</v>
      </c>
      <c r="AV84">
        <v>4273591</v>
      </c>
      <c r="AW84">
        <v>4398942</v>
      </c>
      <c r="AX84">
        <v>4489544</v>
      </c>
      <c r="AY84">
        <v>4535375</v>
      </c>
      <c r="AZ84">
        <v>4560155</v>
      </c>
      <c r="BA84">
        <v>4580084</v>
      </c>
      <c r="BB84">
        <v>4599533</v>
      </c>
      <c r="BC84">
        <v>4623816</v>
      </c>
      <c r="BD84">
        <v>4657740</v>
      </c>
      <c r="BE84">
        <v>4701957</v>
      </c>
      <c r="BF84">
        <v>4755335</v>
      </c>
      <c r="BG84">
        <v>4807388</v>
      </c>
      <c r="BH84">
        <v>4867316</v>
      </c>
      <c r="BI84">
        <v>4934340</v>
      </c>
      <c r="BJ84">
        <v>4985382</v>
      </c>
      <c r="BK84">
        <v>5033165</v>
      </c>
    </row>
    <row r="85" spans="1:63">
      <c r="A85" t="s">
        <v>645</v>
      </c>
      <c r="B85">
        <v>2114020</v>
      </c>
      <c r="C85">
        <v>2185000</v>
      </c>
      <c r="D85">
        <v>2293000</v>
      </c>
      <c r="E85">
        <v>2379000</v>
      </c>
      <c r="F85">
        <v>2475000</v>
      </c>
      <c r="G85">
        <v>2563000</v>
      </c>
      <c r="H85">
        <v>2629000</v>
      </c>
      <c r="I85">
        <v>2745000</v>
      </c>
      <c r="J85">
        <v>2803000</v>
      </c>
      <c r="K85">
        <v>2877000</v>
      </c>
      <c r="L85">
        <v>2974000</v>
      </c>
      <c r="M85">
        <v>3069000</v>
      </c>
      <c r="N85">
        <v>3148000</v>
      </c>
      <c r="O85">
        <v>3278000</v>
      </c>
      <c r="P85">
        <v>3377000</v>
      </c>
      <c r="Q85">
        <v>3455000</v>
      </c>
      <c r="R85">
        <v>3533000</v>
      </c>
      <c r="S85">
        <v>3613000</v>
      </c>
      <c r="T85">
        <v>3690000</v>
      </c>
      <c r="U85">
        <v>3786000</v>
      </c>
      <c r="V85">
        <v>3878000</v>
      </c>
      <c r="W85">
        <v>3956000</v>
      </c>
      <c r="X85">
        <v>4031000</v>
      </c>
      <c r="Y85">
        <v>4105000</v>
      </c>
      <c r="Z85">
        <v>4159000</v>
      </c>
      <c r="AA85">
        <v>4233000</v>
      </c>
      <c r="AB85">
        <v>4299000</v>
      </c>
      <c r="AC85">
        <v>4369000</v>
      </c>
      <c r="AD85">
        <v>4442000</v>
      </c>
      <c r="AE85">
        <v>4518000</v>
      </c>
      <c r="AF85">
        <v>4660000</v>
      </c>
      <c r="AG85">
        <v>4949000</v>
      </c>
      <c r="AH85">
        <v>5123000</v>
      </c>
      <c r="AI85">
        <v>5261000</v>
      </c>
      <c r="AJ85">
        <v>5399000</v>
      </c>
      <c r="AK85">
        <v>5545000</v>
      </c>
      <c r="AL85">
        <v>5692000</v>
      </c>
      <c r="AM85">
        <v>5836000</v>
      </c>
      <c r="AN85">
        <v>5971000</v>
      </c>
      <c r="AO85">
        <v>6125000</v>
      </c>
      <c r="AP85">
        <v>6289000</v>
      </c>
      <c r="AQ85">
        <v>6439000</v>
      </c>
      <c r="AR85">
        <v>6570000</v>
      </c>
      <c r="AS85">
        <v>6689700</v>
      </c>
      <c r="AT85">
        <v>6809000</v>
      </c>
      <c r="AU85">
        <v>6930100</v>
      </c>
      <c r="AV85">
        <v>7053700</v>
      </c>
      <c r="AW85">
        <v>7180100</v>
      </c>
      <c r="AX85">
        <v>7308800</v>
      </c>
      <c r="AY85">
        <v>7485600</v>
      </c>
      <c r="AZ85">
        <v>7623600</v>
      </c>
      <c r="BA85">
        <v>7765800</v>
      </c>
      <c r="BB85">
        <v>7910500</v>
      </c>
      <c r="BC85">
        <v>8059500</v>
      </c>
      <c r="BD85">
        <v>8215700</v>
      </c>
      <c r="BE85">
        <v>8380100</v>
      </c>
      <c r="BF85">
        <v>8546000</v>
      </c>
      <c r="BG85">
        <v>8713300</v>
      </c>
      <c r="BH85">
        <v>8882800</v>
      </c>
      <c r="BI85">
        <v>9054000</v>
      </c>
      <c r="BJ85">
        <v>9215100</v>
      </c>
      <c r="BK85">
        <v>9364000</v>
      </c>
    </row>
    <row r="86" spans="1:63">
      <c r="A86" t="s">
        <v>647</v>
      </c>
      <c r="B86">
        <v>50199700</v>
      </c>
      <c r="C86">
        <v>50536350</v>
      </c>
      <c r="D86">
        <v>50879450</v>
      </c>
      <c r="E86">
        <v>51252000</v>
      </c>
      <c r="F86">
        <v>51675350</v>
      </c>
      <c r="G86">
        <v>52112350</v>
      </c>
      <c r="H86">
        <v>52519000</v>
      </c>
      <c r="I86">
        <v>52900500</v>
      </c>
      <c r="J86">
        <v>53235750</v>
      </c>
      <c r="K86">
        <v>53537950</v>
      </c>
      <c r="L86">
        <v>53821850</v>
      </c>
      <c r="M86">
        <v>54073490</v>
      </c>
      <c r="N86">
        <v>54381345</v>
      </c>
      <c r="O86">
        <v>54751406</v>
      </c>
      <c r="P86">
        <v>55110868</v>
      </c>
      <c r="Q86">
        <v>55441001</v>
      </c>
      <c r="R86">
        <v>55718260</v>
      </c>
      <c r="S86">
        <v>55955411</v>
      </c>
      <c r="T86">
        <v>56155143</v>
      </c>
      <c r="U86">
        <v>56317749</v>
      </c>
      <c r="V86">
        <v>56433883</v>
      </c>
      <c r="W86">
        <v>56501675</v>
      </c>
      <c r="X86">
        <v>56543548</v>
      </c>
      <c r="Y86">
        <v>56564074</v>
      </c>
      <c r="Z86">
        <v>56576718</v>
      </c>
      <c r="AA86">
        <v>56593071</v>
      </c>
      <c r="AB86">
        <v>56596155</v>
      </c>
      <c r="AC86">
        <v>56601931</v>
      </c>
      <c r="AD86">
        <v>56629288</v>
      </c>
      <c r="AE86">
        <v>56671781</v>
      </c>
      <c r="AF86">
        <v>56719240</v>
      </c>
      <c r="AG86">
        <v>56758521</v>
      </c>
      <c r="AH86">
        <v>56797087</v>
      </c>
      <c r="AI86">
        <v>56831821</v>
      </c>
      <c r="AJ86">
        <v>56843400</v>
      </c>
      <c r="AK86">
        <v>56844303</v>
      </c>
      <c r="AL86">
        <v>56860281</v>
      </c>
      <c r="AM86">
        <v>56890372</v>
      </c>
      <c r="AN86">
        <v>56906744</v>
      </c>
      <c r="AO86">
        <v>56916317</v>
      </c>
      <c r="AP86">
        <v>56942108</v>
      </c>
      <c r="AQ86">
        <v>56974100</v>
      </c>
      <c r="AR86">
        <v>57059007</v>
      </c>
      <c r="AS86">
        <v>57313203</v>
      </c>
      <c r="AT86">
        <v>57685327</v>
      </c>
      <c r="AU86">
        <v>57969484</v>
      </c>
      <c r="AV86">
        <v>58143979</v>
      </c>
      <c r="AW86">
        <v>58438310</v>
      </c>
      <c r="AX86">
        <v>58826731</v>
      </c>
      <c r="AY86">
        <v>59095365</v>
      </c>
      <c r="AZ86">
        <v>59277417</v>
      </c>
      <c r="BA86">
        <v>59379449</v>
      </c>
      <c r="BB86">
        <v>59539717</v>
      </c>
      <c r="BC86">
        <v>60233948</v>
      </c>
      <c r="BD86">
        <v>60789140</v>
      </c>
      <c r="BE86">
        <v>60730582</v>
      </c>
      <c r="BF86">
        <v>60627498</v>
      </c>
      <c r="BG86">
        <v>60536709</v>
      </c>
      <c r="BH86">
        <v>60421760</v>
      </c>
      <c r="BI86">
        <v>59729081</v>
      </c>
      <c r="BJ86">
        <v>59438851</v>
      </c>
      <c r="BK86">
        <v>59109668</v>
      </c>
    </row>
    <row r="87" spans="1:63">
      <c r="A87" t="s">
        <v>649</v>
      </c>
      <c r="B87">
        <v>1642331</v>
      </c>
      <c r="C87">
        <v>1663754</v>
      </c>
      <c r="D87">
        <v>1683761</v>
      </c>
      <c r="E87">
        <v>1703868</v>
      </c>
      <c r="F87">
        <v>1725181</v>
      </c>
      <c r="G87">
        <v>1746977</v>
      </c>
      <c r="H87">
        <v>1768803</v>
      </c>
      <c r="I87">
        <v>1790580</v>
      </c>
      <c r="J87">
        <v>1812209</v>
      </c>
      <c r="K87">
        <v>1834615</v>
      </c>
      <c r="L87">
        <v>1859091</v>
      </c>
      <c r="M87">
        <v>1886143</v>
      </c>
      <c r="N87">
        <v>1915299</v>
      </c>
      <c r="O87">
        <v>1945320</v>
      </c>
      <c r="P87">
        <v>1974880</v>
      </c>
      <c r="Q87">
        <v>2003094</v>
      </c>
      <c r="R87">
        <v>2029486</v>
      </c>
      <c r="S87">
        <v>2054927</v>
      </c>
      <c r="T87">
        <v>2080485</v>
      </c>
      <c r="U87">
        <v>2106937</v>
      </c>
      <c r="V87">
        <v>2135546</v>
      </c>
      <c r="W87">
        <v>2166657</v>
      </c>
      <c r="X87">
        <v>2199606</v>
      </c>
      <c r="Y87">
        <v>2232782</v>
      </c>
      <c r="Z87">
        <v>2264095</v>
      </c>
      <c r="AA87">
        <v>2292030</v>
      </c>
      <c r="AB87">
        <v>2315871</v>
      </c>
      <c r="AC87">
        <v>2336245</v>
      </c>
      <c r="AD87">
        <v>2354805</v>
      </c>
      <c r="AE87">
        <v>2373365</v>
      </c>
      <c r="AF87">
        <v>2392030</v>
      </c>
      <c r="AG87">
        <v>2411867</v>
      </c>
      <c r="AH87">
        <v>2434574</v>
      </c>
      <c r="AI87">
        <v>2459062</v>
      </c>
      <c r="AJ87">
        <v>2484182</v>
      </c>
      <c r="AK87">
        <v>2509372</v>
      </c>
      <c r="AL87">
        <v>2532894</v>
      </c>
      <c r="AM87">
        <v>2554954</v>
      </c>
      <c r="AN87">
        <v>2576567</v>
      </c>
      <c r="AO87">
        <v>2596271</v>
      </c>
      <c r="AP87">
        <v>2612205</v>
      </c>
      <c r="AQ87">
        <v>2625405</v>
      </c>
      <c r="AR87">
        <v>2638244</v>
      </c>
      <c r="AS87">
        <v>2651027</v>
      </c>
      <c r="AT87">
        <v>2664024</v>
      </c>
      <c r="AU87">
        <v>2676863</v>
      </c>
      <c r="AV87">
        <v>2689660</v>
      </c>
      <c r="AW87">
        <v>2701221</v>
      </c>
      <c r="AX87">
        <v>2711373</v>
      </c>
      <c r="AY87">
        <v>2722401</v>
      </c>
      <c r="AZ87">
        <v>2733896</v>
      </c>
      <c r="BA87">
        <v>2746169</v>
      </c>
      <c r="BB87">
        <v>2759817</v>
      </c>
      <c r="BC87">
        <v>2773129</v>
      </c>
      <c r="BD87">
        <v>2784543</v>
      </c>
      <c r="BE87">
        <v>2794445</v>
      </c>
      <c r="BF87">
        <v>2802695</v>
      </c>
      <c r="BG87">
        <v>2808376</v>
      </c>
      <c r="BH87">
        <v>2811835</v>
      </c>
      <c r="BI87">
        <v>2813773</v>
      </c>
      <c r="BJ87">
        <v>2820436</v>
      </c>
      <c r="BK87">
        <v>2827695</v>
      </c>
    </row>
    <row r="88" spans="1:63">
      <c r="A88" t="s">
        <v>653</v>
      </c>
      <c r="B88">
        <v>93216000</v>
      </c>
      <c r="C88">
        <v>94055000</v>
      </c>
      <c r="D88">
        <v>94933000</v>
      </c>
      <c r="E88">
        <v>95900000</v>
      </c>
      <c r="F88">
        <v>96903000</v>
      </c>
      <c r="G88">
        <v>97952000</v>
      </c>
      <c r="H88">
        <v>98851000</v>
      </c>
      <c r="I88">
        <v>99879000</v>
      </c>
      <c r="J88">
        <v>101011000</v>
      </c>
      <c r="K88">
        <v>102219000</v>
      </c>
      <c r="L88">
        <v>103403000</v>
      </c>
      <c r="M88">
        <v>105697000</v>
      </c>
      <c r="N88">
        <v>107188000</v>
      </c>
      <c r="O88">
        <v>108707000</v>
      </c>
      <c r="P88">
        <v>110162000</v>
      </c>
      <c r="Q88">
        <v>111573000</v>
      </c>
      <c r="R88">
        <v>112775000</v>
      </c>
      <c r="S88">
        <v>113872000</v>
      </c>
      <c r="T88">
        <v>114913000</v>
      </c>
      <c r="U88">
        <v>115890000</v>
      </c>
      <c r="V88">
        <v>116807000</v>
      </c>
      <c r="W88">
        <v>117661000</v>
      </c>
      <c r="X88">
        <v>118480000</v>
      </c>
      <c r="Y88">
        <v>119307000</v>
      </c>
      <c r="Z88">
        <v>120083000</v>
      </c>
      <c r="AA88">
        <v>120837000</v>
      </c>
      <c r="AB88">
        <v>121482000</v>
      </c>
      <c r="AC88">
        <v>122069000</v>
      </c>
      <c r="AD88">
        <v>122578000</v>
      </c>
      <c r="AE88">
        <v>123069000</v>
      </c>
      <c r="AF88">
        <v>123478000</v>
      </c>
      <c r="AG88">
        <v>123964000</v>
      </c>
      <c r="AH88">
        <v>124425000</v>
      </c>
      <c r="AI88">
        <v>124829000</v>
      </c>
      <c r="AJ88">
        <v>125178000</v>
      </c>
      <c r="AK88">
        <v>125472000</v>
      </c>
      <c r="AL88">
        <v>125757000</v>
      </c>
      <c r="AM88">
        <v>126057000</v>
      </c>
      <c r="AN88">
        <v>126400000</v>
      </c>
      <c r="AO88">
        <v>126631000</v>
      </c>
      <c r="AP88">
        <v>126843000</v>
      </c>
      <c r="AQ88">
        <v>127149000</v>
      </c>
      <c r="AR88">
        <v>127445000</v>
      </c>
      <c r="AS88">
        <v>127718000</v>
      </c>
      <c r="AT88">
        <v>127761000</v>
      </c>
      <c r="AU88">
        <v>127773000</v>
      </c>
      <c r="AV88">
        <v>127854000</v>
      </c>
      <c r="AW88">
        <v>128001000</v>
      </c>
      <c r="AX88">
        <v>128063000</v>
      </c>
      <c r="AY88">
        <v>128047000</v>
      </c>
      <c r="AZ88">
        <v>128070000</v>
      </c>
      <c r="BA88">
        <v>127833000</v>
      </c>
      <c r="BB88">
        <v>127629000</v>
      </c>
      <c r="BC88">
        <v>127445000</v>
      </c>
      <c r="BD88">
        <v>127276000</v>
      </c>
      <c r="BE88">
        <v>127141000</v>
      </c>
      <c r="BF88">
        <v>127076000</v>
      </c>
      <c r="BG88">
        <v>126972000</v>
      </c>
      <c r="BH88">
        <v>126811000</v>
      </c>
      <c r="BI88">
        <v>126633000</v>
      </c>
      <c r="BJ88">
        <v>126261000</v>
      </c>
      <c r="BK88">
        <v>125681593</v>
      </c>
    </row>
    <row r="89" spans="1:63">
      <c r="A89" t="s">
        <v>651</v>
      </c>
      <c r="B89">
        <v>847936</v>
      </c>
      <c r="C89">
        <v>891848</v>
      </c>
      <c r="D89">
        <v>934615</v>
      </c>
      <c r="E89">
        <v>978607</v>
      </c>
      <c r="F89">
        <v>1029447</v>
      </c>
      <c r="G89">
        <v>1093474</v>
      </c>
      <c r="H89">
        <v>1172770</v>
      </c>
      <c r="I89">
        <v>1265680</v>
      </c>
      <c r="J89">
        <v>1366644</v>
      </c>
      <c r="K89">
        <v>1466428</v>
      </c>
      <c r="L89">
        <v>1557374</v>
      </c>
      <c r="M89">
        <v>1636320</v>
      </c>
      <c r="N89">
        <v>1704787</v>
      </c>
      <c r="O89">
        <v>1767414</v>
      </c>
      <c r="P89">
        <v>1827584</v>
      </c>
      <c r="Q89">
        <v>1886636</v>
      </c>
      <c r="R89">
        <v>1945141</v>
      </c>
      <c r="S89">
        <v>2005418</v>
      </c>
      <c r="T89">
        <v>2069104</v>
      </c>
      <c r="U89">
        <v>2138078</v>
      </c>
      <c r="V89">
        <v>2216903</v>
      </c>
      <c r="W89">
        <v>2306655</v>
      </c>
      <c r="X89">
        <v>2406349</v>
      </c>
      <c r="Y89">
        <v>2514785</v>
      </c>
      <c r="Z89">
        <v>2629939</v>
      </c>
      <c r="AA89">
        <v>2751492</v>
      </c>
      <c r="AB89">
        <v>2879799</v>
      </c>
      <c r="AC89">
        <v>3014694</v>
      </c>
      <c r="AD89">
        <v>3157177</v>
      </c>
      <c r="AE89">
        <v>3310954</v>
      </c>
      <c r="AF89">
        <v>3480587</v>
      </c>
      <c r="AG89">
        <v>3666379</v>
      </c>
      <c r="AH89">
        <v>3866887</v>
      </c>
      <c r="AI89">
        <v>4075759</v>
      </c>
      <c r="AJ89">
        <v>4278166</v>
      </c>
      <c r="AK89">
        <v>4458195</v>
      </c>
      <c r="AL89">
        <v>4608676</v>
      </c>
      <c r="AM89">
        <v>4733665</v>
      </c>
      <c r="AN89">
        <v>4844403</v>
      </c>
      <c r="AO89">
        <v>4950775</v>
      </c>
      <c r="AP89">
        <v>5056174</v>
      </c>
      <c r="AQ89">
        <v>5163310</v>
      </c>
      <c r="AR89">
        <v>5275532</v>
      </c>
      <c r="AS89">
        <v>5396117</v>
      </c>
      <c r="AT89">
        <v>5532423</v>
      </c>
      <c r="AU89">
        <v>5678534</v>
      </c>
      <c r="AV89">
        <v>6075548</v>
      </c>
      <c r="AW89">
        <v>6473457</v>
      </c>
      <c r="AX89">
        <v>6632873</v>
      </c>
      <c r="AY89">
        <v>6780493</v>
      </c>
      <c r="AZ89">
        <v>6931258</v>
      </c>
      <c r="BA89">
        <v>7109980</v>
      </c>
      <c r="BB89">
        <v>7211863</v>
      </c>
      <c r="BC89">
        <v>7694814</v>
      </c>
      <c r="BD89">
        <v>8658026</v>
      </c>
      <c r="BE89">
        <v>9494246</v>
      </c>
      <c r="BF89">
        <v>9964656</v>
      </c>
      <c r="BG89">
        <v>10215381</v>
      </c>
      <c r="BH89">
        <v>10459865</v>
      </c>
      <c r="BI89">
        <v>10698683</v>
      </c>
      <c r="BJ89">
        <v>10928721</v>
      </c>
      <c r="BK89">
        <v>11148278</v>
      </c>
    </row>
    <row r="90" spans="1:63">
      <c r="A90" t="s">
        <v>655</v>
      </c>
      <c r="B90">
        <v>9319283</v>
      </c>
      <c r="C90">
        <v>9639302</v>
      </c>
      <c r="D90">
        <v>9959414</v>
      </c>
      <c r="E90">
        <v>10277790</v>
      </c>
      <c r="F90">
        <v>10590934</v>
      </c>
      <c r="G90">
        <v>10897644</v>
      </c>
      <c r="H90">
        <v>11197568</v>
      </c>
      <c r="I90">
        <v>11491228</v>
      </c>
      <c r="J90">
        <v>11777849</v>
      </c>
      <c r="K90">
        <v>12042478</v>
      </c>
      <c r="L90">
        <v>12265305</v>
      </c>
      <c r="M90">
        <v>12444338</v>
      </c>
      <c r="N90">
        <v>12611997</v>
      </c>
      <c r="O90">
        <v>12789985</v>
      </c>
      <c r="P90">
        <v>12972497</v>
      </c>
      <c r="Q90">
        <v>13158942</v>
      </c>
      <c r="R90">
        <v>13346173</v>
      </c>
      <c r="S90">
        <v>13543521</v>
      </c>
      <c r="T90">
        <v>13750291</v>
      </c>
      <c r="U90">
        <v>13957795</v>
      </c>
      <c r="V90">
        <v>14172710</v>
      </c>
      <c r="W90">
        <v>14397391</v>
      </c>
      <c r="X90">
        <v>14634179</v>
      </c>
      <c r="Y90">
        <v>14885966</v>
      </c>
      <c r="Z90">
        <v>15147590</v>
      </c>
      <c r="AA90">
        <v>15413315</v>
      </c>
      <c r="AB90">
        <v>15721289</v>
      </c>
      <c r="AC90">
        <v>16072478</v>
      </c>
      <c r="AD90">
        <v>16430590</v>
      </c>
      <c r="AE90">
        <v>16249500</v>
      </c>
      <c r="AF90">
        <v>16348000</v>
      </c>
      <c r="AG90">
        <v>16451711</v>
      </c>
      <c r="AH90">
        <v>16439095</v>
      </c>
      <c r="AI90">
        <v>16380672</v>
      </c>
      <c r="AJ90">
        <v>16145766</v>
      </c>
      <c r="AK90">
        <v>15816243</v>
      </c>
      <c r="AL90">
        <v>15578227</v>
      </c>
      <c r="AM90">
        <v>15334405</v>
      </c>
      <c r="AN90">
        <v>15071640</v>
      </c>
      <c r="AO90">
        <v>14928374</v>
      </c>
      <c r="AP90">
        <v>14883626</v>
      </c>
      <c r="AQ90">
        <v>14858335</v>
      </c>
      <c r="AR90">
        <v>14858948</v>
      </c>
      <c r="AS90">
        <v>14909019</v>
      </c>
      <c r="AT90">
        <v>15012984</v>
      </c>
      <c r="AU90">
        <v>15147029</v>
      </c>
      <c r="AV90">
        <v>15308085</v>
      </c>
      <c r="AW90">
        <v>15484192</v>
      </c>
      <c r="AX90">
        <v>15776938</v>
      </c>
      <c r="AY90">
        <v>16092822</v>
      </c>
      <c r="AZ90">
        <v>16321872</v>
      </c>
      <c r="BA90">
        <v>16557202</v>
      </c>
      <c r="BB90">
        <v>16792090</v>
      </c>
      <c r="BC90">
        <v>17035551</v>
      </c>
      <c r="BD90">
        <v>17288285</v>
      </c>
      <c r="BE90">
        <v>17542806</v>
      </c>
      <c r="BF90">
        <v>17794055</v>
      </c>
      <c r="BG90">
        <v>18037776</v>
      </c>
      <c r="BH90">
        <v>18276452</v>
      </c>
      <c r="BI90">
        <v>18513673</v>
      </c>
      <c r="BJ90">
        <v>18755666</v>
      </c>
      <c r="BK90">
        <v>19000988</v>
      </c>
    </row>
    <row r="91" spans="1:63">
      <c r="A91" t="s">
        <v>657</v>
      </c>
      <c r="B91">
        <v>7751435</v>
      </c>
      <c r="C91">
        <v>8047470</v>
      </c>
      <c r="D91">
        <v>8363578</v>
      </c>
      <c r="E91">
        <v>8697200</v>
      </c>
      <c r="F91">
        <v>9047387</v>
      </c>
      <c r="G91">
        <v>9417207</v>
      </c>
      <c r="H91">
        <v>9802605</v>
      </c>
      <c r="I91">
        <v>10201068</v>
      </c>
      <c r="J91">
        <v>10613877</v>
      </c>
      <c r="K91">
        <v>11039551</v>
      </c>
      <c r="L91">
        <v>11473087</v>
      </c>
      <c r="M91">
        <v>11898457</v>
      </c>
      <c r="N91">
        <v>12322903</v>
      </c>
      <c r="O91">
        <v>12760405</v>
      </c>
      <c r="P91">
        <v>13203949</v>
      </c>
      <c r="Q91">
        <v>13651908</v>
      </c>
      <c r="R91">
        <v>14102268</v>
      </c>
      <c r="S91">
        <v>14577346</v>
      </c>
      <c r="T91">
        <v>15087423</v>
      </c>
      <c r="U91">
        <v>15620613</v>
      </c>
      <c r="V91">
        <v>16187124</v>
      </c>
      <c r="W91">
        <v>16785962</v>
      </c>
      <c r="X91">
        <v>17411491</v>
      </c>
      <c r="Y91">
        <v>18069461</v>
      </c>
      <c r="Z91">
        <v>18753176</v>
      </c>
      <c r="AA91">
        <v>19452161</v>
      </c>
      <c r="AB91">
        <v>20160879</v>
      </c>
      <c r="AC91">
        <v>20882094</v>
      </c>
      <c r="AD91">
        <v>21626122</v>
      </c>
      <c r="AE91">
        <v>22387803</v>
      </c>
      <c r="AF91">
        <v>23162269</v>
      </c>
      <c r="AG91">
        <v>23918235</v>
      </c>
      <c r="AH91">
        <v>24655723</v>
      </c>
      <c r="AI91">
        <v>25391830</v>
      </c>
      <c r="AJ91">
        <v>26133744</v>
      </c>
      <c r="AK91">
        <v>26878347</v>
      </c>
      <c r="AL91">
        <v>27615736</v>
      </c>
      <c r="AM91">
        <v>28364264</v>
      </c>
      <c r="AN91">
        <v>29137373</v>
      </c>
      <c r="AO91">
        <v>29965129</v>
      </c>
      <c r="AP91">
        <v>30851606</v>
      </c>
      <c r="AQ91">
        <v>31800343</v>
      </c>
      <c r="AR91">
        <v>32779823</v>
      </c>
      <c r="AS91">
        <v>33767122</v>
      </c>
      <c r="AT91">
        <v>34791836</v>
      </c>
      <c r="AU91">
        <v>35843010</v>
      </c>
      <c r="AV91">
        <v>36925253</v>
      </c>
      <c r="AW91">
        <v>38036793</v>
      </c>
      <c r="AX91">
        <v>39186895</v>
      </c>
      <c r="AY91">
        <v>40364444</v>
      </c>
      <c r="AZ91">
        <v>41517895</v>
      </c>
      <c r="BA91">
        <v>42635144</v>
      </c>
      <c r="BB91">
        <v>43725806</v>
      </c>
      <c r="BC91">
        <v>44792368</v>
      </c>
      <c r="BD91">
        <v>45831863</v>
      </c>
      <c r="BE91">
        <v>46851488</v>
      </c>
      <c r="BF91">
        <v>47894670</v>
      </c>
      <c r="BG91">
        <v>48948137</v>
      </c>
      <c r="BH91">
        <v>49953304</v>
      </c>
      <c r="BI91">
        <v>50951450</v>
      </c>
      <c r="BJ91">
        <v>51985780</v>
      </c>
      <c r="BK91">
        <v>53005614</v>
      </c>
    </row>
    <row r="92" spans="1:63">
      <c r="A92" t="s">
        <v>663</v>
      </c>
      <c r="B92">
        <v>47093</v>
      </c>
      <c r="C92">
        <v>48275</v>
      </c>
      <c r="D92">
        <v>49508</v>
      </c>
      <c r="E92">
        <v>50780</v>
      </c>
      <c r="F92">
        <v>52092</v>
      </c>
      <c r="G92">
        <v>53444</v>
      </c>
      <c r="H92">
        <v>54428</v>
      </c>
      <c r="I92">
        <v>54990</v>
      </c>
      <c r="J92">
        <v>55511</v>
      </c>
      <c r="K92">
        <v>56324</v>
      </c>
      <c r="L92">
        <v>57437</v>
      </c>
      <c r="M92">
        <v>58535</v>
      </c>
      <c r="N92">
        <v>59606</v>
      </c>
      <c r="O92">
        <v>60598</v>
      </c>
      <c r="P92">
        <v>60953</v>
      </c>
      <c r="Q92">
        <v>60675</v>
      </c>
      <c r="R92">
        <v>60310</v>
      </c>
      <c r="S92">
        <v>59894</v>
      </c>
      <c r="T92">
        <v>59465</v>
      </c>
      <c r="U92">
        <v>59775</v>
      </c>
      <c r="V92">
        <v>60813</v>
      </c>
      <c r="W92">
        <v>61875</v>
      </c>
      <c r="X92">
        <v>62977</v>
      </c>
      <c r="Y92">
        <v>64121</v>
      </c>
      <c r="Z92">
        <v>65338</v>
      </c>
      <c r="AA92">
        <v>66708</v>
      </c>
      <c r="AB92">
        <v>68266</v>
      </c>
      <c r="AC92">
        <v>69946</v>
      </c>
      <c r="AD92">
        <v>71680</v>
      </c>
      <c r="AE92">
        <v>73436</v>
      </c>
      <c r="AF92">
        <v>75124</v>
      </c>
      <c r="AG92">
        <v>76612</v>
      </c>
      <c r="AH92">
        <v>77901</v>
      </c>
      <c r="AI92">
        <v>79093</v>
      </c>
      <c r="AJ92">
        <v>80264</v>
      </c>
      <c r="AK92">
        <v>81481</v>
      </c>
      <c r="AL92">
        <v>82832</v>
      </c>
      <c r="AM92">
        <v>84308</v>
      </c>
      <c r="AN92">
        <v>85805</v>
      </c>
      <c r="AO92">
        <v>87289</v>
      </c>
      <c r="AP92">
        <v>88826</v>
      </c>
      <c r="AQ92">
        <v>90531</v>
      </c>
      <c r="AR92">
        <v>92400</v>
      </c>
      <c r="AS92">
        <v>94302</v>
      </c>
      <c r="AT92">
        <v>96224</v>
      </c>
      <c r="AU92">
        <v>98164</v>
      </c>
      <c r="AV92">
        <v>100083</v>
      </c>
      <c r="AW92">
        <v>101998</v>
      </c>
      <c r="AX92">
        <v>103966</v>
      </c>
      <c r="AY92">
        <v>105996</v>
      </c>
      <c r="AZ92">
        <v>107995</v>
      </c>
      <c r="BA92">
        <v>109871</v>
      </c>
      <c r="BB92">
        <v>111618</v>
      </c>
      <c r="BC92">
        <v>113311</v>
      </c>
      <c r="BD92">
        <v>114985</v>
      </c>
      <c r="BE92">
        <v>116707</v>
      </c>
      <c r="BF92">
        <v>118513</v>
      </c>
      <c r="BG92">
        <v>120362</v>
      </c>
      <c r="BH92">
        <v>122261</v>
      </c>
      <c r="BI92">
        <v>124241</v>
      </c>
      <c r="BJ92">
        <v>126463</v>
      </c>
      <c r="BK92">
        <v>128874</v>
      </c>
    </row>
    <row r="93" spans="1:63">
      <c r="A93" t="s">
        <v>1150</v>
      </c>
      <c r="B93">
        <v>25012374</v>
      </c>
      <c r="C93">
        <v>25765673</v>
      </c>
      <c r="D93">
        <v>26513030</v>
      </c>
      <c r="E93">
        <v>27261747</v>
      </c>
      <c r="F93">
        <v>27984155</v>
      </c>
      <c r="G93">
        <v>28704674</v>
      </c>
      <c r="H93">
        <v>29435571</v>
      </c>
      <c r="I93">
        <v>30130983</v>
      </c>
      <c r="J93">
        <v>30838302</v>
      </c>
      <c r="K93">
        <v>31544266</v>
      </c>
      <c r="L93">
        <v>32240827</v>
      </c>
      <c r="M93">
        <v>32882704</v>
      </c>
      <c r="N93">
        <v>33505406</v>
      </c>
      <c r="O93">
        <v>34103149</v>
      </c>
      <c r="P93">
        <v>34692266</v>
      </c>
      <c r="Q93">
        <v>35280725</v>
      </c>
      <c r="R93">
        <v>35848523</v>
      </c>
      <c r="S93">
        <v>36411795</v>
      </c>
      <c r="T93">
        <v>36969185</v>
      </c>
      <c r="U93">
        <v>37534236</v>
      </c>
      <c r="V93">
        <v>38123775</v>
      </c>
      <c r="W93">
        <v>38723248</v>
      </c>
      <c r="X93">
        <v>39326352</v>
      </c>
      <c r="Y93">
        <v>39910403</v>
      </c>
      <c r="Z93">
        <v>40405956</v>
      </c>
      <c r="AA93">
        <v>40805744</v>
      </c>
      <c r="AB93">
        <v>41213674</v>
      </c>
      <c r="AC93">
        <v>41621690</v>
      </c>
      <c r="AD93">
        <v>42031247</v>
      </c>
      <c r="AE93">
        <v>42449038</v>
      </c>
      <c r="AF93">
        <v>42869283</v>
      </c>
      <c r="AG93">
        <v>43295704</v>
      </c>
      <c r="AH93">
        <v>43747962</v>
      </c>
      <c r="AI93">
        <v>44194628</v>
      </c>
      <c r="AJ93">
        <v>44641540</v>
      </c>
      <c r="AK93">
        <v>45092991</v>
      </c>
      <c r="AL93">
        <v>45524681</v>
      </c>
      <c r="AM93">
        <v>45953580</v>
      </c>
      <c r="AN93">
        <v>46286503</v>
      </c>
      <c r="AO93">
        <v>46616677</v>
      </c>
      <c r="AP93">
        <v>47008111</v>
      </c>
      <c r="AQ93">
        <v>47370164</v>
      </c>
      <c r="AR93">
        <v>47644736</v>
      </c>
      <c r="AS93">
        <v>47892330</v>
      </c>
      <c r="AT93">
        <v>48082519</v>
      </c>
      <c r="AU93">
        <v>48184561</v>
      </c>
      <c r="AV93">
        <v>48438292</v>
      </c>
      <c r="AW93">
        <v>48683638</v>
      </c>
      <c r="AX93">
        <v>49054708</v>
      </c>
      <c r="AY93">
        <v>49307835</v>
      </c>
      <c r="AZ93">
        <v>49554112</v>
      </c>
      <c r="BA93">
        <v>49936638</v>
      </c>
      <c r="BB93">
        <v>50199853</v>
      </c>
      <c r="BC93">
        <v>50428893</v>
      </c>
      <c r="BD93">
        <v>50746659</v>
      </c>
      <c r="BE93">
        <v>51014947</v>
      </c>
      <c r="BF93">
        <v>51217803</v>
      </c>
      <c r="BG93">
        <v>51361911</v>
      </c>
      <c r="BH93">
        <v>51585058</v>
      </c>
      <c r="BI93">
        <v>51764822</v>
      </c>
      <c r="BJ93">
        <v>51836239</v>
      </c>
      <c r="BK93">
        <v>51744876</v>
      </c>
    </row>
    <row r="94" spans="1:63">
      <c r="A94" t="s">
        <v>669</v>
      </c>
      <c r="B94">
        <v>305415</v>
      </c>
      <c r="C94">
        <v>339697</v>
      </c>
      <c r="D94">
        <v>378190</v>
      </c>
      <c r="E94">
        <v>420494</v>
      </c>
      <c r="F94">
        <v>465748</v>
      </c>
      <c r="G94">
        <v>513840</v>
      </c>
      <c r="H94">
        <v>565463</v>
      </c>
      <c r="I94">
        <v>621242</v>
      </c>
      <c r="J94">
        <v>681117</v>
      </c>
      <c r="K94">
        <v>743044</v>
      </c>
      <c r="L94">
        <v>802786</v>
      </c>
      <c r="M94">
        <v>858734</v>
      </c>
      <c r="N94">
        <v>913785</v>
      </c>
      <c r="O94">
        <v>970527</v>
      </c>
      <c r="P94">
        <v>1030426</v>
      </c>
      <c r="Q94">
        <v>1095998</v>
      </c>
      <c r="R94">
        <v>1168791</v>
      </c>
      <c r="S94">
        <v>1247225</v>
      </c>
      <c r="T94">
        <v>1329074</v>
      </c>
      <c r="U94">
        <v>1412266</v>
      </c>
      <c r="V94">
        <v>1493870</v>
      </c>
      <c r="W94">
        <v>1573026</v>
      </c>
      <c r="X94">
        <v>1652921</v>
      </c>
      <c r="Y94">
        <v>1736028</v>
      </c>
      <c r="Z94">
        <v>1813986</v>
      </c>
      <c r="AA94">
        <v>1888975</v>
      </c>
      <c r="AB94">
        <v>1968093</v>
      </c>
      <c r="AC94">
        <v>2048477</v>
      </c>
      <c r="AD94">
        <v>2129153</v>
      </c>
      <c r="AE94">
        <v>2210013</v>
      </c>
      <c r="AF94">
        <v>1674938</v>
      </c>
      <c r="AG94">
        <v>1339500</v>
      </c>
      <c r="AH94">
        <v>1620633</v>
      </c>
      <c r="AI94">
        <v>1653645</v>
      </c>
      <c r="AJ94">
        <v>1641106</v>
      </c>
      <c r="AK94">
        <v>1655222</v>
      </c>
      <c r="AL94">
        <v>1703318</v>
      </c>
      <c r="AM94">
        <v>1761468</v>
      </c>
      <c r="AN94">
        <v>1819544</v>
      </c>
      <c r="AO94">
        <v>1877427</v>
      </c>
      <c r="AP94">
        <v>1934901</v>
      </c>
      <c r="AQ94">
        <v>1991674</v>
      </c>
      <c r="AR94">
        <v>2047364</v>
      </c>
      <c r="AS94">
        <v>2101506</v>
      </c>
      <c r="AT94">
        <v>2153481</v>
      </c>
      <c r="AU94">
        <v>2235403</v>
      </c>
      <c r="AV94">
        <v>2363409</v>
      </c>
      <c r="AW94">
        <v>2506769</v>
      </c>
      <c r="AX94">
        <v>2650930</v>
      </c>
      <c r="AY94">
        <v>2795550</v>
      </c>
      <c r="AZ94">
        <v>2943356</v>
      </c>
      <c r="BA94">
        <v>3143825</v>
      </c>
      <c r="BB94">
        <v>3394663</v>
      </c>
      <c r="BC94">
        <v>3646518</v>
      </c>
      <c r="BD94">
        <v>3761584</v>
      </c>
      <c r="BE94">
        <v>3908743</v>
      </c>
      <c r="BF94">
        <v>4048085</v>
      </c>
      <c r="BG94">
        <v>4124904</v>
      </c>
      <c r="BH94">
        <v>4317185</v>
      </c>
      <c r="BI94">
        <v>4441100</v>
      </c>
      <c r="BJ94">
        <v>4360444</v>
      </c>
      <c r="BK94">
        <v>4250114</v>
      </c>
    </row>
    <row r="95" spans="1:63">
      <c r="A95" t="s">
        <v>1151</v>
      </c>
      <c r="B95">
        <v>2172300</v>
      </c>
      <c r="C95">
        <v>2255900</v>
      </c>
      <c r="D95">
        <v>2333400</v>
      </c>
      <c r="E95">
        <v>2413700</v>
      </c>
      <c r="F95">
        <v>2495300</v>
      </c>
      <c r="G95">
        <v>2573300</v>
      </c>
      <c r="H95">
        <v>2655300</v>
      </c>
      <c r="I95">
        <v>2736500</v>
      </c>
      <c r="J95">
        <v>2818300</v>
      </c>
      <c r="K95">
        <v>2894800</v>
      </c>
      <c r="L95">
        <v>2959900</v>
      </c>
      <c r="M95">
        <v>3022300</v>
      </c>
      <c r="N95">
        <v>3088200</v>
      </c>
      <c r="O95">
        <v>3153800</v>
      </c>
      <c r="P95">
        <v>3223900</v>
      </c>
      <c r="Q95">
        <v>3292400</v>
      </c>
      <c r="R95">
        <v>3358700</v>
      </c>
      <c r="S95">
        <v>3423900</v>
      </c>
      <c r="T95">
        <v>3487100</v>
      </c>
      <c r="U95">
        <v>3552000</v>
      </c>
      <c r="V95">
        <v>3617400</v>
      </c>
      <c r="W95">
        <v>3685800</v>
      </c>
      <c r="X95">
        <v>3759300</v>
      </c>
      <c r="Y95">
        <v>3838300</v>
      </c>
      <c r="Z95">
        <v>3916400</v>
      </c>
      <c r="AA95">
        <v>3990300</v>
      </c>
      <c r="AB95">
        <v>4066500</v>
      </c>
      <c r="AC95">
        <v>4144600</v>
      </c>
      <c r="AD95">
        <v>4218400</v>
      </c>
      <c r="AE95">
        <v>4307500</v>
      </c>
      <c r="AF95">
        <v>4391200</v>
      </c>
      <c r="AG95">
        <v>4463600</v>
      </c>
      <c r="AH95">
        <v>4515400</v>
      </c>
      <c r="AI95">
        <v>4516700</v>
      </c>
      <c r="AJ95">
        <v>4515100</v>
      </c>
      <c r="AK95">
        <v>4560400</v>
      </c>
      <c r="AL95">
        <v>4628400</v>
      </c>
      <c r="AM95">
        <v>4696400</v>
      </c>
      <c r="AN95">
        <v>4769000</v>
      </c>
      <c r="AO95">
        <v>4840400</v>
      </c>
      <c r="AP95">
        <v>4898400</v>
      </c>
      <c r="AQ95">
        <v>4945100</v>
      </c>
      <c r="AR95">
        <v>4990700</v>
      </c>
      <c r="AS95">
        <v>5043300</v>
      </c>
      <c r="AT95">
        <v>5104700</v>
      </c>
      <c r="AU95">
        <v>5162600</v>
      </c>
      <c r="AV95">
        <v>5218400</v>
      </c>
      <c r="AW95">
        <v>5268400</v>
      </c>
      <c r="AX95">
        <v>5318700</v>
      </c>
      <c r="AY95">
        <v>5383300</v>
      </c>
      <c r="AZ95">
        <v>5447900</v>
      </c>
      <c r="BA95">
        <v>5514600</v>
      </c>
      <c r="BB95">
        <v>5607200</v>
      </c>
      <c r="BC95">
        <v>5719600</v>
      </c>
      <c r="BD95">
        <v>5835500</v>
      </c>
      <c r="BE95">
        <v>5956900</v>
      </c>
      <c r="BF95">
        <v>6079500</v>
      </c>
      <c r="BG95">
        <v>6198200</v>
      </c>
      <c r="BH95">
        <v>6322800</v>
      </c>
      <c r="BI95">
        <v>6456200</v>
      </c>
      <c r="BJ95">
        <v>6579900</v>
      </c>
      <c r="BK95">
        <v>6691800</v>
      </c>
    </row>
    <row r="96" spans="1:63">
      <c r="A96" t="s">
        <v>671</v>
      </c>
      <c r="B96">
        <v>2122532</v>
      </c>
      <c r="C96">
        <v>2171141</v>
      </c>
      <c r="D96">
        <v>2221615</v>
      </c>
      <c r="E96">
        <v>2273219</v>
      </c>
      <c r="F96">
        <v>2325513</v>
      </c>
      <c r="G96">
        <v>2379456</v>
      </c>
      <c r="H96">
        <v>2434861</v>
      </c>
      <c r="I96">
        <v>2491927</v>
      </c>
      <c r="J96">
        <v>2551070</v>
      </c>
      <c r="K96">
        <v>2612111</v>
      </c>
      <c r="L96">
        <v>2675283</v>
      </c>
      <c r="M96">
        <v>2740732</v>
      </c>
      <c r="N96">
        <v>2808290</v>
      </c>
      <c r="O96">
        <v>2877561</v>
      </c>
      <c r="P96">
        <v>2946882</v>
      </c>
      <c r="Q96">
        <v>3012720</v>
      </c>
      <c r="R96">
        <v>3072017</v>
      </c>
      <c r="S96">
        <v>3125742</v>
      </c>
      <c r="T96">
        <v>3177945</v>
      </c>
      <c r="U96">
        <v>3233700</v>
      </c>
      <c r="V96">
        <v>3297519</v>
      </c>
      <c r="W96">
        <v>3370993</v>
      </c>
      <c r="X96">
        <v>3453691</v>
      </c>
      <c r="Y96">
        <v>3543861</v>
      </c>
      <c r="Z96">
        <v>3639956</v>
      </c>
      <c r="AA96">
        <v>3741604</v>
      </c>
      <c r="AB96">
        <v>3848390</v>
      </c>
      <c r="AC96">
        <v>3959697</v>
      </c>
      <c r="AD96">
        <v>4074961</v>
      </c>
      <c r="AE96">
        <v>4193532</v>
      </c>
      <c r="AF96">
        <v>4314443</v>
      </c>
      <c r="AG96">
        <v>4437225</v>
      </c>
      <c r="AH96">
        <v>4561106</v>
      </c>
      <c r="AI96">
        <v>4685296</v>
      </c>
      <c r="AJ96">
        <v>4807950</v>
      </c>
      <c r="AK96">
        <v>4927432</v>
      </c>
      <c r="AL96">
        <v>5043914</v>
      </c>
      <c r="AM96">
        <v>5150538</v>
      </c>
      <c r="AN96">
        <v>5246922</v>
      </c>
      <c r="AO96">
        <v>5340056</v>
      </c>
      <c r="AP96">
        <v>5430853</v>
      </c>
      <c r="AQ96">
        <v>5519707</v>
      </c>
      <c r="AR96">
        <v>5606101</v>
      </c>
      <c r="AS96">
        <v>5689065</v>
      </c>
      <c r="AT96">
        <v>5768167</v>
      </c>
      <c r="AU96">
        <v>5852970</v>
      </c>
      <c r="AV96">
        <v>5946593</v>
      </c>
      <c r="AW96">
        <v>6041348</v>
      </c>
      <c r="AX96">
        <v>6135861</v>
      </c>
      <c r="AY96">
        <v>6229930</v>
      </c>
      <c r="AZ96">
        <v>6323418</v>
      </c>
      <c r="BA96">
        <v>6416327</v>
      </c>
      <c r="BB96">
        <v>6508803</v>
      </c>
      <c r="BC96">
        <v>6600742</v>
      </c>
      <c r="BD96">
        <v>6691454</v>
      </c>
      <c r="BE96">
        <v>6787419</v>
      </c>
      <c r="BF96">
        <v>6891363</v>
      </c>
      <c r="BG96">
        <v>6997917</v>
      </c>
      <c r="BH96">
        <v>7105006</v>
      </c>
      <c r="BI96">
        <v>7212053</v>
      </c>
      <c r="BJ96">
        <v>7319399</v>
      </c>
      <c r="BK96">
        <v>7425057</v>
      </c>
    </row>
    <row r="97" spans="1:63">
      <c r="A97" t="s">
        <v>691</v>
      </c>
      <c r="B97">
        <v>2120979</v>
      </c>
      <c r="C97">
        <v>2152681</v>
      </c>
      <c r="D97">
        <v>2181586</v>
      </c>
      <c r="E97">
        <v>2210919</v>
      </c>
      <c r="F97">
        <v>2240623</v>
      </c>
      <c r="G97">
        <v>2265919</v>
      </c>
      <c r="H97">
        <v>2283217</v>
      </c>
      <c r="I97">
        <v>2301220</v>
      </c>
      <c r="J97">
        <v>2323619</v>
      </c>
      <c r="K97">
        <v>2343173</v>
      </c>
      <c r="L97">
        <v>2359164</v>
      </c>
      <c r="M97">
        <v>2376389</v>
      </c>
      <c r="N97">
        <v>2395674</v>
      </c>
      <c r="O97">
        <v>2415819</v>
      </c>
      <c r="P97">
        <v>2437186</v>
      </c>
      <c r="Q97">
        <v>2456130</v>
      </c>
      <c r="R97">
        <v>2470989</v>
      </c>
      <c r="S97">
        <v>2485073</v>
      </c>
      <c r="T97">
        <v>2497921</v>
      </c>
      <c r="U97">
        <v>2505953</v>
      </c>
      <c r="V97">
        <v>2511701</v>
      </c>
      <c r="W97">
        <v>2519421</v>
      </c>
      <c r="X97">
        <v>2531080</v>
      </c>
      <c r="Y97">
        <v>2546011</v>
      </c>
      <c r="Z97">
        <v>2562047</v>
      </c>
      <c r="AA97">
        <v>2578873</v>
      </c>
      <c r="AB97">
        <v>2599892</v>
      </c>
      <c r="AC97">
        <v>2626583</v>
      </c>
      <c r="AD97">
        <v>2653434</v>
      </c>
      <c r="AE97">
        <v>2666955</v>
      </c>
      <c r="AF97">
        <v>2663151</v>
      </c>
      <c r="AG97">
        <v>2650581</v>
      </c>
      <c r="AH97">
        <v>2614338</v>
      </c>
      <c r="AI97">
        <v>2563290</v>
      </c>
      <c r="AJ97">
        <v>2520742</v>
      </c>
      <c r="AK97">
        <v>2485056</v>
      </c>
      <c r="AL97">
        <v>2457222</v>
      </c>
      <c r="AM97">
        <v>2432851</v>
      </c>
      <c r="AN97">
        <v>2410019</v>
      </c>
      <c r="AO97">
        <v>2390482</v>
      </c>
      <c r="AP97">
        <v>2367550</v>
      </c>
      <c r="AQ97">
        <v>2337170</v>
      </c>
      <c r="AR97">
        <v>2310173</v>
      </c>
      <c r="AS97">
        <v>2287955</v>
      </c>
      <c r="AT97">
        <v>2263122</v>
      </c>
      <c r="AU97">
        <v>2238799</v>
      </c>
      <c r="AV97">
        <v>2218357</v>
      </c>
      <c r="AW97">
        <v>2200325</v>
      </c>
      <c r="AX97">
        <v>2177322</v>
      </c>
      <c r="AY97">
        <v>2141669</v>
      </c>
      <c r="AZ97">
        <v>2097555</v>
      </c>
      <c r="BA97">
        <v>2059709</v>
      </c>
      <c r="BB97">
        <v>2034319</v>
      </c>
      <c r="BC97">
        <v>2012647</v>
      </c>
      <c r="BD97">
        <v>1993782</v>
      </c>
      <c r="BE97">
        <v>1977527</v>
      </c>
      <c r="BF97">
        <v>1959537</v>
      </c>
      <c r="BG97">
        <v>1942248</v>
      </c>
      <c r="BH97">
        <v>1927174</v>
      </c>
      <c r="BI97">
        <v>1913822</v>
      </c>
      <c r="BJ97">
        <v>1900449</v>
      </c>
      <c r="BK97">
        <v>1884490</v>
      </c>
    </row>
    <row r="98" spans="1:63">
      <c r="A98" t="s">
        <v>673</v>
      </c>
      <c r="B98">
        <v>1798092</v>
      </c>
      <c r="C98">
        <v>1853295</v>
      </c>
      <c r="D98">
        <v>1911959</v>
      </c>
      <c r="E98">
        <v>1971511</v>
      </c>
      <c r="F98">
        <v>2030440</v>
      </c>
      <c r="G98">
        <v>2087445</v>
      </c>
      <c r="H98">
        <v>2145646</v>
      </c>
      <c r="I98">
        <v>2203202</v>
      </c>
      <c r="J98">
        <v>2262291</v>
      </c>
      <c r="K98">
        <v>2323823</v>
      </c>
      <c r="L98">
        <v>2381791</v>
      </c>
      <c r="M98">
        <v>2442137</v>
      </c>
      <c r="N98">
        <v>2505965</v>
      </c>
      <c r="O98">
        <v>2569841</v>
      </c>
      <c r="P98">
        <v>2632880</v>
      </c>
      <c r="Q98">
        <v>2691586</v>
      </c>
      <c r="R98">
        <v>3070419</v>
      </c>
      <c r="S98">
        <v>3457617</v>
      </c>
      <c r="T98">
        <v>3183405</v>
      </c>
      <c r="U98">
        <v>2902164</v>
      </c>
      <c r="V98">
        <v>2963702</v>
      </c>
      <c r="W98">
        <v>3027222</v>
      </c>
      <c r="X98">
        <v>3070133</v>
      </c>
      <c r="Y98">
        <v>3106990</v>
      </c>
      <c r="Z98">
        <v>3163558</v>
      </c>
      <c r="AA98">
        <v>3226750</v>
      </c>
      <c r="AB98">
        <v>3308010</v>
      </c>
      <c r="AC98">
        <v>3390870</v>
      </c>
      <c r="AD98">
        <v>3457148</v>
      </c>
      <c r="AE98">
        <v>3525502</v>
      </c>
      <c r="AF98">
        <v>3593700</v>
      </c>
      <c r="AG98">
        <v>3666734</v>
      </c>
      <c r="AH98">
        <v>3745407</v>
      </c>
      <c r="AI98">
        <v>3818796</v>
      </c>
      <c r="AJ98">
        <v>3888144</v>
      </c>
      <c r="AK98">
        <v>3959640</v>
      </c>
      <c r="AL98">
        <v>4034243</v>
      </c>
      <c r="AM98">
        <v>4107551</v>
      </c>
      <c r="AN98">
        <v>4178784</v>
      </c>
      <c r="AO98">
        <v>4250020</v>
      </c>
      <c r="AP98">
        <v>4320642</v>
      </c>
      <c r="AQ98">
        <v>4389200</v>
      </c>
      <c r="AR98">
        <v>4446666</v>
      </c>
      <c r="AS98">
        <v>4504807</v>
      </c>
      <c r="AT98">
        <v>4574797</v>
      </c>
      <c r="AU98">
        <v>4643044</v>
      </c>
      <c r="AV98">
        <v>4719864</v>
      </c>
      <c r="AW98">
        <v>4809608</v>
      </c>
      <c r="AX98">
        <v>4887613</v>
      </c>
      <c r="AY98">
        <v>4951135</v>
      </c>
      <c r="AZ98">
        <v>4995800</v>
      </c>
      <c r="BA98">
        <v>5045056</v>
      </c>
      <c r="BB98">
        <v>5178337</v>
      </c>
      <c r="BC98">
        <v>5678851</v>
      </c>
      <c r="BD98">
        <v>6274342</v>
      </c>
      <c r="BE98">
        <v>6398940</v>
      </c>
      <c r="BF98">
        <v>6258619</v>
      </c>
      <c r="BG98">
        <v>6109252</v>
      </c>
      <c r="BH98">
        <v>5950839</v>
      </c>
      <c r="BI98">
        <v>5781907</v>
      </c>
      <c r="BJ98">
        <v>5662923</v>
      </c>
      <c r="BK98">
        <v>5592631</v>
      </c>
    </row>
    <row r="99" spans="1:63">
      <c r="A99" t="s">
        <v>685</v>
      </c>
      <c r="B99">
        <v>737838</v>
      </c>
      <c r="C99">
        <v>760895</v>
      </c>
      <c r="D99">
        <v>784681</v>
      </c>
      <c r="E99">
        <v>809138</v>
      </c>
      <c r="F99">
        <v>834215</v>
      </c>
      <c r="G99">
        <v>860220</v>
      </c>
      <c r="H99">
        <v>887841</v>
      </c>
      <c r="I99">
        <v>918923</v>
      </c>
      <c r="J99">
        <v>952992</v>
      </c>
      <c r="K99">
        <v>987909</v>
      </c>
      <c r="L99">
        <v>1023481</v>
      </c>
      <c r="M99">
        <v>1059879</v>
      </c>
      <c r="N99">
        <v>1097242</v>
      </c>
      <c r="O99">
        <v>1135631</v>
      </c>
      <c r="P99">
        <v>1175369</v>
      </c>
      <c r="Q99">
        <v>1216180</v>
      </c>
      <c r="R99">
        <v>1256478</v>
      </c>
      <c r="S99">
        <v>1294435</v>
      </c>
      <c r="T99">
        <v>1331213</v>
      </c>
      <c r="U99">
        <v>1368917</v>
      </c>
      <c r="V99">
        <v>1407672</v>
      </c>
      <c r="W99">
        <v>1447501</v>
      </c>
      <c r="X99">
        <v>1488399</v>
      </c>
      <c r="Y99">
        <v>1530331</v>
      </c>
      <c r="Z99">
        <v>1573267</v>
      </c>
      <c r="AA99">
        <v>1616697</v>
      </c>
      <c r="AB99">
        <v>1659793</v>
      </c>
      <c r="AC99">
        <v>1698939</v>
      </c>
      <c r="AD99">
        <v>1733733</v>
      </c>
      <c r="AE99">
        <v>1767091</v>
      </c>
      <c r="AF99">
        <v>1798997</v>
      </c>
      <c r="AG99">
        <v>1829509</v>
      </c>
      <c r="AH99">
        <v>1858507</v>
      </c>
      <c r="AI99">
        <v>1885478</v>
      </c>
      <c r="AJ99">
        <v>1910642</v>
      </c>
      <c r="AK99">
        <v>1934079</v>
      </c>
      <c r="AL99">
        <v>1955098</v>
      </c>
      <c r="AM99">
        <v>1972579</v>
      </c>
      <c r="AN99">
        <v>1985639</v>
      </c>
      <c r="AO99">
        <v>1994243</v>
      </c>
      <c r="AP99">
        <v>1998630</v>
      </c>
      <c r="AQ99">
        <v>1999473</v>
      </c>
      <c r="AR99">
        <v>1997534</v>
      </c>
      <c r="AS99">
        <v>1993030</v>
      </c>
      <c r="AT99">
        <v>1985384</v>
      </c>
      <c r="AU99">
        <v>1977424</v>
      </c>
      <c r="AV99">
        <v>1976780</v>
      </c>
      <c r="AW99">
        <v>1983465</v>
      </c>
      <c r="AX99">
        <v>1995014</v>
      </c>
      <c r="AY99">
        <v>2009169</v>
      </c>
      <c r="AZ99">
        <v>2022747</v>
      </c>
      <c r="BA99">
        <v>2037677</v>
      </c>
      <c r="BB99">
        <v>2054718</v>
      </c>
      <c r="BC99">
        <v>2073939</v>
      </c>
      <c r="BD99">
        <v>2095242</v>
      </c>
      <c r="BE99">
        <v>2118521</v>
      </c>
      <c r="BF99">
        <v>2143872</v>
      </c>
      <c r="BG99">
        <v>2170617</v>
      </c>
      <c r="BH99">
        <v>2198017</v>
      </c>
      <c r="BI99">
        <v>2225702</v>
      </c>
      <c r="BJ99">
        <v>2254100</v>
      </c>
      <c r="BK99">
        <v>2281454</v>
      </c>
    </row>
    <row r="100" spans="1:63">
      <c r="A100" t="s">
        <v>675</v>
      </c>
      <c r="B100">
        <v>1137026</v>
      </c>
      <c r="C100">
        <v>1165005</v>
      </c>
      <c r="D100">
        <v>1194085</v>
      </c>
      <c r="E100">
        <v>1224169</v>
      </c>
      <c r="F100">
        <v>1255197</v>
      </c>
      <c r="G100">
        <v>1287315</v>
      </c>
      <c r="H100">
        <v>1320315</v>
      </c>
      <c r="I100">
        <v>1354287</v>
      </c>
      <c r="J100">
        <v>1389453</v>
      </c>
      <c r="K100">
        <v>1425879</v>
      </c>
      <c r="L100">
        <v>1463563</v>
      </c>
      <c r="M100">
        <v>1501658</v>
      </c>
      <c r="N100">
        <v>1540995</v>
      </c>
      <c r="O100">
        <v>1582697</v>
      </c>
      <c r="P100">
        <v>1626283</v>
      </c>
      <c r="Q100">
        <v>1671632</v>
      </c>
      <c r="R100">
        <v>1718482</v>
      </c>
      <c r="S100">
        <v>1768092</v>
      </c>
      <c r="T100">
        <v>1820861</v>
      </c>
      <c r="U100">
        <v>1875566</v>
      </c>
      <c r="V100">
        <v>1932169</v>
      </c>
      <c r="W100">
        <v>1989690</v>
      </c>
      <c r="X100">
        <v>2047602</v>
      </c>
      <c r="Y100">
        <v>2109151</v>
      </c>
      <c r="Z100">
        <v>2174194</v>
      </c>
      <c r="AA100">
        <v>2239724</v>
      </c>
      <c r="AB100">
        <v>2305860</v>
      </c>
      <c r="AC100">
        <v>2372449</v>
      </c>
      <c r="AD100">
        <v>2439639</v>
      </c>
      <c r="AE100">
        <v>2507600</v>
      </c>
      <c r="AF100">
        <v>2209731</v>
      </c>
      <c r="AG100">
        <v>1939236</v>
      </c>
      <c r="AH100">
        <v>2052626</v>
      </c>
      <c r="AI100">
        <v>2132771</v>
      </c>
      <c r="AJ100">
        <v>2125198</v>
      </c>
      <c r="AK100">
        <v>2142422</v>
      </c>
      <c r="AL100">
        <v>2203966</v>
      </c>
      <c r="AM100">
        <v>2383300</v>
      </c>
      <c r="AN100">
        <v>2639224</v>
      </c>
      <c r="AO100">
        <v>2789743</v>
      </c>
      <c r="AP100">
        <v>2895224</v>
      </c>
      <c r="AQ100">
        <v>2981648</v>
      </c>
      <c r="AR100">
        <v>3060599</v>
      </c>
      <c r="AS100">
        <v>3085173</v>
      </c>
      <c r="AT100">
        <v>3122447</v>
      </c>
      <c r="AU100">
        <v>3266318</v>
      </c>
      <c r="AV100">
        <v>3455397</v>
      </c>
      <c r="AW100">
        <v>3632740</v>
      </c>
      <c r="AX100">
        <v>3783887</v>
      </c>
      <c r="AY100">
        <v>3905066</v>
      </c>
      <c r="AZ100">
        <v>4019956</v>
      </c>
      <c r="BA100">
        <v>4181150</v>
      </c>
      <c r="BB100">
        <v>4331740</v>
      </c>
      <c r="BC100">
        <v>4427313</v>
      </c>
      <c r="BD100">
        <v>4519398</v>
      </c>
      <c r="BE100">
        <v>4612329</v>
      </c>
      <c r="BF100">
        <v>4706097</v>
      </c>
      <c r="BG100">
        <v>4796631</v>
      </c>
      <c r="BH100">
        <v>4889391</v>
      </c>
      <c r="BI100">
        <v>4985289</v>
      </c>
      <c r="BJ100">
        <v>5087584</v>
      </c>
      <c r="BK100">
        <v>5193416</v>
      </c>
    </row>
    <row r="101" spans="1:63">
      <c r="A101" t="s">
        <v>677</v>
      </c>
      <c r="B101">
        <v>1426986</v>
      </c>
      <c r="C101">
        <v>1478760</v>
      </c>
      <c r="D101">
        <v>1535157</v>
      </c>
      <c r="E101">
        <v>1594758</v>
      </c>
      <c r="F101">
        <v>1652102</v>
      </c>
      <c r="G101">
        <v>1700072</v>
      </c>
      <c r="H101">
        <v>1739831</v>
      </c>
      <c r="I101">
        <v>1778578</v>
      </c>
      <c r="J101">
        <v>1819393</v>
      </c>
      <c r="K101">
        <v>1862823</v>
      </c>
      <c r="L101">
        <v>1909177</v>
      </c>
      <c r="M101">
        <v>1958320</v>
      </c>
      <c r="N101">
        <v>2012796</v>
      </c>
      <c r="O101">
        <v>2084256</v>
      </c>
      <c r="P101">
        <v>2179446</v>
      </c>
      <c r="Q101">
        <v>2291841</v>
      </c>
      <c r="R101">
        <v>2413760</v>
      </c>
      <c r="S101">
        <v>2541805</v>
      </c>
      <c r="T101">
        <v>2676117</v>
      </c>
      <c r="U101">
        <v>2816917</v>
      </c>
      <c r="V101">
        <v>2962720</v>
      </c>
      <c r="W101">
        <v>3112015</v>
      </c>
      <c r="X101">
        <v>3265457</v>
      </c>
      <c r="Y101">
        <v>3423592</v>
      </c>
      <c r="Z101">
        <v>3564547</v>
      </c>
      <c r="AA101">
        <v>3684313</v>
      </c>
      <c r="AB101">
        <v>3800110</v>
      </c>
      <c r="AC101">
        <v>3911939</v>
      </c>
      <c r="AD101">
        <v>4021565</v>
      </c>
      <c r="AE101">
        <v>4130042</v>
      </c>
      <c r="AF101">
        <v>4236983</v>
      </c>
      <c r="AG101">
        <v>4341971</v>
      </c>
      <c r="AH101">
        <v>4444820</v>
      </c>
      <c r="AI101">
        <v>4544970</v>
      </c>
      <c r="AJ101">
        <v>4641296</v>
      </c>
      <c r="AK101">
        <v>4733063</v>
      </c>
      <c r="AL101">
        <v>4820066</v>
      </c>
      <c r="AM101">
        <v>4902346</v>
      </c>
      <c r="AN101">
        <v>4980962</v>
      </c>
      <c r="AO101">
        <v>5057998</v>
      </c>
      <c r="AP101">
        <v>5154790</v>
      </c>
      <c r="AQ101">
        <v>5275916</v>
      </c>
      <c r="AR101">
        <v>5405326</v>
      </c>
      <c r="AS101">
        <v>5542641</v>
      </c>
      <c r="AT101">
        <v>5687563</v>
      </c>
      <c r="AU101">
        <v>5837986</v>
      </c>
      <c r="AV101">
        <v>5973369</v>
      </c>
      <c r="AW101">
        <v>6097177</v>
      </c>
      <c r="AX101">
        <v>6228370</v>
      </c>
      <c r="AY101">
        <v>6360191</v>
      </c>
      <c r="AZ101">
        <v>6491988</v>
      </c>
      <c r="BA101">
        <v>6188132</v>
      </c>
      <c r="BB101">
        <v>5869870</v>
      </c>
      <c r="BC101">
        <v>5985221</v>
      </c>
      <c r="BD101">
        <v>6097764</v>
      </c>
      <c r="BE101">
        <v>6192235</v>
      </c>
      <c r="BF101">
        <v>6282196</v>
      </c>
      <c r="BG101">
        <v>6378261</v>
      </c>
      <c r="BH101">
        <v>6477793</v>
      </c>
      <c r="BI101">
        <v>6569088</v>
      </c>
      <c r="BJ101">
        <v>6653942</v>
      </c>
      <c r="BK101">
        <v>6735277</v>
      </c>
    </row>
    <row r="102" spans="1:63">
      <c r="A102" t="s">
        <v>681</v>
      </c>
      <c r="B102">
        <v>16472</v>
      </c>
      <c r="C102">
        <v>16834</v>
      </c>
      <c r="D102">
        <v>17221</v>
      </c>
      <c r="E102">
        <v>17625</v>
      </c>
      <c r="F102">
        <v>18058</v>
      </c>
      <c r="G102">
        <v>18500</v>
      </c>
      <c r="H102">
        <v>18957</v>
      </c>
      <c r="I102">
        <v>19467</v>
      </c>
      <c r="J102">
        <v>20011</v>
      </c>
      <c r="K102">
        <v>20558</v>
      </c>
      <c r="L102">
        <v>21089</v>
      </c>
      <c r="M102">
        <v>21517</v>
      </c>
      <c r="N102">
        <v>21873</v>
      </c>
      <c r="O102">
        <v>22251</v>
      </c>
      <c r="P102">
        <v>22638</v>
      </c>
      <c r="Q102">
        <v>23030</v>
      </c>
      <c r="R102">
        <v>23416</v>
      </c>
      <c r="S102">
        <v>23803</v>
      </c>
      <c r="T102">
        <v>24205</v>
      </c>
      <c r="U102">
        <v>24616</v>
      </c>
      <c r="V102">
        <v>25003</v>
      </c>
      <c r="W102">
        <v>25346</v>
      </c>
      <c r="X102">
        <v>25689</v>
      </c>
      <c r="Y102">
        <v>26055</v>
      </c>
      <c r="Z102">
        <v>26420</v>
      </c>
      <c r="AA102">
        <v>26785</v>
      </c>
      <c r="AB102">
        <v>27159</v>
      </c>
      <c r="AC102">
        <v>27542</v>
      </c>
      <c r="AD102">
        <v>27944</v>
      </c>
      <c r="AE102">
        <v>28357</v>
      </c>
      <c r="AF102">
        <v>28765</v>
      </c>
      <c r="AG102">
        <v>29168</v>
      </c>
      <c r="AH102">
        <v>29581</v>
      </c>
      <c r="AI102">
        <v>30012</v>
      </c>
      <c r="AJ102">
        <v>30447</v>
      </c>
      <c r="AK102">
        <v>30890</v>
      </c>
      <c r="AL102">
        <v>31337</v>
      </c>
      <c r="AM102">
        <v>31770</v>
      </c>
      <c r="AN102">
        <v>32190</v>
      </c>
      <c r="AO102">
        <v>32615</v>
      </c>
      <c r="AP102">
        <v>33026</v>
      </c>
      <c r="AQ102">
        <v>33376</v>
      </c>
      <c r="AR102">
        <v>33693</v>
      </c>
      <c r="AS102">
        <v>34000</v>
      </c>
      <c r="AT102">
        <v>34300</v>
      </c>
      <c r="AU102">
        <v>34603</v>
      </c>
      <c r="AV102">
        <v>34889</v>
      </c>
      <c r="AW102">
        <v>35150</v>
      </c>
      <c r="AX102">
        <v>35401</v>
      </c>
      <c r="AY102">
        <v>35675</v>
      </c>
      <c r="AZ102">
        <v>35926</v>
      </c>
      <c r="BA102">
        <v>36189</v>
      </c>
      <c r="BB102">
        <v>36505</v>
      </c>
      <c r="BC102">
        <v>36806</v>
      </c>
      <c r="BD102">
        <v>37096</v>
      </c>
      <c r="BE102">
        <v>37355</v>
      </c>
      <c r="BF102">
        <v>37609</v>
      </c>
      <c r="BG102">
        <v>37889</v>
      </c>
      <c r="BH102">
        <v>38181</v>
      </c>
      <c r="BI102">
        <v>38482</v>
      </c>
      <c r="BJ102">
        <v>38756</v>
      </c>
      <c r="BK102">
        <v>39039</v>
      </c>
    </row>
    <row r="103" spans="1:63">
      <c r="A103" t="s">
        <v>687</v>
      </c>
      <c r="B103">
        <v>2778550</v>
      </c>
      <c r="C103">
        <v>2823550</v>
      </c>
      <c r="D103">
        <v>2863350</v>
      </c>
      <c r="E103">
        <v>2898950</v>
      </c>
      <c r="F103">
        <v>2935200</v>
      </c>
      <c r="G103">
        <v>2971450</v>
      </c>
      <c r="H103">
        <v>3008050</v>
      </c>
      <c r="I103">
        <v>3044400</v>
      </c>
      <c r="J103">
        <v>3078850</v>
      </c>
      <c r="K103">
        <v>3107321</v>
      </c>
      <c r="L103">
        <v>3139689</v>
      </c>
      <c r="M103">
        <v>3179041</v>
      </c>
      <c r="N103">
        <v>3213622</v>
      </c>
      <c r="O103">
        <v>3244438</v>
      </c>
      <c r="P103">
        <v>3273894</v>
      </c>
      <c r="Q103">
        <v>3301652</v>
      </c>
      <c r="R103">
        <v>3328664</v>
      </c>
      <c r="S103">
        <v>3355036</v>
      </c>
      <c r="T103">
        <v>3379514</v>
      </c>
      <c r="U103">
        <v>3397842</v>
      </c>
      <c r="V103">
        <v>3413202</v>
      </c>
      <c r="W103">
        <v>3432947</v>
      </c>
      <c r="X103">
        <v>3457179</v>
      </c>
      <c r="Y103">
        <v>3485192</v>
      </c>
      <c r="Z103">
        <v>3514205</v>
      </c>
      <c r="AA103">
        <v>3544543</v>
      </c>
      <c r="AB103">
        <v>3578914</v>
      </c>
      <c r="AC103">
        <v>3616367</v>
      </c>
      <c r="AD103">
        <v>3655049</v>
      </c>
      <c r="AE103">
        <v>3684255</v>
      </c>
      <c r="AF103">
        <v>3697838</v>
      </c>
      <c r="AG103">
        <v>3704134</v>
      </c>
      <c r="AH103">
        <v>3700114</v>
      </c>
      <c r="AI103">
        <v>3682613</v>
      </c>
      <c r="AJ103">
        <v>3657144</v>
      </c>
      <c r="AK103">
        <v>3629102</v>
      </c>
      <c r="AL103">
        <v>3601613</v>
      </c>
      <c r="AM103">
        <v>3575137</v>
      </c>
      <c r="AN103">
        <v>3549331</v>
      </c>
      <c r="AO103">
        <v>3524238</v>
      </c>
      <c r="AP103">
        <v>3499536</v>
      </c>
      <c r="AQ103">
        <v>3470818</v>
      </c>
      <c r="AR103">
        <v>3443067</v>
      </c>
      <c r="AS103">
        <v>3415213</v>
      </c>
      <c r="AT103">
        <v>3377075</v>
      </c>
      <c r="AU103">
        <v>3322528</v>
      </c>
      <c r="AV103">
        <v>3269909</v>
      </c>
      <c r="AW103">
        <v>3231294</v>
      </c>
      <c r="AX103">
        <v>3198231</v>
      </c>
      <c r="AY103">
        <v>3162916</v>
      </c>
      <c r="AZ103">
        <v>3097282</v>
      </c>
      <c r="BA103">
        <v>3028115</v>
      </c>
      <c r="BB103">
        <v>2987773</v>
      </c>
      <c r="BC103">
        <v>2957689</v>
      </c>
      <c r="BD103">
        <v>2932367</v>
      </c>
      <c r="BE103">
        <v>2904910</v>
      </c>
      <c r="BF103">
        <v>2868231</v>
      </c>
      <c r="BG103">
        <v>2828403</v>
      </c>
      <c r="BH103">
        <v>2801543</v>
      </c>
      <c r="BI103">
        <v>2794137</v>
      </c>
      <c r="BJ103">
        <v>2794885</v>
      </c>
      <c r="BK103">
        <v>2800839</v>
      </c>
    </row>
    <row r="104" spans="1:63">
      <c r="A104" t="s">
        <v>689</v>
      </c>
      <c r="B104">
        <v>313970</v>
      </c>
      <c r="C104">
        <v>316845</v>
      </c>
      <c r="D104">
        <v>320750</v>
      </c>
      <c r="E104">
        <v>324100</v>
      </c>
      <c r="F104">
        <v>327750</v>
      </c>
      <c r="G104">
        <v>331500</v>
      </c>
      <c r="H104">
        <v>333895</v>
      </c>
      <c r="I104">
        <v>334995</v>
      </c>
      <c r="J104">
        <v>335850</v>
      </c>
      <c r="K104">
        <v>337500</v>
      </c>
      <c r="L104">
        <v>339171</v>
      </c>
      <c r="M104">
        <v>342421</v>
      </c>
      <c r="N104">
        <v>346600</v>
      </c>
      <c r="O104">
        <v>350450</v>
      </c>
      <c r="P104">
        <v>355050</v>
      </c>
      <c r="Q104">
        <v>358950</v>
      </c>
      <c r="R104">
        <v>360731</v>
      </c>
      <c r="S104">
        <v>361358</v>
      </c>
      <c r="T104">
        <v>362007</v>
      </c>
      <c r="U104">
        <v>362856</v>
      </c>
      <c r="V104">
        <v>364150</v>
      </c>
      <c r="W104">
        <v>365225</v>
      </c>
      <c r="X104">
        <v>365525</v>
      </c>
      <c r="Y104">
        <v>365622</v>
      </c>
      <c r="Z104">
        <v>365998</v>
      </c>
      <c r="AA104">
        <v>366706</v>
      </c>
      <c r="AB104">
        <v>368355</v>
      </c>
      <c r="AC104">
        <v>370750</v>
      </c>
      <c r="AD104">
        <v>373450</v>
      </c>
      <c r="AE104">
        <v>377100</v>
      </c>
      <c r="AF104">
        <v>381850</v>
      </c>
      <c r="AG104">
        <v>387000</v>
      </c>
      <c r="AH104">
        <v>392175</v>
      </c>
      <c r="AI104">
        <v>397475</v>
      </c>
      <c r="AJ104">
        <v>402925</v>
      </c>
      <c r="AK104">
        <v>408625</v>
      </c>
      <c r="AL104">
        <v>414225</v>
      </c>
      <c r="AM104">
        <v>419450</v>
      </c>
      <c r="AN104">
        <v>424700</v>
      </c>
      <c r="AO104">
        <v>430475</v>
      </c>
      <c r="AP104">
        <v>436300</v>
      </c>
      <c r="AQ104">
        <v>441525</v>
      </c>
      <c r="AR104">
        <v>446175</v>
      </c>
      <c r="AS104">
        <v>451630</v>
      </c>
      <c r="AT104">
        <v>458095</v>
      </c>
      <c r="AU104">
        <v>465158</v>
      </c>
      <c r="AV104">
        <v>472637</v>
      </c>
      <c r="AW104">
        <v>479993</v>
      </c>
      <c r="AX104">
        <v>488650</v>
      </c>
      <c r="AY104">
        <v>497783</v>
      </c>
      <c r="AZ104">
        <v>506953</v>
      </c>
      <c r="BA104">
        <v>518347</v>
      </c>
      <c r="BB104">
        <v>530946</v>
      </c>
      <c r="BC104">
        <v>543360</v>
      </c>
      <c r="BD104">
        <v>556319</v>
      </c>
      <c r="BE104">
        <v>569604</v>
      </c>
      <c r="BF104">
        <v>582014</v>
      </c>
      <c r="BG104">
        <v>596336</v>
      </c>
      <c r="BH104">
        <v>607950</v>
      </c>
      <c r="BI104">
        <v>620001</v>
      </c>
      <c r="BJ104">
        <v>630419</v>
      </c>
      <c r="BK104">
        <v>640064</v>
      </c>
    </row>
    <row r="105" spans="1:63">
      <c r="A105" t="s">
        <v>703</v>
      </c>
      <c r="B105">
        <v>5073342</v>
      </c>
      <c r="C105">
        <v>5206239</v>
      </c>
      <c r="D105">
        <v>5343117</v>
      </c>
      <c r="E105">
        <v>5484252</v>
      </c>
      <c r="F105">
        <v>5630024</v>
      </c>
      <c r="G105">
        <v>5780453</v>
      </c>
      <c r="H105">
        <v>5936461</v>
      </c>
      <c r="I105">
        <v>6099529</v>
      </c>
      <c r="J105">
        <v>6270528</v>
      </c>
      <c r="K105">
        <v>6450324</v>
      </c>
      <c r="L105">
        <v>6639751</v>
      </c>
      <c r="M105">
        <v>6840457</v>
      </c>
      <c r="N105">
        <v>7051090</v>
      </c>
      <c r="O105">
        <v>7268560</v>
      </c>
      <c r="P105">
        <v>7491935</v>
      </c>
      <c r="Q105">
        <v>7720859</v>
      </c>
      <c r="R105">
        <v>7955197</v>
      </c>
      <c r="S105">
        <v>8195142</v>
      </c>
      <c r="T105">
        <v>8440919</v>
      </c>
      <c r="U105">
        <v>8692289</v>
      </c>
      <c r="V105">
        <v>8948162</v>
      </c>
      <c r="W105">
        <v>9207310</v>
      </c>
      <c r="X105">
        <v>9470990</v>
      </c>
      <c r="Y105">
        <v>9740088</v>
      </c>
      <c r="Z105">
        <v>10015017</v>
      </c>
      <c r="AA105">
        <v>10297746</v>
      </c>
      <c r="AB105">
        <v>10588428</v>
      </c>
      <c r="AC105">
        <v>10890514</v>
      </c>
      <c r="AD105">
        <v>11206789</v>
      </c>
      <c r="AE105">
        <v>11536734</v>
      </c>
      <c r="AF105">
        <v>11882762</v>
      </c>
      <c r="AG105">
        <v>12245260</v>
      </c>
      <c r="AH105">
        <v>12623342</v>
      </c>
      <c r="AI105">
        <v>13020100</v>
      </c>
      <c r="AJ105">
        <v>13436121</v>
      </c>
      <c r="AK105">
        <v>13869138</v>
      </c>
      <c r="AL105">
        <v>14317454</v>
      </c>
      <c r="AM105">
        <v>14778903</v>
      </c>
      <c r="AN105">
        <v>15250934</v>
      </c>
      <c r="AO105">
        <v>15730885</v>
      </c>
      <c r="AP105">
        <v>16216431</v>
      </c>
      <c r="AQ105">
        <v>16709665</v>
      </c>
      <c r="AR105">
        <v>17211934</v>
      </c>
      <c r="AS105">
        <v>17724310</v>
      </c>
      <c r="AT105">
        <v>18250774</v>
      </c>
      <c r="AU105">
        <v>18792171</v>
      </c>
      <c r="AV105">
        <v>19350299</v>
      </c>
      <c r="AW105">
        <v>19924958</v>
      </c>
      <c r="AX105">
        <v>20513599</v>
      </c>
      <c r="AY105">
        <v>21117092</v>
      </c>
      <c r="AZ105">
        <v>21731053</v>
      </c>
      <c r="BA105">
        <v>22348158</v>
      </c>
      <c r="BB105">
        <v>22966240</v>
      </c>
      <c r="BC105">
        <v>23588073</v>
      </c>
      <c r="BD105">
        <v>24215976</v>
      </c>
      <c r="BE105">
        <v>24850912</v>
      </c>
      <c r="BF105">
        <v>25501941</v>
      </c>
      <c r="BG105">
        <v>26169542</v>
      </c>
      <c r="BH105">
        <v>26846541</v>
      </c>
      <c r="BI105">
        <v>27533134</v>
      </c>
      <c r="BJ105">
        <v>28225177</v>
      </c>
      <c r="BK105">
        <v>28915653</v>
      </c>
    </row>
    <row r="106" spans="1:63">
      <c r="A106" t="s">
        <v>731</v>
      </c>
      <c r="B106">
        <v>3621081</v>
      </c>
      <c r="C106">
        <v>3708193</v>
      </c>
      <c r="D106">
        <v>3799155</v>
      </c>
      <c r="E106">
        <v>3893628</v>
      </c>
      <c r="F106">
        <v>3990361</v>
      </c>
      <c r="G106">
        <v>4089097</v>
      </c>
      <c r="H106">
        <v>4190764</v>
      </c>
      <c r="I106">
        <v>4295762</v>
      </c>
      <c r="J106">
        <v>4403430</v>
      </c>
      <c r="K106">
        <v>4512861</v>
      </c>
      <c r="L106">
        <v>4625141</v>
      </c>
      <c r="M106">
        <v>4742480</v>
      </c>
      <c r="N106">
        <v>4865978</v>
      </c>
      <c r="O106">
        <v>4996239</v>
      </c>
      <c r="P106">
        <v>5134199</v>
      </c>
      <c r="Q106">
        <v>5280965</v>
      </c>
      <c r="R106">
        <v>5438226</v>
      </c>
      <c r="S106">
        <v>5611712</v>
      </c>
      <c r="T106">
        <v>5808810</v>
      </c>
      <c r="U106">
        <v>6029140</v>
      </c>
      <c r="V106">
        <v>6267369</v>
      </c>
      <c r="W106">
        <v>6519891</v>
      </c>
      <c r="X106">
        <v>6784347</v>
      </c>
      <c r="Y106">
        <v>7058317</v>
      </c>
      <c r="Z106">
        <v>7339002</v>
      </c>
      <c r="AA106">
        <v>7625078</v>
      </c>
      <c r="AB106">
        <v>7909819</v>
      </c>
      <c r="AC106">
        <v>8295993</v>
      </c>
      <c r="AD106">
        <v>8754781</v>
      </c>
      <c r="AE106">
        <v>9174895</v>
      </c>
      <c r="AF106">
        <v>9539665</v>
      </c>
      <c r="AG106">
        <v>9831584</v>
      </c>
      <c r="AH106">
        <v>10115420</v>
      </c>
      <c r="AI106">
        <v>10257233</v>
      </c>
      <c r="AJ106">
        <v>10131799</v>
      </c>
      <c r="AK106">
        <v>10112816</v>
      </c>
      <c r="AL106">
        <v>10310528</v>
      </c>
      <c r="AM106">
        <v>10512678</v>
      </c>
      <c r="AN106">
        <v>10732456</v>
      </c>
      <c r="AO106">
        <v>10973956</v>
      </c>
      <c r="AP106">
        <v>11229387</v>
      </c>
      <c r="AQ106">
        <v>11498818</v>
      </c>
      <c r="AR106">
        <v>11784498</v>
      </c>
      <c r="AS106">
        <v>12087965</v>
      </c>
      <c r="AT106">
        <v>12411342</v>
      </c>
      <c r="AU106">
        <v>12755648</v>
      </c>
      <c r="AV106">
        <v>13118307</v>
      </c>
      <c r="AW106">
        <v>13495463</v>
      </c>
      <c r="AX106">
        <v>13889423</v>
      </c>
      <c r="AY106">
        <v>14298932</v>
      </c>
      <c r="AZ106">
        <v>14718422</v>
      </c>
      <c r="BA106">
        <v>15146094</v>
      </c>
      <c r="BB106">
        <v>15581251</v>
      </c>
      <c r="BC106">
        <v>16024775</v>
      </c>
      <c r="BD106">
        <v>16477966</v>
      </c>
      <c r="BE106">
        <v>16938942</v>
      </c>
      <c r="BF106">
        <v>17405624</v>
      </c>
      <c r="BG106">
        <v>17881167</v>
      </c>
      <c r="BH106">
        <v>18367883</v>
      </c>
      <c r="BI106">
        <v>18867337</v>
      </c>
      <c r="BJ106">
        <v>19377061</v>
      </c>
      <c r="BK106">
        <v>19889742</v>
      </c>
    </row>
    <row r="107" spans="1:63">
      <c r="A107" t="s">
        <v>733</v>
      </c>
      <c r="B107">
        <v>7833782</v>
      </c>
      <c r="C107">
        <v>8074805</v>
      </c>
      <c r="D107">
        <v>8324218</v>
      </c>
      <c r="E107">
        <v>8579350</v>
      </c>
      <c r="F107">
        <v>8835925</v>
      </c>
      <c r="G107">
        <v>9091016</v>
      </c>
      <c r="H107">
        <v>9340240</v>
      </c>
      <c r="I107">
        <v>9582086</v>
      </c>
      <c r="J107">
        <v>9821308</v>
      </c>
      <c r="K107">
        <v>10061684</v>
      </c>
      <c r="L107">
        <v>10306508</v>
      </c>
      <c r="M107">
        <v>10552557</v>
      </c>
      <c r="N107">
        <v>10801619</v>
      </c>
      <c r="O107">
        <v>11062664</v>
      </c>
      <c r="P107">
        <v>11335187</v>
      </c>
      <c r="Q107">
        <v>11617947</v>
      </c>
      <c r="R107">
        <v>11910081</v>
      </c>
      <c r="S107">
        <v>12218924</v>
      </c>
      <c r="T107">
        <v>12543892</v>
      </c>
      <c r="U107">
        <v>12875011</v>
      </c>
      <c r="V107">
        <v>13215707</v>
      </c>
      <c r="W107">
        <v>13564594</v>
      </c>
      <c r="X107">
        <v>13921029</v>
      </c>
      <c r="Y107">
        <v>14292862</v>
      </c>
      <c r="Z107">
        <v>14686454</v>
      </c>
      <c r="AA107">
        <v>15108135</v>
      </c>
      <c r="AB107">
        <v>15558740</v>
      </c>
      <c r="AC107">
        <v>16033103</v>
      </c>
      <c r="AD107">
        <v>16524616</v>
      </c>
      <c r="AE107">
        <v>17020143</v>
      </c>
      <c r="AF107">
        <v>17517054</v>
      </c>
      <c r="AG107">
        <v>18017464</v>
      </c>
      <c r="AH107">
        <v>18526708</v>
      </c>
      <c r="AI107">
        <v>19050077</v>
      </c>
      <c r="AJ107">
        <v>19588703</v>
      </c>
      <c r="AK107">
        <v>20136888</v>
      </c>
      <c r="AL107">
        <v>20689051</v>
      </c>
      <c r="AM107">
        <v>21249178</v>
      </c>
      <c r="AN107">
        <v>21810542</v>
      </c>
      <c r="AO107">
        <v>22368655</v>
      </c>
      <c r="AP107">
        <v>22945150</v>
      </c>
      <c r="AQ107">
        <v>23542517</v>
      </c>
      <c r="AR107">
        <v>24142445</v>
      </c>
      <c r="AS107">
        <v>24739411</v>
      </c>
      <c r="AT107">
        <v>25333247</v>
      </c>
      <c r="AU107">
        <v>25923536</v>
      </c>
      <c r="AV107">
        <v>26509413</v>
      </c>
      <c r="AW107">
        <v>27092604</v>
      </c>
      <c r="AX107">
        <v>27664296</v>
      </c>
      <c r="AY107">
        <v>28217204</v>
      </c>
      <c r="AZ107">
        <v>28717731</v>
      </c>
      <c r="BA107">
        <v>29184133</v>
      </c>
      <c r="BB107">
        <v>29660212</v>
      </c>
      <c r="BC107">
        <v>30134807</v>
      </c>
      <c r="BD107">
        <v>30606459</v>
      </c>
      <c r="BE107">
        <v>31068833</v>
      </c>
      <c r="BF107">
        <v>31526418</v>
      </c>
      <c r="BG107">
        <v>31975806</v>
      </c>
      <c r="BH107">
        <v>32399271</v>
      </c>
      <c r="BI107">
        <v>32804020</v>
      </c>
      <c r="BJ107">
        <v>33199993</v>
      </c>
      <c r="BK107">
        <v>33573874</v>
      </c>
    </row>
    <row r="108" spans="1:63">
      <c r="A108" t="s">
        <v>705</v>
      </c>
      <c r="B108">
        <v>91650</v>
      </c>
      <c r="C108">
        <v>93952</v>
      </c>
      <c r="D108">
        <v>96332</v>
      </c>
      <c r="E108">
        <v>98775</v>
      </c>
      <c r="F108">
        <v>101241</v>
      </c>
      <c r="G108">
        <v>104566</v>
      </c>
      <c r="H108">
        <v>108713</v>
      </c>
      <c r="I108">
        <v>112547</v>
      </c>
      <c r="J108">
        <v>116049</v>
      </c>
      <c r="K108">
        <v>119569</v>
      </c>
      <c r="L108">
        <v>123243</v>
      </c>
      <c r="M108">
        <v>127066</v>
      </c>
      <c r="N108">
        <v>130990</v>
      </c>
      <c r="O108">
        <v>134940</v>
      </c>
      <c r="P108">
        <v>138944</v>
      </c>
      <c r="Q108">
        <v>143126</v>
      </c>
      <c r="R108">
        <v>147468</v>
      </c>
      <c r="S108">
        <v>151792</v>
      </c>
      <c r="T108">
        <v>156025</v>
      </c>
      <c r="U108">
        <v>160326</v>
      </c>
      <c r="V108">
        <v>164887</v>
      </c>
      <c r="W108">
        <v>169663</v>
      </c>
      <c r="X108">
        <v>174523</v>
      </c>
      <c r="Y108">
        <v>179339</v>
      </c>
      <c r="Z108">
        <v>184388</v>
      </c>
      <c r="AA108">
        <v>190383</v>
      </c>
      <c r="AB108">
        <v>197225</v>
      </c>
      <c r="AC108">
        <v>204256</v>
      </c>
      <c r="AD108">
        <v>211160</v>
      </c>
      <c r="AE108">
        <v>217937</v>
      </c>
      <c r="AF108">
        <v>224957</v>
      </c>
      <c r="AG108">
        <v>232150</v>
      </c>
      <c r="AH108">
        <v>239136</v>
      </c>
      <c r="AI108">
        <v>245845</v>
      </c>
      <c r="AJ108">
        <v>252201</v>
      </c>
      <c r="AK108">
        <v>258208</v>
      </c>
      <c r="AL108">
        <v>263841</v>
      </c>
      <c r="AM108">
        <v>269040</v>
      </c>
      <c r="AN108">
        <v>273796</v>
      </c>
      <c r="AO108">
        <v>278111</v>
      </c>
      <c r="AP108">
        <v>282507</v>
      </c>
      <c r="AQ108">
        <v>287324</v>
      </c>
      <c r="AR108">
        <v>292284</v>
      </c>
      <c r="AS108">
        <v>297226</v>
      </c>
      <c r="AT108">
        <v>302135</v>
      </c>
      <c r="AU108">
        <v>307018</v>
      </c>
      <c r="AV108">
        <v>314401</v>
      </c>
      <c r="AW108">
        <v>325126</v>
      </c>
      <c r="AX108">
        <v>336883</v>
      </c>
      <c r="AY108">
        <v>349037</v>
      </c>
      <c r="AZ108">
        <v>361575</v>
      </c>
      <c r="BA108">
        <v>374440</v>
      </c>
      <c r="BB108">
        <v>387539</v>
      </c>
      <c r="BC108">
        <v>400728</v>
      </c>
      <c r="BD108">
        <v>416738</v>
      </c>
      <c r="BE108">
        <v>435582</v>
      </c>
      <c r="BF108">
        <v>454252</v>
      </c>
      <c r="BG108">
        <v>472442</v>
      </c>
      <c r="BH108">
        <v>489758</v>
      </c>
      <c r="BI108">
        <v>504508</v>
      </c>
      <c r="BJ108">
        <v>514438</v>
      </c>
      <c r="BK108">
        <v>521457</v>
      </c>
    </row>
    <row r="109" spans="1:63">
      <c r="A109" t="s">
        <v>713</v>
      </c>
      <c r="B109">
        <v>5346792</v>
      </c>
      <c r="C109">
        <v>5420247</v>
      </c>
      <c r="D109">
        <v>5494845</v>
      </c>
      <c r="E109">
        <v>5570462</v>
      </c>
      <c r="F109">
        <v>5647380</v>
      </c>
      <c r="G109">
        <v>5726382</v>
      </c>
      <c r="H109">
        <v>5806572</v>
      </c>
      <c r="I109">
        <v>5888497</v>
      </c>
      <c r="J109">
        <v>5973762</v>
      </c>
      <c r="K109">
        <v>6061764</v>
      </c>
      <c r="L109">
        <v>6153587</v>
      </c>
      <c r="M109">
        <v>6247878</v>
      </c>
      <c r="N109">
        <v>6347158</v>
      </c>
      <c r="O109">
        <v>6455257</v>
      </c>
      <c r="P109">
        <v>6569273</v>
      </c>
      <c r="Q109">
        <v>6687293</v>
      </c>
      <c r="R109">
        <v>6807648</v>
      </c>
      <c r="S109">
        <v>6935336</v>
      </c>
      <c r="T109">
        <v>7072938</v>
      </c>
      <c r="U109">
        <v>7218079</v>
      </c>
      <c r="V109">
        <v>7372581</v>
      </c>
      <c r="W109">
        <v>7532864</v>
      </c>
      <c r="X109">
        <v>7696349</v>
      </c>
      <c r="Y109">
        <v>7863944</v>
      </c>
      <c r="Z109">
        <v>8030099</v>
      </c>
      <c r="AA109">
        <v>8187651</v>
      </c>
      <c r="AB109">
        <v>8334588</v>
      </c>
      <c r="AC109">
        <v>8474329</v>
      </c>
      <c r="AD109">
        <v>8617474</v>
      </c>
      <c r="AE109">
        <v>8774122</v>
      </c>
      <c r="AF109">
        <v>8945026</v>
      </c>
      <c r="AG109">
        <v>9123969</v>
      </c>
      <c r="AH109">
        <v>9310572</v>
      </c>
      <c r="AI109">
        <v>9506510</v>
      </c>
      <c r="AJ109">
        <v>9711797</v>
      </c>
      <c r="AK109">
        <v>9921094</v>
      </c>
      <c r="AL109">
        <v>10131906</v>
      </c>
      <c r="AM109">
        <v>10359301</v>
      </c>
      <c r="AN109">
        <v>10620475</v>
      </c>
      <c r="AO109">
        <v>10916993</v>
      </c>
      <c r="AP109">
        <v>11239101</v>
      </c>
      <c r="AQ109">
        <v>11583824</v>
      </c>
      <c r="AR109">
        <v>11952660</v>
      </c>
      <c r="AS109">
        <v>12342165</v>
      </c>
      <c r="AT109">
        <v>12751995</v>
      </c>
      <c r="AU109">
        <v>13180551</v>
      </c>
      <c r="AV109">
        <v>13623541</v>
      </c>
      <c r="AW109">
        <v>14080912</v>
      </c>
      <c r="AX109">
        <v>14551117</v>
      </c>
      <c r="AY109">
        <v>15032635</v>
      </c>
      <c r="AZ109">
        <v>15529181</v>
      </c>
      <c r="BA109">
        <v>16039734</v>
      </c>
      <c r="BB109">
        <v>16514687</v>
      </c>
      <c r="BC109">
        <v>17004033</v>
      </c>
      <c r="BD109">
        <v>17551814</v>
      </c>
      <c r="BE109">
        <v>18112907</v>
      </c>
      <c r="BF109">
        <v>18700106</v>
      </c>
      <c r="BG109">
        <v>19311355</v>
      </c>
      <c r="BH109">
        <v>19934298</v>
      </c>
      <c r="BI109">
        <v>20567424</v>
      </c>
      <c r="BJ109">
        <v>21224040</v>
      </c>
      <c r="BK109">
        <v>21904983</v>
      </c>
    </row>
    <row r="110" spans="1:63">
      <c r="A110" t="s">
        <v>715</v>
      </c>
      <c r="B110">
        <v>326550</v>
      </c>
      <c r="C110">
        <v>325250</v>
      </c>
      <c r="D110">
        <v>323900</v>
      </c>
      <c r="E110">
        <v>322550</v>
      </c>
      <c r="F110">
        <v>321250</v>
      </c>
      <c r="G110">
        <v>318800</v>
      </c>
      <c r="H110">
        <v>315200</v>
      </c>
      <c r="I110">
        <v>311550</v>
      </c>
      <c r="J110">
        <v>307900</v>
      </c>
      <c r="K110">
        <v>304300</v>
      </c>
      <c r="L110">
        <v>302650</v>
      </c>
      <c r="M110">
        <v>302700</v>
      </c>
      <c r="N110">
        <v>302450</v>
      </c>
      <c r="O110">
        <v>302200</v>
      </c>
      <c r="P110">
        <v>301996</v>
      </c>
      <c r="Q110">
        <v>304222</v>
      </c>
      <c r="R110">
        <v>305774</v>
      </c>
      <c r="S110">
        <v>306970</v>
      </c>
      <c r="T110">
        <v>310182</v>
      </c>
      <c r="U110">
        <v>313342</v>
      </c>
      <c r="V110">
        <v>316645</v>
      </c>
      <c r="W110">
        <v>318982</v>
      </c>
      <c r="X110">
        <v>325898</v>
      </c>
      <c r="Y110">
        <v>330524</v>
      </c>
      <c r="Z110">
        <v>330593</v>
      </c>
      <c r="AA110">
        <v>336452</v>
      </c>
      <c r="AB110">
        <v>342121</v>
      </c>
      <c r="AC110">
        <v>344485</v>
      </c>
      <c r="AD110">
        <v>347325</v>
      </c>
      <c r="AE110">
        <v>350722</v>
      </c>
      <c r="AF110">
        <v>354170</v>
      </c>
      <c r="AG110">
        <v>363845</v>
      </c>
      <c r="AH110">
        <v>367618</v>
      </c>
      <c r="AI110">
        <v>371308</v>
      </c>
      <c r="AJ110">
        <v>374797</v>
      </c>
      <c r="AK110">
        <v>377419</v>
      </c>
      <c r="AL110">
        <v>379905</v>
      </c>
      <c r="AM110">
        <v>382791</v>
      </c>
      <c r="AN110">
        <v>385287</v>
      </c>
      <c r="AO110">
        <v>387578</v>
      </c>
      <c r="AP110">
        <v>390087</v>
      </c>
      <c r="AQ110">
        <v>393028</v>
      </c>
      <c r="AR110">
        <v>395969</v>
      </c>
      <c r="AS110">
        <v>398582</v>
      </c>
      <c r="AT110">
        <v>401268</v>
      </c>
      <c r="AU110">
        <v>403834</v>
      </c>
      <c r="AV110">
        <v>405308</v>
      </c>
      <c r="AW110">
        <v>406724</v>
      </c>
      <c r="AX110">
        <v>409379</v>
      </c>
      <c r="AY110">
        <v>412477</v>
      </c>
      <c r="AZ110">
        <v>414508</v>
      </c>
      <c r="BA110">
        <v>416268</v>
      </c>
      <c r="BB110">
        <v>420028</v>
      </c>
      <c r="BC110">
        <v>425967</v>
      </c>
      <c r="BD110">
        <v>434558</v>
      </c>
      <c r="BE110">
        <v>445053</v>
      </c>
      <c r="BF110">
        <v>455356</v>
      </c>
      <c r="BG110">
        <v>467999</v>
      </c>
      <c r="BH110">
        <v>484630</v>
      </c>
      <c r="BI110">
        <v>504062</v>
      </c>
      <c r="BJ110">
        <v>515332</v>
      </c>
      <c r="BK110">
        <v>518536</v>
      </c>
    </row>
    <row r="111" spans="1:63">
      <c r="A111" t="s">
        <v>709</v>
      </c>
      <c r="B111">
        <v>15374</v>
      </c>
      <c r="C111">
        <v>15867</v>
      </c>
      <c r="D111">
        <v>16387</v>
      </c>
      <c r="E111">
        <v>16947</v>
      </c>
      <c r="F111">
        <v>17537</v>
      </c>
      <c r="G111">
        <v>18154</v>
      </c>
      <c r="H111">
        <v>18794</v>
      </c>
      <c r="I111">
        <v>19665</v>
      </c>
      <c r="J111">
        <v>21001</v>
      </c>
      <c r="K111">
        <v>22623</v>
      </c>
      <c r="L111">
        <v>23969</v>
      </c>
      <c r="M111">
        <v>24680</v>
      </c>
      <c r="N111">
        <v>25084</v>
      </c>
      <c r="O111">
        <v>25522</v>
      </c>
      <c r="P111">
        <v>26174</v>
      </c>
      <c r="Q111">
        <v>27047</v>
      </c>
      <c r="R111">
        <v>27964</v>
      </c>
      <c r="S111">
        <v>28912</v>
      </c>
      <c r="T111">
        <v>29892</v>
      </c>
      <c r="U111">
        <v>30902</v>
      </c>
      <c r="V111">
        <v>31988</v>
      </c>
      <c r="W111">
        <v>33219</v>
      </c>
      <c r="X111">
        <v>34569</v>
      </c>
      <c r="Y111">
        <v>35975</v>
      </c>
      <c r="Z111">
        <v>37437</v>
      </c>
      <c r="AA111">
        <v>38962</v>
      </c>
      <c r="AB111">
        <v>40527</v>
      </c>
      <c r="AC111">
        <v>42122</v>
      </c>
      <c r="AD111">
        <v>43687</v>
      </c>
      <c r="AE111">
        <v>44988</v>
      </c>
      <c r="AF111">
        <v>46047</v>
      </c>
      <c r="AG111">
        <v>47053</v>
      </c>
      <c r="AH111">
        <v>48015</v>
      </c>
      <c r="AI111">
        <v>48944</v>
      </c>
      <c r="AJ111">
        <v>49840</v>
      </c>
      <c r="AK111">
        <v>50702</v>
      </c>
      <c r="AL111">
        <v>51538</v>
      </c>
      <c r="AM111">
        <v>52358</v>
      </c>
      <c r="AN111">
        <v>53164</v>
      </c>
      <c r="AO111">
        <v>53834</v>
      </c>
      <c r="AP111">
        <v>54224</v>
      </c>
      <c r="AQ111">
        <v>54413</v>
      </c>
      <c r="AR111">
        <v>54496</v>
      </c>
      <c r="AS111">
        <v>54493</v>
      </c>
      <c r="AT111">
        <v>54435</v>
      </c>
      <c r="AU111">
        <v>54337</v>
      </c>
      <c r="AV111">
        <v>54208</v>
      </c>
      <c r="AW111">
        <v>54038</v>
      </c>
      <c r="AX111">
        <v>53816</v>
      </c>
      <c r="AY111">
        <v>53593</v>
      </c>
      <c r="AZ111">
        <v>53416</v>
      </c>
      <c r="BA111">
        <v>52971</v>
      </c>
      <c r="BB111">
        <v>52203</v>
      </c>
      <c r="BC111">
        <v>51352</v>
      </c>
      <c r="BD111">
        <v>50419</v>
      </c>
      <c r="BE111">
        <v>49410</v>
      </c>
      <c r="BF111">
        <v>48329</v>
      </c>
      <c r="BG111">
        <v>47187</v>
      </c>
      <c r="BH111">
        <v>45989</v>
      </c>
      <c r="BI111">
        <v>44728</v>
      </c>
      <c r="BJ111">
        <v>43413</v>
      </c>
      <c r="BK111">
        <v>42050</v>
      </c>
    </row>
    <row r="112" spans="1:63">
      <c r="A112" t="s">
        <v>727</v>
      </c>
      <c r="B112">
        <v>838478</v>
      </c>
      <c r="C112">
        <v>861663</v>
      </c>
      <c r="D112">
        <v>885938</v>
      </c>
      <c r="E112">
        <v>911290</v>
      </c>
      <c r="F112">
        <v>937830</v>
      </c>
      <c r="G112">
        <v>965621</v>
      </c>
      <c r="H112">
        <v>994697</v>
      </c>
      <c r="I112">
        <v>1024992</v>
      </c>
      <c r="J112">
        <v>1056393</v>
      </c>
      <c r="K112">
        <v>1088832</v>
      </c>
      <c r="L112">
        <v>1122198</v>
      </c>
      <c r="M112">
        <v>1156361</v>
      </c>
      <c r="N112">
        <v>1191376</v>
      </c>
      <c r="O112">
        <v>1227358</v>
      </c>
      <c r="P112">
        <v>1264352</v>
      </c>
      <c r="Q112">
        <v>1302436</v>
      </c>
      <c r="R112">
        <v>1341604</v>
      </c>
      <c r="S112">
        <v>1381329</v>
      </c>
      <c r="T112">
        <v>1421786</v>
      </c>
      <c r="U112">
        <v>1463514</v>
      </c>
      <c r="V112">
        <v>1506694</v>
      </c>
      <c r="W112">
        <v>1551687</v>
      </c>
      <c r="X112">
        <v>1598332</v>
      </c>
      <c r="Y112">
        <v>1646343</v>
      </c>
      <c r="Z112">
        <v>1695675</v>
      </c>
      <c r="AA112">
        <v>1746265</v>
      </c>
      <c r="AB112">
        <v>1798009</v>
      </c>
      <c r="AC112">
        <v>1851092</v>
      </c>
      <c r="AD112">
        <v>1905847</v>
      </c>
      <c r="AE112">
        <v>1955040</v>
      </c>
      <c r="AF112">
        <v>2006027</v>
      </c>
      <c r="AG112">
        <v>2066302</v>
      </c>
      <c r="AH112">
        <v>2147527</v>
      </c>
      <c r="AI112">
        <v>2237064</v>
      </c>
      <c r="AJ112">
        <v>2315191</v>
      </c>
      <c r="AK112">
        <v>2380341</v>
      </c>
      <c r="AL112">
        <v>2428816</v>
      </c>
      <c r="AM112">
        <v>2484278</v>
      </c>
      <c r="AN112">
        <v>2550501</v>
      </c>
      <c r="AO112">
        <v>2620611</v>
      </c>
      <c r="AP112">
        <v>2695003</v>
      </c>
      <c r="AQ112">
        <v>2761823</v>
      </c>
      <c r="AR112">
        <v>2821703</v>
      </c>
      <c r="AS112">
        <v>2883326</v>
      </c>
      <c r="AT112">
        <v>2946575</v>
      </c>
      <c r="AU112">
        <v>3012360</v>
      </c>
      <c r="AV112">
        <v>3081229</v>
      </c>
      <c r="AW112">
        <v>3153508</v>
      </c>
      <c r="AX112">
        <v>3233336</v>
      </c>
      <c r="AY112">
        <v>3322616</v>
      </c>
      <c r="AZ112">
        <v>3419461</v>
      </c>
      <c r="BA112">
        <v>3524249</v>
      </c>
      <c r="BB112">
        <v>3636113</v>
      </c>
      <c r="BC112">
        <v>3742959</v>
      </c>
      <c r="BD112">
        <v>3843174</v>
      </c>
      <c r="BE112">
        <v>3946220</v>
      </c>
      <c r="BF112">
        <v>4051890</v>
      </c>
      <c r="BG112">
        <v>4160015</v>
      </c>
      <c r="BH112">
        <v>4270712</v>
      </c>
      <c r="BI112">
        <v>4383849</v>
      </c>
      <c r="BJ112">
        <v>4498604</v>
      </c>
      <c r="BK112">
        <v>4614974</v>
      </c>
    </row>
    <row r="113" spans="1:63">
      <c r="A113" t="s">
        <v>729</v>
      </c>
      <c r="B113">
        <v>676683</v>
      </c>
      <c r="C113">
        <v>680757</v>
      </c>
      <c r="D113">
        <v>700349</v>
      </c>
      <c r="E113">
        <v>718861</v>
      </c>
      <c r="F113">
        <v>736381</v>
      </c>
      <c r="G113">
        <v>753000</v>
      </c>
      <c r="H113">
        <v>768813</v>
      </c>
      <c r="I113">
        <v>783917</v>
      </c>
      <c r="J113">
        <v>798413</v>
      </c>
      <c r="K113">
        <v>812405</v>
      </c>
      <c r="L113">
        <v>826000</v>
      </c>
      <c r="M113">
        <v>839230</v>
      </c>
      <c r="N113">
        <v>852053</v>
      </c>
      <c r="O113">
        <v>864819</v>
      </c>
      <c r="P113">
        <v>878042</v>
      </c>
      <c r="Q113">
        <v>892000</v>
      </c>
      <c r="R113">
        <v>906507</v>
      </c>
      <c r="S113">
        <v>921379</v>
      </c>
      <c r="T113">
        <v>933499</v>
      </c>
      <c r="U113">
        <v>949888</v>
      </c>
      <c r="V113">
        <v>966039</v>
      </c>
      <c r="W113">
        <v>980462</v>
      </c>
      <c r="X113">
        <v>992521</v>
      </c>
      <c r="Y113">
        <v>1001691</v>
      </c>
      <c r="Z113">
        <v>1012221</v>
      </c>
      <c r="AA113">
        <v>1020528</v>
      </c>
      <c r="AB113">
        <v>1028360</v>
      </c>
      <c r="AC113">
        <v>1036082</v>
      </c>
      <c r="AD113">
        <v>1043239</v>
      </c>
      <c r="AE113">
        <v>1051260</v>
      </c>
      <c r="AF113">
        <v>1058775</v>
      </c>
      <c r="AG113">
        <v>1070266</v>
      </c>
      <c r="AH113">
        <v>1084441</v>
      </c>
      <c r="AI113">
        <v>1097374</v>
      </c>
      <c r="AJ113">
        <v>1112846</v>
      </c>
      <c r="AK113">
        <v>1122457</v>
      </c>
      <c r="AL113">
        <v>1133996</v>
      </c>
      <c r="AM113">
        <v>1148284</v>
      </c>
      <c r="AN113">
        <v>1160421</v>
      </c>
      <c r="AO113">
        <v>1175267</v>
      </c>
      <c r="AP113">
        <v>1186873</v>
      </c>
      <c r="AQ113">
        <v>1196287</v>
      </c>
      <c r="AR113">
        <v>1204621</v>
      </c>
      <c r="AS113">
        <v>1213370</v>
      </c>
      <c r="AT113">
        <v>1221003</v>
      </c>
      <c r="AU113">
        <v>1228254</v>
      </c>
      <c r="AV113">
        <v>1233996</v>
      </c>
      <c r="AW113">
        <v>1239630</v>
      </c>
      <c r="AX113">
        <v>1244121</v>
      </c>
      <c r="AY113">
        <v>1247429</v>
      </c>
      <c r="AZ113">
        <v>1250400</v>
      </c>
      <c r="BA113">
        <v>1252404</v>
      </c>
      <c r="BB113">
        <v>1255882</v>
      </c>
      <c r="BC113">
        <v>1258653</v>
      </c>
      <c r="BD113">
        <v>1260934</v>
      </c>
      <c r="BE113">
        <v>1262605</v>
      </c>
      <c r="BF113">
        <v>1263473</v>
      </c>
      <c r="BG113">
        <v>1264613</v>
      </c>
      <c r="BH113">
        <v>1265303</v>
      </c>
      <c r="BI113">
        <v>1265711</v>
      </c>
      <c r="BJ113">
        <v>1265740</v>
      </c>
      <c r="BK113">
        <v>1266060</v>
      </c>
    </row>
    <row r="114" spans="1:63">
      <c r="A114" t="s">
        <v>707</v>
      </c>
      <c r="B114">
        <v>36268055</v>
      </c>
      <c r="C114">
        <v>37439317</v>
      </c>
      <c r="D114">
        <v>38683283</v>
      </c>
      <c r="E114">
        <v>39982118</v>
      </c>
      <c r="F114">
        <v>41333878</v>
      </c>
      <c r="G114">
        <v>42737991</v>
      </c>
      <c r="H114">
        <v>44180437</v>
      </c>
      <c r="I114">
        <v>45656963</v>
      </c>
      <c r="J114">
        <v>47170337</v>
      </c>
      <c r="K114">
        <v>48714394</v>
      </c>
      <c r="L114">
        <v>50289306</v>
      </c>
      <c r="M114">
        <v>51897675</v>
      </c>
      <c r="N114">
        <v>53543436</v>
      </c>
      <c r="O114">
        <v>55228203</v>
      </c>
      <c r="P114">
        <v>56945880</v>
      </c>
      <c r="Q114">
        <v>58691882</v>
      </c>
      <c r="R114">
        <v>60452543</v>
      </c>
      <c r="S114">
        <v>62262505</v>
      </c>
      <c r="T114">
        <v>64123997</v>
      </c>
      <c r="U114">
        <v>65972912</v>
      </c>
      <c r="V114">
        <v>67705186</v>
      </c>
      <c r="W114">
        <v>69233769</v>
      </c>
      <c r="X114">
        <v>70656783</v>
      </c>
      <c r="Y114">
        <v>72080310</v>
      </c>
      <c r="Z114">
        <v>73489654</v>
      </c>
      <c r="AA114">
        <v>74872006</v>
      </c>
      <c r="AB114">
        <v>76224365</v>
      </c>
      <c r="AC114">
        <v>77553504</v>
      </c>
      <c r="AD114">
        <v>78892015</v>
      </c>
      <c r="AE114">
        <v>80233749</v>
      </c>
      <c r="AF114">
        <v>81720428</v>
      </c>
      <c r="AG114">
        <v>83351595</v>
      </c>
      <c r="AH114">
        <v>84993164</v>
      </c>
      <c r="AI114">
        <v>86648447</v>
      </c>
      <c r="AJ114">
        <v>88314424</v>
      </c>
      <c r="AK114">
        <v>89969572</v>
      </c>
      <c r="AL114">
        <v>91586555</v>
      </c>
      <c r="AM114">
        <v>93183094</v>
      </c>
      <c r="AN114">
        <v>94767284</v>
      </c>
      <c r="AO114">
        <v>96334810</v>
      </c>
      <c r="AP114">
        <v>97873442</v>
      </c>
      <c r="AQ114">
        <v>99394288</v>
      </c>
      <c r="AR114">
        <v>100917081</v>
      </c>
      <c r="AS114">
        <v>102429341</v>
      </c>
      <c r="AT114">
        <v>103945813</v>
      </c>
      <c r="AU114">
        <v>105442402</v>
      </c>
      <c r="AV114">
        <v>106886790</v>
      </c>
      <c r="AW114">
        <v>108302973</v>
      </c>
      <c r="AX114">
        <v>109684489</v>
      </c>
      <c r="AY114">
        <v>111049428</v>
      </c>
      <c r="AZ114">
        <v>112532401</v>
      </c>
      <c r="BA114">
        <v>114150481</v>
      </c>
      <c r="BB114">
        <v>115755909</v>
      </c>
      <c r="BC114">
        <v>117290686</v>
      </c>
      <c r="BD114">
        <v>118755887</v>
      </c>
      <c r="BE114">
        <v>120149897</v>
      </c>
      <c r="BF114">
        <v>121519221</v>
      </c>
      <c r="BG114">
        <v>122839258</v>
      </c>
      <c r="BH114">
        <v>124013861</v>
      </c>
      <c r="BI114">
        <v>125085311</v>
      </c>
      <c r="BJ114">
        <v>125998302</v>
      </c>
      <c r="BK114">
        <v>126705138</v>
      </c>
    </row>
    <row r="115" spans="1:63">
      <c r="A115" t="s">
        <v>1152</v>
      </c>
      <c r="B115">
        <v>42986</v>
      </c>
      <c r="C115">
        <v>44563</v>
      </c>
      <c r="D115">
        <v>46200</v>
      </c>
      <c r="E115">
        <v>47758</v>
      </c>
      <c r="F115">
        <v>49231</v>
      </c>
      <c r="G115">
        <v>50759</v>
      </c>
      <c r="H115">
        <v>52346</v>
      </c>
      <c r="I115">
        <v>53940</v>
      </c>
      <c r="J115">
        <v>55553</v>
      </c>
      <c r="K115">
        <v>57236</v>
      </c>
      <c r="L115">
        <v>58989</v>
      </c>
      <c r="M115">
        <v>60673</v>
      </c>
      <c r="N115">
        <v>62265</v>
      </c>
      <c r="O115">
        <v>63889</v>
      </c>
      <c r="P115">
        <v>65552</v>
      </c>
      <c r="Q115">
        <v>67121</v>
      </c>
      <c r="R115">
        <v>68602</v>
      </c>
      <c r="S115">
        <v>70144</v>
      </c>
      <c r="T115">
        <v>71983</v>
      </c>
      <c r="U115">
        <v>74114</v>
      </c>
      <c r="V115">
        <v>76299</v>
      </c>
      <c r="W115">
        <v>78531</v>
      </c>
      <c r="X115">
        <v>80816</v>
      </c>
      <c r="Y115">
        <v>83153</v>
      </c>
      <c r="Z115">
        <v>85543</v>
      </c>
      <c r="AA115">
        <v>87966</v>
      </c>
      <c r="AB115">
        <v>90397</v>
      </c>
      <c r="AC115">
        <v>92845</v>
      </c>
      <c r="AD115">
        <v>94987</v>
      </c>
      <c r="AE115">
        <v>96796</v>
      </c>
      <c r="AF115">
        <v>98603</v>
      </c>
      <c r="AG115">
        <v>100427</v>
      </c>
      <c r="AH115">
        <v>102893</v>
      </c>
      <c r="AI115">
        <v>106030</v>
      </c>
      <c r="AJ115">
        <v>108844</v>
      </c>
      <c r="AK115">
        <v>110328</v>
      </c>
      <c r="AL115">
        <v>110785</v>
      </c>
      <c r="AM115">
        <v>111133</v>
      </c>
      <c r="AN115">
        <v>111406</v>
      </c>
      <c r="AO115">
        <v>111539</v>
      </c>
      <c r="AP115">
        <v>111709</v>
      </c>
      <c r="AQ115">
        <v>111948</v>
      </c>
      <c r="AR115">
        <v>111992</v>
      </c>
      <c r="AS115">
        <v>111805</v>
      </c>
      <c r="AT115">
        <v>111438</v>
      </c>
      <c r="AU115">
        <v>110940</v>
      </c>
      <c r="AV115">
        <v>110301</v>
      </c>
      <c r="AW115">
        <v>109532</v>
      </c>
      <c r="AX115">
        <v>108704</v>
      </c>
      <c r="AY115">
        <v>107868</v>
      </c>
      <c r="AZ115">
        <v>107588</v>
      </c>
      <c r="BA115">
        <v>107887</v>
      </c>
      <c r="BB115">
        <v>108232</v>
      </c>
      <c r="BC115">
        <v>108609</v>
      </c>
      <c r="BD115">
        <v>109024</v>
      </c>
      <c r="BE115">
        <v>109462</v>
      </c>
      <c r="BF115">
        <v>109925</v>
      </c>
      <c r="BG115">
        <v>110430</v>
      </c>
      <c r="BH115">
        <v>110929</v>
      </c>
      <c r="BI115">
        <v>111379</v>
      </c>
      <c r="BJ115">
        <v>112106</v>
      </c>
      <c r="BK115">
        <v>113131</v>
      </c>
    </row>
    <row r="116" spans="1:63">
      <c r="A116" t="s">
        <v>701</v>
      </c>
      <c r="B116">
        <v>2074015</v>
      </c>
      <c r="C116">
        <v>2127854</v>
      </c>
      <c r="D116">
        <v>2177676</v>
      </c>
      <c r="E116">
        <v>2222675</v>
      </c>
      <c r="F116">
        <v>2264461</v>
      </c>
      <c r="G116">
        <v>2301425</v>
      </c>
      <c r="H116">
        <v>2336782</v>
      </c>
      <c r="I116">
        <v>2369729</v>
      </c>
      <c r="J116">
        <v>2400264</v>
      </c>
      <c r="K116">
        <v>2429193</v>
      </c>
      <c r="L116">
        <v>2456514</v>
      </c>
      <c r="M116">
        <v>2483032</v>
      </c>
      <c r="N116">
        <v>2509550</v>
      </c>
      <c r="O116">
        <v>2536068</v>
      </c>
      <c r="P116">
        <v>2563389</v>
      </c>
      <c r="Q116">
        <v>2590711</v>
      </c>
      <c r="R116">
        <v>2618032</v>
      </c>
      <c r="S116">
        <v>2643746</v>
      </c>
      <c r="T116">
        <v>2668657</v>
      </c>
      <c r="U116">
        <v>2692764</v>
      </c>
      <c r="V116">
        <v>2716068</v>
      </c>
      <c r="W116">
        <v>2740175</v>
      </c>
      <c r="X116">
        <v>2765889</v>
      </c>
      <c r="Y116">
        <v>2792407</v>
      </c>
      <c r="Z116">
        <v>2819728</v>
      </c>
      <c r="AA116">
        <v>2847050</v>
      </c>
      <c r="AB116">
        <v>2875175</v>
      </c>
      <c r="AC116">
        <v>2904907</v>
      </c>
      <c r="AD116">
        <v>2931424</v>
      </c>
      <c r="AE116">
        <v>2952317</v>
      </c>
      <c r="AF116">
        <v>2965978</v>
      </c>
      <c r="AG116">
        <v>2973210</v>
      </c>
      <c r="AH116">
        <v>2975621</v>
      </c>
      <c r="AI116">
        <v>2974817</v>
      </c>
      <c r="AJ116">
        <v>2967585</v>
      </c>
      <c r="AK116">
        <v>2953200</v>
      </c>
      <c r="AL116">
        <v>2947293</v>
      </c>
      <c r="AM116">
        <v>2936413</v>
      </c>
      <c r="AN116">
        <v>2935227</v>
      </c>
      <c r="AO116">
        <v>2930622</v>
      </c>
      <c r="AP116">
        <v>2924668</v>
      </c>
      <c r="AQ116">
        <v>2918135</v>
      </c>
      <c r="AR116">
        <v>2911385</v>
      </c>
      <c r="AS116">
        <v>2903198</v>
      </c>
      <c r="AT116">
        <v>2896023</v>
      </c>
      <c r="AU116">
        <v>2888985</v>
      </c>
      <c r="AV116">
        <v>2880967</v>
      </c>
      <c r="AW116">
        <v>2874299</v>
      </c>
      <c r="AX116">
        <v>2868833</v>
      </c>
      <c r="AY116">
        <v>2865213</v>
      </c>
      <c r="AZ116">
        <v>2862354</v>
      </c>
      <c r="BA116">
        <v>2860699</v>
      </c>
      <c r="BB116">
        <v>2860324</v>
      </c>
      <c r="BC116">
        <v>2859558</v>
      </c>
      <c r="BD116">
        <v>2857815</v>
      </c>
      <c r="BE116">
        <v>2835978</v>
      </c>
      <c r="BF116">
        <v>2803186</v>
      </c>
      <c r="BG116">
        <v>2755189</v>
      </c>
      <c r="BH116">
        <v>2707203</v>
      </c>
      <c r="BI116">
        <v>2664224</v>
      </c>
      <c r="BJ116">
        <v>2635130</v>
      </c>
      <c r="BK116">
        <v>2615199</v>
      </c>
    </row>
    <row r="117" spans="1:63">
      <c r="A117" t="s">
        <v>721</v>
      </c>
      <c r="B117">
        <v>977903</v>
      </c>
      <c r="C117">
        <v>1011502</v>
      </c>
      <c r="D117">
        <v>1045315</v>
      </c>
      <c r="E117">
        <v>1075888</v>
      </c>
      <c r="F117">
        <v>1104017</v>
      </c>
      <c r="G117">
        <v>1134072</v>
      </c>
      <c r="H117">
        <v>1165746</v>
      </c>
      <c r="I117">
        <v>1198197</v>
      </c>
      <c r="J117">
        <v>1230406</v>
      </c>
      <c r="K117">
        <v>1261887</v>
      </c>
      <c r="L117">
        <v>1293880</v>
      </c>
      <c r="M117">
        <v>1327781</v>
      </c>
      <c r="N117">
        <v>1363835</v>
      </c>
      <c r="O117">
        <v>1402309</v>
      </c>
      <c r="P117">
        <v>1443130</v>
      </c>
      <c r="Q117">
        <v>1485691</v>
      </c>
      <c r="R117">
        <v>1529084</v>
      </c>
      <c r="S117">
        <v>1572516</v>
      </c>
      <c r="T117">
        <v>1615868</v>
      </c>
      <c r="U117">
        <v>1657448</v>
      </c>
      <c r="V117">
        <v>1697780</v>
      </c>
      <c r="W117">
        <v>1739221</v>
      </c>
      <c r="X117">
        <v>1781797</v>
      </c>
      <c r="Y117">
        <v>1825773</v>
      </c>
      <c r="Z117">
        <v>1871652</v>
      </c>
      <c r="AA117">
        <v>1919744</v>
      </c>
      <c r="AB117">
        <v>1969912</v>
      </c>
      <c r="AC117">
        <v>2021502</v>
      </c>
      <c r="AD117">
        <v>2073771</v>
      </c>
      <c r="AE117">
        <v>2120825</v>
      </c>
      <c r="AF117">
        <v>2161433</v>
      </c>
      <c r="AG117">
        <v>2200077</v>
      </c>
      <c r="AH117">
        <v>2236494</v>
      </c>
      <c r="AI117">
        <v>2270311</v>
      </c>
      <c r="AJ117">
        <v>2301510</v>
      </c>
      <c r="AK117">
        <v>2330334</v>
      </c>
      <c r="AL117">
        <v>2357033</v>
      </c>
      <c r="AM117">
        <v>2381771</v>
      </c>
      <c r="AN117">
        <v>2405148</v>
      </c>
      <c r="AO117">
        <v>2428488</v>
      </c>
      <c r="AP117">
        <v>2450979</v>
      </c>
      <c r="AQ117">
        <v>2472601</v>
      </c>
      <c r="AR117">
        <v>2494617</v>
      </c>
      <c r="AS117">
        <v>2516454</v>
      </c>
      <c r="AT117">
        <v>2537949</v>
      </c>
      <c r="AU117">
        <v>2559255</v>
      </c>
      <c r="AV117">
        <v>2581242</v>
      </c>
      <c r="AW117">
        <v>2605643</v>
      </c>
      <c r="AX117">
        <v>2633887</v>
      </c>
      <c r="AY117">
        <v>2666713</v>
      </c>
      <c r="AZ117">
        <v>2702520</v>
      </c>
      <c r="BA117">
        <v>2743938</v>
      </c>
      <c r="BB117">
        <v>2792349</v>
      </c>
      <c r="BC117">
        <v>2845153</v>
      </c>
      <c r="BD117">
        <v>2902823</v>
      </c>
      <c r="BE117">
        <v>2964749</v>
      </c>
      <c r="BF117">
        <v>3029555</v>
      </c>
      <c r="BG117">
        <v>3096030</v>
      </c>
      <c r="BH117">
        <v>3163991</v>
      </c>
      <c r="BI117">
        <v>3232430</v>
      </c>
      <c r="BJ117">
        <v>3294335</v>
      </c>
      <c r="BK117">
        <v>3347782</v>
      </c>
    </row>
    <row r="118" spans="1:63">
      <c r="A118" t="s">
        <v>719</v>
      </c>
      <c r="B118">
        <v>480579</v>
      </c>
      <c r="C118">
        <v>491140</v>
      </c>
      <c r="D118">
        <v>502558</v>
      </c>
      <c r="E118">
        <v>513409</v>
      </c>
      <c r="F118">
        <v>521753</v>
      </c>
      <c r="G118">
        <v>526327</v>
      </c>
      <c r="H118">
        <v>526419</v>
      </c>
      <c r="I118">
        <v>522796</v>
      </c>
      <c r="J118">
        <v>517481</v>
      </c>
      <c r="K118">
        <v>513340</v>
      </c>
      <c r="L118">
        <v>512407</v>
      </c>
      <c r="M118">
        <v>515449</v>
      </c>
      <c r="N118">
        <v>521785</v>
      </c>
      <c r="O118">
        <v>530220</v>
      </c>
      <c r="P118">
        <v>538902</v>
      </c>
      <c r="Q118">
        <v>546487</v>
      </c>
      <c r="R118">
        <v>552562</v>
      </c>
      <c r="S118">
        <v>557576</v>
      </c>
      <c r="T118">
        <v>562065</v>
      </c>
      <c r="U118">
        <v>566888</v>
      </c>
      <c r="V118">
        <v>572608</v>
      </c>
      <c r="W118">
        <v>579445</v>
      </c>
      <c r="X118">
        <v>587001</v>
      </c>
      <c r="Y118">
        <v>594506</v>
      </c>
      <c r="Z118">
        <v>600884</v>
      </c>
      <c r="AA118">
        <v>605398</v>
      </c>
      <c r="AB118">
        <v>607711</v>
      </c>
      <c r="AC118">
        <v>608144</v>
      </c>
      <c r="AD118">
        <v>607413</v>
      </c>
      <c r="AE118">
        <v>606571</v>
      </c>
      <c r="AF118">
        <v>606372</v>
      </c>
      <c r="AG118">
        <v>607105</v>
      </c>
      <c r="AH118">
        <v>608516</v>
      </c>
      <c r="AI118">
        <v>610170</v>
      </c>
      <c r="AJ118">
        <v>611389</v>
      </c>
      <c r="AK118">
        <v>611712</v>
      </c>
      <c r="AL118">
        <v>611003</v>
      </c>
      <c r="AM118">
        <v>609520</v>
      </c>
      <c r="AN118">
        <v>607662</v>
      </c>
      <c r="AO118">
        <v>606001</v>
      </c>
      <c r="AP118">
        <v>604950</v>
      </c>
      <c r="AQ118">
        <v>607389</v>
      </c>
      <c r="AR118">
        <v>609828</v>
      </c>
      <c r="AS118">
        <v>612267</v>
      </c>
      <c r="AT118">
        <v>613353</v>
      </c>
      <c r="AU118">
        <v>614261</v>
      </c>
      <c r="AV118">
        <v>615025</v>
      </c>
      <c r="AW118">
        <v>615875</v>
      </c>
      <c r="AX118">
        <v>616969</v>
      </c>
      <c r="AY118">
        <v>618294</v>
      </c>
      <c r="AZ118">
        <v>619428</v>
      </c>
      <c r="BA118">
        <v>620079</v>
      </c>
      <c r="BB118">
        <v>620601</v>
      </c>
      <c r="BC118">
        <v>621207</v>
      </c>
      <c r="BD118">
        <v>621810</v>
      </c>
      <c r="BE118">
        <v>622159</v>
      </c>
      <c r="BF118">
        <v>622303</v>
      </c>
      <c r="BG118">
        <v>622373</v>
      </c>
      <c r="BH118">
        <v>622227</v>
      </c>
      <c r="BI118">
        <v>622028</v>
      </c>
      <c r="BJ118">
        <v>621306</v>
      </c>
      <c r="BK118">
        <v>619211</v>
      </c>
    </row>
    <row r="119" spans="1:63">
      <c r="A119" t="s">
        <v>697</v>
      </c>
      <c r="B119">
        <v>11769774</v>
      </c>
      <c r="C119">
        <v>12081713</v>
      </c>
      <c r="D119">
        <v>12404757</v>
      </c>
      <c r="E119">
        <v>12726686</v>
      </c>
      <c r="F119">
        <v>13044254</v>
      </c>
      <c r="G119">
        <v>13381880</v>
      </c>
      <c r="H119">
        <v>13738502</v>
      </c>
      <c r="I119">
        <v>14109755</v>
      </c>
      <c r="J119">
        <v>14490077</v>
      </c>
      <c r="K119">
        <v>14876982</v>
      </c>
      <c r="L119">
        <v>15274351</v>
      </c>
      <c r="M119">
        <v>15677300</v>
      </c>
      <c r="N119">
        <v>16081438</v>
      </c>
      <c r="O119">
        <v>16489452</v>
      </c>
      <c r="P119">
        <v>16902383</v>
      </c>
      <c r="Q119">
        <v>17325325</v>
      </c>
      <c r="R119">
        <v>17756516</v>
      </c>
      <c r="S119">
        <v>18206472</v>
      </c>
      <c r="T119">
        <v>18679859</v>
      </c>
      <c r="U119">
        <v>19167661</v>
      </c>
      <c r="V119">
        <v>19678444</v>
      </c>
      <c r="W119">
        <v>20208260</v>
      </c>
      <c r="X119">
        <v>20746765</v>
      </c>
      <c r="Y119">
        <v>21287381</v>
      </c>
      <c r="Z119">
        <v>21817271</v>
      </c>
      <c r="AA119">
        <v>22335077</v>
      </c>
      <c r="AB119">
        <v>22824446</v>
      </c>
      <c r="AC119">
        <v>23279935</v>
      </c>
      <c r="AD119">
        <v>23720590</v>
      </c>
      <c r="AE119">
        <v>24148104</v>
      </c>
      <c r="AF119">
        <v>24570814</v>
      </c>
      <c r="AG119">
        <v>24988083</v>
      </c>
      <c r="AH119">
        <v>25400676</v>
      </c>
      <c r="AI119">
        <v>25806777</v>
      </c>
      <c r="AJ119">
        <v>26201551</v>
      </c>
      <c r="AK119">
        <v>26599048</v>
      </c>
      <c r="AL119">
        <v>26999093</v>
      </c>
      <c r="AM119">
        <v>27397118</v>
      </c>
      <c r="AN119">
        <v>27791825</v>
      </c>
      <c r="AO119">
        <v>28176997</v>
      </c>
      <c r="AP119">
        <v>28554415</v>
      </c>
      <c r="AQ119">
        <v>28930097</v>
      </c>
      <c r="AR119">
        <v>29301817</v>
      </c>
      <c r="AS119">
        <v>29661270</v>
      </c>
      <c r="AT119">
        <v>30033125</v>
      </c>
      <c r="AU119">
        <v>30431902</v>
      </c>
      <c r="AV119">
        <v>30833022</v>
      </c>
      <c r="AW119">
        <v>31232633</v>
      </c>
      <c r="AX119">
        <v>31634992</v>
      </c>
      <c r="AY119">
        <v>32042877</v>
      </c>
      <c r="AZ119">
        <v>32464865</v>
      </c>
      <c r="BA119">
        <v>32903699</v>
      </c>
      <c r="BB119">
        <v>33352169</v>
      </c>
      <c r="BC119">
        <v>33803527</v>
      </c>
      <c r="BD119">
        <v>34248603</v>
      </c>
      <c r="BE119">
        <v>34680458</v>
      </c>
      <c r="BF119">
        <v>35107264</v>
      </c>
      <c r="BG119">
        <v>35528115</v>
      </c>
      <c r="BH119">
        <v>35927511</v>
      </c>
      <c r="BI119">
        <v>36304408</v>
      </c>
      <c r="BJ119">
        <v>36688772</v>
      </c>
      <c r="BK119">
        <v>37076584</v>
      </c>
    </row>
    <row r="120" spans="1:63">
      <c r="A120" t="s">
        <v>725</v>
      </c>
      <c r="B120">
        <v>6788375</v>
      </c>
      <c r="C120">
        <v>6917521</v>
      </c>
      <c r="D120">
        <v>7060376</v>
      </c>
      <c r="E120">
        <v>7209807</v>
      </c>
      <c r="F120">
        <v>7363639</v>
      </c>
      <c r="G120">
        <v>7524154</v>
      </c>
      <c r="H120">
        <v>7689643</v>
      </c>
      <c r="I120">
        <v>7859471</v>
      </c>
      <c r="J120">
        <v>8035529</v>
      </c>
      <c r="K120">
        <v>8217930</v>
      </c>
      <c r="L120">
        <v>8411676</v>
      </c>
      <c r="M120">
        <v>8622890</v>
      </c>
      <c r="N120">
        <v>8860585</v>
      </c>
      <c r="O120">
        <v>9123668</v>
      </c>
      <c r="P120">
        <v>9404221</v>
      </c>
      <c r="Q120">
        <v>9703732</v>
      </c>
      <c r="R120">
        <v>10019210</v>
      </c>
      <c r="S120">
        <v>10363575</v>
      </c>
      <c r="T120">
        <v>10741128</v>
      </c>
      <c r="U120">
        <v>11127844</v>
      </c>
      <c r="V120">
        <v>11413587</v>
      </c>
      <c r="W120">
        <v>11640015</v>
      </c>
      <c r="X120">
        <v>11901827</v>
      </c>
      <c r="Y120">
        <v>12163328</v>
      </c>
      <c r="Z120">
        <v>12426223</v>
      </c>
      <c r="AA120">
        <v>12680065</v>
      </c>
      <c r="AB120">
        <v>12909797</v>
      </c>
      <c r="AC120">
        <v>12964793</v>
      </c>
      <c r="AD120">
        <v>12956772</v>
      </c>
      <c r="AE120">
        <v>13087604</v>
      </c>
      <c r="AF120">
        <v>13303459</v>
      </c>
      <c r="AG120">
        <v>13561175</v>
      </c>
      <c r="AH120">
        <v>13816881</v>
      </c>
      <c r="AI120">
        <v>14206254</v>
      </c>
      <c r="AJ120">
        <v>14912873</v>
      </c>
      <c r="AK120">
        <v>15594830</v>
      </c>
      <c r="AL120">
        <v>16079553</v>
      </c>
      <c r="AM120">
        <v>16521724</v>
      </c>
      <c r="AN120">
        <v>16923195</v>
      </c>
      <c r="AO120">
        <v>17337893</v>
      </c>
      <c r="AP120">
        <v>17768505</v>
      </c>
      <c r="AQ120">
        <v>18220716</v>
      </c>
      <c r="AR120">
        <v>18694946</v>
      </c>
      <c r="AS120">
        <v>19186754</v>
      </c>
      <c r="AT120">
        <v>19694411</v>
      </c>
      <c r="AU120">
        <v>20211114</v>
      </c>
      <c r="AV120">
        <v>20735982</v>
      </c>
      <c r="AW120">
        <v>21280513</v>
      </c>
      <c r="AX120">
        <v>21845571</v>
      </c>
      <c r="AY120">
        <v>22436660</v>
      </c>
      <c r="AZ120">
        <v>23073723</v>
      </c>
      <c r="BA120">
        <v>23760421</v>
      </c>
      <c r="BB120">
        <v>24487611</v>
      </c>
      <c r="BC120">
        <v>25251731</v>
      </c>
      <c r="BD120">
        <v>26038704</v>
      </c>
      <c r="BE120">
        <v>26843246</v>
      </c>
      <c r="BF120">
        <v>27696493</v>
      </c>
      <c r="BG120">
        <v>28569441</v>
      </c>
      <c r="BH120">
        <v>29423878</v>
      </c>
      <c r="BI120">
        <v>30285595</v>
      </c>
      <c r="BJ120">
        <v>31178239</v>
      </c>
      <c r="BK120">
        <v>32077072</v>
      </c>
    </row>
    <row r="121" spans="1:63">
      <c r="A121" t="s">
        <v>717</v>
      </c>
      <c r="B121">
        <v>21720697</v>
      </c>
      <c r="C121">
        <v>22203109</v>
      </c>
      <c r="D121">
        <v>22699703</v>
      </c>
      <c r="E121">
        <v>23210687</v>
      </c>
      <c r="F121">
        <v>23737818</v>
      </c>
      <c r="G121">
        <v>24286878</v>
      </c>
      <c r="H121">
        <v>24854704</v>
      </c>
      <c r="I121">
        <v>25440029</v>
      </c>
      <c r="J121">
        <v>26044111</v>
      </c>
      <c r="K121">
        <v>26659479</v>
      </c>
      <c r="L121">
        <v>27284112</v>
      </c>
      <c r="M121">
        <v>27914953</v>
      </c>
      <c r="N121">
        <v>28551949</v>
      </c>
      <c r="O121">
        <v>29165356</v>
      </c>
      <c r="P121">
        <v>29751936</v>
      </c>
      <c r="Q121">
        <v>30344276</v>
      </c>
      <c r="R121">
        <v>30941375</v>
      </c>
      <c r="S121">
        <v>31554598</v>
      </c>
      <c r="T121">
        <v>32185601</v>
      </c>
      <c r="U121">
        <v>32821779</v>
      </c>
      <c r="V121">
        <v>33465781</v>
      </c>
      <c r="W121">
        <v>34110098</v>
      </c>
      <c r="X121">
        <v>34742586</v>
      </c>
      <c r="Y121">
        <v>35424262</v>
      </c>
      <c r="Z121">
        <v>36159838</v>
      </c>
      <c r="AA121">
        <v>36881020</v>
      </c>
      <c r="AB121">
        <v>37572340</v>
      </c>
      <c r="AC121">
        <v>38233171</v>
      </c>
      <c r="AD121">
        <v>38868270</v>
      </c>
      <c r="AE121">
        <v>39489419</v>
      </c>
      <c r="AF121">
        <v>40099553</v>
      </c>
      <c r="AG121">
        <v>40680533</v>
      </c>
      <c r="AH121">
        <v>41237813</v>
      </c>
      <c r="AI121">
        <v>41788302</v>
      </c>
      <c r="AJ121">
        <v>42337109</v>
      </c>
      <c r="AK121">
        <v>42880186</v>
      </c>
      <c r="AL121">
        <v>43423369</v>
      </c>
      <c r="AM121">
        <v>43972046</v>
      </c>
      <c r="AN121">
        <v>44516185</v>
      </c>
      <c r="AO121">
        <v>45041636</v>
      </c>
      <c r="AP121">
        <v>45538332</v>
      </c>
      <c r="AQ121">
        <v>46014826</v>
      </c>
      <c r="AR121">
        <v>46480230</v>
      </c>
      <c r="AS121">
        <v>46924293</v>
      </c>
      <c r="AT121">
        <v>47338446</v>
      </c>
      <c r="AU121">
        <v>47724471</v>
      </c>
      <c r="AV121">
        <v>48088274</v>
      </c>
      <c r="AW121">
        <v>48445647</v>
      </c>
      <c r="AX121">
        <v>48729486</v>
      </c>
      <c r="AY121">
        <v>49015836</v>
      </c>
      <c r="AZ121">
        <v>49390988</v>
      </c>
      <c r="BA121">
        <v>49794522</v>
      </c>
      <c r="BB121">
        <v>50218185</v>
      </c>
      <c r="BC121">
        <v>50648334</v>
      </c>
      <c r="BD121">
        <v>51072436</v>
      </c>
      <c r="BE121">
        <v>51483949</v>
      </c>
      <c r="BF121">
        <v>51892349</v>
      </c>
      <c r="BG121">
        <v>52288341</v>
      </c>
      <c r="BH121">
        <v>52666014</v>
      </c>
      <c r="BI121">
        <v>53040212</v>
      </c>
      <c r="BJ121">
        <v>53423198</v>
      </c>
      <c r="BK121">
        <v>53798084</v>
      </c>
    </row>
    <row r="122" spans="1:63">
      <c r="A122" t="s">
        <v>735</v>
      </c>
      <c r="B122">
        <v>590181</v>
      </c>
      <c r="C122">
        <v>601424</v>
      </c>
      <c r="D122">
        <v>613808</v>
      </c>
      <c r="E122">
        <v>627358</v>
      </c>
      <c r="F122">
        <v>642054</v>
      </c>
      <c r="G122">
        <v>657887</v>
      </c>
      <c r="H122">
        <v>674818</v>
      </c>
      <c r="I122">
        <v>693063</v>
      </c>
      <c r="J122">
        <v>712427</v>
      </c>
      <c r="K122">
        <v>732881</v>
      </c>
      <c r="L122">
        <v>754467</v>
      </c>
      <c r="M122">
        <v>776995</v>
      </c>
      <c r="N122">
        <v>800610</v>
      </c>
      <c r="O122">
        <v>824918</v>
      </c>
      <c r="P122">
        <v>850091</v>
      </c>
      <c r="Q122">
        <v>876572</v>
      </c>
      <c r="R122">
        <v>901840</v>
      </c>
      <c r="S122">
        <v>926109</v>
      </c>
      <c r="T122">
        <v>942023</v>
      </c>
      <c r="U122">
        <v>957334</v>
      </c>
      <c r="V122">
        <v>975994</v>
      </c>
      <c r="W122">
        <v>987394</v>
      </c>
      <c r="X122">
        <v>1005520</v>
      </c>
      <c r="Y122">
        <v>1033085</v>
      </c>
      <c r="Z122">
        <v>1061995</v>
      </c>
      <c r="AA122">
        <v>1093311</v>
      </c>
      <c r="AB122">
        <v>1127989</v>
      </c>
      <c r="AC122">
        <v>1165430</v>
      </c>
      <c r="AD122">
        <v>1207949</v>
      </c>
      <c r="AE122">
        <v>1288070</v>
      </c>
      <c r="AF122">
        <v>1369011</v>
      </c>
      <c r="AG122">
        <v>1415617</v>
      </c>
      <c r="AH122">
        <v>1461687</v>
      </c>
      <c r="AI122">
        <v>1509834</v>
      </c>
      <c r="AJ122">
        <v>1558449</v>
      </c>
      <c r="AK122">
        <v>1605370</v>
      </c>
      <c r="AL122">
        <v>1650066</v>
      </c>
      <c r="AM122">
        <v>1693242</v>
      </c>
      <c r="AN122">
        <v>1735953</v>
      </c>
      <c r="AO122">
        <v>1778277</v>
      </c>
      <c r="AP122">
        <v>1819141</v>
      </c>
      <c r="AQ122">
        <v>1856402</v>
      </c>
      <c r="AR122">
        <v>1888525</v>
      </c>
      <c r="AS122">
        <v>1915425</v>
      </c>
      <c r="AT122">
        <v>1939406</v>
      </c>
      <c r="AU122">
        <v>1962865</v>
      </c>
      <c r="AV122">
        <v>1986558</v>
      </c>
      <c r="AW122">
        <v>2011492</v>
      </c>
      <c r="AX122">
        <v>2038552</v>
      </c>
      <c r="AY122">
        <v>2067919</v>
      </c>
      <c r="AZ122">
        <v>2099271</v>
      </c>
      <c r="BA122">
        <v>2132340</v>
      </c>
      <c r="BB122">
        <v>2167470</v>
      </c>
      <c r="BC122">
        <v>2204510</v>
      </c>
      <c r="BD122">
        <v>2243001</v>
      </c>
      <c r="BE122">
        <v>2282704</v>
      </c>
      <c r="BF122">
        <v>2323352</v>
      </c>
      <c r="BG122">
        <v>2364534</v>
      </c>
      <c r="BH122">
        <v>2405680</v>
      </c>
      <c r="BI122">
        <v>2446644</v>
      </c>
      <c r="BJ122">
        <v>2489098</v>
      </c>
      <c r="BK122">
        <v>2530151</v>
      </c>
    </row>
    <row r="123" spans="1:63">
      <c r="A123" t="s">
        <v>749</v>
      </c>
      <c r="B123">
        <v>10167941</v>
      </c>
      <c r="C123">
        <v>10365144</v>
      </c>
      <c r="D123">
        <v>10570716</v>
      </c>
      <c r="E123">
        <v>10782717</v>
      </c>
      <c r="F123">
        <v>11002819</v>
      </c>
      <c r="G123">
        <v>11232951</v>
      </c>
      <c r="H123">
        <v>11470199</v>
      </c>
      <c r="I123">
        <v>11715579</v>
      </c>
      <c r="J123">
        <v>11970411</v>
      </c>
      <c r="K123">
        <v>12231874</v>
      </c>
      <c r="L123">
        <v>12501285</v>
      </c>
      <c r="M123">
        <v>12774870</v>
      </c>
      <c r="N123">
        <v>13052220</v>
      </c>
      <c r="O123">
        <v>13335963</v>
      </c>
      <c r="P123">
        <v>13626301</v>
      </c>
      <c r="Q123">
        <v>13925541</v>
      </c>
      <c r="R123">
        <v>14230738</v>
      </c>
      <c r="S123">
        <v>14550430</v>
      </c>
      <c r="T123">
        <v>14888770</v>
      </c>
      <c r="U123">
        <v>15238564</v>
      </c>
      <c r="V123">
        <v>15600442</v>
      </c>
      <c r="W123">
        <v>15969792</v>
      </c>
      <c r="X123">
        <v>16347124</v>
      </c>
      <c r="Y123">
        <v>16740664</v>
      </c>
      <c r="Z123">
        <v>17141610</v>
      </c>
      <c r="AA123">
        <v>17540571</v>
      </c>
      <c r="AB123">
        <v>17936926</v>
      </c>
      <c r="AC123">
        <v>18326204</v>
      </c>
      <c r="AD123">
        <v>18720745</v>
      </c>
      <c r="AE123">
        <v>19145077</v>
      </c>
      <c r="AF123">
        <v>19616530</v>
      </c>
      <c r="AG123">
        <v>20130779</v>
      </c>
      <c r="AH123">
        <v>20702133</v>
      </c>
      <c r="AI123">
        <v>21267359</v>
      </c>
      <c r="AJ123">
        <v>21794751</v>
      </c>
      <c r="AK123">
        <v>22305571</v>
      </c>
      <c r="AL123">
        <v>22783969</v>
      </c>
      <c r="AM123">
        <v>23249417</v>
      </c>
      <c r="AN123">
        <v>23703328</v>
      </c>
      <c r="AO123">
        <v>24143157</v>
      </c>
      <c r="AP123">
        <v>24559500</v>
      </c>
      <c r="AQ123">
        <v>24956071</v>
      </c>
      <c r="AR123">
        <v>25332178</v>
      </c>
      <c r="AS123">
        <v>25682908</v>
      </c>
      <c r="AT123">
        <v>26003965</v>
      </c>
      <c r="AU123">
        <v>26285110</v>
      </c>
      <c r="AV123">
        <v>26518971</v>
      </c>
      <c r="AW123">
        <v>26713655</v>
      </c>
      <c r="AX123">
        <v>26881544</v>
      </c>
      <c r="AY123">
        <v>27026941</v>
      </c>
      <c r="AZ123">
        <v>27161567</v>
      </c>
      <c r="BA123">
        <v>27266399</v>
      </c>
      <c r="BB123">
        <v>27330694</v>
      </c>
      <c r="BC123">
        <v>27381555</v>
      </c>
      <c r="BD123">
        <v>27462106</v>
      </c>
      <c r="BE123">
        <v>27610325</v>
      </c>
      <c r="BF123">
        <v>27861186</v>
      </c>
      <c r="BG123">
        <v>28183426</v>
      </c>
      <c r="BH123">
        <v>28506712</v>
      </c>
      <c r="BI123">
        <v>28832496</v>
      </c>
      <c r="BJ123">
        <v>29348627</v>
      </c>
      <c r="BK123">
        <v>30034989</v>
      </c>
    </row>
    <row r="124" spans="1:63">
      <c r="A124" t="s">
        <v>745</v>
      </c>
      <c r="B124">
        <v>11486631</v>
      </c>
      <c r="C124">
        <v>11638712</v>
      </c>
      <c r="D124">
        <v>11805689</v>
      </c>
      <c r="E124">
        <v>11965966</v>
      </c>
      <c r="F124">
        <v>12127120</v>
      </c>
      <c r="G124">
        <v>12294732</v>
      </c>
      <c r="H124">
        <v>12456251</v>
      </c>
      <c r="I124">
        <v>12598201</v>
      </c>
      <c r="J124">
        <v>12729721</v>
      </c>
      <c r="K124">
        <v>12877984</v>
      </c>
      <c r="L124">
        <v>13038526</v>
      </c>
      <c r="M124">
        <v>13194497</v>
      </c>
      <c r="N124">
        <v>13328593</v>
      </c>
      <c r="O124">
        <v>13439322</v>
      </c>
      <c r="P124">
        <v>13545056</v>
      </c>
      <c r="Q124">
        <v>13666335</v>
      </c>
      <c r="R124">
        <v>13774037</v>
      </c>
      <c r="S124">
        <v>13856185</v>
      </c>
      <c r="T124">
        <v>13941700</v>
      </c>
      <c r="U124">
        <v>14038270</v>
      </c>
      <c r="V124">
        <v>14149800</v>
      </c>
      <c r="W124">
        <v>14247208</v>
      </c>
      <c r="X124">
        <v>14312690</v>
      </c>
      <c r="Y124">
        <v>14367070</v>
      </c>
      <c r="Z124">
        <v>14424211</v>
      </c>
      <c r="AA124">
        <v>14491632</v>
      </c>
      <c r="AB124">
        <v>14572278</v>
      </c>
      <c r="AC124">
        <v>14665037</v>
      </c>
      <c r="AD124">
        <v>14760094</v>
      </c>
      <c r="AE124">
        <v>14848907</v>
      </c>
      <c r="AF124">
        <v>14951510</v>
      </c>
      <c r="AG124">
        <v>15069798</v>
      </c>
      <c r="AH124">
        <v>15184166</v>
      </c>
      <c r="AI124">
        <v>15290368</v>
      </c>
      <c r="AJ124">
        <v>15382838</v>
      </c>
      <c r="AK124">
        <v>15459006</v>
      </c>
      <c r="AL124">
        <v>15530498</v>
      </c>
      <c r="AM124">
        <v>15610650</v>
      </c>
      <c r="AN124">
        <v>15707209</v>
      </c>
      <c r="AO124">
        <v>15812088</v>
      </c>
      <c r="AP124">
        <v>15925513</v>
      </c>
      <c r="AQ124">
        <v>16046180</v>
      </c>
      <c r="AR124">
        <v>16148929</v>
      </c>
      <c r="AS124">
        <v>16225302</v>
      </c>
      <c r="AT124">
        <v>16281779</v>
      </c>
      <c r="AU124">
        <v>16319868</v>
      </c>
      <c r="AV124">
        <v>16346101</v>
      </c>
      <c r="AW124">
        <v>16381696</v>
      </c>
      <c r="AX124">
        <v>16445593</v>
      </c>
      <c r="AY124">
        <v>16530388</v>
      </c>
      <c r="AZ124">
        <v>16615394</v>
      </c>
      <c r="BA124">
        <v>16693074</v>
      </c>
      <c r="BB124">
        <v>16754962</v>
      </c>
      <c r="BC124">
        <v>16804432</v>
      </c>
      <c r="BD124">
        <v>16865008</v>
      </c>
      <c r="BE124">
        <v>16939923</v>
      </c>
      <c r="BF124">
        <v>17030314</v>
      </c>
      <c r="BG124">
        <v>17131296</v>
      </c>
      <c r="BH124">
        <v>17231624</v>
      </c>
      <c r="BI124">
        <v>17344874</v>
      </c>
      <c r="BJ124">
        <v>17441500</v>
      </c>
      <c r="BK124">
        <v>17533044</v>
      </c>
    </row>
    <row r="125" spans="1:63">
      <c r="A125" t="s">
        <v>753</v>
      </c>
      <c r="B125">
        <v>2371800</v>
      </c>
      <c r="C125">
        <v>2419700</v>
      </c>
      <c r="D125">
        <v>2482000</v>
      </c>
      <c r="E125">
        <v>2531800</v>
      </c>
      <c r="F125">
        <v>2585400</v>
      </c>
      <c r="G125">
        <v>2628400</v>
      </c>
      <c r="H125">
        <v>2675900</v>
      </c>
      <c r="I125">
        <v>2724100</v>
      </c>
      <c r="J125">
        <v>2748100</v>
      </c>
      <c r="K125">
        <v>2772800</v>
      </c>
      <c r="L125">
        <v>2810700</v>
      </c>
      <c r="M125">
        <v>2853000</v>
      </c>
      <c r="N125">
        <v>2903900</v>
      </c>
      <c r="O125">
        <v>2961300</v>
      </c>
      <c r="P125">
        <v>3023700</v>
      </c>
      <c r="Q125">
        <v>3083100</v>
      </c>
      <c r="R125">
        <v>3110500</v>
      </c>
      <c r="S125">
        <v>3120200</v>
      </c>
      <c r="T125">
        <v>3121200</v>
      </c>
      <c r="U125">
        <v>3109000</v>
      </c>
      <c r="V125">
        <v>3112900</v>
      </c>
      <c r="W125">
        <v>3124900</v>
      </c>
      <c r="X125">
        <v>3156100</v>
      </c>
      <c r="Y125">
        <v>3199300</v>
      </c>
      <c r="Z125">
        <v>3227100</v>
      </c>
      <c r="AA125">
        <v>3247100</v>
      </c>
      <c r="AB125">
        <v>3246300</v>
      </c>
      <c r="AC125">
        <v>3274400</v>
      </c>
      <c r="AD125">
        <v>3283400</v>
      </c>
      <c r="AE125">
        <v>3299200</v>
      </c>
      <c r="AF125">
        <v>3329800</v>
      </c>
      <c r="AG125">
        <v>3495100</v>
      </c>
      <c r="AH125">
        <v>3531700</v>
      </c>
      <c r="AI125">
        <v>3572200</v>
      </c>
      <c r="AJ125">
        <v>3620000</v>
      </c>
      <c r="AK125">
        <v>3673400</v>
      </c>
      <c r="AL125">
        <v>3732000</v>
      </c>
      <c r="AM125">
        <v>3781300</v>
      </c>
      <c r="AN125">
        <v>3815000</v>
      </c>
      <c r="AO125">
        <v>3835100</v>
      </c>
      <c r="AP125">
        <v>3857700</v>
      </c>
      <c r="AQ125">
        <v>3880500</v>
      </c>
      <c r="AR125">
        <v>3948500</v>
      </c>
      <c r="AS125">
        <v>4027200</v>
      </c>
      <c r="AT125">
        <v>4087500</v>
      </c>
      <c r="AU125">
        <v>4133900</v>
      </c>
      <c r="AV125">
        <v>4184600</v>
      </c>
      <c r="AW125">
        <v>4223800</v>
      </c>
      <c r="AX125">
        <v>4259800</v>
      </c>
      <c r="AY125">
        <v>4302600</v>
      </c>
      <c r="AZ125">
        <v>4350700</v>
      </c>
      <c r="BA125">
        <v>4384000</v>
      </c>
      <c r="BB125">
        <v>4408100</v>
      </c>
      <c r="BC125">
        <v>4442100</v>
      </c>
      <c r="BD125">
        <v>4516500</v>
      </c>
      <c r="BE125">
        <v>4609400</v>
      </c>
      <c r="BF125">
        <v>4714100</v>
      </c>
      <c r="BG125">
        <v>4813600</v>
      </c>
      <c r="BH125">
        <v>4900600</v>
      </c>
      <c r="BI125">
        <v>4979200</v>
      </c>
      <c r="BJ125">
        <v>5090200</v>
      </c>
      <c r="BK125">
        <v>5122600</v>
      </c>
    </row>
    <row r="126" spans="1:63">
      <c r="A126" t="s">
        <v>743</v>
      </c>
      <c r="B126">
        <v>1789684</v>
      </c>
      <c r="C126">
        <v>1844630</v>
      </c>
      <c r="D126">
        <v>1901451</v>
      </c>
      <c r="E126">
        <v>1960155</v>
      </c>
      <c r="F126">
        <v>2020941</v>
      </c>
      <c r="G126">
        <v>2084097</v>
      </c>
      <c r="H126">
        <v>2150003</v>
      </c>
      <c r="I126">
        <v>2219001</v>
      </c>
      <c r="J126">
        <v>2291300</v>
      </c>
      <c r="K126">
        <v>2366635</v>
      </c>
      <c r="L126">
        <v>2444767</v>
      </c>
      <c r="M126">
        <v>2525481</v>
      </c>
      <c r="N126">
        <v>2603182</v>
      </c>
      <c r="O126">
        <v>2682747</v>
      </c>
      <c r="P126">
        <v>2769211</v>
      </c>
      <c r="Q126">
        <v>2857461</v>
      </c>
      <c r="R126">
        <v>2947454</v>
      </c>
      <c r="S126">
        <v>3038680</v>
      </c>
      <c r="T126">
        <v>3128544</v>
      </c>
      <c r="U126">
        <v>3214311</v>
      </c>
      <c r="V126">
        <v>3303309</v>
      </c>
      <c r="W126">
        <v>3397659</v>
      </c>
      <c r="X126">
        <v>3491906</v>
      </c>
      <c r="Y126">
        <v>3584610</v>
      </c>
      <c r="Z126">
        <v>3674501</v>
      </c>
      <c r="AA126">
        <v>3763034</v>
      </c>
      <c r="AB126">
        <v>3852017</v>
      </c>
      <c r="AC126">
        <v>3941463</v>
      </c>
      <c r="AD126">
        <v>4033291</v>
      </c>
      <c r="AE126">
        <v>4129447</v>
      </c>
      <c r="AF126">
        <v>4227820</v>
      </c>
      <c r="AG126">
        <v>4327289</v>
      </c>
      <c r="AH126">
        <v>4427172</v>
      </c>
      <c r="AI126">
        <v>4526689</v>
      </c>
      <c r="AJ126">
        <v>4625260</v>
      </c>
      <c r="AK126">
        <v>4721929</v>
      </c>
      <c r="AL126">
        <v>4812391</v>
      </c>
      <c r="AM126">
        <v>4895962</v>
      </c>
      <c r="AN126">
        <v>4974552</v>
      </c>
      <c r="AO126">
        <v>5049878</v>
      </c>
      <c r="AP126">
        <v>5123222</v>
      </c>
      <c r="AQ126">
        <v>5192764</v>
      </c>
      <c r="AR126">
        <v>5259006</v>
      </c>
      <c r="AS126">
        <v>5323062</v>
      </c>
      <c r="AT126">
        <v>5386223</v>
      </c>
      <c r="AU126">
        <v>5454678</v>
      </c>
      <c r="AV126">
        <v>5529811</v>
      </c>
      <c r="AW126">
        <v>5607453</v>
      </c>
      <c r="AX126">
        <v>5687744</v>
      </c>
      <c r="AY126">
        <v>5770639</v>
      </c>
      <c r="AZ126">
        <v>5855734</v>
      </c>
      <c r="BA126">
        <v>5942553</v>
      </c>
      <c r="BB126">
        <v>6030607</v>
      </c>
      <c r="BC126">
        <v>6119379</v>
      </c>
      <c r="BD126">
        <v>6208676</v>
      </c>
      <c r="BE126">
        <v>6298598</v>
      </c>
      <c r="BF126">
        <v>6389235</v>
      </c>
      <c r="BG126">
        <v>6480532</v>
      </c>
      <c r="BH126">
        <v>6572233</v>
      </c>
      <c r="BI126">
        <v>6663924</v>
      </c>
      <c r="BJ126">
        <v>6755895</v>
      </c>
      <c r="BK126">
        <v>6850540</v>
      </c>
    </row>
    <row r="127" spans="1:63">
      <c r="A127" t="s">
        <v>739</v>
      </c>
      <c r="B127">
        <v>3497431</v>
      </c>
      <c r="C127">
        <v>3602530</v>
      </c>
      <c r="D127">
        <v>3711068</v>
      </c>
      <c r="E127">
        <v>3822697</v>
      </c>
      <c r="F127">
        <v>3937008</v>
      </c>
      <c r="G127">
        <v>4053524</v>
      </c>
      <c r="H127">
        <v>4172501</v>
      </c>
      <c r="I127">
        <v>4294283</v>
      </c>
      <c r="J127">
        <v>4417954</v>
      </c>
      <c r="K127">
        <v>4542993</v>
      </c>
      <c r="L127">
        <v>4669708</v>
      </c>
      <c r="M127">
        <v>4797068</v>
      </c>
      <c r="N127">
        <v>4926318</v>
      </c>
      <c r="O127">
        <v>5059382</v>
      </c>
      <c r="P127">
        <v>5196579</v>
      </c>
      <c r="Q127">
        <v>5339497</v>
      </c>
      <c r="R127">
        <v>5488658</v>
      </c>
      <c r="S127">
        <v>5644703</v>
      </c>
      <c r="T127">
        <v>5810351</v>
      </c>
      <c r="U127">
        <v>5987151</v>
      </c>
      <c r="V127">
        <v>6173177</v>
      </c>
      <c r="W127">
        <v>6366262</v>
      </c>
      <c r="X127">
        <v>6564445</v>
      </c>
      <c r="Y127">
        <v>6766606</v>
      </c>
      <c r="Z127">
        <v>6973849</v>
      </c>
      <c r="AA127">
        <v>7187618</v>
      </c>
      <c r="AB127">
        <v>7408364</v>
      </c>
      <c r="AC127">
        <v>7636591</v>
      </c>
      <c r="AD127">
        <v>7872252</v>
      </c>
      <c r="AE127">
        <v>8116075</v>
      </c>
      <c r="AF127">
        <v>8370648</v>
      </c>
      <c r="AG127">
        <v>8634640</v>
      </c>
      <c r="AH127">
        <v>8907644</v>
      </c>
      <c r="AI127">
        <v>9193078</v>
      </c>
      <c r="AJ127">
        <v>9493324</v>
      </c>
      <c r="AK127">
        <v>9813918</v>
      </c>
      <c r="AL127">
        <v>10149937</v>
      </c>
      <c r="AM127">
        <v>10494201</v>
      </c>
      <c r="AN127">
        <v>10854920</v>
      </c>
      <c r="AO127">
        <v>11231469</v>
      </c>
      <c r="AP127">
        <v>11622665</v>
      </c>
      <c r="AQ127">
        <v>12031430</v>
      </c>
      <c r="AR127">
        <v>12456517</v>
      </c>
      <c r="AS127">
        <v>12900790</v>
      </c>
      <c r="AT127">
        <v>13366885</v>
      </c>
      <c r="AU127">
        <v>13855221</v>
      </c>
      <c r="AV127">
        <v>14365168</v>
      </c>
      <c r="AW127">
        <v>14897873</v>
      </c>
      <c r="AX127">
        <v>15455175</v>
      </c>
      <c r="AY127">
        <v>16037915</v>
      </c>
      <c r="AZ127">
        <v>16647543</v>
      </c>
      <c r="BA127">
        <v>17283112</v>
      </c>
      <c r="BB127">
        <v>17954407</v>
      </c>
      <c r="BC127">
        <v>18653199</v>
      </c>
      <c r="BD127">
        <v>19372014</v>
      </c>
      <c r="BE127">
        <v>20128124</v>
      </c>
      <c r="BF127">
        <v>20921743</v>
      </c>
      <c r="BG127">
        <v>21737922</v>
      </c>
      <c r="BH127">
        <v>22577058</v>
      </c>
      <c r="BI127">
        <v>23443393</v>
      </c>
      <c r="BJ127">
        <v>24333639</v>
      </c>
      <c r="BK127">
        <v>25252722</v>
      </c>
    </row>
    <row r="128" spans="1:63">
      <c r="A128" t="s">
        <v>741</v>
      </c>
      <c r="B128">
        <v>44928342</v>
      </c>
      <c r="C128">
        <v>45855507</v>
      </c>
      <c r="D128">
        <v>46821845</v>
      </c>
      <c r="E128">
        <v>47822569</v>
      </c>
      <c r="F128">
        <v>48856332</v>
      </c>
      <c r="G128">
        <v>49925799</v>
      </c>
      <c r="H128">
        <v>51020296</v>
      </c>
      <c r="I128">
        <v>52106681</v>
      </c>
      <c r="J128">
        <v>53210119</v>
      </c>
      <c r="K128">
        <v>54360750</v>
      </c>
      <c r="L128">
        <v>55569264</v>
      </c>
      <c r="M128">
        <v>56837614</v>
      </c>
      <c r="N128">
        <v>58173834</v>
      </c>
      <c r="O128">
        <v>59605446</v>
      </c>
      <c r="P128">
        <v>61157931</v>
      </c>
      <c r="Q128">
        <v>62851312</v>
      </c>
      <c r="R128">
        <v>64658315</v>
      </c>
      <c r="S128">
        <v>66589655</v>
      </c>
      <c r="T128">
        <v>68633344</v>
      </c>
      <c r="U128">
        <v>70750307</v>
      </c>
      <c r="V128">
        <v>72951439</v>
      </c>
      <c r="W128">
        <v>75175387</v>
      </c>
      <c r="X128">
        <v>77388067</v>
      </c>
      <c r="Y128">
        <v>79351586</v>
      </c>
      <c r="Z128">
        <v>81337553</v>
      </c>
      <c r="AA128">
        <v>83585251</v>
      </c>
      <c r="AB128">
        <v>85804185</v>
      </c>
      <c r="AC128">
        <v>88044187</v>
      </c>
      <c r="AD128">
        <v>90351467</v>
      </c>
      <c r="AE128">
        <v>92744064</v>
      </c>
      <c r="AF128">
        <v>95214257</v>
      </c>
      <c r="AG128">
        <v>97685360</v>
      </c>
      <c r="AH128">
        <v>100182045</v>
      </c>
      <c r="AI128">
        <v>102775465</v>
      </c>
      <c r="AJ128">
        <v>105456121</v>
      </c>
      <c r="AK128">
        <v>108187610</v>
      </c>
      <c r="AL128">
        <v>110956183</v>
      </c>
      <c r="AM128">
        <v>113791181</v>
      </c>
      <c r="AN128">
        <v>116690527</v>
      </c>
      <c r="AO128">
        <v>119695565</v>
      </c>
      <c r="AP128">
        <v>122851984</v>
      </c>
      <c r="AQ128">
        <v>126152678</v>
      </c>
      <c r="AR128">
        <v>129583026</v>
      </c>
      <c r="AS128">
        <v>133119801</v>
      </c>
      <c r="AT128">
        <v>136756848</v>
      </c>
      <c r="AU128">
        <v>140490722</v>
      </c>
      <c r="AV128">
        <v>144329764</v>
      </c>
      <c r="AW128">
        <v>148294028</v>
      </c>
      <c r="AX128">
        <v>152382506</v>
      </c>
      <c r="AY128">
        <v>156595758</v>
      </c>
      <c r="AZ128">
        <v>160952853</v>
      </c>
      <c r="BA128">
        <v>165463745</v>
      </c>
      <c r="BB128">
        <v>170075932</v>
      </c>
      <c r="BC128">
        <v>174726123</v>
      </c>
      <c r="BD128">
        <v>179379016</v>
      </c>
      <c r="BE128">
        <v>183995785</v>
      </c>
      <c r="BF128">
        <v>188666931</v>
      </c>
      <c r="BG128">
        <v>193495907</v>
      </c>
      <c r="BH128">
        <v>198387623</v>
      </c>
      <c r="BI128">
        <v>203304492</v>
      </c>
      <c r="BJ128">
        <v>208327405</v>
      </c>
      <c r="BK128">
        <v>213401323</v>
      </c>
    </row>
    <row r="129" spans="1:63">
      <c r="A129" t="s">
        <v>711</v>
      </c>
      <c r="B129">
        <v>1462368</v>
      </c>
      <c r="C129">
        <v>1481112</v>
      </c>
      <c r="D129">
        <v>1497338</v>
      </c>
      <c r="E129">
        <v>1511854</v>
      </c>
      <c r="F129">
        <v>1529507</v>
      </c>
      <c r="G129">
        <v>1547982</v>
      </c>
      <c r="H129">
        <v>1567707</v>
      </c>
      <c r="I129">
        <v>1588649</v>
      </c>
      <c r="J129">
        <v>1610537</v>
      </c>
      <c r="K129">
        <v>1633502</v>
      </c>
      <c r="L129">
        <v>1656783</v>
      </c>
      <c r="M129">
        <v>1679012</v>
      </c>
      <c r="N129">
        <v>1701498</v>
      </c>
      <c r="O129">
        <v>1725228</v>
      </c>
      <c r="P129">
        <v>1749329</v>
      </c>
      <c r="Q129">
        <v>1774013</v>
      </c>
      <c r="R129">
        <v>1799332</v>
      </c>
      <c r="S129">
        <v>1825299</v>
      </c>
      <c r="T129">
        <v>1851978</v>
      </c>
      <c r="U129">
        <v>1879354</v>
      </c>
      <c r="V129">
        <v>1907023</v>
      </c>
      <c r="W129">
        <v>1935200</v>
      </c>
      <c r="X129">
        <v>1958275</v>
      </c>
      <c r="Y129">
        <v>1974441</v>
      </c>
      <c r="Z129">
        <v>1988682</v>
      </c>
      <c r="AA129">
        <v>2001504</v>
      </c>
      <c r="AB129">
        <v>2012926</v>
      </c>
      <c r="AC129">
        <v>2023097</v>
      </c>
      <c r="AD129">
        <v>2031932</v>
      </c>
      <c r="AE129">
        <v>2039426</v>
      </c>
      <c r="AF129">
        <v>2044174</v>
      </c>
      <c r="AG129">
        <v>2036686</v>
      </c>
      <c r="AH129">
        <v>2018023</v>
      </c>
      <c r="AI129">
        <v>1996893</v>
      </c>
      <c r="AJ129">
        <v>1982458</v>
      </c>
      <c r="AK129">
        <v>1983964</v>
      </c>
      <c r="AL129">
        <v>1994226</v>
      </c>
      <c r="AM129">
        <v>1996869</v>
      </c>
      <c r="AN129">
        <v>2007523</v>
      </c>
      <c r="AO129">
        <v>2017142</v>
      </c>
      <c r="AP129">
        <v>2026350</v>
      </c>
      <c r="AQ129">
        <v>2034882</v>
      </c>
      <c r="AR129">
        <v>2020157</v>
      </c>
      <c r="AS129">
        <v>2026773</v>
      </c>
      <c r="AT129">
        <v>2032544</v>
      </c>
      <c r="AU129">
        <v>2036855</v>
      </c>
      <c r="AV129">
        <v>2040228</v>
      </c>
      <c r="AW129">
        <v>2043559</v>
      </c>
      <c r="AX129">
        <v>2046898</v>
      </c>
      <c r="AY129">
        <v>2050671</v>
      </c>
      <c r="AZ129">
        <v>2055004</v>
      </c>
      <c r="BA129">
        <v>2058539</v>
      </c>
      <c r="BB129">
        <v>2061044</v>
      </c>
      <c r="BC129">
        <v>2064032</v>
      </c>
      <c r="BD129">
        <v>2067471</v>
      </c>
      <c r="BE129">
        <v>2070226</v>
      </c>
      <c r="BF129">
        <v>2072490</v>
      </c>
      <c r="BG129">
        <v>2074502</v>
      </c>
      <c r="BH129">
        <v>2076217</v>
      </c>
      <c r="BI129">
        <v>2076694</v>
      </c>
      <c r="BJ129">
        <v>2072531</v>
      </c>
      <c r="BK129">
        <v>2065092</v>
      </c>
    </row>
    <row r="130" spans="1:63">
      <c r="A130" t="s">
        <v>747</v>
      </c>
      <c r="B130">
        <v>3581239</v>
      </c>
      <c r="C130">
        <v>3609800</v>
      </c>
      <c r="D130">
        <v>3638918</v>
      </c>
      <c r="E130">
        <v>3666537</v>
      </c>
      <c r="F130">
        <v>3694339</v>
      </c>
      <c r="G130">
        <v>3723168</v>
      </c>
      <c r="H130">
        <v>3753012</v>
      </c>
      <c r="I130">
        <v>3784539</v>
      </c>
      <c r="J130">
        <v>3816486</v>
      </c>
      <c r="K130">
        <v>3847707</v>
      </c>
      <c r="L130">
        <v>3875763</v>
      </c>
      <c r="M130">
        <v>3903039</v>
      </c>
      <c r="N130">
        <v>3933004</v>
      </c>
      <c r="O130">
        <v>3960612</v>
      </c>
      <c r="P130">
        <v>3985258</v>
      </c>
      <c r="Q130">
        <v>4007313</v>
      </c>
      <c r="R130">
        <v>4026152</v>
      </c>
      <c r="S130">
        <v>4043205</v>
      </c>
      <c r="T130">
        <v>4058671</v>
      </c>
      <c r="U130">
        <v>4072517</v>
      </c>
      <c r="V130">
        <v>4085620</v>
      </c>
      <c r="W130">
        <v>4099702</v>
      </c>
      <c r="X130">
        <v>4114787</v>
      </c>
      <c r="Y130">
        <v>4128432</v>
      </c>
      <c r="Z130">
        <v>4140099</v>
      </c>
      <c r="AA130">
        <v>4152516</v>
      </c>
      <c r="AB130">
        <v>4167354</v>
      </c>
      <c r="AC130">
        <v>4186905</v>
      </c>
      <c r="AD130">
        <v>4209488</v>
      </c>
      <c r="AE130">
        <v>4226901</v>
      </c>
      <c r="AF130">
        <v>4241473</v>
      </c>
      <c r="AG130">
        <v>4261732</v>
      </c>
      <c r="AH130">
        <v>4286401</v>
      </c>
      <c r="AI130">
        <v>4311991</v>
      </c>
      <c r="AJ130">
        <v>4336613</v>
      </c>
      <c r="AK130">
        <v>4359184</v>
      </c>
      <c r="AL130">
        <v>4381336</v>
      </c>
      <c r="AM130">
        <v>4405157</v>
      </c>
      <c r="AN130">
        <v>4431464</v>
      </c>
      <c r="AO130">
        <v>4461913</v>
      </c>
      <c r="AP130">
        <v>4490967</v>
      </c>
      <c r="AQ130">
        <v>4513751</v>
      </c>
      <c r="AR130">
        <v>4538159</v>
      </c>
      <c r="AS130">
        <v>4564855</v>
      </c>
      <c r="AT130">
        <v>4591910</v>
      </c>
      <c r="AU130">
        <v>4623291</v>
      </c>
      <c r="AV130">
        <v>4660677</v>
      </c>
      <c r="AW130">
        <v>4709153</v>
      </c>
      <c r="AX130">
        <v>4768212</v>
      </c>
      <c r="AY130">
        <v>4828726</v>
      </c>
      <c r="AZ130">
        <v>4889252</v>
      </c>
      <c r="BA130">
        <v>4953088</v>
      </c>
      <c r="BB130">
        <v>5018573</v>
      </c>
      <c r="BC130">
        <v>5079623</v>
      </c>
      <c r="BD130">
        <v>5137232</v>
      </c>
      <c r="BE130">
        <v>5188607</v>
      </c>
      <c r="BF130">
        <v>5234519</v>
      </c>
      <c r="BG130">
        <v>5276968</v>
      </c>
      <c r="BH130">
        <v>5311916</v>
      </c>
      <c r="BI130">
        <v>5347896</v>
      </c>
      <c r="BJ130">
        <v>5379475</v>
      </c>
      <c r="BK130">
        <v>5408320</v>
      </c>
    </row>
    <row r="131" spans="1:63">
      <c r="A131" t="s">
        <v>755</v>
      </c>
      <c r="B131">
        <v>536553</v>
      </c>
      <c r="C131">
        <v>546443</v>
      </c>
      <c r="D131">
        <v>557139</v>
      </c>
      <c r="E131">
        <v>568603</v>
      </c>
      <c r="F131">
        <v>580824</v>
      </c>
      <c r="G131">
        <v>593808</v>
      </c>
      <c r="H131">
        <v>607538</v>
      </c>
      <c r="I131">
        <v>622042</v>
      </c>
      <c r="J131">
        <v>637379</v>
      </c>
      <c r="K131">
        <v>653593</v>
      </c>
      <c r="L131">
        <v>670693</v>
      </c>
      <c r="M131">
        <v>688803</v>
      </c>
      <c r="N131">
        <v>708045</v>
      </c>
      <c r="O131">
        <v>728597</v>
      </c>
      <c r="P131">
        <v>754676</v>
      </c>
      <c r="Q131">
        <v>787194</v>
      </c>
      <c r="R131">
        <v>824081</v>
      </c>
      <c r="S131">
        <v>866124</v>
      </c>
      <c r="T131">
        <v>912750</v>
      </c>
      <c r="U131">
        <v>963351</v>
      </c>
      <c r="V131">
        <v>1017462</v>
      </c>
      <c r="W131">
        <v>1075624</v>
      </c>
      <c r="X131">
        <v>1138301</v>
      </c>
      <c r="Y131">
        <v>1204626</v>
      </c>
      <c r="Z131">
        <v>1273306</v>
      </c>
      <c r="AA131">
        <v>1353289</v>
      </c>
      <c r="AB131">
        <v>1443446</v>
      </c>
      <c r="AC131">
        <v>1533351</v>
      </c>
      <c r="AD131">
        <v>1623433</v>
      </c>
      <c r="AE131">
        <v>1713838</v>
      </c>
      <c r="AF131">
        <v>1804524</v>
      </c>
      <c r="AG131">
        <v>1895187</v>
      </c>
      <c r="AH131">
        <v>1985227</v>
      </c>
      <c r="AI131">
        <v>2071868</v>
      </c>
      <c r="AJ131">
        <v>2133675</v>
      </c>
      <c r="AK131">
        <v>2172672</v>
      </c>
      <c r="AL131">
        <v>2209958</v>
      </c>
      <c r="AM131">
        <v>2245588</v>
      </c>
      <c r="AN131">
        <v>2279727</v>
      </c>
      <c r="AO131">
        <v>2312600</v>
      </c>
      <c r="AP131">
        <v>2344253</v>
      </c>
      <c r="AQ131">
        <v>2374653</v>
      </c>
      <c r="AR131">
        <v>2403659</v>
      </c>
      <c r="AS131">
        <v>2431600</v>
      </c>
      <c r="AT131">
        <v>2468855</v>
      </c>
      <c r="AU131">
        <v>2515192</v>
      </c>
      <c r="AV131">
        <v>2560649</v>
      </c>
      <c r="AW131">
        <v>2605700</v>
      </c>
      <c r="AX131">
        <v>2651028</v>
      </c>
      <c r="AY131">
        <v>2697537</v>
      </c>
      <c r="AZ131">
        <v>2881914</v>
      </c>
      <c r="BA131">
        <v>3206870</v>
      </c>
      <c r="BB131">
        <v>3535579</v>
      </c>
      <c r="BC131">
        <v>3816680</v>
      </c>
      <c r="BD131">
        <v>4009267</v>
      </c>
      <c r="BE131">
        <v>4191776</v>
      </c>
      <c r="BF131">
        <v>4398070</v>
      </c>
      <c r="BG131">
        <v>4541854</v>
      </c>
      <c r="BH131">
        <v>4601157</v>
      </c>
      <c r="BI131">
        <v>4602768</v>
      </c>
      <c r="BJ131">
        <v>4543399</v>
      </c>
      <c r="BK131">
        <v>4520471</v>
      </c>
    </row>
    <row r="132" spans="1:63">
      <c r="A132" t="s">
        <v>757</v>
      </c>
      <c r="B132">
        <v>45954226</v>
      </c>
      <c r="C132">
        <v>47060915</v>
      </c>
      <c r="D132">
        <v>48161841</v>
      </c>
      <c r="E132">
        <v>49325050</v>
      </c>
      <c r="F132">
        <v>50552592</v>
      </c>
      <c r="G132">
        <v>51841626</v>
      </c>
      <c r="H132">
        <v>53199414</v>
      </c>
      <c r="I132">
        <v>54629793</v>
      </c>
      <c r="J132">
        <v>56124743</v>
      </c>
      <c r="K132">
        <v>57676805</v>
      </c>
      <c r="L132">
        <v>59290872</v>
      </c>
      <c r="M132">
        <v>60878781</v>
      </c>
      <c r="N132">
        <v>62509565</v>
      </c>
      <c r="O132">
        <v>64285624</v>
      </c>
      <c r="P132">
        <v>66149169</v>
      </c>
      <c r="Q132">
        <v>68126999</v>
      </c>
      <c r="R132">
        <v>70230923</v>
      </c>
      <c r="S132">
        <v>72451105</v>
      </c>
      <c r="T132">
        <v>74789330</v>
      </c>
      <c r="U132">
        <v>77407341</v>
      </c>
      <c r="V132">
        <v>80624057</v>
      </c>
      <c r="W132">
        <v>84270202</v>
      </c>
      <c r="X132">
        <v>87828198</v>
      </c>
      <c r="Y132">
        <v>91080372</v>
      </c>
      <c r="Z132">
        <v>94003867</v>
      </c>
      <c r="AA132">
        <v>97121552</v>
      </c>
      <c r="AB132">
        <v>100618523</v>
      </c>
      <c r="AC132">
        <v>104251093</v>
      </c>
      <c r="AD132">
        <v>107967838</v>
      </c>
      <c r="AE132">
        <v>111670386</v>
      </c>
      <c r="AF132">
        <v>115414069</v>
      </c>
      <c r="AG132">
        <v>119203569</v>
      </c>
      <c r="AH132">
        <v>122375179</v>
      </c>
      <c r="AI132">
        <v>125546615</v>
      </c>
      <c r="AJ132">
        <v>129245139</v>
      </c>
      <c r="AK132">
        <v>133117476</v>
      </c>
      <c r="AL132">
        <v>137234810</v>
      </c>
      <c r="AM132">
        <v>141330267</v>
      </c>
      <c r="AN132">
        <v>145476106</v>
      </c>
      <c r="AO132">
        <v>149694462</v>
      </c>
      <c r="AP132">
        <v>154369924</v>
      </c>
      <c r="AQ132">
        <v>159217727</v>
      </c>
      <c r="AR132">
        <v>163262807</v>
      </c>
      <c r="AS132">
        <v>166876680</v>
      </c>
      <c r="AT132">
        <v>170648620</v>
      </c>
      <c r="AU132">
        <v>174372098</v>
      </c>
      <c r="AV132">
        <v>178069984</v>
      </c>
      <c r="AW132">
        <v>181924521</v>
      </c>
      <c r="AX132">
        <v>185931955</v>
      </c>
      <c r="AY132">
        <v>190123222</v>
      </c>
      <c r="AZ132">
        <v>194454498</v>
      </c>
      <c r="BA132">
        <v>198602738</v>
      </c>
      <c r="BB132">
        <v>202205861</v>
      </c>
      <c r="BC132">
        <v>205337562</v>
      </c>
      <c r="BD132">
        <v>208251628</v>
      </c>
      <c r="BE132">
        <v>210969298</v>
      </c>
      <c r="BF132">
        <v>213524840</v>
      </c>
      <c r="BG132">
        <v>216379655</v>
      </c>
      <c r="BH132">
        <v>219731479</v>
      </c>
      <c r="BI132">
        <v>223293280</v>
      </c>
      <c r="BJ132">
        <v>227196741</v>
      </c>
      <c r="BK132">
        <v>231402117</v>
      </c>
    </row>
    <row r="133" spans="1:63">
      <c r="A133" t="s">
        <v>765</v>
      </c>
      <c r="B133">
        <v>9446</v>
      </c>
      <c r="C133">
        <v>9639</v>
      </c>
      <c r="D133">
        <v>9851</v>
      </c>
      <c r="E133">
        <v>10076</v>
      </c>
      <c r="F133">
        <v>10318</v>
      </c>
      <c r="G133">
        <v>10563</v>
      </c>
      <c r="H133">
        <v>10813</v>
      </c>
      <c r="I133">
        <v>10992</v>
      </c>
      <c r="J133">
        <v>11079</v>
      </c>
      <c r="K133">
        <v>11159</v>
      </c>
      <c r="L133">
        <v>11366</v>
      </c>
      <c r="M133">
        <v>11740</v>
      </c>
      <c r="N133">
        <v>12172</v>
      </c>
      <c r="O133">
        <v>12541</v>
      </c>
      <c r="P133">
        <v>12662</v>
      </c>
      <c r="Q133">
        <v>12607</v>
      </c>
      <c r="R133">
        <v>12539</v>
      </c>
      <c r="S133">
        <v>12463</v>
      </c>
      <c r="T133">
        <v>12387</v>
      </c>
      <c r="U133">
        <v>12300</v>
      </c>
      <c r="V133">
        <v>12252</v>
      </c>
      <c r="W133">
        <v>12386</v>
      </c>
      <c r="X133">
        <v>12666</v>
      </c>
      <c r="Y133">
        <v>12973</v>
      </c>
      <c r="Z133">
        <v>13299</v>
      </c>
      <c r="AA133">
        <v>13644</v>
      </c>
      <c r="AB133">
        <v>13985</v>
      </c>
      <c r="AC133">
        <v>14309</v>
      </c>
      <c r="AD133">
        <v>14632</v>
      </c>
      <c r="AE133">
        <v>14957</v>
      </c>
      <c r="AF133">
        <v>15293</v>
      </c>
      <c r="AG133">
        <v>15640</v>
      </c>
      <c r="AH133">
        <v>16004</v>
      </c>
      <c r="AI133">
        <v>16380</v>
      </c>
      <c r="AJ133">
        <v>16770</v>
      </c>
      <c r="AK133">
        <v>17209</v>
      </c>
      <c r="AL133">
        <v>17732</v>
      </c>
      <c r="AM133">
        <v>18297</v>
      </c>
      <c r="AN133">
        <v>18852</v>
      </c>
      <c r="AO133">
        <v>19380</v>
      </c>
      <c r="AP133">
        <v>19726</v>
      </c>
      <c r="AQ133">
        <v>19828</v>
      </c>
      <c r="AR133">
        <v>19851</v>
      </c>
      <c r="AS133">
        <v>19880</v>
      </c>
      <c r="AT133">
        <v>19907</v>
      </c>
      <c r="AU133">
        <v>19831</v>
      </c>
      <c r="AV133">
        <v>19619</v>
      </c>
      <c r="AW133">
        <v>19366</v>
      </c>
      <c r="AX133">
        <v>19102</v>
      </c>
      <c r="AY133">
        <v>18826</v>
      </c>
      <c r="AZ133">
        <v>18540</v>
      </c>
      <c r="BA133">
        <v>18240</v>
      </c>
      <c r="BB133">
        <v>17946</v>
      </c>
      <c r="BC133">
        <v>17805</v>
      </c>
      <c r="BD133">
        <v>17796</v>
      </c>
      <c r="BE133">
        <v>17794</v>
      </c>
      <c r="BF133">
        <v>17816</v>
      </c>
      <c r="BG133">
        <v>17837</v>
      </c>
      <c r="BH133">
        <v>17864</v>
      </c>
      <c r="BI133">
        <v>17916</v>
      </c>
      <c r="BJ133">
        <v>17972</v>
      </c>
      <c r="BK133">
        <v>18024</v>
      </c>
    </row>
    <row r="134" spans="1:63">
      <c r="A134" t="s">
        <v>759</v>
      </c>
      <c r="B134">
        <v>1126989</v>
      </c>
      <c r="C134">
        <v>1160832</v>
      </c>
      <c r="D134">
        <v>1196289</v>
      </c>
      <c r="E134">
        <v>1233267</v>
      </c>
      <c r="F134">
        <v>1271461</v>
      </c>
      <c r="G134">
        <v>1310556</v>
      </c>
      <c r="H134">
        <v>1350462</v>
      </c>
      <c r="I134">
        <v>1391072</v>
      </c>
      <c r="J134">
        <v>1432255</v>
      </c>
      <c r="K134">
        <v>1473965</v>
      </c>
      <c r="L134">
        <v>1516188</v>
      </c>
      <c r="M134">
        <v>1559072</v>
      </c>
      <c r="N134">
        <v>1602646</v>
      </c>
      <c r="O134">
        <v>1646580</v>
      </c>
      <c r="P134">
        <v>1690676</v>
      </c>
      <c r="Q134">
        <v>1734876</v>
      </c>
      <c r="R134">
        <v>1779037</v>
      </c>
      <c r="S134">
        <v>1823146</v>
      </c>
      <c r="T134">
        <v>1867313</v>
      </c>
      <c r="U134">
        <v>1911814</v>
      </c>
      <c r="V134">
        <v>1956987</v>
      </c>
      <c r="W134">
        <v>2003092</v>
      </c>
      <c r="X134">
        <v>2050247</v>
      </c>
      <c r="Y134">
        <v>2098499</v>
      </c>
      <c r="Z134">
        <v>2147577</v>
      </c>
      <c r="AA134">
        <v>2197065</v>
      </c>
      <c r="AB134">
        <v>2246960</v>
      </c>
      <c r="AC134">
        <v>2297231</v>
      </c>
      <c r="AD134">
        <v>2347821</v>
      </c>
      <c r="AE134">
        <v>2398535</v>
      </c>
      <c r="AF134">
        <v>2449968</v>
      </c>
      <c r="AG134">
        <v>2502044</v>
      </c>
      <c r="AH134">
        <v>2554382</v>
      </c>
      <c r="AI134">
        <v>2607499</v>
      </c>
      <c r="AJ134">
        <v>2661385</v>
      </c>
      <c r="AK134">
        <v>2716067</v>
      </c>
      <c r="AL134">
        <v>2771606</v>
      </c>
      <c r="AM134">
        <v>2827992</v>
      </c>
      <c r="AN134">
        <v>2885177</v>
      </c>
      <c r="AO134">
        <v>2943120</v>
      </c>
      <c r="AP134">
        <v>3001731</v>
      </c>
      <c r="AQ134">
        <v>3061024</v>
      </c>
      <c r="AR134">
        <v>3120990</v>
      </c>
      <c r="AS134">
        <v>3181608</v>
      </c>
      <c r="AT134">
        <v>3243311</v>
      </c>
      <c r="AU134">
        <v>3305868</v>
      </c>
      <c r="AV134">
        <v>3368573</v>
      </c>
      <c r="AW134">
        <v>3431614</v>
      </c>
      <c r="AX134">
        <v>3495276</v>
      </c>
      <c r="AY134">
        <v>3559343</v>
      </c>
      <c r="AZ134">
        <v>3623617</v>
      </c>
      <c r="BA134">
        <v>3688674</v>
      </c>
      <c r="BB134">
        <v>3754862</v>
      </c>
      <c r="BC134">
        <v>3821556</v>
      </c>
      <c r="BD134">
        <v>3888793</v>
      </c>
      <c r="BE134">
        <v>3957099</v>
      </c>
      <c r="BF134">
        <v>4026336</v>
      </c>
      <c r="BG134">
        <v>4096063</v>
      </c>
      <c r="BH134">
        <v>4165255</v>
      </c>
      <c r="BI134">
        <v>4232532</v>
      </c>
      <c r="BJ134">
        <v>4294396</v>
      </c>
      <c r="BK134">
        <v>4351267</v>
      </c>
    </row>
    <row r="135" spans="1:63">
      <c r="A135" t="s">
        <v>767</v>
      </c>
      <c r="B135">
        <v>1985666</v>
      </c>
      <c r="C135">
        <v>2035672</v>
      </c>
      <c r="D135">
        <v>2082562</v>
      </c>
      <c r="E135">
        <v>2129222</v>
      </c>
      <c r="F135">
        <v>2175409</v>
      </c>
      <c r="G135">
        <v>2222178</v>
      </c>
      <c r="H135">
        <v>2271490</v>
      </c>
      <c r="I135">
        <v>2322647</v>
      </c>
      <c r="J135">
        <v>2375356</v>
      </c>
      <c r="K135">
        <v>2430922</v>
      </c>
      <c r="L135">
        <v>2489059</v>
      </c>
      <c r="M135">
        <v>2549315</v>
      </c>
      <c r="N135">
        <v>2610700</v>
      </c>
      <c r="O135">
        <v>2672144</v>
      </c>
      <c r="P135">
        <v>2733313</v>
      </c>
      <c r="Q135">
        <v>2794462</v>
      </c>
      <c r="R135">
        <v>2855837</v>
      </c>
      <c r="S135">
        <v>2917572</v>
      </c>
      <c r="T135">
        <v>2979606</v>
      </c>
      <c r="U135">
        <v>3041902</v>
      </c>
      <c r="V135">
        <v>3104788</v>
      </c>
      <c r="W135">
        <v>3169073</v>
      </c>
      <c r="X135">
        <v>3235264</v>
      </c>
      <c r="Y135">
        <v>3303677</v>
      </c>
      <c r="Z135">
        <v>3374465</v>
      </c>
      <c r="AA135">
        <v>3447579</v>
      </c>
      <c r="AB135">
        <v>3522916</v>
      </c>
      <c r="AC135">
        <v>3600343</v>
      </c>
      <c r="AD135">
        <v>3679651</v>
      </c>
      <c r="AE135">
        <v>3764112</v>
      </c>
      <c r="AF135">
        <v>3864972</v>
      </c>
      <c r="AG135">
        <v>3990995</v>
      </c>
      <c r="AH135">
        <v>4136644</v>
      </c>
      <c r="AI135">
        <v>4291588</v>
      </c>
      <c r="AJ135">
        <v>4451694</v>
      </c>
      <c r="AK135">
        <v>4616439</v>
      </c>
      <c r="AL135">
        <v>4785895</v>
      </c>
      <c r="AM135">
        <v>4960439</v>
      </c>
      <c r="AN135">
        <v>5138829</v>
      </c>
      <c r="AO135">
        <v>5321388</v>
      </c>
      <c r="AP135">
        <v>5508297</v>
      </c>
      <c r="AQ135">
        <v>5698489</v>
      </c>
      <c r="AR135">
        <v>5892596</v>
      </c>
      <c r="AS135">
        <v>6090980</v>
      </c>
      <c r="AT135">
        <v>6293166</v>
      </c>
      <c r="AU135">
        <v>6498818</v>
      </c>
      <c r="AV135">
        <v>6708217</v>
      </c>
      <c r="AW135">
        <v>6921066</v>
      </c>
      <c r="AX135">
        <v>7137988</v>
      </c>
      <c r="AY135">
        <v>7358890</v>
      </c>
      <c r="AZ135">
        <v>7583269</v>
      </c>
      <c r="BA135">
        <v>7806637</v>
      </c>
      <c r="BB135">
        <v>8026545</v>
      </c>
      <c r="BC135">
        <v>8245627</v>
      </c>
      <c r="BD135">
        <v>8464153</v>
      </c>
      <c r="BE135">
        <v>8682174</v>
      </c>
      <c r="BF135">
        <v>8899169</v>
      </c>
      <c r="BG135">
        <v>9114796</v>
      </c>
      <c r="BH135">
        <v>9329227</v>
      </c>
      <c r="BI135">
        <v>9542486</v>
      </c>
      <c r="BJ135">
        <v>9749640</v>
      </c>
      <c r="BK135">
        <v>9949437</v>
      </c>
    </row>
    <row r="136" spans="1:63">
      <c r="A136" t="s">
        <v>777</v>
      </c>
      <c r="B136">
        <v>1894829</v>
      </c>
      <c r="C136">
        <v>1941208</v>
      </c>
      <c r="D136">
        <v>1989376</v>
      </c>
      <c r="E136">
        <v>2039390</v>
      </c>
      <c r="F136">
        <v>2090840</v>
      </c>
      <c r="G136">
        <v>2143153</v>
      </c>
      <c r="H136">
        <v>2195955</v>
      </c>
      <c r="I136">
        <v>2248882</v>
      </c>
      <c r="J136">
        <v>2301887</v>
      </c>
      <c r="K136">
        <v>2355122</v>
      </c>
      <c r="L136">
        <v>2408787</v>
      </c>
      <c r="M136">
        <v>2463777</v>
      </c>
      <c r="N136">
        <v>2521508</v>
      </c>
      <c r="O136">
        <v>2583160</v>
      </c>
      <c r="P136">
        <v>2648082</v>
      </c>
      <c r="Q136">
        <v>2714664</v>
      </c>
      <c r="R136">
        <v>2782624</v>
      </c>
      <c r="S136">
        <v>2852430</v>
      </c>
      <c r="T136">
        <v>2924370</v>
      </c>
      <c r="U136">
        <v>2999415</v>
      </c>
      <c r="V136">
        <v>3078912</v>
      </c>
      <c r="W136">
        <v>3163299</v>
      </c>
      <c r="X136">
        <v>3251678</v>
      </c>
      <c r="Y136">
        <v>3343276</v>
      </c>
      <c r="Z136">
        <v>3437892</v>
      </c>
      <c r="AA136">
        <v>3535498</v>
      </c>
      <c r="AB136">
        <v>3636027</v>
      </c>
      <c r="AC136">
        <v>3739050</v>
      </c>
      <c r="AD136">
        <v>3844437</v>
      </c>
      <c r="AE136">
        <v>3951288</v>
      </c>
      <c r="AF136">
        <v>4059195</v>
      </c>
      <c r="AG136">
        <v>4167996</v>
      </c>
      <c r="AH136">
        <v>4277051</v>
      </c>
      <c r="AI136">
        <v>4386202</v>
      </c>
      <c r="AJ136">
        <v>4495301</v>
      </c>
      <c r="AK136">
        <v>4603917</v>
      </c>
      <c r="AL136">
        <v>4711655</v>
      </c>
      <c r="AM136">
        <v>4818289</v>
      </c>
      <c r="AN136">
        <v>4923449</v>
      </c>
      <c r="AO136">
        <v>5026031</v>
      </c>
      <c r="AP136">
        <v>5123819</v>
      </c>
      <c r="AQ136">
        <v>5211541</v>
      </c>
      <c r="AR136">
        <v>5286512</v>
      </c>
      <c r="AS136">
        <v>5353254</v>
      </c>
      <c r="AT136">
        <v>5416324</v>
      </c>
      <c r="AU136">
        <v>5476878</v>
      </c>
      <c r="AV136">
        <v>5534675</v>
      </c>
      <c r="AW136">
        <v>5590145</v>
      </c>
      <c r="AX136">
        <v>5645148</v>
      </c>
      <c r="AY136">
        <v>5702574</v>
      </c>
      <c r="AZ136">
        <v>5768613</v>
      </c>
      <c r="BA136">
        <v>5843939</v>
      </c>
      <c r="BB136">
        <v>5923322</v>
      </c>
      <c r="BC136">
        <v>6005652</v>
      </c>
      <c r="BD136">
        <v>6090721</v>
      </c>
      <c r="BE136">
        <v>6177950</v>
      </c>
      <c r="BF136">
        <v>6266615</v>
      </c>
      <c r="BG136">
        <v>6355404</v>
      </c>
      <c r="BH136">
        <v>6443328</v>
      </c>
      <c r="BI136">
        <v>6530026</v>
      </c>
      <c r="BJ136">
        <v>6618695</v>
      </c>
      <c r="BK136">
        <v>6703799</v>
      </c>
    </row>
    <row r="137" spans="1:63">
      <c r="A137" t="s">
        <v>761</v>
      </c>
      <c r="B137">
        <v>10172207</v>
      </c>
      <c r="C137">
        <v>10478096</v>
      </c>
      <c r="D137">
        <v>10792094</v>
      </c>
      <c r="E137">
        <v>11112665</v>
      </c>
      <c r="F137">
        <v>11442301</v>
      </c>
      <c r="G137">
        <v>11781581</v>
      </c>
      <c r="H137">
        <v>12127990</v>
      </c>
      <c r="I137">
        <v>12481626</v>
      </c>
      <c r="J137">
        <v>12843249</v>
      </c>
      <c r="K137">
        <v>13213739</v>
      </c>
      <c r="L137">
        <v>13562371</v>
      </c>
      <c r="M137">
        <v>13911968</v>
      </c>
      <c r="N137">
        <v>14292437</v>
      </c>
      <c r="O137">
        <v>14674785</v>
      </c>
      <c r="P137">
        <v>15057175</v>
      </c>
      <c r="Q137">
        <v>15441497</v>
      </c>
      <c r="R137">
        <v>15826813</v>
      </c>
      <c r="S137">
        <v>16224613</v>
      </c>
      <c r="T137">
        <v>16638480</v>
      </c>
      <c r="U137">
        <v>17059185</v>
      </c>
      <c r="V137">
        <v>17492406</v>
      </c>
      <c r="W137">
        <v>17932344</v>
      </c>
      <c r="X137">
        <v>18374372</v>
      </c>
      <c r="Y137">
        <v>18826906</v>
      </c>
      <c r="Z137">
        <v>19285646</v>
      </c>
      <c r="AA137">
        <v>19746610</v>
      </c>
      <c r="AB137">
        <v>20208437</v>
      </c>
      <c r="AC137">
        <v>20671360</v>
      </c>
      <c r="AD137">
        <v>21143799</v>
      </c>
      <c r="AE137">
        <v>21624311</v>
      </c>
      <c r="AF137">
        <v>22109099</v>
      </c>
      <c r="AG137">
        <v>22583006</v>
      </c>
      <c r="AH137">
        <v>23047248</v>
      </c>
      <c r="AI137">
        <v>23513882</v>
      </c>
      <c r="AJ137">
        <v>23983258</v>
      </c>
      <c r="AK137">
        <v>24449055</v>
      </c>
      <c r="AL137">
        <v>24907304</v>
      </c>
      <c r="AM137">
        <v>25365386</v>
      </c>
      <c r="AN137">
        <v>25818226</v>
      </c>
      <c r="AO137">
        <v>26252239</v>
      </c>
      <c r="AP137">
        <v>26654439</v>
      </c>
      <c r="AQ137">
        <v>27014909</v>
      </c>
      <c r="AR137">
        <v>27334503</v>
      </c>
      <c r="AS137">
        <v>27623341</v>
      </c>
      <c r="AT137">
        <v>27893911</v>
      </c>
      <c r="AU137">
        <v>28147267</v>
      </c>
      <c r="AV137">
        <v>28381078</v>
      </c>
      <c r="AW137">
        <v>28600387</v>
      </c>
      <c r="AX137">
        <v>28806185</v>
      </c>
      <c r="AY137">
        <v>29009326</v>
      </c>
      <c r="AZ137">
        <v>29229572</v>
      </c>
      <c r="BA137">
        <v>29477721</v>
      </c>
      <c r="BB137">
        <v>29749589</v>
      </c>
      <c r="BC137">
        <v>30038809</v>
      </c>
      <c r="BD137">
        <v>30353951</v>
      </c>
      <c r="BE137">
        <v>30711863</v>
      </c>
      <c r="BF137">
        <v>31132779</v>
      </c>
      <c r="BG137">
        <v>31605486</v>
      </c>
      <c r="BH137">
        <v>32203944</v>
      </c>
      <c r="BI137">
        <v>32824861</v>
      </c>
      <c r="BJ137">
        <v>33304756</v>
      </c>
      <c r="BK137">
        <v>33715471</v>
      </c>
    </row>
    <row r="138" spans="1:63">
      <c r="A138" t="s">
        <v>763</v>
      </c>
      <c r="B138">
        <v>28486871</v>
      </c>
      <c r="C138">
        <v>29342411</v>
      </c>
      <c r="D138">
        <v>30185979</v>
      </c>
      <c r="E138">
        <v>31043711</v>
      </c>
      <c r="F138">
        <v>31916622</v>
      </c>
      <c r="G138">
        <v>32805538</v>
      </c>
      <c r="H138">
        <v>33704749</v>
      </c>
      <c r="I138">
        <v>34616857</v>
      </c>
      <c r="J138">
        <v>35544973</v>
      </c>
      <c r="K138">
        <v>36477170</v>
      </c>
      <c r="L138">
        <v>37435586</v>
      </c>
      <c r="M138">
        <v>38421746</v>
      </c>
      <c r="N138">
        <v>39412479</v>
      </c>
      <c r="O138">
        <v>40406234</v>
      </c>
      <c r="P138">
        <v>41388324</v>
      </c>
      <c r="Q138">
        <v>42394433</v>
      </c>
      <c r="R138">
        <v>43474370</v>
      </c>
      <c r="S138">
        <v>44646518</v>
      </c>
      <c r="T138">
        <v>45890739</v>
      </c>
      <c r="U138">
        <v>47154232</v>
      </c>
      <c r="V138">
        <v>48419546</v>
      </c>
      <c r="W138">
        <v>49679330</v>
      </c>
      <c r="X138">
        <v>50938522</v>
      </c>
      <c r="Y138">
        <v>52219685</v>
      </c>
      <c r="Z138">
        <v>53514959</v>
      </c>
      <c r="AA138">
        <v>54812660</v>
      </c>
      <c r="AB138">
        <v>56109838</v>
      </c>
      <c r="AC138">
        <v>57415175</v>
      </c>
      <c r="AD138">
        <v>58755923</v>
      </c>
      <c r="AE138">
        <v>60127343</v>
      </c>
      <c r="AF138">
        <v>61558898</v>
      </c>
      <c r="AG138">
        <v>63039751</v>
      </c>
      <c r="AH138">
        <v>64543525</v>
      </c>
      <c r="AI138">
        <v>66083321</v>
      </c>
      <c r="AJ138">
        <v>67650283</v>
      </c>
      <c r="AK138">
        <v>69250468</v>
      </c>
      <c r="AL138">
        <v>70944969</v>
      </c>
      <c r="AM138">
        <v>72718837</v>
      </c>
      <c r="AN138">
        <v>74491918</v>
      </c>
      <c r="AO138">
        <v>76249064</v>
      </c>
      <c r="AP138">
        <v>77958223</v>
      </c>
      <c r="AQ138">
        <v>79626086</v>
      </c>
      <c r="AR138">
        <v>81285572</v>
      </c>
      <c r="AS138">
        <v>82942837</v>
      </c>
      <c r="AT138">
        <v>84607501</v>
      </c>
      <c r="AU138">
        <v>86261250</v>
      </c>
      <c r="AV138">
        <v>87901835</v>
      </c>
      <c r="AW138">
        <v>89561377</v>
      </c>
      <c r="AX138">
        <v>91252326</v>
      </c>
      <c r="AY138">
        <v>92946951</v>
      </c>
      <c r="AZ138">
        <v>94636700</v>
      </c>
      <c r="BA138">
        <v>96337913</v>
      </c>
      <c r="BB138">
        <v>98032317</v>
      </c>
      <c r="BC138">
        <v>99700107</v>
      </c>
      <c r="BD138">
        <v>101325201</v>
      </c>
      <c r="BE138">
        <v>103031365</v>
      </c>
      <c r="BF138">
        <v>104875266</v>
      </c>
      <c r="BG138">
        <v>106738501</v>
      </c>
      <c r="BH138">
        <v>108568836</v>
      </c>
      <c r="BI138">
        <v>110380804</v>
      </c>
      <c r="BJ138">
        <v>112190977</v>
      </c>
      <c r="BK138">
        <v>113880328</v>
      </c>
    </row>
    <row r="139" spans="1:63">
      <c r="A139" t="s">
        <v>769</v>
      </c>
      <c r="B139">
        <v>29637450</v>
      </c>
      <c r="C139">
        <v>29964000</v>
      </c>
      <c r="D139">
        <v>30308500</v>
      </c>
      <c r="E139">
        <v>30712000</v>
      </c>
      <c r="F139">
        <v>31139450</v>
      </c>
      <c r="G139">
        <v>31444950</v>
      </c>
      <c r="H139">
        <v>31681000</v>
      </c>
      <c r="I139">
        <v>31987155</v>
      </c>
      <c r="J139">
        <v>32294655</v>
      </c>
      <c r="K139">
        <v>32548300</v>
      </c>
      <c r="L139">
        <v>32664300</v>
      </c>
      <c r="M139">
        <v>32783500</v>
      </c>
      <c r="N139">
        <v>33055650</v>
      </c>
      <c r="O139">
        <v>33357200</v>
      </c>
      <c r="P139">
        <v>33678899</v>
      </c>
      <c r="Q139">
        <v>34015199</v>
      </c>
      <c r="R139">
        <v>34356300</v>
      </c>
      <c r="S139">
        <v>34689050</v>
      </c>
      <c r="T139">
        <v>34965600</v>
      </c>
      <c r="U139">
        <v>35247217</v>
      </c>
      <c r="V139">
        <v>35574150</v>
      </c>
      <c r="W139">
        <v>35898587</v>
      </c>
      <c r="X139">
        <v>36230481</v>
      </c>
      <c r="Y139">
        <v>36571808</v>
      </c>
      <c r="Z139">
        <v>36904134</v>
      </c>
      <c r="AA139">
        <v>37201885</v>
      </c>
      <c r="AB139">
        <v>37456119</v>
      </c>
      <c r="AC139">
        <v>37668045</v>
      </c>
      <c r="AD139">
        <v>37824487</v>
      </c>
      <c r="AE139">
        <v>37961529</v>
      </c>
      <c r="AF139">
        <v>38110782</v>
      </c>
      <c r="AG139">
        <v>38246193</v>
      </c>
      <c r="AH139">
        <v>38363667</v>
      </c>
      <c r="AI139">
        <v>38461408</v>
      </c>
      <c r="AJ139">
        <v>38542652</v>
      </c>
      <c r="AK139">
        <v>38594998</v>
      </c>
      <c r="AL139">
        <v>38624370</v>
      </c>
      <c r="AM139">
        <v>38649660</v>
      </c>
      <c r="AN139">
        <v>38663481</v>
      </c>
      <c r="AO139">
        <v>38660271</v>
      </c>
      <c r="AP139">
        <v>38258629</v>
      </c>
      <c r="AQ139">
        <v>38248076</v>
      </c>
      <c r="AR139">
        <v>38230364</v>
      </c>
      <c r="AS139">
        <v>38204570</v>
      </c>
      <c r="AT139">
        <v>38182222</v>
      </c>
      <c r="AU139">
        <v>38165445</v>
      </c>
      <c r="AV139">
        <v>38141267</v>
      </c>
      <c r="AW139">
        <v>38120560</v>
      </c>
      <c r="AX139">
        <v>38125759</v>
      </c>
      <c r="AY139">
        <v>38151603</v>
      </c>
      <c r="AZ139">
        <v>38042794</v>
      </c>
      <c r="BA139">
        <v>38063255</v>
      </c>
      <c r="BB139">
        <v>38063164</v>
      </c>
      <c r="BC139">
        <v>38040196</v>
      </c>
      <c r="BD139">
        <v>38011735</v>
      </c>
      <c r="BE139">
        <v>37986412</v>
      </c>
      <c r="BF139">
        <v>37970087</v>
      </c>
      <c r="BG139">
        <v>37974826</v>
      </c>
      <c r="BH139">
        <v>37974750</v>
      </c>
      <c r="BI139">
        <v>37965475</v>
      </c>
      <c r="BJ139">
        <v>37899070</v>
      </c>
      <c r="BK139">
        <v>37747124</v>
      </c>
    </row>
    <row r="140" spans="1:63">
      <c r="A140" t="s">
        <v>775</v>
      </c>
      <c r="B140">
        <v>8857716</v>
      </c>
      <c r="C140">
        <v>8929316</v>
      </c>
      <c r="D140">
        <v>8993985</v>
      </c>
      <c r="E140">
        <v>9030355</v>
      </c>
      <c r="F140">
        <v>9035365</v>
      </c>
      <c r="G140">
        <v>8998595</v>
      </c>
      <c r="H140">
        <v>8930990</v>
      </c>
      <c r="I140">
        <v>8874520</v>
      </c>
      <c r="J140">
        <v>8836650</v>
      </c>
      <c r="K140">
        <v>8757705</v>
      </c>
      <c r="L140">
        <v>8680431</v>
      </c>
      <c r="M140">
        <v>8643756</v>
      </c>
      <c r="N140">
        <v>8630430</v>
      </c>
      <c r="O140">
        <v>8633100</v>
      </c>
      <c r="P140">
        <v>8754365</v>
      </c>
      <c r="Q140">
        <v>9093470</v>
      </c>
      <c r="R140">
        <v>9355810</v>
      </c>
      <c r="S140">
        <v>9455675</v>
      </c>
      <c r="T140">
        <v>9558250</v>
      </c>
      <c r="U140">
        <v>9661265</v>
      </c>
      <c r="V140">
        <v>9766312</v>
      </c>
      <c r="W140">
        <v>9851362</v>
      </c>
      <c r="X140">
        <v>9911771</v>
      </c>
      <c r="Y140">
        <v>9957865</v>
      </c>
      <c r="Z140">
        <v>9996232</v>
      </c>
      <c r="AA140">
        <v>10023613</v>
      </c>
      <c r="AB140">
        <v>10032734</v>
      </c>
      <c r="AC140">
        <v>10030031</v>
      </c>
      <c r="AD140">
        <v>10019610</v>
      </c>
      <c r="AE140">
        <v>10005000</v>
      </c>
      <c r="AF140">
        <v>9983218</v>
      </c>
      <c r="AG140">
        <v>9960235</v>
      </c>
      <c r="AH140">
        <v>9952494</v>
      </c>
      <c r="AI140">
        <v>9964675</v>
      </c>
      <c r="AJ140">
        <v>9991525</v>
      </c>
      <c r="AK140">
        <v>10026176</v>
      </c>
      <c r="AL140">
        <v>10063945</v>
      </c>
      <c r="AM140">
        <v>10108977</v>
      </c>
      <c r="AN140">
        <v>10160196</v>
      </c>
      <c r="AO140">
        <v>10217828</v>
      </c>
      <c r="AP140">
        <v>10289898</v>
      </c>
      <c r="AQ140">
        <v>10362722</v>
      </c>
      <c r="AR140">
        <v>10419631</v>
      </c>
      <c r="AS140">
        <v>10458821</v>
      </c>
      <c r="AT140">
        <v>10483861</v>
      </c>
      <c r="AU140">
        <v>10503330</v>
      </c>
      <c r="AV140">
        <v>10522288</v>
      </c>
      <c r="AW140">
        <v>10542964</v>
      </c>
      <c r="AX140">
        <v>10558177</v>
      </c>
      <c r="AY140">
        <v>10568247</v>
      </c>
      <c r="AZ140">
        <v>10573100</v>
      </c>
      <c r="BA140">
        <v>10557560</v>
      </c>
      <c r="BB140">
        <v>10514844</v>
      </c>
      <c r="BC140">
        <v>10457295</v>
      </c>
      <c r="BD140">
        <v>10401062</v>
      </c>
      <c r="BE140">
        <v>10358076</v>
      </c>
      <c r="BF140">
        <v>10325452</v>
      </c>
      <c r="BG140">
        <v>10300300</v>
      </c>
      <c r="BH140">
        <v>10283822</v>
      </c>
      <c r="BI140">
        <v>10286263</v>
      </c>
      <c r="BJ140">
        <v>10297081</v>
      </c>
      <c r="BK140">
        <v>10325147</v>
      </c>
    </row>
    <row r="141" spans="1:63">
      <c r="A141" t="s">
        <v>785</v>
      </c>
      <c r="B141">
        <v>36385</v>
      </c>
      <c r="C141">
        <v>40111</v>
      </c>
      <c r="D141">
        <v>45123</v>
      </c>
      <c r="E141">
        <v>50950</v>
      </c>
      <c r="F141">
        <v>57531</v>
      </c>
      <c r="G141">
        <v>64843</v>
      </c>
      <c r="H141">
        <v>73102</v>
      </c>
      <c r="I141">
        <v>82517</v>
      </c>
      <c r="J141">
        <v>93022</v>
      </c>
      <c r="K141">
        <v>104517</v>
      </c>
      <c r="L141">
        <v>118007</v>
      </c>
      <c r="M141">
        <v>133096</v>
      </c>
      <c r="N141">
        <v>148338</v>
      </c>
      <c r="O141">
        <v>163734</v>
      </c>
      <c r="P141">
        <v>179299</v>
      </c>
      <c r="Q141">
        <v>195043</v>
      </c>
      <c r="R141">
        <v>210990</v>
      </c>
      <c r="S141">
        <v>227177</v>
      </c>
      <c r="T141">
        <v>243624</v>
      </c>
      <c r="U141">
        <v>260368</v>
      </c>
      <c r="V141">
        <v>277450</v>
      </c>
      <c r="W141">
        <v>294887</v>
      </c>
      <c r="X141">
        <v>312608</v>
      </c>
      <c r="Y141">
        <v>330454</v>
      </c>
      <c r="Z141">
        <v>348241</v>
      </c>
      <c r="AA141">
        <v>365868</v>
      </c>
      <c r="AB141">
        <v>382328</v>
      </c>
      <c r="AC141">
        <v>397391</v>
      </c>
      <c r="AD141">
        <v>412142</v>
      </c>
      <c r="AE141">
        <v>426896</v>
      </c>
      <c r="AF141">
        <v>441675</v>
      </c>
      <c r="AG141">
        <v>456486</v>
      </c>
      <c r="AH141">
        <v>471293</v>
      </c>
      <c r="AI141">
        <v>486041</v>
      </c>
      <c r="AJ141">
        <v>500683</v>
      </c>
      <c r="AK141">
        <v>515133</v>
      </c>
      <c r="AL141">
        <v>529265</v>
      </c>
      <c r="AM141">
        <v>550591</v>
      </c>
      <c r="AN141">
        <v>580997</v>
      </c>
      <c r="AO141">
        <v>613302</v>
      </c>
      <c r="AP141">
        <v>645937</v>
      </c>
      <c r="AQ141">
        <v>678831</v>
      </c>
      <c r="AR141">
        <v>713186</v>
      </c>
      <c r="AS141">
        <v>748525</v>
      </c>
      <c r="AT141">
        <v>777943</v>
      </c>
      <c r="AU141">
        <v>848710</v>
      </c>
      <c r="AV141">
        <v>1015060</v>
      </c>
      <c r="AW141">
        <v>1231893</v>
      </c>
      <c r="AX141">
        <v>1444277</v>
      </c>
      <c r="AY141">
        <v>1610274</v>
      </c>
      <c r="AZ141">
        <v>1713504</v>
      </c>
      <c r="BA141">
        <v>1804171</v>
      </c>
      <c r="BB141">
        <v>1905660</v>
      </c>
      <c r="BC141">
        <v>2035501</v>
      </c>
      <c r="BD141">
        <v>2214465</v>
      </c>
      <c r="BE141">
        <v>2414573</v>
      </c>
      <c r="BF141">
        <v>2595166</v>
      </c>
      <c r="BG141">
        <v>2711755</v>
      </c>
      <c r="BH141">
        <v>2766732</v>
      </c>
      <c r="BI141">
        <v>2807235</v>
      </c>
      <c r="BJ141">
        <v>2760385</v>
      </c>
      <c r="BK141">
        <v>2688235</v>
      </c>
    </row>
    <row r="142" spans="1:63">
      <c r="A142" t="s">
        <v>787</v>
      </c>
      <c r="B142">
        <v>18406905</v>
      </c>
      <c r="C142">
        <v>18555250</v>
      </c>
      <c r="D142">
        <v>18676550</v>
      </c>
      <c r="E142">
        <v>18797850</v>
      </c>
      <c r="F142">
        <v>18919126</v>
      </c>
      <c r="G142">
        <v>19031576</v>
      </c>
      <c r="H142">
        <v>19215450</v>
      </c>
      <c r="I142">
        <v>19534242</v>
      </c>
      <c r="J142">
        <v>19799831</v>
      </c>
      <c r="K142">
        <v>20009141</v>
      </c>
      <c r="L142">
        <v>20250398</v>
      </c>
      <c r="M142">
        <v>20461567</v>
      </c>
      <c r="N142">
        <v>20657957</v>
      </c>
      <c r="O142">
        <v>20835681</v>
      </c>
      <c r="P142">
        <v>21029429</v>
      </c>
      <c r="Q142">
        <v>21293583</v>
      </c>
      <c r="R142">
        <v>21551634</v>
      </c>
      <c r="S142">
        <v>21756096</v>
      </c>
      <c r="T142">
        <v>21951464</v>
      </c>
      <c r="U142">
        <v>22090488</v>
      </c>
      <c r="V142">
        <v>22207282</v>
      </c>
      <c r="W142">
        <v>22353070</v>
      </c>
      <c r="X142">
        <v>22475741</v>
      </c>
      <c r="Y142">
        <v>22560478</v>
      </c>
      <c r="Z142">
        <v>22640547</v>
      </c>
      <c r="AA142">
        <v>22732999</v>
      </c>
      <c r="AB142">
        <v>22836841</v>
      </c>
      <c r="AC142">
        <v>22949430</v>
      </c>
      <c r="AD142">
        <v>23057662</v>
      </c>
      <c r="AE142">
        <v>23161458</v>
      </c>
      <c r="AF142">
        <v>23201835</v>
      </c>
      <c r="AG142">
        <v>23001155</v>
      </c>
      <c r="AH142">
        <v>22794284</v>
      </c>
      <c r="AI142">
        <v>22763280</v>
      </c>
      <c r="AJ142">
        <v>22730211</v>
      </c>
      <c r="AK142">
        <v>22684270</v>
      </c>
      <c r="AL142">
        <v>22619004</v>
      </c>
      <c r="AM142">
        <v>22553978</v>
      </c>
      <c r="AN142">
        <v>22507344</v>
      </c>
      <c r="AO142">
        <v>22472040</v>
      </c>
      <c r="AP142">
        <v>22442971</v>
      </c>
      <c r="AQ142">
        <v>22131970</v>
      </c>
      <c r="AR142">
        <v>21730496</v>
      </c>
      <c r="AS142">
        <v>21574326</v>
      </c>
      <c r="AT142">
        <v>21451748</v>
      </c>
      <c r="AU142">
        <v>21319685</v>
      </c>
      <c r="AV142">
        <v>21193760</v>
      </c>
      <c r="AW142">
        <v>20882982</v>
      </c>
      <c r="AX142">
        <v>20537875</v>
      </c>
      <c r="AY142">
        <v>20367487</v>
      </c>
      <c r="AZ142">
        <v>20246871</v>
      </c>
      <c r="BA142">
        <v>20147528</v>
      </c>
      <c r="BB142">
        <v>20058035</v>
      </c>
      <c r="BC142">
        <v>19983693</v>
      </c>
      <c r="BD142">
        <v>19908979</v>
      </c>
      <c r="BE142">
        <v>19815616</v>
      </c>
      <c r="BF142">
        <v>19702267</v>
      </c>
      <c r="BG142">
        <v>19588715</v>
      </c>
      <c r="BH142">
        <v>19473970</v>
      </c>
      <c r="BI142">
        <v>19371648</v>
      </c>
      <c r="BJ142">
        <v>19265250</v>
      </c>
      <c r="BK142">
        <v>19119880</v>
      </c>
    </row>
    <row r="143" spans="1:63">
      <c r="A143" t="s">
        <v>789</v>
      </c>
      <c r="B143">
        <v>119897000</v>
      </c>
      <c r="C143">
        <v>121236000</v>
      </c>
      <c r="D143">
        <v>122591000</v>
      </c>
      <c r="E143">
        <v>123960000</v>
      </c>
      <c r="F143">
        <v>125345000</v>
      </c>
      <c r="G143">
        <v>126745000</v>
      </c>
      <c r="H143">
        <v>127468000</v>
      </c>
      <c r="I143">
        <v>128196000</v>
      </c>
      <c r="J143">
        <v>128928000</v>
      </c>
      <c r="K143">
        <v>129664000</v>
      </c>
      <c r="L143">
        <v>130404000</v>
      </c>
      <c r="M143">
        <v>131155000</v>
      </c>
      <c r="N143">
        <v>131909000</v>
      </c>
      <c r="O143">
        <v>132669000</v>
      </c>
      <c r="P143">
        <v>133432000</v>
      </c>
      <c r="Q143">
        <v>134200000</v>
      </c>
      <c r="R143">
        <v>135147000</v>
      </c>
      <c r="S143">
        <v>136100000</v>
      </c>
      <c r="T143">
        <v>137060000</v>
      </c>
      <c r="U143">
        <v>138027000</v>
      </c>
      <c r="V143">
        <v>139010000</v>
      </c>
      <c r="W143">
        <v>139941000</v>
      </c>
      <c r="X143">
        <v>140823000</v>
      </c>
      <c r="Y143">
        <v>141668000</v>
      </c>
      <c r="Z143">
        <v>142745000</v>
      </c>
      <c r="AA143">
        <v>143858000</v>
      </c>
      <c r="AB143">
        <v>144894000</v>
      </c>
      <c r="AC143">
        <v>145908000</v>
      </c>
      <c r="AD143">
        <v>146857000</v>
      </c>
      <c r="AE143">
        <v>147721000</v>
      </c>
      <c r="AF143">
        <v>147969407</v>
      </c>
      <c r="AG143">
        <v>148394216</v>
      </c>
      <c r="AH143">
        <v>148538197</v>
      </c>
      <c r="AI143">
        <v>148458777</v>
      </c>
      <c r="AJ143">
        <v>148407912</v>
      </c>
      <c r="AK143">
        <v>148375787</v>
      </c>
      <c r="AL143">
        <v>148160129</v>
      </c>
      <c r="AM143">
        <v>147915361</v>
      </c>
      <c r="AN143">
        <v>147670784</v>
      </c>
      <c r="AO143">
        <v>147214776</v>
      </c>
      <c r="AP143">
        <v>146596869</v>
      </c>
      <c r="AQ143">
        <v>145976482</v>
      </c>
      <c r="AR143">
        <v>145306497</v>
      </c>
      <c r="AS143">
        <v>144648618</v>
      </c>
      <c r="AT143">
        <v>144067316</v>
      </c>
      <c r="AU143">
        <v>143518814</v>
      </c>
      <c r="AV143">
        <v>143049637</v>
      </c>
      <c r="AW143">
        <v>142805114</v>
      </c>
      <c r="AX143">
        <v>142742366</v>
      </c>
      <c r="AY143">
        <v>142785349</v>
      </c>
      <c r="AZ143">
        <v>142849468</v>
      </c>
      <c r="BA143">
        <v>142960908</v>
      </c>
      <c r="BB143">
        <v>143201721</v>
      </c>
      <c r="BC143">
        <v>143506995</v>
      </c>
      <c r="BD143">
        <v>143819667</v>
      </c>
      <c r="BE143">
        <v>144096870</v>
      </c>
      <c r="BF143">
        <v>144342397</v>
      </c>
      <c r="BG143">
        <v>144496739</v>
      </c>
      <c r="BH143">
        <v>144477859</v>
      </c>
      <c r="BI143">
        <v>144406261</v>
      </c>
      <c r="BJ143">
        <v>144073139</v>
      </c>
      <c r="BK143">
        <v>143449286</v>
      </c>
    </row>
    <row r="144" spans="1:63">
      <c r="A144" t="s">
        <v>791</v>
      </c>
      <c r="B144">
        <v>2966162</v>
      </c>
      <c r="C144">
        <v>3046654</v>
      </c>
      <c r="D144">
        <v>3122124</v>
      </c>
      <c r="E144">
        <v>3191311</v>
      </c>
      <c r="F144">
        <v>3263640</v>
      </c>
      <c r="G144">
        <v>3348631</v>
      </c>
      <c r="H144">
        <v>3444021</v>
      </c>
      <c r="I144">
        <v>3549461</v>
      </c>
      <c r="J144">
        <v>3662010</v>
      </c>
      <c r="K144">
        <v>3777879</v>
      </c>
      <c r="L144">
        <v>3896367</v>
      </c>
      <c r="M144">
        <v>4015403</v>
      </c>
      <c r="N144">
        <v>4135579</v>
      </c>
      <c r="O144">
        <v>4259484</v>
      </c>
      <c r="P144">
        <v>4386369</v>
      </c>
      <c r="Q144">
        <v>4515756</v>
      </c>
      <c r="R144">
        <v>4648207</v>
      </c>
      <c r="S144">
        <v>4783252</v>
      </c>
      <c r="T144">
        <v>4921953</v>
      </c>
      <c r="U144">
        <v>5074374</v>
      </c>
      <c r="V144">
        <v>5247532</v>
      </c>
      <c r="W144">
        <v>5441966</v>
      </c>
      <c r="X144">
        <v>5652900</v>
      </c>
      <c r="Y144">
        <v>5859396</v>
      </c>
      <c r="Z144">
        <v>6056729</v>
      </c>
      <c r="AA144">
        <v>6266752</v>
      </c>
      <c r="AB144">
        <v>6497804</v>
      </c>
      <c r="AC144">
        <v>6735829</v>
      </c>
      <c r="AD144">
        <v>6953975</v>
      </c>
      <c r="AE144">
        <v>7141974</v>
      </c>
      <c r="AF144">
        <v>7319962</v>
      </c>
      <c r="AG144">
        <v>7485681</v>
      </c>
      <c r="AH144">
        <v>7657208</v>
      </c>
      <c r="AI144">
        <v>7904740</v>
      </c>
      <c r="AJ144">
        <v>6732665</v>
      </c>
      <c r="AK144">
        <v>5686897</v>
      </c>
      <c r="AL144">
        <v>6715510</v>
      </c>
      <c r="AM144">
        <v>7666732</v>
      </c>
      <c r="AN144">
        <v>7914645</v>
      </c>
      <c r="AO144">
        <v>8009587</v>
      </c>
      <c r="AP144">
        <v>8109989</v>
      </c>
      <c r="AQ144">
        <v>8223941</v>
      </c>
      <c r="AR144">
        <v>8372306</v>
      </c>
      <c r="AS144">
        <v>8567992</v>
      </c>
      <c r="AT144">
        <v>8791853</v>
      </c>
      <c r="AU144">
        <v>9026299</v>
      </c>
      <c r="AV144">
        <v>9270066</v>
      </c>
      <c r="AW144">
        <v>9523168</v>
      </c>
      <c r="AX144">
        <v>9781996</v>
      </c>
      <c r="AY144">
        <v>10043737</v>
      </c>
      <c r="AZ144">
        <v>10309031</v>
      </c>
      <c r="BA144">
        <v>10576932</v>
      </c>
      <c r="BB144">
        <v>10840334</v>
      </c>
      <c r="BC144">
        <v>11101350</v>
      </c>
      <c r="BD144">
        <v>11368451</v>
      </c>
      <c r="BE144">
        <v>11642959</v>
      </c>
      <c r="BF144">
        <v>11930899</v>
      </c>
      <c r="BG144">
        <v>12230339</v>
      </c>
      <c r="BH144">
        <v>12531808</v>
      </c>
      <c r="BI144">
        <v>12835028</v>
      </c>
      <c r="BJ144">
        <v>13146362</v>
      </c>
      <c r="BK144">
        <v>13461888</v>
      </c>
    </row>
    <row r="145" spans="1:63">
      <c r="A145" t="s">
        <v>665</v>
      </c>
      <c r="B145">
        <v>56660</v>
      </c>
      <c r="C145">
        <v>56247</v>
      </c>
      <c r="D145">
        <v>55404</v>
      </c>
      <c r="E145">
        <v>54391</v>
      </c>
      <c r="F145">
        <v>53255</v>
      </c>
      <c r="G145">
        <v>52016</v>
      </c>
      <c r="H145">
        <v>50683</v>
      </c>
      <c r="I145">
        <v>49269</v>
      </c>
      <c r="J145">
        <v>47772</v>
      </c>
      <c r="K145">
        <v>46135</v>
      </c>
      <c r="L145">
        <v>44968</v>
      </c>
      <c r="M145">
        <v>44583</v>
      </c>
      <c r="N145">
        <v>44416</v>
      </c>
      <c r="O145">
        <v>44242</v>
      </c>
      <c r="P145">
        <v>44056</v>
      </c>
      <c r="Q145">
        <v>43888</v>
      </c>
      <c r="R145">
        <v>43740</v>
      </c>
      <c r="S145">
        <v>43603</v>
      </c>
      <c r="T145">
        <v>43465</v>
      </c>
      <c r="U145">
        <v>43278</v>
      </c>
      <c r="V145">
        <v>43097</v>
      </c>
      <c r="W145">
        <v>42953</v>
      </c>
      <c r="X145">
        <v>42794</v>
      </c>
      <c r="Y145">
        <v>42600</v>
      </c>
      <c r="Z145">
        <v>42380</v>
      </c>
      <c r="AA145">
        <v>42144</v>
      </c>
      <c r="AB145">
        <v>41889</v>
      </c>
      <c r="AC145">
        <v>41617</v>
      </c>
      <c r="AD145">
        <v>41321</v>
      </c>
      <c r="AE145">
        <v>40992</v>
      </c>
      <c r="AF145">
        <v>40636</v>
      </c>
      <c r="AG145">
        <v>40542</v>
      </c>
      <c r="AH145">
        <v>40900</v>
      </c>
      <c r="AI145">
        <v>41447</v>
      </c>
      <c r="AJ145">
        <v>42001</v>
      </c>
      <c r="AK145">
        <v>42550</v>
      </c>
      <c r="AL145">
        <v>43097</v>
      </c>
      <c r="AM145">
        <v>43656</v>
      </c>
      <c r="AN145">
        <v>44230</v>
      </c>
      <c r="AO145">
        <v>44825</v>
      </c>
      <c r="AP145">
        <v>45461</v>
      </c>
      <c r="AQ145">
        <v>45986</v>
      </c>
      <c r="AR145">
        <v>46264</v>
      </c>
      <c r="AS145">
        <v>46431</v>
      </c>
      <c r="AT145">
        <v>46580</v>
      </c>
      <c r="AU145">
        <v>46725</v>
      </c>
      <c r="AV145">
        <v>46874</v>
      </c>
      <c r="AW145">
        <v>47015</v>
      </c>
      <c r="AX145">
        <v>47156</v>
      </c>
      <c r="AY145">
        <v>47286</v>
      </c>
      <c r="AZ145">
        <v>47403</v>
      </c>
      <c r="BA145">
        <v>47581</v>
      </c>
      <c r="BB145">
        <v>47727</v>
      </c>
      <c r="BC145">
        <v>47767</v>
      </c>
      <c r="BD145">
        <v>47789</v>
      </c>
      <c r="BE145">
        <v>47790</v>
      </c>
      <c r="BF145">
        <v>47788</v>
      </c>
      <c r="BG145">
        <v>47785</v>
      </c>
      <c r="BH145">
        <v>47761</v>
      </c>
      <c r="BI145">
        <v>47712</v>
      </c>
      <c r="BJ145">
        <v>47642</v>
      </c>
      <c r="BK145">
        <v>47606</v>
      </c>
    </row>
    <row r="146" spans="1:63">
      <c r="A146" t="s">
        <v>679</v>
      </c>
      <c r="B146">
        <v>91614</v>
      </c>
      <c r="C146">
        <v>92761</v>
      </c>
      <c r="D146">
        <v>93823</v>
      </c>
      <c r="E146">
        <v>94887</v>
      </c>
      <c r="F146">
        <v>95948</v>
      </c>
      <c r="G146">
        <v>97024</v>
      </c>
      <c r="H146">
        <v>98126</v>
      </c>
      <c r="I146">
        <v>99257</v>
      </c>
      <c r="J146">
        <v>100400</v>
      </c>
      <c r="K146">
        <v>101605</v>
      </c>
      <c r="L146">
        <v>103090</v>
      </c>
      <c r="M146">
        <v>104781</v>
      </c>
      <c r="N146">
        <v>106457</v>
      </c>
      <c r="O146">
        <v>108114</v>
      </c>
      <c r="P146">
        <v>109740</v>
      </c>
      <c r="Q146">
        <v>111497</v>
      </c>
      <c r="R146">
        <v>113421</v>
      </c>
      <c r="S146">
        <v>115385</v>
      </c>
      <c r="T146">
        <v>117397</v>
      </c>
      <c r="U146">
        <v>119463</v>
      </c>
      <c r="V146">
        <v>121633</v>
      </c>
      <c r="W146">
        <v>123909</v>
      </c>
      <c r="X146">
        <v>126194</v>
      </c>
      <c r="Y146">
        <v>128440</v>
      </c>
      <c r="Z146">
        <v>130625</v>
      </c>
      <c r="AA146">
        <v>132751</v>
      </c>
      <c r="AB146">
        <v>134810</v>
      </c>
      <c r="AC146">
        <v>136780</v>
      </c>
      <c r="AD146">
        <v>138660</v>
      </c>
      <c r="AE146">
        <v>140457</v>
      </c>
      <c r="AF146">
        <v>142301</v>
      </c>
      <c r="AG146">
        <v>144268</v>
      </c>
      <c r="AH146">
        <v>146420</v>
      </c>
      <c r="AI146">
        <v>148595</v>
      </c>
      <c r="AJ146">
        <v>150561</v>
      </c>
      <c r="AK146">
        <v>152348</v>
      </c>
      <c r="AL146">
        <v>153969</v>
      </c>
      <c r="AM146">
        <v>155454</v>
      </c>
      <c r="AN146">
        <v>156855</v>
      </c>
      <c r="AO146">
        <v>158256</v>
      </c>
      <c r="AP146">
        <v>159500</v>
      </c>
      <c r="AQ146">
        <v>160594</v>
      </c>
      <c r="AR146">
        <v>161799</v>
      </c>
      <c r="AS146">
        <v>163047</v>
      </c>
      <c r="AT146">
        <v>164239</v>
      </c>
      <c r="AU146">
        <v>165386</v>
      </c>
      <c r="AV146">
        <v>166470</v>
      </c>
      <c r="AW146">
        <v>167518</v>
      </c>
      <c r="AX146">
        <v>168576</v>
      </c>
      <c r="AY146">
        <v>169688</v>
      </c>
      <c r="AZ146">
        <v>170935</v>
      </c>
      <c r="BA146">
        <v>172145</v>
      </c>
      <c r="BB146">
        <v>173124</v>
      </c>
      <c r="BC146">
        <v>173978</v>
      </c>
      <c r="BD146">
        <v>174804</v>
      </c>
      <c r="BE146">
        <v>175623</v>
      </c>
      <c r="BF146">
        <v>176413</v>
      </c>
      <c r="BG146">
        <v>177163</v>
      </c>
      <c r="BH146">
        <v>177888</v>
      </c>
      <c r="BI146">
        <v>178583</v>
      </c>
      <c r="BJ146">
        <v>179237</v>
      </c>
      <c r="BK146">
        <v>179651</v>
      </c>
    </row>
    <row r="147" spans="1:63">
      <c r="A147" t="s">
        <v>871</v>
      </c>
      <c r="B147">
        <v>84141</v>
      </c>
      <c r="C147">
        <v>85666</v>
      </c>
      <c r="D147">
        <v>87183</v>
      </c>
      <c r="E147">
        <v>88638</v>
      </c>
      <c r="F147">
        <v>90053</v>
      </c>
      <c r="G147">
        <v>91495</v>
      </c>
      <c r="H147">
        <v>92957</v>
      </c>
      <c r="I147">
        <v>94382</v>
      </c>
      <c r="J147">
        <v>95758</v>
      </c>
      <c r="K147">
        <v>97126</v>
      </c>
      <c r="L147">
        <v>98459</v>
      </c>
      <c r="M147">
        <v>99699</v>
      </c>
      <c r="N147">
        <v>100843</v>
      </c>
      <c r="O147">
        <v>101924</v>
      </c>
      <c r="P147">
        <v>102951</v>
      </c>
      <c r="Q147">
        <v>103879</v>
      </c>
      <c r="R147">
        <v>104709</v>
      </c>
      <c r="S147">
        <v>105499</v>
      </c>
      <c r="T147">
        <v>106236</v>
      </c>
      <c r="U147">
        <v>106882</v>
      </c>
      <c r="V147">
        <v>107480</v>
      </c>
      <c r="W147">
        <v>108191</v>
      </c>
      <c r="X147">
        <v>108974</v>
      </c>
      <c r="Y147">
        <v>109684</v>
      </c>
      <c r="Z147">
        <v>110329</v>
      </c>
      <c r="AA147">
        <v>110906</v>
      </c>
      <c r="AB147">
        <v>111388</v>
      </c>
      <c r="AC147">
        <v>111770</v>
      </c>
      <c r="AD147">
        <v>112076</v>
      </c>
      <c r="AE147">
        <v>112320</v>
      </c>
      <c r="AF147">
        <v>112487</v>
      </c>
      <c r="AG147">
        <v>112780</v>
      </c>
      <c r="AH147">
        <v>113222</v>
      </c>
      <c r="AI147">
        <v>113621</v>
      </c>
      <c r="AJ147">
        <v>113944</v>
      </c>
      <c r="AK147">
        <v>114174</v>
      </c>
      <c r="AL147">
        <v>114290</v>
      </c>
      <c r="AM147">
        <v>114276</v>
      </c>
      <c r="AN147">
        <v>114165</v>
      </c>
      <c r="AO147">
        <v>113995</v>
      </c>
      <c r="AP147">
        <v>113813</v>
      </c>
      <c r="AQ147">
        <v>113641</v>
      </c>
      <c r="AR147">
        <v>113450</v>
      </c>
      <c r="AS147">
        <v>113108</v>
      </c>
      <c r="AT147">
        <v>112608</v>
      </c>
      <c r="AU147">
        <v>112043</v>
      </c>
      <c r="AV147">
        <v>111427</v>
      </c>
      <c r="AW147">
        <v>110824</v>
      </c>
      <c r="AX147">
        <v>110316</v>
      </c>
      <c r="AY147">
        <v>109840</v>
      </c>
      <c r="AZ147">
        <v>109308</v>
      </c>
      <c r="BA147">
        <v>108703</v>
      </c>
      <c r="BB147">
        <v>108083</v>
      </c>
      <c r="BC147">
        <v>107450</v>
      </c>
      <c r="BD147">
        <v>106912</v>
      </c>
      <c r="BE147">
        <v>106482</v>
      </c>
      <c r="BF147">
        <v>105963</v>
      </c>
      <c r="BG147">
        <v>105549</v>
      </c>
      <c r="BH147">
        <v>105281</v>
      </c>
      <c r="BI147">
        <v>104924</v>
      </c>
      <c r="BJ147">
        <v>104632</v>
      </c>
      <c r="BK147">
        <v>104332</v>
      </c>
    </row>
    <row r="148" spans="1:63">
      <c r="A148" t="s">
        <v>884</v>
      </c>
      <c r="B148">
        <v>113335</v>
      </c>
      <c r="C148">
        <v>116820</v>
      </c>
      <c r="D148">
        <v>120163</v>
      </c>
      <c r="E148">
        <v>123416</v>
      </c>
      <c r="F148">
        <v>126582</v>
      </c>
      <c r="G148">
        <v>129789</v>
      </c>
      <c r="H148">
        <v>132976</v>
      </c>
      <c r="I148">
        <v>135752</v>
      </c>
      <c r="J148">
        <v>138154</v>
      </c>
      <c r="K148">
        <v>140457</v>
      </c>
      <c r="L148">
        <v>142771</v>
      </c>
      <c r="M148">
        <v>145064</v>
      </c>
      <c r="N148">
        <v>147332</v>
      </c>
      <c r="O148">
        <v>149587</v>
      </c>
      <c r="P148">
        <v>152240</v>
      </c>
      <c r="Q148">
        <v>155263</v>
      </c>
      <c r="R148">
        <v>158136</v>
      </c>
      <c r="S148">
        <v>160362</v>
      </c>
      <c r="T148">
        <v>161988</v>
      </c>
      <c r="U148">
        <v>163489</v>
      </c>
      <c r="V148">
        <v>164905</v>
      </c>
      <c r="W148">
        <v>166190</v>
      </c>
      <c r="X148">
        <v>166885</v>
      </c>
      <c r="Y148">
        <v>166944</v>
      </c>
      <c r="Z148">
        <v>166779</v>
      </c>
      <c r="AA148">
        <v>166517</v>
      </c>
      <c r="AB148">
        <v>166365</v>
      </c>
      <c r="AC148">
        <v>166773</v>
      </c>
      <c r="AD148">
        <v>167452</v>
      </c>
      <c r="AE148">
        <v>167886</v>
      </c>
      <c r="AF148">
        <v>168186</v>
      </c>
      <c r="AG148">
        <v>168701</v>
      </c>
      <c r="AH148">
        <v>169799</v>
      </c>
      <c r="AI148">
        <v>171362</v>
      </c>
      <c r="AJ148">
        <v>173107</v>
      </c>
      <c r="AK148">
        <v>174902</v>
      </c>
      <c r="AL148">
        <v>176713</v>
      </c>
      <c r="AM148">
        <v>178543</v>
      </c>
      <c r="AN148">
        <v>180385</v>
      </c>
      <c r="AO148">
        <v>182211</v>
      </c>
      <c r="AP148">
        <v>184008</v>
      </c>
      <c r="AQ148">
        <v>185530</v>
      </c>
      <c r="AR148">
        <v>186630</v>
      </c>
      <c r="AS148">
        <v>187440</v>
      </c>
      <c r="AT148">
        <v>188073</v>
      </c>
      <c r="AU148">
        <v>188626</v>
      </c>
      <c r="AV148">
        <v>189379</v>
      </c>
      <c r="AW148">
        <v>190478</v>
      </c>
      <c r="AX148">
        <v>191787</v>
      </c>
      <c r="AY148">
        <v>193176</v>
      </c>
      <c r="AZ148">
        <v>194672</v>
      </c>
      <c r="BA148">
        <v>196351</v>
      </c>
      <c r="BB148">
        <v>198124</v>
      </c>
      <c r="BC148">
        <v>199939</v>
      </c>
      <c r="BD148">
        <v>201757</v>
      </c>
      <c r="BE148">
        <v>203571</v>
      </c>
      <c r="BF148">
        <v>205544</v>
      </c>
      <c r="BG148">
        <v>207630</v>
      </c>
      <c r="BH148">
        <v>209701</v>
      </c>
      <c r="BI148">
        <v>211905</v>
      </c>
      <c r="BJ148">
        <v>214929</v>
      </c>
      <c r="BK148">
        <v>218764</v>
      </c>
    </row>
    <row r="149" spans="1:63">
      <c r="A149" t="s">
        <v>817</v>
      </c>
      <c r="B149">
        <v>68038</v>
      </c>
      <c r="C149">
        <v>68705</v>
      </c>
      <c r="D149">
        <v>69520</v>
      </c>
      <c r="E149">
        <v>70272</v>
      </c>
      <c r="F149">
        <v>70992</v>
      </c>
      <c r="G149">
        <v>71730</v>
      </c>
      <c r="H149">
        <v>72567</v>
      </c>
      <c r="I149">
        <v>73564</v>
      </c>
      <c r="J149">
        <v>74739</v>
      </c>
      <c r="K149">
        <v>76059</v>
      </c>
      <c r="L149">
        <v>77583</v>
      </c>
      <c r="M149">
        <v>79226</v>
      </c>
      <c r="N149">
        <v>80835</v>
      </c>
      <c r="O149">
        <v>82472</v>
      </c>
      <c r="P149">
        <v>84189</v>
      </c>
      <c r="Q149">
        <v>86037</v>
      </c>
      <c r="R149">
        <v>88078</v>
      </c>
      <c r="S149">
        <v>90299</v>
      </c>
      <c r="T149">
        <v>92659</v>
      </c>
      <c r="U149">
        <v>95017</v>
      </c>
      <c r="V149">
        <v>97210</v>
      </c>
      <c r="W149">
        <v>99170</v>
      </c>
      <c r="X149">
        <v>100931</v>
      </c>
      <c r="Y149">
        <v>102650</v>
      </c>
      <c r="Z149">
        <v>104497</v>
      </c>
      <c r="AA149">
        <v>106607</v>
      </c>
      <c r="AB149">
        <v>108966</v>
      </c>
      <c r="AC149">
        <v>111610</v>
      </c>
      <c r="AD149">
        <v>114513</v>
      </c>
      <c r="AE149">
        <v>117445</v>
      </c>
      <c r="AF149">
        <v>120343</v>
      </c>
      <c r="AG149">
        <v>123084</v>
      </c>
      <c r="AH149">
        <v>125648</v>
      </c>
      <c r="AI149">
        <v>128182</v>
      </c>
      <c r="AJ149">
        <v>130666</v>
      </c>
      <c r="AK149">
        <v>133077</v>
      </c>
      <c r="AL149">
        <v>135412</v>
      </c>
      <c r="AM149">
        <v>137656</v>
      </c>
      <c r="AN149">
        <v>139790</v>
      </c>
      <c r="AO149">
        <v>141808</v>
      </c>
      <c r="AP149">
        <v>143714</v>
      </c>
      <c r="AQ149">
        <v>146258</v>
      </c>
      <c r="AR149">
        <v>149841</v>
      </c>
      <c r="AS149">
        <v>153762</v>
      </c>
      <c r="AT149">
        <v>157697</v>
      </c>
      <c r="AU149">
        <v>161680</v>
      </c>
      <c r="AV149">
        <v>165725</v>
      </c>
      <c r="AW149">
        <v>169845</v>
      </c>
      <c r="AX149">
        <v>174004</v>
      </c>
      <c r="AY149">
        <v>178128</v>
      </c>
      <c r="AZ149">
        <v>182138</v>
      </c>
      <c r="BA149">
        <v>186044</v>
      </c>
      <c r="BB149">
        <v>189924</v>
      </c>
      <c r="BC149">
        <v>193757</v>
      </c>
      <c r="BD149">
        <v>197497</v>
      </c>
      <c r="BE149">
        <v>201124</v>
      </c>
      <c r="BF149">
        <v>204632</v>
      </c>
      <c r="BG149">
        <v>208036</v>
      </c>
      <c r="BH149">
        <v>211344</v>
      </c>
      <c r="BI149">
        <v>214599</v>
      </c>
      <c r="BJ149">
        <v>218641</v>
      </c>
      <c r="BK149">
        <v>223107</v>
      </c>
    </row>
    <row r="150" spans="1:63">
      <c r="A150" t="s">
        <v>795</v>
      </c>
      <c r="B150">
        <v>4165563</v>
      </c>
      <c r="C150">
        <v>4306048</v>
      </c>
      <c r="D150">
        <v>4458516</v>
      </c>
      <c r="E150">
        <v>4621655</v>
      </c>
      <c r="F150">
        <v>4795130</v>
      </c>
      <c r="G150">
        <v>4978922</v>
      </c>
      <c r="H150">
        <v>5173237</v>
      </c>
      <c r="I150">
        <v>5381026</v>
      </c>
      <c r="J150">
        <v>5604582</v>
      </c>
      <c r="K150">
        <v>5844843</v>
      </c>
      <c r="L150">
        <v>6106191</v>
      </c>
      <c r="M150">
        <v>6396658</v>
      </c>
      <c r="N150">
        <v>6724260</v>
      </c>
      <c r="O150">
        <v>7088758</v>
      </c>
      <c r="P150">
        <v>7483506</v>
      </c>
      <c r="Q150">
        <v>7897544</v>
      </c>
      <c r="R150">
        <v>8319556</v>
      </c>
      <c r="S150">
        <v>8755219</v>
      </c>
      <c r="T150">
        <v>9210564</v>
      </c>
      <c r="U150">
        <v>9682002</v>
      </c>
      <c r="V150">
        <v>10171710</v>
      </c>
      <c r="W150">
        <v>10678211</v>
      </c>
      <c r="X150">
        <v>11201154</v>
      </c>
      <c r="Y150">
        <v>11746020</v>
      </c>
      <c r="Z150">
        <v>12310361</v>
      </c>
      <c r="AA150">
        <v>12890245</v>
      </c>
      <c r="AB150">
        <v>13483349</v>
      </c>
      <c r="AC150">
        <v>14089798</v>
      </c>
      <c r="AD150">
        <v>14713715</v>
      </c>
      <c r="AE150">
        <v>15353227</v>
      </c>
      <c r="AF150">
        <v>16004763</v>
      </c>
      <c r="AG150">
        <v>16654276</v>
      </c>
      <c r="AH150">
        <v>17281350</v>
      </c>
      <c r="AI150">
        <v>17846461</v>
      </c>
      <c r="AJ150">
        <v>18367528</v>
      </c>
      <c r="AK150">
        <v>18888857</v>
      </c>
      <c r="AL150">
        <v>19410280</v>
      </c>
      <c r="AM150">
        <v>19938377</v>
      </c>
      <c r="AN150">
        <v>20472580</v>
      </c>
      <c r="AO150">
        <v>21009660</v>
      </c>
      <c r="AP150">
        <v>21547390</v>
      </c>
      <c r="AQ150">
        <v>22085929</v>
      </c>
      <c r="AR150">
        <v>22623415</v>
      </c>
      <c r="AS150">
        <v>23150847</v>
      </c>
      <c r="AT150">
        <v>23661808</v>
      </c>
      <c r="AU150">
        <v>24397644</v>
      </c>
      <c r="AV150">
        <v>25382870</v>
      </c>
      <c r="AW150">
        <v>26400068</v>
      </c>
      <c r="AX150">
        <v>27437353</v>
      </c>
      <c r="AY150">
        <v>28483797</v>
      </c>
      <c r="AZ150">
        <v>29411929</v>
      </c>
      <c r="BA150">
        <v>30150945</v>
      </c>
      <c r="BB150">
        <v>30821543</v>
      </c>
      <c r="BC150">
        <v>31482498</v>
      </c>
      <c r="BD150">
        <v>32125564</v>
      </c>
      <c r="BE150">
        <v>32749848</v>
      </c>
      <c r="BF150">
        <v>33416270</v>
      </c>
      <c r="BG150">
        <v>34193122</v>
      </c>
      <c r="BH150">
        <v>35018133</v>
      </c>
      <c r="BI150">
        <v>35827362</v>
      </c>
      <c r="BJ150">
        <v>35997107</v>
      </c>
      <c r="BK150">
        <v>35950396</v>
      </c>
    </row>
    <row r="151" spans="1:63">
      <c r="A151" t="s">
        <v>799</v>
      </c>
      <c r="B151">
        <v>3273177</v>
      </c>
      <c r="C151">
        <v>3367082</v>
      </c>
      <c r="D151">
        <v>3463524</v>
      </c>
      <c r="E151">
        <v>3562469</v>
      </c>
      <c r="F151">
        <v>3664599</v>
      </c>
      <c r="G151">
        <v>3770874</v>
      </c>
      <c r="H151">
        <v>3881994</v>
      </c>
      <c r="I151">
        <v>3997869</v>
      </c>
      <c r="J151">
        <v>4117659</v>
      </c>
      <c r="K151">
        <v>4240859</v>
      </c>
      <c r="L151">
        <v>4367744</v>
      </c>
      <c r="M151">
        <v>4498616</v>
      </c>
      <c r="N151">
        <v>4633452</v>
      </c>
      <c r="O151">
        <v>4772039</v>
      </c>
      <c r="P151">
        <v>4911421</v>
      </c>
      <c r="Q151">
        <v>5047922</v>
      </c>
      <c r="R151">
        <v>5181195</v>
      </c>
      <c r="S151">
        <v>5308297</v>
      </c>
      <c r="T151">
        <v>5433225</v>
      </c>
      <c r="U151">
        <v>5564474</v>
      </c>
      <c r="V151">
        <v>5703869</v>
      </c>
      <c r="W151">
        <v>5852029</v>
      </c>
      <c r="X151">
        <v>6008392</v>
      </c>
      <c r="Y151">
        <v>6171874</v>
      </c>
      <c r="Z151">
        <v>6341801</v>
      </c>
      <c r="AA151">
        <v>6520705</v>
      </c>
      <c r="AB151">
        <v>6710885</v>
      </c>
      <c r="AC151">
        <v>6909837</v>
      </c>
      <c r="AD151">
        <v>7113636</v>
      </c>
      <c r="AE151">
        <v>7321832</v>
      </c>
      <c r="AF151">
        <v>7536001</v>
      </c>
      <c r="AG151">
        <v>7754289</v>
      </c>
      <c r="AH151">
        <v>7974514</v>
      </c>
      <c r="AI151">
        <v>8196551</v>
      </c>
      <c r="AJ151">
        <v>8416997</v>
      </c>
      <c r="AK151">
        <v>8632681</v>
      </c>
      <c r="AL151">
        <v>8843423</v>
      </c>
      <c r="AM151">
        <v>9051539</v>
      </c>
      <c r="AN151">
        <v>9261526</v>
      </c>
      <c r="AO151">
        <v>9478564</v>
      </c>
      <c r="AP151">
        <v>9704287</v>
      </c>
      <c r="AQ151">
        <v>9938027</v>
      </c>
      <c r="AR151">
        <v>10180950</v>
      </c>
      <c r="AS151">
        <v>10434504</v>
      </c>
      <c r="AT151">
        <v>10698691</v>
      </c>
      <c r="AU151">
        <v>10974057</v>
      </c>
      <c r="AV151">
        <v>11263387</v>
      </c>
      <c r="AW151">
        <v>11563869</v>
      </c>
      <c r="AX151">
        <v>11872929</v>
      </c>
      <c r="AY151">
        <v>12195029</v>
      </c>
      <c r="AZ151">
        <v>12530121</v>
      </c>
      <c r="BA151">
        <v>12875880</v>
      </c>
      <c r="BB151">
        <v>13231833</v>
      </c>
      <c r="BC151">
        <v>13595566</v>
      </c>
      <c r="BD151">
        <v>13970308</v>
      </c>
      <c r="BE151">
        <v>14356181</v>
      </c>
      <c r="BF151">
        <v>14751356</v>
      </c>
      <c r="BG151">
        <v>15157793</v>
      </c>
      <c r="BH151">
        <v>15574909</v>
      </c>
      <c r="BI151">
        <v>16000781</v>
      </c>
      <c r="BJ151">
        <v>16436120</v>
      </c>
      <c r="BK151">
        <v>16876720</v>
      </c>
    </row>
    <row r="152" spans="1:63">
      <c r="A152" t="s">
        <v>813</v>
      </c>
      <c r="B152">
        <v>6608000</v>
      </c>
      <c r="C152">
        <v>6655000</v>
      </c>
      <c r="D152">
        <v>6696000</v>
      </c>
      <c r="E152">
        <v>6732000</v>
      </c>
      <c r="F152">
        <v>6765000</v>
      </c>
      <c r="G152">
        <v>6794000</v>
      </c>
      <c r="H152">
        <v>6841000</v>
      </c>
      <c r="I152">
        <v>6880000</v>
      </c>
      <c r="J152">
        <v>6915000</v>
      </c>
      <c r="K152">
        <v>6945000</v>
      </c>
      <c r="L152">
        <v>6972000</v>
      </c>
      <c r="M152">
        <v>7013000</v>
      </c>
      <c r="N152">
        <v>7053000</v>
      </c>
      <c r="O152">
        <v>7091000</v>
      </c>
      <c r="P152">
        <v>7128000</v>
      </c>
      <c r="Q152">
        <v>7163000</v>
      </c>
      <c r="R152">
        <v>7214000</v>
      </c>
      <c r="S152">
        <v>7258000</v>
      </c>
      <c r="T152">
        <v>7297000</v>
      </c>
      <c r="U152">
        <v>7332000</v>
      </c>
      <c r="V152">
        <v>7362000</v>
      </c>
      <c r="W152">
        <v>7405000</v>
      </c>
      <c r="X152">
        <v>7440000</v>
      </c>
      <c r="Y152">
        <v>7468000</v>
      </c>
      <c r="Z152">
        <v>7489000</v>
      </c>
      <c r="AA152">
        <v>7504000</v>
      </c>
      <c r="AB152">
        <v>7536000</v>
      </c>
      <c r="AC152">
        <v>7558000</v>
      </c>
      <c r="AD152">
        <v>7572000</v>
      </c>
      <c r="AE152">
        <v>7581000</v>
      </c>
      <c r="AF152">
        <v>7586000</v>
      </c>
      <c r="AG152">
        <v>7595636</v>
      </c>
      <c r="AH152">
        <v>7646424</v>
      </c>
      <c r="AI152">
        <v>7699307</v>
      </c>
      <c r="AJ152">
        <v>7734639</v>
      </c>
      <c r="AK152">
        <v>7625357</v>
      </c>
      <c r="AL152">
        <v>7617794</v>
      </c>
      <c r="AM152">
        <v>7596501</v>
      </c>
      <c r="AN152">
        <v>7567745</v>
      </c>
      <c r="AO152">
        <v>7540401</v>
      </c>
      <c r="AP152">
        <v>7516346</v>
      </c>
      <c r="AQ152">
        <v>7503433</v>
      </c>
      <c r="AR152">
        <v>7496522</v>
      </c>
      <c r="AS152">
        <v>7480591</v>
      </c>
      <c r="AT152">
        <v>7463157</v>
      </c>
      <c r="AU152">
        <v>7440769</v>
      </c>
      <c r="AV152">
        <v>7411569</v>
      </c>
      <c r="AW152">
        <v>7381579</v>
      </c>
      <c r="AX152">
        <v>7350222</v>
      </c>
      <c r="AY152">
        <v>7320807</v>
      </c>
      <c r="AZ152">
        <v>7291436</v>
      </c>
      <c r="BA152">
        <v>7234099</v>
      </c>
      <c r="BB152">
        <v>7199077</v>
      </c>
      <c r="BC152">
        <v>7164132</v>
      </c>
      <c r="BD152">
        <v>7130576</v>
      </c>
      <c r="BE152">
        <v>7095383</v>
      </c>
      <c r="BF152">
        <v>7058322</v>
      </c>
      <c r="BG152">
        <v>7020858</v>
      </c>
      <c r="BH152">
        <v>6982604</v>
      </c>
      <c r="BI152">
        <v>6945235</v>
      </c>
      <c r="BJ152">
        <v>6899126</v>
      </c>
      <c r="BK152">
        <v>6834326</v>
      </c>
    </row>
    <row r="153" spans="1:63">
      <c r="A153" t="s">
        <v>831</v>
      </c>
      <c r="B153">
        <v>41700</v>
      </c>
      <c r="C153">
        <v>42889</v>
      </c>
      <c r="D153">
        <v>44042</v>
      </c>
      <c r="E153">
        <v>45176</v>
      </c>
      <c r="F153">
        <v>46322</v>
      </c>
      <c r="G153">
        <v>47500</v>
      </c>
      <c r="H153">
        <v>48699</v>
      </c>
      <c r="I153">
        <v>49911</v>
      </c>
      <c r="J153">
        <v>51134</v>
      </c>
      <c r="K153">
        <v>52365</v>
      </c>
      <c r="L153">
        <v>53600</v>
      </c>
      <c r="M153">
        <v>54695</v>
      </c>
      <c r="N153">
        <v>56029</v>
      </c>
      <c r="O153">
        <v>56892</v>
      </c>
      <c r="P153">
        <v>57937</v>
      </c>
      <c r="Q153">
        <v>59292</v>
      </c>
      <c r="R153">
        <v>60504</v>
      </c>
      <c r="S153">
        <v>61786</v>
      </c>
      <c r="T153">
        <v>62150</v>
      </c>
      <c r="U153">
        <v>62686</v>
      </c>
      <c r="V153">
        <v>63261</v>
      </c>
      <c r="W153">
        <v>64035</v>
      </c>
      <c r="X153">
        <v>64413</v>
      </c>
      <c r="Y153">
        <v>64335</v>
      </c>
      <c r="Z153">
        <v>64717</v>
      </c>
      <c r="AA153">
        <v>65244</v>
      </c>
      <c r="AB153">
        <v>65652</v>
      </c>
      <c r="AC153">
        <v>68499</v>
      </c>
      <c r="AD153">
        <v>68755</v>
      </c>
      <c r="AE153">
        <v>69167</v>
      </c>
      <c r="AF153">
        <v>69507</v>
      </c>
      <c r="AG153">
        <v>70439</v>
      </c>
      <c r="AH153">
        <v>70763</v>
      </c>
      <c r="AI153">
        <v>72253</v>
      </c>
      <c r="AJ153">
        <v>74205</v>
      </c>
      <c r="AK153">
        <v>75304</v>
      </c>
      <c r="AL153">
        <v>76417</v>
      </c>
      <c r="AM153">
        <v>77319</v>
      </c>
      <c r="AN153">
        <v>78846</v>
      </c>
      <c r="AO153">
        <v>80410</v>
      </c>
      <c r="AP153">
        <v>81131</v>
      </c>
      <c r="AQ153">
        <v>81202</v>
      </c>
      <c r="AR153">
        <v>83723</v>
      </c>
      <c r="AS153">
        <v>82781</v>
      </c>
      <c r="AT153">
        <v>82475</v>
      </c>
      <c r="AU153">
        <v>82858</v>
      </c>
      <c r="AV153">
        <v>84600</v>
      </c>
      <c r="AW153">
        <v>85033</v>
      </c>
      <c r="AX153">
        <v>86956</v>
      </c>
      <c r="AY153">
        <v>87298</v>
      </c>
      <c r="AZ153">
        <v>89770</v>
      </c>
      <c r="BA153">
        <v>87441</v>
      </c>
      <c r="BB153">
        <v>88303</v>
      </c>
      <c r="BC153">
        <v>89949</v>
      </c>
      <c r="BD153">
        <v>91359</v>
      </c>
      <c r="BE153">
        <v>93419</v>
      </c>
      <c r="BF153">
        <v>94677</v>
      </c>
      <c r="BG153">
        <v>95843</v>
      </c>
      <c r="BH153">
        <v>96762</v>
      </c>
      <c r="BI153">
        <v>97625</v>
      </c>
      <c r="BJ153">
        <v>98462</v>
      </c>
      <c r="BK153">
        <v>99258</v>
      </c>
    </row>
    <row r="154" spans="1:63">
      <c r="A154" t="s">
        <v>805</v>
      </c>
      <c r="B154">
        <v>2301310</v>
      </c>
      <c r="C154">
        <v>2341065</v>
      </c>
      <c r="D154">
        <v>2382914</v>
      </c>
      <c r="E154">
        <v>2426750</v>
      </c>
      <c r="F154">
        <v>2472686</v>
      </c>
      <c r="G154">
        <v>2520576</v>
      </c>
      <c r="H154">
        <v>2569736</v>
      </c>
      <c r="I154">
        <v>2620396</v>
      </c>
      <c r="J154">
        <v>2672370</v>
      </c>
      <c r="K154">
        <v>2724901</v>
      </c>
      <c r="L154">
        <v>2778557</v>
      </c>
      <c r="M154">
        <v>2832392</v>
      </c>
      <c r="N154">
        <v>2886642</v>
      </c>
      <c r="O154">
        <v>2942333</v>
      </c>
      <c r="P154">
        <v>2998843</v>
      </c>
      <c r="Q154">
        <v>3055916</v>
      </c>
      <c r="R154">
        <v>3112863</v>
      </c>
      <c r="S154">
        <v>3172195</v>
      </c>
      <c r="T154">
        <v>3235170</v>
      </c>
      <c r="U154">
        <v>3300032</v>
      </c>
      <c r="V154">
        <v>3367477</v>
      </c>
      <c r="W154">
        <v>3437108</v>
      </c>
      <c r="X154">
        <v>3509197</v>
      </c>
      <c r="Y154">
        <v>3585773</v>
      </c>
      <c r="Z154">
        <v>3666262</v>
      </c>
      <c r="AA154">
        <v>3749419</v>
      </c>
      <c r="AB154">
        <v>3842917</v>
      </c>
      <c r="AC154">
        <v>3947865</v>
      </c>
      <c r="AD154">
        <v>4056215</v>
      </c>
      <c r="AE154">
        <v>4159163</v>
      </c>
      <c r="AF154">
        <v>4325388</v>
      </c>
      <c r="AG154">
        <v>4378169</v>
      </c>
      <c r="AH154">
        <v>4301566</v>
      </c>
      <c r="AI154">
        <v>4295689</v>
      </c>
      <c r="AJ154">
        <v>4314953</v>
      </c>
      <c r="AK154">
        <v>4324149</v>
      </c>
      <c r="AL154">
        <v>4347370</v>
      </c>
      <c r="AM154">
        <v>4405028</v>
      </c>
      <c r="AN154">
        <v>4449975</v>
      </c>
      <c r="AO154">
        <v>4475145</v>
      </c>
      <c r="AP154">
        <v>4584067</v>
      </c>
      <c r="AQ154">
        <v>4857096</v>
      </c>
      <c r="AR154">
        <v>5140113</v>
      </c>
      <c r="AS154">
        <v>5350907</v>
      </c>
      <c r="AT154">
        <v>5533329</v>
      </c>
      <c r="AU154">
        <v>5683334</v>
      </c>
      <c r="AV154">
        <v>5809774</v>
      </c>
      <c r="AW154">
        <v>5939163</v>
      </c>
      <c r="AX154">
        <v>6090860</v>
      </c>
      <c r="AY154">
        <v>6259842</v>
      </c>
      <c r="AZ154">
        <v>6436698</v>
      </c>
      <c r="BA154">
        <v>6612385</v>
      </c>
      <c r="BB154">
        <v>6788587</v>
      </c>
      <c r="BC154">
        <v>6964859</v>
      </c>
      <c r="BD154">
        <v>7140688</v>
      </c>
      <c r="BE154">
        <v>7314773</v>
      </c>
      <c r="BF154">
        <v>7493913</v>
      </c>
      <c r="BG154">
        <v>7677565</v>
      </c>
      <c r="BH154">
        <v>7861281</v>
      </c>
      <c r="BI154">
        <v>8046828</v>
      </c>
      <c r="BJ154">
        <v>8233970</v>
      </c>
      <c r="BK154">
        <v>8420641</v>
      </c>
    </row>
    <row r="155" spans="1:63">
      <c r="A155" t="s">
        <v>801</v>
      </c>
      <c r="B155">
        <v>1646400</v>
      </c>
      <c r="C155">
        <v>1702400</v>
      </c>
      <c r="D155">
        <v>1750200</v>
      </c>
      <c r="E155">
        <v>1795000</v>
      </c>
      <c r="F155">
        <v>1841600</v>
      </c>
      <c r="G155">
        <v>1886900</v>
      </c>
      <c r="H155">
        <v>1934400</v>
      </c>
      <c r="I155">
        <v>1977600</v>
      </c>
      <c r="J155">
        <v>2012000</v>
      </c>
      <c r="K155">
        <v>2042500</v>
      </c>
      <c r="L155">
        <v>2074507</v>
      </c>
      <c r="M155">
        <v>2112900</v>
      </c>
      <c r="N155">
        <v>2152400</v>
      </c>
      <c r="O155">
        <v>2193000</v>
      </c>
      <c r="P155">
        <v>2229800</v>
      </c>
      <c r="Q155">
        <v>2262600</v>
      </c>
      <c r="R155">
        <v>2293300</v>
      </c>
      <c r="S155">
        <v>2325300</v>
      </c>
      <c r="T155">
        <v>2353600</v>
      </c>
      <c r="U155">
        <v>2383500</v>
      </c>
      <c r="V155">
        <v>2413945</v>
      </c>
      <c r="W155">
        <v>2532835</v>
      </c>
      <c r="X155">
        <v>2646466</v>
      </c>
      <c r="Y155">
        <v>2681061</v>
      </c>
      <c r="Z155">
        <v>2732221</v>
      </c>
      <c r="AA155">
        <v>2735957</v>
      </c>
      <c r="AB155">
        <v>2733373</v>
      </c>
      <c r="AC155">
        <v>2774789</v>
      </c>
      <c r="AD155">
        <v>2846108</v>
      </c>
      <c r="AE155">
        <v>2930901</v>
      </c>
      <c r="AF155">
        <v>3047132</v>
      </c>
      <c r="AG155">
        <v>3135083</v>
      </c>
      <c r="AH155">
        <v>3230698</v>
      </c>
      <c r="AI155">
        <v>3313471</v>
      </c>
      <c r="AJ155">
        <v>3419048</v>
      </c>
      <c r="AK155">
        <v>3524506</v>
      </c>
      <c r="AL155">
        <v>3670704</v>
      </c>
      <c r="AM155">
        <v>3796038</v>
      </c>
      <c r="AN155">
        <v>3927213</v>
      </c>
      <c r="AO155">
        <v>3958723</v>
      </c>
      <c r="AP155">
        <v>4027887</v>
      </c>
      <c r="AQ155">
        <v>4138012</v>
      </c>
      <c r="AR155">
        <v>4175950</v>
      </c>
      <c r="AS155">
        <v>4114826</v>
      </c>
      <c r="AT155">
        <v>4166664</v>
      </c>
      <c r="AU155">
        <v>4265762</v>
      </c>
      <c r="AV155">
        <v>4401365</v>
      </c>
      <c r="AW155">
        <v>4588599</v>
      </c>
      <c r="AX155">
        <v>4839396</v>
      </c>
      <c r="AY155">
        <v>4987573</v>
      </c>
      <c r="AZ155">
        <v>5076732</v>
      </c>
      <c r="BA155">
        <v>5183688</v>
      </c>
      <c r="BB155">
        <v>5312437</v>
      </c>
      <c r="BC155">
        <v>5399162</v>
      </c>
      <c r="BD155">
        <v>5469724</v>
      </c>
      <c r="BE155">
        <v>5535002</v>
      </c>
      <c r="BF155">
        <v>5607283</v>
      </c>
      <c r="BG155">
        <v>5612253</v>
      </c>
      <c r="BH155">
        <v>5638676</v>
      </c>
      <c r="BI155">
        <v>5703569</v>
      </c>
      <c r="BJ155">
        <v>5685807</v>
      </c>
      <c r="BK155">
        <v>5453566</v>
      </c>
    </row>
    <row r="156" spans="1:63">
      <c r="A156" t="s">
        <v>1153</v>
      </c>
      <c r="B156">
        <v>4068095</v>
      </c>
      <c r="C156">
        <v>4191667</v>
      </c>
      <c r="D156">
        <v>4238188</v>
      </c>
      <c r="E156">
        <v>4282017</v>
      </c>
      <c r="F156">
        <v>4327341</v>
      </c>
      <c r="G156">
        <v>4370983</v>
      </c>
      <c r="H156">
        <v>4411666</v>
      </c>
      <c r="I156">
        <v>4449367</v>
      </c>
      <c r="J156">
        <v>4483915</v>
      </c>
      <c r="K156">
        <v>4518607</v>
      </c>
      <c r="L156">
        <v>4538223</v>
      </c>
      <c r="M156">
        <v>4557449</v>
      </c>
      <c r="N156">
        <v>4596622</v>
      </c>
      <c r="O156">
        <v>4641445</v>
      </c>
      <c r="P156">
        <v>4689623</v>
      </c>
      <c r="Q156">
        <v>4739105</v>
      </c>
      <c r="R156">
        <v>4789507</v>
      </c>
      <c r="S156">
        <v>4840501</v>
      </c>
      <c r="T156">
        <v>4890125</v>
      </c>
      <c r="U156">
        <v>4938973</v>
      </c>
      <c r="V156">
        <v>4979815</v>
      </c>
      <c r="W156">
        <v>5016105</v>
      </c>
      <c r="X156">
        <v>5055099</v>
      </c>
      <c r="Y156">
        <v>5091971</v>
      </c>
      <c r="Z156">
        <v>5127097</v>
      </c>
      <c r="AA156">
        <v>5161768</v>
      </c>
      <c r="AB156">
        <v>5193838</v>
      </c>
      <c r="AC156">
        <v>5222840</v>
      </c>
      <c r="AD156">
        <v>5250596</v>
      </c>
      <c r="AE156">
        <v>5275942</v>
      </c>
      <c r="AF156">
        <v>5299187</v>
      </c>
      <c r="AG156">
        <v>5303294</v>
      </c>
      <c r="AH156">
        <v>5305016</v>
      </c>
      <c r="AI156">
        <v>5325305</v>
      </c>
      <c r="AJ156">
        <v>5346331</v>
      </c>
      <c r="AK156">
        <v>5361999</v>
      </c>
      <c r="AL156">
        <v>5373361</v>
      </c>
      <c r="AM156">
        <v>5383291</v>
      </c>
      <c r="AN156">
        <v>5390516</v>
      </c>
      <c r="AO156">
        <v>5396020</v>
      </c>
      <c r="AP156">
        <v>5388720</v>
      </c>
      <c r="AQ156">
        <v>5378867</v>
      </c>
      <c r="AR156">
        <v>5376912</v>
      </c>
      <c r="AS156">
        <v>5373374</v>
      </c>
      <c r="AT156">
        <v>5372280</v>
      </c>
      <c r="AU156">
        <v>5372807</v>
      </c>
      <c r="AV156">
        <v>5373054</v>
      </c>
      <c r="AW156">
        <v>5374622</v>
      </c>
      <c r="AX156">
        <v>5379233</v>
      </c>
      <c r="AY156">
        <v>5386406</v>
      </c>
      <c r="AZ156">
        <v>5391428</v>
      </c>
      <c r="BA156">
        <v>5398384</v>
      </c>
      <c r="BB156">
        <v>5407579</v>
      </c>
      <c r="BC156">
        <v>5413393</v>
      </c>
      <c r="BD156">
        <v>5418649</v>
      </c>
      <c r="BE156">
        <v>5423801</v>
      </c>
      <c r="BF156">
        <v>5430798</v>
      </c>
      <c r="BG156">
        <v>5439232</v>
      </c>
      <c r="BH156">
        <v>5446771</v>
      </c>
      <c r="BI156">
        <v>5454147</v>
      </c>
      <c r="BJ156">
        <v>5458827</v>
      </c>
      <c r="BK156">
        <v>5447247</v>
      </c>
    </row>
    <row r="157" spans="1:63">
      <c r="A157" t="s">
        <v>823</v>
      </c>
      <c r="B157">
        <v>1584720</v>
      </c>
      <c r="C157">
        <v>1594131</v>
      </c>
      <c r="D157">
        <v>1603649</v>
      </c>
      <c r="E157">
        <v>1616971</v>
      </c>
      <c r="F157">
        <v>1632114</v>
      </c>
      <c r="G157">
        <v>1649160</v>
      </c>
      <c r="H157">
        <v>1669905</v>
      </c>
      <c r="I157">
        <v>1689528</v>
      </c>
      <c r="J157">
        <v>1704546</v>
      </c>
      <c r="K157">
        <v>1713874</v>
      </c>
      <c r="L157">
        <v>1724891</v>
      </c>
      <c r="M157">
        <v>1738335</v>
      </c>
      <c r="N157">
        <v>1752233</v>
      </c>
      <c r="O157">
        <v>1766697</v>
      </c>
      <c r="P157">
        <v>1776132</v>
      </c>
      <c r="Q157">
        <v>1793581</v>
      </c>
      <c r="R157">
        <v>1820249</v>
      </c>
      <c r="S157">
        <v>1842377</v>
      </c>
      <c r="T157">
        <v>1862548</v>
      </c>
      <c r="U157">
        <v>1882599</v>
      </c>
      <c r="V157">
        <v>1901315</v>
      </c>
      <c r="W157">
        <v>1906531</v>
      </c>
      <c r="X157">
        <v>1910334</v>
      </c>
      <c r="Y157">
        <v>1922321</v>
      </c>
      <c r="Z157">
        <v>1932154</v>
      </c>
      <c r="AA157">
        <v>1941641</v>
      </c>
      <c r="AB157">
        <v>1965964</v>
      </c>
      <c r="AC157">
        <v>1989776</v>
      </c>
      <c r="AD157">
        <v>1995196</v>
      </c>
      <c r="AE157">
        <v>1996351</v>
      </c>
      <c r="AF157">
        <v>1998161</v>
      </c>
      <c r="AG157">
        <v>1999429</v>
      </c>
      <c r="AH157">
        <v>1996498</v>
      </c>
      <c r="AI157">
        <v>1991746</v>
      </c>
      <c r="AJ157">
        <v>1989443</v>
      </c>
      <c r="AK157">
        <v>1989872</v>
      </c>
      <c r="AL157">
        <v>1988628</v>
      </c>
      <c r="AM157">
        <v>1985956</v>
      </c>
      <c r="AN157">
        <v>1981629</v>
      </c>
      <c r="AO157">
        <v>1983045</v>
      </c>
      <c r="AP157">
        <v>1988925</v>
      </c>
      <c r="AQ157">
        <v>1992060</v>
      </c>
      <c r="AR157">
        <v>1994530</v>
      </c>
      <c r="AS157">
        <v>1995733</v>
      </c>
      <c r="AT157">
        <v>1997012</v>
      </c>
      <c r="AU157">
        <v>2000474</v>
      </c>
      <c r="AV157">
        <v>2006868</v>
      </c>
      <c r="AW157">
        <v>2018122</v>
      </c>
      <c r="AX157">
        <v>2021316</v>
      </c>
      <c r="AY157">
        <v>2039669</v>
      </c>
      <c r="AZ157">
        <v>2048583</v>
      </c>
      <c r="BA157">
        <v>2052843</v>
      </c>
      <c r="BB157">
        <v>2057159</v>
      </c>
      <c r="BC157">
        <v>2059953</v>
      </c>
      <c r="BD157">
        <v>2061980</v>
      </c>
      <c r="BE157">
        <v>2063531</v>
      </c>
      <c r="BF157">
        <v>2065042</v>
      </c>
      <c r="BG157">
        <v>2066388</v>
      </c>
      <c r="BH157">
        <v>2073894</v>
      </c>
      <c r="BI157">
        <v>2088385</v>
      </c>
      <c r="BJ157">
        <v>2102419</v>
      </c>
      <c r="BK157">
        <v>2108079</v>
      </c>
    </row>
    <row r="158" spans="1:63">
      <c r="A158" t="s">
        <v>803</v>
      </c>
      <c r="B158">
        <v>133440</v>
      </c>
      <c r="C158">
        <v>136780</v>
      </c>
      <c r="D158">
        <v>140254</v>
      </c>
      <c r="E158">
        <v>143863</v>
      </c>
      <c r="F158">
        <v>147609</v>
      </c>
      <c r="G158">
        <v>151495</v>
      </c>
      <c r="H158">
        <v>155514</v>
      </c>
      <c r="I158">
        <v>159667</v>
      </c>
      <c r="J158">
        <v>163973</v>
      </c>
      <c r="K158">
        <v>168399</v>
      </c>
      <c r="L158">
        <v>172833</v>
      </c>
      <c r="M158">
        <v>177264</v>
      </c>
      <c r="N158">
        <v>181876</v>
      </c>
      <c r="O158">
        <v>186816</v>
      </c>
      <c r="P158">
        <v>192155</v>
      </c>
      <c r="Q158">
        <v>197853</v>
      </c>
      <c r="R158">
        <v>204082</v>
      </c>
      <c r="S158">
        <v>210932</v>
      </c>
      <c r="T158">
        <v>218193</v>
      </c>
      <c r="U158">
        <v>225786</v>
      </c>
      <c r="V158">
        <v>233668</v>
      </c>
      <c r="W158">
        <v>241827</v>
      </c>
      <c r="X158">
        <v>250250</v>
      </c>
      <c r="Y158">
        <v>258945</v>
      </c>
      <c r="Z158">
        <v>267913</v>
      </c>
      <c r="AA158">
        <v>277158</v>
      </c>
      <c r="AB158">
        <v>286527</v>
      </c>
      <c r="AC158">
        <v>295836</v>
      </c>
      <c r="AD158">
        <v>305132</v>
      </c>
      <c r="AE158">
        <v>314560</v>
      </c>
      <c r="AF158">
        <v>324171</v>
      </c>
      <c r="AG158">
        <v>333952</v>
      </c>
      <c r="AH158">
        <v>343916</v>
      </c>
      <c r="AI158">
        <v>354086</v>
      </c>
      <c r="AJ158">
        <v>364505</v>
      </c>
      <c r="AK158">
        <v>375189</v>
      </c>
      <c r="AL158">
        <v>386069</v>
      </c>
      <c r="AM158">
        <v>397050</v>
      </c>
      <c r="AN158">
        <v>408145</v>
      </c>
      <c r="AO158">
        <v>419229</v>
      </c>
      <c r="AP158">
        <v>429978</v>
      </c>
      <c r="AQ158">
        <v>440395</v>
      </c>
      <c r="AR158">
        <v>450760</v>
      </c>
      <c r="AS158">
        <v>461216</v>
      </c>
      <c r="AT158">
        <v>471785</v>
      </c>
      <c r="AU158">
        <v>482486</v>
      </c>
      <c r="AV158">
        <v>493430</v>
      </c>
      <c r="AW158">
        <v>504619</v>
      </c>
      <c r="AX158">
        <v>516001</v>
      </c>
      <c r="AY158">
        <v>527833</v>
      </c>
      <c r="AZ158">
        <v>540394</v>
      </c>
      <c r="BA158">
        <v>553721</v>
      </c>
      <c r="BB158">
        <v>567763</v>
      </c>
      <c r="BC158">
        <v>582365</v>
      </c>
      <c r="BD158">
        <v>597375</v>
      </c>
      <c r="BE158">
        <v>612660</v>
      </c>
      <c r="BF158">
        <v>628102</v>
      </c>
      <c r="BG158">
        <v>643634</v>
      </c>
      <c r="BH158">
        <v>659249</v>
      </c>
      <c r="BI158">
        <v>674993</v>
      </c>
      <c r="BJ158">
        <v>691191</v>
      </c>
      <c r="BK158">
        <v>707851</v>
      </c>
    </row>
    <row r="159" spans="1:63">
      <c r="A159" t="s">
        <v>890</v>
      </c>
      <c r="B159">
        <v>16520441</v>
      </c>
      <c r="C159">
        <v>16989464</v>
      </c>
      <c r="D159">
        <v>17503133</v>
      </c>
      <c r="E159">
        <v>18042215</v>
      </c>
      <c r="F159">
        <v>18603097</v>
      </c>
      <c r="G159">
        <v>19187194</v>
      </c>
      <c r="H159">
        <v>19789771</v>
      </c>
      <c r="I159">
        <v>20410677</v>
      </c>
      <c r="J159">
        <v>21050540</v>
      </c>
      <c r="K159">
        <v>21704214</v>
      </c>
      <c r="L159">
        <v>22368306</v>
      </c>
      <c r="M159">
        <v>23031441</v>
      </c>
      <c r="N159">
        <v>23698507</v>
      </c>
      <c r="O159">
        <v>24382513</v>
      </c>
      <c r="P159">
        <v>25077016</v>
      </c>
      <c r="Q159">
        <v>25777964</v>
      </c>
      <c r="R159">
        <v>26480300</v>
      </c>
      <c r="S159">
        <v>27199838</v>
      </c>
      <c r="T159">
        <v>27943445</v>
      </c>
      <c r="U159">
        <v>28697014</v>
      </c>
      <c r="V159">
        <v>29463549</v>
      </c>
      <c r="W159">
        <v>30232561</v>
      </c>
      <c r="X159">
        <v>31022417</v>
      </c>
      <c r="Y159">
        <v>31865176</v>
      </c>
      <c r="Z159">
        <v>32768207</v>
      </c>
      <c r="AA159">
        <v>33752964</v>
      </c>
      <c r="AB159">
        <v>34877834</v>
      </c>
      <c r="AC159">
        <v>36119333</v>
      </c>
      <c r="AD159">
        <v>37393853</v>
      </c>
      <c r="AE159">
        <v>38668684</v>
      </c>
      <c r="AF159">
        <v>39877570</v>
      </c>
      <c r="AG159">
        <v>40910959</v>
      </c>
      <c r="AH159">
        <v>41760755</v>
      </c>
      <c r="AI159">
        <v>42525440</v>
      </c>
      <c r="AJ159">
        <v>43267982</v>
      </c>
      <c r="AK159">
        <v>43986084</v>
      </c>
      <c r="AL159">
        <v>44661603</v>
      </c>
      <c r="AM159">
        <v>45285048</v>
      </c>
      <c r="AN159">
        <v>45852166</v>
      </c>
      <c r="AO159">
        <v>46364681</v>
      </c>
      <c r="AP159">
        <v>46813266</v>
      </c>
      <c r="AQ159">
        <v>47229714</v>
      </c>
      <c r="AR159">
        <v>47661514</v>
      </c>
      <c r="AS159">
        <v>48104048</v>
      </c>
      <c r="AT159">
        <v>48556071</v>
      </c>
      <c r="AU159">
        <v>49017147</v>
      </c>
      <c r="AV159">
        <v>49491756</v>
      </c>
      <c r="AW159">
        <v>49996094</v>
      </c>
      <c r="AX159">
        <v>50565812</v>
      </c>
      <c r="AY159">
        <v>51170779</v>
      </c>
      <c r="AZ159">
        <v>51784921</v>
      </c>
      <c r="BA159">
        <v>52443325</v>
      </c>
      <c r="BB159">
        <v>53145033</v>
      </c>
      <c r="BC159">
        <v>53873616</v>
      </c>
      <c r="BD159">
        <v>54729551</v>
      </c>
      <c r="BE159">
        <v>55876504</v>
      </c>
      <c r="BF159">
        <v>56422274</v>
      </c>
      <c r="BG159">
        <v>56641209</v>
      </c>
      <c r="BH159">
        <v>57339635</v>
      </c>
      <c r="BI159">
        <v>58087055</v>
      </c>
      <c r="BJ159">
        <v>58801927</v>
      </c>
      <c r="BK159">
        <v>59392255</v>
      </c>
    </row>
    <row r="160" spans="1:63">
      <c r="A160" t="s">
        <v>815</v>
      </c>
      <c r="B160">
        <v>2907724</v>
      </c>
      <c r="C160">
        <v>2948953</v>
      </c>
      <c r="D160">
        <v>2992270</v>
      </c>
      <c r="E160">
        <v>3036238</v>
      </c>
      <c r="F160">
        <v>3088701</v>
      </c>
      <c r="G160">
        <v>3143622</v>
      </c>
      <c r="H160">
        <v>3185305</v>
      </c>
      <c r="I160">
        <v>3221957</v>
      </c>
      <c r="J160">
        <v>3261725</v>
      </c>
      <c r="K160">
        <v>3301892</v>
      </c>
      <c r="L160">
        <v>3342410</v>
      </c>
      <c r="M160">
        <v>3396808</v>
      </c>
      <c r="N160">
        <v>3464715</v>
      </c>
      <c r="O160">
        <v>3542465</v>
      </c>
      <c r="P160">
        <v>3629608</v>
      </c>
      <c r="Q160">
        <v>3718279</v>
      </c>
      <c r="R160">
        <v>3808615</v>
      </c>
      <c r="S160">
        <v>3901044</v>
      </c>
      <c r="T160">
        <v>3995911</v>
      </c>
      <c r="U160">
        <v>4092792</v>
      </c>
      <c r="V160">
        <v>4192012</v>
      </c>
      <c r="W160">
        <v>4293866</v>
      </c>
      <c r="X160">
        <v>4398297</v>
      </c>
      <c r="Y160">
        <v>4502541</v>
      </c>
      <c r="Z160">
        <v>4603039</v>
      </c>
      <c r="AA160">
        <v>4706975</v>
      </c>
      <c r="AB160">
        <v>4819667</v>
      </c>
      <c r="AC160">
        <v>4893809</v>
      </c>
      <c r="AD160">
        <v>4814879</v>
      </c>
      <c r="AE160">
        <v>4706626</v>
      </c>
      <c r="AF160">
        <v>4750817</v>
      </c>
      <c r="AG160">
        <v>4867185</v>
      </c>
      <c r="AH160">
        <v>4956969</v>
      </c>
      <c r="AI160">
        <v>5018172</v>
      </c>
      <c r="AJ160">
        <v>5142863</v>
      </c>
      <c r="AK160">
        <v>5302042</v>
      </c>
      <c r="AL160">
        <v>5434894</v>
      </c>
      <c r="AM160">
        <v>5589410</v>
      </c>
      <c r="AN160">
        <v>5699436</v>
      </c>
      <c r="AO160">
        <v>5850145</v>
      </c>
      <c r="AP160">
        <v>6114440</v>
      </c>
      <c r="AQ160">
        <v>6394431</v>
      </c>
      <c r="AR160">
        <v>6686100</v>
      </c>
      <c r="AS160">
        <v>6992367</v>
      </c>
      <c r="AT160">
        <v>7317118</v>
      </c>
      <c r="AU160">
        <v>7662654</v>
      </c>
      <c r="AV160">
        <v>8029517</v>
      </c>
      <c r="AW160">
        <v>8417823</v>
      </c>
      <c r="AX160">
        <v>8823888</v>
      </c>
      <c r="AY160">
        <v>9229227</v>
      </c>
      <c r="AZ160">
        <v>9714419</v>
      </c>
      <c r="BA160">
        <v>10243050</v>
      </c>
      <c r="BB160">
        <v>10701604</v>
      </c>
      <c r="BC160">
        <v>11106031</v>
      </c>
      <c r="BD160">
        <v>11213284</v>
      </c>
      <c r="BE160">
        <v>11194299</v>
      </c>
      <c r="BF160">
        <v>11066105</v>
      </c>
      <c r="BG160">
        <v>10658226</v>
      </c>
      <c r="BH160">
        <v>10395329</v>
      </c>
      <c r="BI160">
        <v>10447666</v>
      </c>
      <c r="BJ160">
        <v>10606227</v>
      </c>
      <c r="BK160">
        <v>10748272</v>
      </c>
    </row>
    <row r="161" spans="1:63">
      <c r="A161" t="s">
        <v>575</v>
      </c>
      <c r="B161">
        <v>30455000</v>
      </c>
      <c r="C161">
        <v>30739250</v>
      </c>
      <c r="D161">
        <v>31023366</v>
      </c>
      <c r="E161">
        <v>31296651</v>
      </c>
      <c r="F161">
        <v>31609195</v>
      </c>
      <c r="G161">
        <v>31954292</v>
      </c>
      <c r="H161">
        <v>32283194</v>
      </c>
      <c r="I161">
        <v>32682947</v>
      </c>
      <c r="J161">
        <v>33113134</v>
      </c>
      <c r="K161">
        <v>33441054</v>
      </c>
      <c r="L161">
        <v>33814531</v>
      </c>
      <c r="M161">
        <v>34224490</v>
      </c>
      <c r="N161">
        <v>34604469</v>
      </c>
      <c r="O161">
        <v>34988947</v>
      </c>
      <c r="P161">
        <v>35373335</v>
      </c>
      <c r="Q161">
        <v>35757900</v>
      </c>
      <c r="R161">
        <v>36137812</v>
      </c>
      <c r="S161">
        <v>36511638</v>
      </c>
      <c r="T161">
        <v>36864898</v>
      </c>
      <c r="U161">
        <v>37191330</v>
      </c>
      <c r="V161">
        <v>37491165</v>
      </c>
      <c r="W161">
        <v>37758631</v>
      </c>
      <c r="X161">
        <v>37986012</v>
      </c>
      <c r="Y161">
        <v>38171525</v>
      </c>
      <c r="Z161">
        <v>38330364</v>
      </c>
      <c r="AA161">
        <v>38469512</v>
      </c>
      <c r="AB161">
        <v>38584624</v>
      </c>
      <c r="AC161">
        <v>38684815</v>
      </c>
      <c r="AD161">
        <v>38766939</v>
      </c>
      <c r="AE161">
        <v>38827764</v>
      </c>
      <c r="AF161">
        <v>38867322</v>
      </c>
      <c r="AG161">
        <v>38966376</v>
      </c>
      <c r="AH161">
        <v>39157685</v>
      </c>
      <c r="AI161">
        <v>39361262</v>
      </c>
      <c r="AJ161">
        <v>39549108</v>
      </c>
      <c r="AK161">
        <v>39724050</v>
      </c>
      <c r="AL161">
        <v>39889852</v>
      </c>
      <c r="AM161">
        <v>40057389</v>
      </c>
      <c r="AN161">
        <v>40223509</v>
      </c>
      <c r="AO161">
        <v>40386875</v>
      </c>
      <c r="AP161">
        <v>40567864</v>
      </c>
      <c r="AQ161">
        <v>40850412</v>
      </c>
      <c r="AR161">
        <v>41431558</v>
      </c>
      <c r="AS161">
        <v>42187645</v>
      </c>
      <c r="AT161">
        <v>42921895</v>
      </c>
      <c r="AU161">
        <v>43653155</v>
      </c>
      <c r="AV161">
        <v>44397319</v>
      </c>
      <c r="AW161">
        <v>45226803</v>
      </c>
      <c r="AX161">
        <v>45954106</v>
      </c>
      <c r="AY161">
        <v>46362946</v>
      </c>
      <c r="AZ161">
        <v>46576897</v>
      </c>
      <c r="BA161">
        <v>46742697</v>
      </c>
      <c r="BB161">
        <v>46773055</v>
      </c>
      <c r="BC161">
        <v>46620045</v>
      </c>
      <c r="BD161">
        <v>46480882</v>
      </c>
      <c r="BE161">
        <v>46444832</v>
      </c>
      <c r="BF161">
        <v>46484062</v>
      </c>
      <c r="BG161">
        <v>46593236</v>
      </c>
      <c r="BH161">
        <v>46797754</v>
      </c>
      <c r="BI161">
        <v>47134837</v>
      </c>
      <c r="BJ161">
        <v>47365655</v>
      </c>
      <c r="BK161">
        <v>47415750</v>
      </c>
    </row>
    <row r="162" spans="1:63">
      <c r="A162" t="s">
        <v>683</v>
      </c>
      <c r="B162">
        <v>9874476</v>
      </c>
      <c r="C162">
        <v>10111639</v>
      </c>
      <c r="D162">
        <v>10352180</v>
      </c>
      <c r="E162">
        <v>10597516</v>
      </c>
      <c r="F162">
        <v>10849977</v>
      </c>
      <c r="G162">
        <v>11110825</v>
      </c>
      <c r="H162">
        <v>11380665</v>
      </c>
      <c r="I162">
        <v>11657650</v>
      </c>
      <c r="J162">
        <v>11937607</v>
      </c>
      <c r="K162">
        <v>12214948</v>
      </c>
      <c r="L162">
        <v>12485736</v>
      </c>
      <c r="M162">
        <v>12747831</v>
      </c>
      <c r="N162">
        <v>13002234</v>
      </c>
      <c r="O162">
        <v>13252033</v>
      </c>
      <c r="P162">
        <v>13501931</v>
      </c>
      <c r="Q162">
        <v>13755141</v>
      </c>
      <c r="R162">
        <v>14012894</v>
      </c>
      <c r="S162">
        <v>14273495</v>
      </c>
      <c r="T162">
        <v>14533691</v>
      </c>
      <c r="U162">
        <v>14788866</v>
      </c>
      <c r="V162">
        <v>15035840</v>
      </c>
      <c r="W162">
        <v>15272822</v>
      </c>
      <c r="X162">
        <v>15501210</v>
      </c>
      <c r="Y162">
        <v>15724641</v>
      </c>
      <c r="Z162">
        <v>15948501</v>
      </c>
      <c r="AA162">
        <v>16176282</v>
      </c>
      <c r="AB162">
        <v>16408861</v>
      </c>
      <c r="AC162">
        <v>16643956</v>
      </c>
      <c r="AD162">
        <v>16878186</v>
      </c>
      <c r="AE162">
        <v>17106752</v>
      </c>
      <c r="AF162">
        <v>17325769</v>
      </c>
      <c r="AG162">
        <v>17535732</v>
      </c>
      <c r="AH162">
        <v>17736827</v>
      </c>
      <c r="AI162">
        <v>17924827</v>
      </c>
      <c r="AJ162">
        <v>18094474</v>
      </c>
      <c r="AK162">
        <v>18242917</v>
      </c>
      <c r="AL162">
        <v>18367290</v>
      </c>
      <c r="AM162">
        <v>18470897</v>
      </c>
      <c r="AN162">
        <v>18564595</v>
      </c>
      <c r="AO162">
        <v>18663293</v>
      </c>
      <c r="AP162">
        <v>18777606</v>
      </c>
      <c r="AQ162">
        <v>18911727</v>
      </c>
      <c r="AR162">
        <v>19062476</v>
      </c>
      <c r="AS162">
        <v>19224036</v>
      </c>
      <c r="AT162">
        <v>19387153</v>
      </c>
      <c r="AU162">
        <v>19544988</v>
      </c>
      <c r="AV162">
        <v>19695977</v>
      </c>
      <c r="AW162">
        <v>19842044</v>
      </c>
      <c r="AX162">
        <v>19983984</v>
      </c>
      <c r="AY162">
        <v>20123508</v>
      </c>
      <c r="AZ162">
        <v>20261738</v>
      </c>
      <c r="BA162">
        <v>20398496</v>
      </c>
      <c r="BB162">
        <v>20425000</v>
      </c>
      <c r="BC162">
        <v>20585000</v>
      </c>
      <c r="BD162">
        <v>20778000</v>
      </c>
      <c r="BE162">
        <v>20970000</v>
      </c>
      <c r="BF162">
        <v>21203000</v>
      </c>
      <c r="BG162">
        <v>21444000</v>
      </c>
      <c r="BH162">
        <v>21670000</v>
      </c>
      <c r="BI162">
        <v>21803000</v>
      </c>
      <c r="BJ162">
        <v>21919000</v>
      </c>
      <c r="BK162">
        <v>22156000</v>
      </c>
    </row>
    <row r="163" spans="1:63">
      <c r="A163" t="s">
        <v>797</v>
      </c>
      <c r="B163">
        <v>8326462</v>
      </c>
      <c r="C163">
        <v>8577490</v>
      </c>
      <c r="D163">
        <v>8841338</v>
      </c>
      <c r="E163">
        <v>9115091</v>
      </c>
      <c r="F163">
        <v>9406702</v>
      </c>
      <c r="G163">
        <v>9712785</v>
      </c>
      <c r="H163">
        <v>10014505</v>
      </c>
      <c r="I163">
        <v>10320500</v>
      </c>
      <c r="J163">
        <v>10638899</v>
      </c>
      <c r="K163">
        <v>10966145</v>
      </c>
      <c r="L163">
        <v>11305206</v>
      </c>
      <c r="M163">
        <v>11668921</v>
      </c>
      <c r="N163">
        <v>12057260</v>
      </c>
      <c r="O163">
        <v>12469591</v>
      </c>
      <c r="P163">
        <v>12950962</v>
      </c>
      <c r="Q163">
        <v>13497543</v>
      </c>
      <c r="R163">
        <v>14066007</v>
      </c>
      <c r="S163">
        <v>14667218</v>
      </c>
      <c r="T163">
        <v>15305806</v>
      </c>
      <c r="U163">
        <v>15973034</v>
      </c>
      <c r="V163">
        <v>16673586</v>
      </c>
      <c r="W163">
        <v>17404336</v>
      </c>
      <c r="X163">
        <v>18128631</v>
      </c>
      <c r="Y163">
        <v>18733995</v>
      </c>
      <c r="Z163">
        <v>19165837</v>
      </c>
      <c r="AA163">
        <v>19517196</v>
      </c>
      <c r="AB163">
        <v>19887452</v>
      </c>
      <c r="AC163">
        <v>20230532</v>
      </c>
      <c r="AD163">
        <v>20453819</v>
      </c>
      <c r="AE163">
        <v>20718709</v>
      </c>
      <c r="AF163">
        <v>21090886</v>
      </c>
      <c r="AG163">
        <v>21453711</v>
      </c>
      <c r="AH163">
        <v>21780059</v>
      </c>
      <c r="AI163">
        <v>22163251</v>
      </c>
      <c r="AJ163">
        <v>22703631</v>
      </c>
      <c r="AK163">
        <v>23290602</v>
      </c>
      <c r="AL163">
        <v>23862258</v>
      </c>
      <c r="AM163">
        <v>24454372</v>
      </c>
      <c r="AN163">
        <v>25029144</v>
      </c>
      <c r="AO163">
        <v>25634162</v>
      </c>
      <c r="AP163">
        <v>26298773</v>
      </c>
      <c r="AQ163">
        <v>26947253</v>
      </c>
      <c r="AR163">
        <v>27570318</v>
      </c>
      <c r="AS163">
        <v>28188977</v>
      </c>
      <c r="AT163">
        <v>28831550</v>
      </c>
      <c r="AU163">
        <v>29540577</v>
      </c>
      <c r="AV163">
        <v>30332968</v>
      </c>
      <c r="AW163">
        <v>31191163</v>
      </c>
      <c r="AX163">
        <v>32065241</v>
      </c>
      <c r="AY163">
        <v>32948155</v>
      </c>
      <c r="AZ163">
        <v>33739933</v>
      </c>
      <c r="BA163">
        <v>34419624</v>
      </c>
      <c r="BB163">
        <v>35159792</v>
      </c>
      <c r="BC163">
        <v>35990704</v>
      </c>
      <c r="BD163">
        <v>37003245</v>
      </c>
      <c r="BE163">
        <v>38171178</v>
      </c>
      <c r="BF163">
        <v>39377169</v>
      </c>
      <c r="BG163">
        <v>40679828</v>
      </c>
      <c r="BH163">
        <v>41999059</v>
      </c>
      <c r="BI163">
        <v>43232093</v>
      </c>
      <c r="BJ163">
        <v>44440486</v>
      </c>
      <c r="BK163">
        <v>45657202</v>
      </c>
    </row>
    <row r="164" spans="1:63">
      <c r="A164" t="s">
        <v>819</v>
      </c>
      <c r="B164">
        <v>268396</v>
      </c>
      <c r="C164">
        <v>277969</v>
      </c>
      <c r="D164">
        <v>288291</v>
      </c>
      <c r="E164">
        <v>299332</v>
      </c>
      <c r="F164">
        <v>310288</v>
      </c>
      <c r="G164">
        <v>321069</v>
      </c>
      <c r="H164">
        <v>332142</v>
      </c>
      <c r="I164">
        <v>343620</v>
      </c>
      <c r="J164">
        <v>355468</v>
      </c>
      <c r="K164">
        <v>367618</v>
      </c>
      <c r="L164">
        <v>379918</v>
      </c>
      <c r="M164">
        <v>392026</v>
      </c>
      <c r="N164">
        <v>397529</v>
      </c>
      <c r="O164">
        <v>396331</v>
      </c>
      <c r="P164">
        <v>394519</v>
      </c>
      <c r="Q164">
        <v>392137</v>
      </c>
      <c r="R164">
        <v>389231</v>
      </c>
      <c r="S164">
        <v>385810</v>
      </c>
      <c r="T164">
        <v>381885</v>
      </c>
      <c r="U164">
        <v>377362</v>
      </c>
      <c r="V164">
        <v>375112</v>
      </c>
      <c r="W164">
        <v>375859</v>
      </c>
      <c r="X164">
        <v>377288</v>
      </c>
      <c r="Y164">
        <v>379409</v>
      </c>
      <c r="Z164">
        <v>382617</v>
      </c>
      <c r="AA164">
        <v>387171</v>
      </c>
      <c r="AB164">
        <v>392372</v>
      </c>
      <c r="AC164">
        <v>396867</v>
      </c>
      <c r="AD164">
        <v>402139</v>
      </c>
      <c r="AE164">
        <v>408360</v>
      </c>
      <c r="AF164">
        <v>412756</v>
      </c>
      <c r="AG164">
        <v>415981</v>
      </c>
      <c r="AH164">
        <v>419521</v>
      </c>
      <c r="AI164">
        <v>422375</v>
      </c>
      <c r="AJ164">
        <v>426548</v>
      </c>
      <c r="AK164">
        <v>434490</v>
      </c>
      <c r="AL164">
        <v>443834</v>
      </c>
      <c r="AM164">
        <v>452887</v>
      </c>
      <c r="AN164">
        <v>461749</v>
      </c>
      <c r="AO164">
        <v>470458</v>
      </c>
      <c r="AP164">
        <v>478998</v>
      </c>
      <c r="AQ164">
        <v>487394</v>
      </c>
      <c r="AR164">
        <v>495666</v>
      </c>
      <c r="AS164">
        <v>503780</v>
      </c>
      <c r="AT164">
        <v>510572</v>
      </c>
      <c r="AU164">
        <v>516220</v>
      </c>
      <c r="AV164">
        <v>522023</v>
      </c>
      <c r="AW164">
        <v>527946</v>
      </c>
      <c r="AX164">
        <v>533938</v>
      </c>
      <c r="AY164">
        <v>539987</v>
      </c>
      <c r="AZ164">
        <v>546080</v>
      </c>
      <c r="BA164">
        <v>552146</v>
      </c>
      <c r="BB164">
        <v>558111</v>
      </c>
      <c r="BC164">
        <v>563947</v>
      </c>
      <c r="BD164">
        <v>569682</v>
      </c>
      <c r="BE164">
        <v>575475</v>
      </c>
      <c r="BF164">
        <v>581453</v>
      </c>
      <c r="BG164">
        <v>587559</v>
      </c>
      <c r="BH164">
        <v>593715</v>
      </c>
      <c r="BI164">
        <v>600301</v>
      </c>
      <c r="BJ164">
        <v>607065</v>
      </c>
      <c r="BK164">
        <v>612985</v>
      </c>
    </row>
    <row r="165" spans="1:63">
      <c r="A165" t="s">
        <v>825</v>
      </c>
      <c r="B165">
        <v>7484656</v>
      </c>
      <c r="C165">
        <v>7519998</v>
      </c>
      <c r="D165">
        <v>7561588</v>
      </c>
      <c r="E165">
        <v>7604328</v>
      </c>
      <c r="F165">
        <v>7661354</v>
      </c>
      <c r="G165">
        <v>7733853</v>
      </c>
      <c r="H165">
        <v>7807797</v>
      </c>
      <c r="I165">
        <v>7867931</v>
      </c>
      <c r="J165">
        <v>7912273</v>
      </c>
      <c r="K165">
        <v>7968072</v>
      </c>
      <c r="L165">
        <v>8042801</v>
      </c>
      <c r="M165">
        <v>8098334</v>
      </c>
      <c r="N165">
        <v>8122300</v>
      </c>
      <c r="O165">
        <v>8136312</v>
      </c>
      <c r="P165">
        <v>8159955</v>
      </c>
      <c r="Q165">
        <v>8192437</v>
      </c>
      <c r="R165">
        <v>8222286</v>
      </c>
      <c r="S165">
        <v>8251540</v>
      </c>
      <c r="T165">
        <v>8275599</v>
      </c>
      <c r="U165">
        <v>8293678</v>
      </c>
      <c r="V165">
        <v>8310531</v>
      </c>
      <c r="W165">
        <v>8320503</v>
      </c>
      <c r="X165">
        <v>8325263</v>
      </c>
      <c r="Y165">
        <v>8329033</v>
      </c>
      <c r="Z165">
        <v>8336605</v>
      </c>
      <c r="AA165">
        <v>8350386</v>
      </c>
      <c r="AB165">
        <v>8369829</v>
      </c>
      <c r="AC165">
        <v>8397804</v>
      </c>
      <c r="AD165">
        <v>8436489</v>
      </c>
      <c r="AE165">
        <v>8492964</v>
      </c>
      <c r="AF165">
        <v>8558835</v>
      </c>
      <c r="AG165">
        <v>8617375</v>
      </c>
      <c r="AH165">
        <v>8668067</v>
      </c>
      <c r="AI165">
        <v>8718561</v>
      </c>
      <c r="AJ165">
        <v>8780745</v>
      </c>
      <c r="AK165">
        <v>8826939</v>
      </c>
      <c r="AL165">
        <v>8840998</v>
      </c>
      <c r="AM165">
        <v>8846062</v>
      </c>
      <c r="AN165">
        <v>8850974</v>
      </c>
      <c r="AO165">
        <v>8857874</v>
      </c>
      <c r="AP165">
        <v>8872109</v>
      </c>
      <c r="AQ165">
        <v>8895960</v>
      </c>
      <c r="AR165">
        <v>8924958</v>
      </c>
      <c r="AS165">
        <v>8958229</v>
      </c>
      <c r="AT165">
        <v>8993531</v>
      </c>
      <c r="AU165">
        <v>9029572</v>
      </c>
      <c r="AV165">
        <v>9080505</v>
      </c>
      <c r="AW165">
        <v>9148092</v>
      </c>
      <c r="AX165">
        <v>9219637</v>
      </c>
      <c r="AY165">
        <v>9298515</v>
      </c>
      <c r="AZ165">
        <v>9378126</v>
      </c>
      <c r="BA165">
        <v>9449213</v>
      </c>
      <c r="BB165">
        <v>9519374</v>
      </c>
      <c r="BC165">
        <v>9600379</v>
      </c>
      <c r="BD165">
        <v>9696110</v>
      </c>
      <c r="BE165">
        <v>9799186</v>
      </c>
      <c r="BF165">
        <v>9923085</v>
      </c>
      <c r="BG165">
        <v>10057698</v>
      </c>
      <c r="BH165">
        <v>10175214</v>
      </c>
      <c r="BI165">
        <v>10278887</v>
      </c>
      <c r="BJ165">
        <v>10353442</v>
      </c>
      <c r="BK165">
        <v>10415811</v>
      </c>
    </row>
    <row r="166" spans="1:63">
      <c r="A166" t="s">
        <v>523</v>
      </c>
      <c r="B166">
        <v>5327827</v>
      </c>
      <c r="C166">
        <v>5434294</v>
      </c>
      <c r="D166">
        <v>5573815</v>
      </c>
      <c r="E166">
        <v>5694247</v>
      </c>
      <c r="F166">
        <v>5789228</v>
      </c>
      <c r="G166">
        <v>5856472</v>
      </c>
      <c r="H166">
        <v>5918002</v>
      </c>
      <c r="I166">
        <v>5991785</v>
      </c>
      <c r="J166">
        <v>6067714</v>
      </c>
      <c r="K166">
        <v>6136387</v>
      </c>
      <c r="L166">
        <v>6180877</v>
      </c>
      <c r="M166">
        <v>6213399</v>
      </c>
      <c r="N166">
        <v>6260956</v>
      </c>
      <c r="O166">
        <v>6307347</v>
      </c>
      <c r="P166">
        <v>6341405</v>
      </c>
      <c r="Q166">
        <v>6338632</v>
      </c>
      <c r="R166">
        <v>6302504</v>
      </c>
      <c r="S166">
        <v>6281174</v>
      </c>
      <c r="T166">
        <v>6281738</v>
      </c>
      <c r="U166">
        <v>6294365</v>
      </c>
      <c r="V166">
        <v>6319408</v>
      </c>
      <c r="W166">
        <v>6354074</v>
      </c>
      <c r="X166">
        <v>6391309</v>
      </c>
      <c r="Y166">
        <v>6418773</v>
      </c>
      <c r="Z166">
        <v>6441865</v>
      </c>
      <c r="AA166">
        <v>6470365</v>
      </c>
      <c r="AB166">
        <v>6504124</v>
      </c>
      <c r="AC166">
        <v>6545106</v>
      </c>
      <c r="AD166">
        <v>6593386</v>
      </c>
      <c r="AE166">
        <v>6646912</v>
      </c>
      <c r="AF166">
        <v>6715519</v>
      </c>
      <c r="AG166">
        <v>6799978</v>
      </c>
      <c r="AH166">
        <v>6875364</v>
      </c>
      <c r="AI166">
        <v>6938265</v>
      </c>
      <c r="AJ166">
        <v>6993795</v>
      </c>
      <c r="AK166">
        <v>7040687</v>
      </c>
      <c r="AL166">
        <v>7071850</v>
      </c>
      <c r="AM166">
        <v>7088906</v>
      </c>
      <c r="AN166">
        <v>7110001</v>
      </c>
      <c r="AO166">
        <v>7143991</v>
      </c>
      <c r="AP166">
        <v>7184250</v>
      </c>
      <c r="AQ166">
        <v>7229854</v>
      </c>
      <c r="AR166">
        <v>7284753</v>
      </c>
      <c r="AS166">
        <v>7339001</v>
      </c>
      <c r="AT166">
        <v>7389625</v>
      </c>
      <c r="AU166">
        <v>7437115</v>
      </c>
      <c r="AV166">
        <v>7483934</v>
      </c>
      <c r="AW166">
        <v>7551117</v>
      </c>
      <c r="AX166">
        <v>7647675</v>
      </c>
      <c r="AY166">
        <v>7743831</v>
      </c>
      <c r="AZ166">
        <v>7824909</v>
      </c>
      <c r="BA166">
        <v>7912398</v>
      </c>
      <c r="BB166">
        <v>7996861</v>
      </c>
      <c r="BC166">
        <v>8089346</v>
      </c>
      <c r="BD166">
        <v>8188649</v>
      </c>
      <c r="BE166">
        <v>8282396</v>
      </c>
      <c r="BF166">
        <v>8373338</v>
      </c>
      <c r="BG166">
        <v>8451840</v>
      </c>
      <c r="BH166">
        <v>8514329</v>
      </c>
      <c r="BI166">
        <v>8575280</v>
      </c>
      <c r="BJ166">
        <v>8638167</v>
      </c>
      <c r="BK166">
        <v>8703405</v>
      </c>
    </row>
    <row r="167" spans="1:63">
      <c r="A167" t="s">
        <v>833</v>
      </c>
      <c r="B167">
        <v>4610712</v>
      </c>
      <c r="C167">
        <v>4751534</v>
      </c>
      <c r="D167">
        <v>4894995</v>
      </c>
      <c r="E167">
        <v>5045245</v>
      </c>
      <c r="F167">
        <v>5202846</v>
      </c>
      <c r="G167">
        <v>5368451</v>
      </c>
      <c r="H167">
        <v>5542003</v>
      </c>
      <c r="I167">
        <v>5723306</v>
      </c>
      <c r="J167">
        <v>5912715</v>
      </c>
      <c r="K167">
        <v>6111364</v>
      </c>
      <c r="L167">
        <v>6319199</v>
      </c>
      <c r="M167">
        <v>6538526</v>
      </c>
      <c r="N167">
        <v>6768544</v>
      </c>
      <c r="O167">
        <v>7003114</v>
      </c>
      <c r="P167">
        <v>7244901</v>
      </c>
      <c r="Q167">
        <v>7497126</v>
      </c>
      <c r="R167">
        <v>7758673</v>
      </c>
      <c r="S167">
        <v>8029313</v>
      </c>
      <c r="T167">
        <v>8310217</v>
      </c>
      <c r="U167">
        <v>8600747</v>
      </c>
      <c r="V167">
        <v>8898954</v>
      </c>
      <c r="W167">
        <v>9203635</v>
      </c>
      <c r="X167">
        <v>9510754</v>
      </c>
      <c r="Y167">
        <v>9835461</v>
      </c>
      <c r="Z167">
        <v>10183138</v>
      </c>
      <c r="AA167">
        <v>10540926</v>
      </c>
      <c r="AB167">
        <v>10907619</v>
      </c>
      <c r="AC167">
        <v>11281107</v>
      </c>
      <c r="AD167">
        <v>11657772</v>
      </c>
      <c r="AE167">
        <v>12034097</v>
      </c>
      <c r="AF167">
        <v>12408996</v>
      </c>
      <c r="AG167">
        <v>12782281</v>
      </c>
      <c r="AH167">
        <v>13156406</v>
      </c>
      <c r="AI167">
        <v>13537060</v>
      </c>
      <c r="AJ167">
        <v>13922626</v>
      </c>
      <c r="AK167">
        <v>14313450</v>
      </c>
      <c r="AL167">
        <v>14708879</v>
      </c>
      <c r="AM167">
        <v>15103996</v>
      </c>
      <c r="AN167">
        <v>15500542</v>
      </c>
      <c r="AO167">
        <v>15901201</v>
      </c>
      <c r="AP167">
        <v>16307654</v>
      </c>
      <c r="AQ167">
        <v>16727948</v>
      </c>
      <c r="AR167">
        <v>17164021</v>
      </c>
      <c r="AS167">
        <v>17611356</v>
      </c>
      <c r="AT167">
        <v>18084007</v>
      </c>
      <c r="AU167">
        <v>18583557</v>
      </c>
      <c r="AV167">
        <v>19432009</v>
      </c>
      <c r="AW167">
        <v>20703005</v>
      </c>
      <c r="AX167">
        <v>21474059</v>
      </c>
      <c r="AY167">
        <v>21827220</v>
      </c>
      <c r="AZ167">
        <v>22337563</v>
      </c>
      <c r="BA167">
        <v>22730733</v>
      </c>
      <c r="BB167">
        <v>22605577</v>
      </c>
      <c r="BC167">
        <v>21495821</v>
      </c>
      <c r="BD167">
        <v>20072232</v>
      </c>
      <c r="BE167">
        <v>19205178</v>
      </c>
      <c r="BF167">
        <v>18964252</v>
      </c>
      <c r="BG167">
        <v>18983373</v>
      </c>
      <c r="BH167">
        <v>19333463</v>
      </c>
      <c r="BI167">
        <v>20098251</v>
      </c>
      <c r="BJ167">
        <v>20772595</v>
      </c>
      <c r="BK167">
        <v>21324367</v>
      </c>
    </row>
    <row r="168" spans="1:63">
      <c r="A168" t="s">
        <v>843</v>
      </c>
      <c r="B168">
        <v>2131992</v>
      </c>
      <c r="C168">
        <v>2208026</v>
      </c>
      <c r="D168">
        <v>2287181</v>
      </c>
      <c r="E168">
        <v>2368868</v>
      </c>
      <c r="F168">
        <v>2452671</v>
      </c>
      <c r="G168">
        <v>2538295</v>
      </c>
      <c r="H168">
        <v>2625653</v>
      </c>
      <c r="I168">
        <v>2714959</v>
      </c>
      <c r="J168">
        <v>2806566</v>
      </c>
      <c r="K168">
        <v>2899854</v>
      </c>
      <c r="L168">
        <v>2993019</v>
      </c>
      <c r="M168">
        <v>3085961</v>
      </c>
      <c r="N168">
        <v>3180461</v>
      </c>
      <c r="O168">
        <v>3277487</v>
      </c>
      <c r="P168">
        <v>3377758</v>
      </c>
      <c r="Q168">
        <v>3482125</v>
      </c>
      <c r="R168">
        <v>3590606</v>
      </c>
      <c r="S168">
        <v>3703010</v>
      </c>
      <c r="T168">
        <v>3818114</v>
      </c>
      <c r="U168">
        <v>3932682</v>
      </c>
      <c r="V168">
        <v>4045965</v>
      </c>
      <c r="W168">
        <v>4160745</v>
      </c>
      <c r="X168">
        <v>4278908</v>
      </c>
      <c r="Y168">
        <v>4401502</v>
      </c>
      <c r="Z168">
        <v>4529501</v>
      </c>
      <c r="AA168">
        <v>4660598</v>
      </c>
      <c r="AB168">
        <v>4798281</v>
      </c>
      <c r="AC168">
        <v>4946293</v>
      </c>
      <c r="AD168">
        <v>5100020</v>
      </c>
      <c r="AE168">
        <v>5264332</v>
      </c>
      <c r="AF168">
        <v>5417860</v>
      </c>
      <c r="AG168">
        <v>5556306</v>
      </c>
      <c r="AH168">
        <v>5656208</v>
      </c>
      <c r="AI168">
        <v>5717806</v>
      </c>
      <c r="AJ168">
        <v>5803993</v>
      </c>
      <c r="AK168">
        <v>5916173</v>
      </c>
      <c r="AL168">
        <v>6035600</v>
      </c>
      <c r="AM168">
        <v>6117069</v>
      </c>
      <c r="AN168">
        <v>6156805</v>
      </c>
      <c r="AO168">
        <v>6189565</v>
      </c>
      <c r="AP168">
        <v>6272998</v>
      </c>
      <c r="AQ168">
        <v>6408810</v>
      </c>
      <c r="AR168">
        <v>6541755</v>
      </c>
      <c r="AS168">
        <v>6672492</v>
      </c>
      <c r="AT168">
        <v>6801204</v>
      </c>
      <c r="AU168">
        <v>6929145</v>
      </c>
      <c r="AV168">
        <v>7057417</v>
      </c>
      <c r="AW168">
        <v>7188391</v>
      </c>
      <c r="AX168">
        <v>7324627</v>
      </c>
      <c r="AY168">
        <v>7468596</v>
      </c>
      <c r="AZ168">
        <v>7621779</v>
      </c>
      <c r="BA168">
        <v>7784819</v>
      </c>
      <c r="BB168">
        <v>7956382</v>
      </c>
      <c r="BC168">
        <v>8136610</v>
      </c>
      <c r="BD168">
        <v>8326348</v>
      </c>
      <c r="BE168">
        <v>8524063</v>
      </c>
      <c r="BF168">
        <v>8725318</v>
      </c>
      <c r="BG168">
        <v>8925525</v>
      </c>
      <c r="BH168">
        <v>9128132</v>
      </c>
      <c r="BI168">
        <v>9337003</v>
      </c>
      <c r="BJ168">
        <v>9543207</v>
      </c>
      <c r="BK168">
        <v>9750064</v>
      </c>
    </row>
    <row r="169" spans="1:63">
      <c r="A169" t="s">
        <v>859</v>
      </c>
      <c r="B169">
        <v>10042458</v>
      </c>
      <c r="C169">
        <v>10337891</v>
      </c>
      <c r="D169">
        <v>10644622</v>
      </c>
      <c r="E169">
        <v>10960161</v>
      </c>
      <c r="F169">
        <v>11289556</v>
      </c>
      <c r="G169">
        <v>11630603</v>
      </c>
      <c r="H169">
        <v>11981932</v>
      </c>
      <c r="I169">
        <v>12346286</v>
      </c>
      <c r="J169">
        <v>12739965</v>
      </c>
      <c r="K169">
        <v>13167782</v>
      </c>
      <c r="L169">
        <v>13618192</v>
      </c>
      <c r="M169">
        <v>14092218</v>
      </c>
      <c r="N169">
        <v>14595699</v>
      </c>
      <c r="O169">
        <v>15123504</v>
      </c>
      <c r="P169">
        <v>15671316</v>
      </c>
      <c r="Q169">
        <v>16243826</v>
      </c>
      <c r="R169">
        <v>16838919</v>
      </c>
      <c r="S169">
        <v>17454627</v>
      </c>
      <c r="T169">
        <v>18080005</v>
      </c>
      <c r="U169">
        <v>18698636</v>
      </c>
      <c r="V169">
        <v>19297659</v>
      </c>
      <c r="W169">
        <v>19890930</v>
      </c>
      <c r="X169">
        <v>20499922</v>
      </c>
      <c r="Y169">
        <v>21170717</v>
      </c>
      <c r="Z169">
        <v>21857176</v>
      </c>
      <c r="AA169">
        <v>22569625</v>
      </c>
      <c r="AB169">
        <v>23324270</v>
      </c>
      <c r="AC169">
        <v>24099415</v>
      </c>
      <c r="AD169">
        <v>24844147</v>
      </c>
      <c r="AE169">
        <v>25522898</v>
      </c>
      <c r="AF169">
        <v>26206012</v>
      </c>
      <c r="AG169">
        <v>26890906</v>
      </c>
      <c r="AH169">
        <v>27580723</v>
      </c>
      <c r="AI169">
        <v>28469017</v>
      </c>
      <c r="AJ169">
        <v>29598323</v>
      </c>
      <c r="AK169">
        <v>30560071</v>
      </c>
      <c r="AL169">
        <v>31140733</v>
      </c>
      <c r="AM169">
        <v>31785846</v>
      </c>
      <c r="AN169">
        <v>32626498</v>
      </c>
      <c r="AO169">
        <v>33499772</v>
      </c>
      <c r="AP169">
        <v>34463704</v>
      </c>
      <c r="AQ169">
        <v>35414469</v>
      </c>
      <c r="AR169">
        <v>36353531</v>
      </c>
      <c r="AS169">
        <v>37333918</v>
      </c>
      <c r="AT169">
        <v>38360879</v>
      </c>
      <c r="AU169">
        <v>39439505</v>
      </c>
      <c r="AV169">
        <v>40562052</v>
      </c>
      <c r="AW169">
        <v>41716497</v>
      </c>
      <c r="AX169">
        <v>42870884</v>
      </c>
      <c r="AY169">
        <v>43957933</v>
      </c>
      <c r="AZ169">
        <v>45110527</v>
      </c>
      <c r="BA169">
        <v>46416031</v>
      </c>
      <c r="BB169">
        <v>47786137</v>
      </c>
      <c r="BC169">
        <v>49253643</v>
      </c>
      <c r="BD169">
        <v>50814552</v>
      </c>
      <c r="BE169">
        <v>52542823</v>
      </c>
      <c r="BF169">
        <v>54401802</v>
      </c>
      <c r="BG169">
        <v>56267032</v>
      </c>
      <c r="BH169">
        <v>58090443</v>
      </c>
      <c r="BI169">
        <v>59872579</v>
      </c>
      <c r="BJ169">
        <v>61704518</v>
      </c>
      <c r="BK169">
        <v>63588334</v>
      </c>
    </row>
    <row r="170" spans="1:63">
      <c r="A170" t="s">
        <v>841</v>
      </c>
      <c r="B170">
        <v>26596584</v>
      </c>
      <c r="C170">
        <v>27399963</v>
      </c>
      <c r="D170">
        <v>28242174</v>
      </c>
      <c r="E170">
        <v>29114124</v>
      </c>
      <c r="F170">
        <v>30013573</v>
      </c>
      <c r="G170">
        <v>30940270</v>
      </c>
      <c r="H170">
        <v>31883754</v>
      </c>
      <c r="I170">
        <v>32839341</v>
      </c>
      <c r="J170">
        <v>33807357</v>
      </c>
      <c r="K170">
        <v>34787583</v>
      </c>
      <c r="L170">
        <v>35791728</v>
      </c>
      <c r="M170">
        <v>36807997</v>
      </c>
      <c r="N170">
        <v>37834384</v>
      </c>
      <c r="O170">
        <v>38873060</v>
      </c>
      <c r="P170">
        <v>39900961</v>
      </c>
      <c r="Q170">
        <v>40908471</v>
      </c>
      <c r="R170">
        <v>41882128</v>
      </c>
      <c r="S170">
        <v>42843802</v>
      </c>
      <c r="T170">
        <v>43806715</v>
      </c>
      <c r="U170">
        <v>44760091</v>
      </c>
      <c r="V170">
        <v>45737753</v>
      </c>
      <c r="W170">
        <v>46727292</v>
      </c>
      <c r="X170">
        <v>47700340</v>
      </c>
      <c r="Y170">
        <v>48670565</v>
      </c>
      <c r="Z170">
        <v>49636724</v>
      </c>
      <c r="AA170">
        <v>50594940</v>
      </c>
      <c r="AB170">
        <v>51542094</v>
      </c>
      <c r="AC170">
        <v>52479181</v>
      </c>
      <c r="AD170">
        <v>53410965</v>
      </c>
      <c r="AE170">
        <v>54324004</v>
      </c>
      <c r="AF170">
        <v>55228410</v>
      </c>
      <c r="AG170">
        <v>56099865</v>
      </c>
      <c r="AH170">
        <v>56939020</v>
      </c>
      <c r="AI170">
        <v>57776082</v>
      </c>
      <c r="AJ170">
        <v>58610010</v>
      </c>
      <c r="AK170">
        <v>59424834</v>
      </c>
      <c r="AL170">
        <v>60211096</v>
      </c>
      <c r="AM170">
        <v>60989108</v>
      </c>
      <c r="AN170">
        <v>61745217</v>
      </c>
      <c r="AO170">
        <v>62442651</v>
      </c>
      <c r="AP170">
        <v>63066603</v>
      </c>
      <c r="AQ170">
        <v>63649892</v>
      </c>
      <c r="AR170">
        <v>64222580</v>
      </c>
      <c r="AS170">
        <v>64776956</v>
      </c>
      <c r="AT170">
        <v>65311166</v>
      </c>
      <c r="AU170">
        <v>65821360</v>
      </c>
      <c r="AV170">
        <v>66319525</v>
      </c>
      <c r="AW170">
        <v>66826754</v>
      </c>
      <c r="AX170">
        <v>67328239</v>
      </c>
      <c r="AY170">
        <v>67813654</v>
      </c>
      <c r="AZ170">
        <v>68270489</v>
      </c>
      <c r="BA170">
        <v>68712846</v>
      </c>
      <c r="BB170">
        <v>69157023</v>
      </c>
      <c r="BC170">
        <v>69578602</v>
      </c>
      <c r="BD170">
        <v>69960943</v>
      </c>
      <c r="BE170">
        <v>70294397</v>
      </c>
      <c r="BF170">
        <v>70607037</v>
      </c>
      <c r="BG170">
        <v>70898202</v>
      </c>
      <c r="BH170">
        <v>71127802</v>
      </c>
      <c r="BI170">
        <v>71307763</v>
      </c>
      <c r="BJ170">
        <v>71475664</v>
      </c>
      <c r="BK170">
        <v>71601103</v>
      </c>
    </row>
    <row r="171" spans="1:63">
      <c r="A171" t="s">
        <v>847</v>
      </c>
      <c r="B171">
        <v>468573</v>
      </c>
      <c r="C171">
        <v>475796</v>
      </c>
      <c r="D171">
        <v>483324</v>
      </c>
      <c r="E171">
        <v>491117</v>
      </c>
      <c r="F171">
        <v>499136</v>
      </c>
      <c r="G171">
        <v>507477</v>
      </c>
      <c r="H171">
        <v>516197</v>
      </c>
      <c r="I171">
        <v>525274</v>
      </c>
      <c r="J171">
        <v>534649</v>
      </c>
      <c r="K171">
        <v>544242</v>
      </c>
      <c r="L171">
        <v>554021</v>
      </c>
      <c r="M171">
        <v>563953</v>
      </c>
      <c r="N171">
        <v>574014</v>
      </c>
      <c r="O171">
        <v>584035</v>
      </c>
      <c r="P171">
        <v>592277</v>
      </c>
      <c r="Q171">
        <v>600126</v>
      </c>
      <c r="R171">
        <v>609650</v>
      </c>
      <c r="S171">
        <v>619308</v>
      </c>
      <c r="T171">
        <v>627671</v>
      </c>
      <c r="U171">
        <v>634549</v>
      </c>
      <c r="V171">
        <v>642224</v>
      </c>
      <c r="W171">
        <v>649250</v>
      </c>
      <c r="X171">
        <v>655112</v>
      </c>
      <c r="Y171">
        <v>662412</v>
      </c>
      <c r="Z171">
        <v>671373</v>
      </c>
      <c r="AA171">
        <v>682109</v>
      </c>
      <c r="AB171">
        <v>694250</v>
      </c>
      <c r="AC171">
        <v>707762</v>
      </c>
      <c r="AD171">
        <v>722690</v>
      </c>
      <c r="AE171">
        <v>739735</v>
      </c>
      <c r="AF171">
        <v>758106</v>
      </c>
      <c r="AG171">
        <v>772655</v>
      </c>
      <c r="AH171">
        <v>783705</v>
      </c>
      <c r="AI171">
        <v>795179</v>
      </c>
      <c r="AJ171">
        <v>807115</v>
      </c>
      <c r="AK171">
        <v>819226</v>
      </c>
      <c r="AL171">
        <v>831269</v>
      </c>
      <c r="AM171">
        <v>843341</v>
      </c>
      <c r="AN171">
        <v>855409</v>
      </c>
      <c r="AO171">
        <v>866649</v>
      </c>
      <c r="AP171">
        <v>878360</v>
      </c>
      <c r="AQ171">
        <v>893001</v>
      </c>
      <c r="AR171">
        <v>909639</v>
      </c>
      <c r="AS171">
        <v>926721</v>
      </c>
      <c r="AT171">
        <v>945989</v>
      </c>
      <c r="AU171">
        <v>969313</v>
      </c>
      <c r="AV171">
        <v>994564</v>
      </c>
      <c r="AW171">
        <v>1019362</v>
      </c>
      <c r="AX171">
        <v>1043076</v>
      </c>
      <c r="AY171">
        <v>1065540</v>
      </c>
      <c r="AZ171">
        <v>1088486</v>
      </c>
      <c r="BA171">
        <v>1112976</v>
      </c>
      <c r="BB171">
        <v>1137676</v>
      </c>
      <c r="BC171">
        <v>1161555</v>
      </c>
      <c r="BD171">
        <v>1184830</v>
      </c>
      <c r="BE171">
        <v>1205813</v>
      </c>
      <c r="BF171">
        <v>1224562</v>
      </c>
      <c r="BG171">
        <v>1243235</v>
      </c>
      <c r="BH171">
        <v>1261845</v>
      </c>
      <c r="BI171">
        <v>1280438</v>
      </c>
      <c r="BJ171">
        <v>1299995</v>
      </c>
      <c r="BK171">
        <v>1320942</v>
      </c>
    </row>
    <row r="172" spans="1:63">
      <c r="A172" t="s">
        <v>839</v>
      </c>
      <c r="B172">
        <v>1651367</v>
      </c>
      <c r="C172">
        <v>1678788</v>
      </c>
      <c r="D172">
        <v>1706841</v>
      </c>
      <c r="E172">
        <v>1736697</v>
      </c>
      <c r="F172">
        <v>1772652</v>
      </c>
      <c r="G172">
        <v>1820396</v>
      </c>
      <c r="H172">
        <v>1882458</v>
      </c>
      <c r="I172">
        <v>1957164</v>
      </c>
      <c r="J172">
        <v>2038765</v>
      </c>
      <c r="K172">
        <v>2120486</v>
      </c>
      <c r="L172">
        <v>2197383</v>
      </c>
      <c r="M172">
        <v>2267211</v>
      </c>
      <c r="N172">
        <v>2330704</v>
      </c>
      <c r="O172">
        <v>2390909</v>
      </c>
      <c r="P172">
        <v>2450335</v>
      </c>
      <c r="Q172">
        <v>2509713</v>
      </c>
      <c r="R172">
        <v>2569671</v>
      </c>
      <c r="S172">
        <v>2630626</v>
      </c>
      <c r="T172">
        <v>2693400</v>
      </c>
      <c r="U172">
        <v>2761240</v>
      </c>
      <c r="V172">
        <v>2838110</v>
      </c>
      <c r="W172">
        <v>2925865</v>
      </c>
      <c r="X172">
        <v>3023343</v>
      </c>
      <c r="Y172">
        <v>3126635</v>
      </c>
      <c r="Z172">
        <v>3232244</v>
      </c>
      <c r="AA172">
        <v>3336508</v>
      </c>
      <c r="AB172">
        <v>3439370</v>
      </c>
      <c r="AC172">
        <v>3544927</v>
      </c>
      <c r="AD172">
        <v>3653420</v>
      </c>
      <c r="AE172">
        <v>3763657</v>
      </c>
      <c r="AF172">
        <v>3875947</v>
      </c>
      <c r="AG172">
        <v>3990215</v>
      </c>
      <c r="AH172">
        <v>4106219</v>
      </c>
      <c r="AI172">
        <v>4078392</v>
      </c>
      <c r="AJ172">
        <v>4092612</v>
      </c>
      <c r="AK172">
        <v>4279566</v>
      </c>
      <c r="AL172">
        <v>4445883</v>
      </c>
      <c r="AM172">
        <v>4592550</v>
      </c>
      <c r="AN172">
        <v>4728297</v>
      </c>
      <c r="AO172">
        <v>4867941</v>
      </c>
      <c r="AP172">
        <v>5008035</v>
      </c>
      <c r="AQ172">
        <v>5145426</v>
      </c>
      <c r="AR172">
        <v>5281538</v>
      </c>
      <c r="AS172">
        <v>5421001</v>
      </c>
      <c r="AT172">
        <v>5565218</v>
      </c>
      <c r="AU172">
        <v>5711597</v>
      </c>
      <c r="AV172">
        <v>5874240</v>
      </c>
      <c r="AW172">
        <v>6047537</v>
      </c>
      <c r="AX172">
        <v>6222482</v>
      </c>
      <c r="AY172">
        <v>6398624</v>
      </c>
      <c r="AZ172">
        <v>6571855</v>
      </c>
      <c r="BA172">
        <v>6748672</v>
      </c>
      <c r="BB172">
        <v>6926635</v>
      </c>
      <c r="BC172">
        <v>7106229</v>
      </c>
      <c r="BD172">
        <v>7288383</v>
      </c>
      <c r="BE172">
        <v>7473229</v>
      </c>
      <c r="BF172">
        <v>7661354</v>
      </c>
      <c r="BG172">
        <v>7852795</v>
      </c>
      <c r="BH172">
        <v>8046679</v>
      </c>
      <c r="BI172">
        <v>8243094</v>
      </c>
      <c r="BJ172">
        <v>8442580</v>
      </c>
      <c r="BK172">
        <v>8644829</v>
      </c>
    </row>
    <row r="173" spans="1:63">
      <c r="A173" t="s">
        <v>849</v>
      </c>
      <c r="B173">
        <v>67428</v>
      </c>
      <c r="C173">
        <v>69391</v>
      </c>
      <c r="D173">
        <v>71388</v>
      </c>
      <c r="E173">
        <v>73441</v>
      </c>
      <c r="F173">
        <v>75544</v>
      </c>
      <c r="G173">
        <v>77686</v>
      </c>
      <c r="H173">
        <v>79794</v>
      </c>
      <c r="I173">
        <v>81725</v>
      </c>
      <c r="J173">
        <v>83430</v>
      </c>
      <c r="K173">
        <v>84997</v>
      </c>
      <c r="L173">
        <v>86484</v>
      </c>
      <c r="M173">
        <v>87904</v>
      </c>
      <c r="N173">
        <v>89275</v>
      </c>
      <c r="O173">
        <v>90611</v>
      </c>
      <c r="P173">
        <v>92007</v>
      </c>
      <c r="Q173">
        <v>93477</v>
      </c>
      <c r="R173">
        <v>94921</v>
      </c>
      <c r="S173">
        <v>95847</v>
      </c>
      <c r="T173">
        <v>96227</v>
      </c>
      <c r="U173">
        <v>96506</v>
      </c>
      <c r="V173">
        <v>96708</v>
      </c>
      <c r="W173">
        <v>96846</v>
      </c>
      <c r="X173">
        <v>96931</v>
      </c>
      <c r="Y173">
        <v>96981</v>
      </c>
      <c r="Z173">
        <v>97022</v>
      </c>
      <c r="AA173">
        <v>97055</v>
      </c>
      <c r="AB173">
        <v>97078</v>
      </c>
      <c r="AC173">
        <v>97392</v>
      </c>
      <c r="AD173">
        <v>97939</v>
      </c>
      <c r="AE173">
        <v>98379</v>
      </c>
      <c r="AF173">
        <v>98727</v>
      </c>
      <c r="AG173">
        <v>99010</v>
      </c>
      <c r="AH173">
        <v>99260</v>
      </c>
      <c r="AI173">
        <v>99492</v>
      </c>
      <c r="AJ173">
        <v>99731</v>
      </c>
      <c r="AK173">
        <v>99977</v>
      </c>
      <c r="AL173">
        <v>100195</v>
      </c>
      <c r="AM173">
        <v>100658</v>
      </c>
      <c r="AN173">
        <v>101343</v>
      </c>
      <c r="AO173">
        <v>101982</v>
      </c>
      <c r="AP173">
        <v>102603</v>
      </c>
      <c r="AQ173">
        <v>103210</v>
      </c>
      <c r="AR173">
        <v>103804</v>
      </c>
      <c r="AS173">
        <v>104410</v>
      </c>
      <c r="AT173">
        <v>105036</v>
      </c>
      <c r="AU173">
        <v>105633</v>
      </c>
      <c r="AV173">
        <v>106190</v>
      </c>
      <c r="AW173">
        <v>106638</v>
      </c>
      <c r="AX173">
        <v>106932</v>
      </c>
      <c r="AY173">
        <v>107144</v>
      </c>
      <c r="AZ173">
        <v>107383</v>
      </c>
      <c r="BA173">
        <v>107611</v>
      </c>
      <c r="BB173">
        <v>107502</v>
      </c>
      <c r="BC173">
        <v>107089</v>
      </c>
      <c r="BD173">
        <v>106626</v>
      </c>
      <c r="BE173">
        <v>106122</v>
      </c>
      <c r="BF173">
        <v>105707</v>
      </c>
      <c r="BG173">
        <v>105415</v>
      </c>
      <c r="BH173">
        <v>105150</v>
      </c>
      <c r="BI173">
        <v>104951</v>
      </c>
      <c r="BJ173">
        <v>105254</v>
      </c>
      <c r="BK173">
        <v>106017</v>
      </c>
    </row>
    <row r="174" spans="1:63">
      <c r="A174" t="s">
        <v>851</v>
      </c>
      <c r="B174">
        <v>847063</v>
      </c>
      <c r="C174">
        <v>865028</v>
      </c>
      <c r="D174">
        <v>881519</v>
      </c>
      <c r="E174">
        <v>897658</v>
      </c>
      <c r="F174">
        <v>913399</v>
      </c>
      <c r="G174">
        <v>928462</v>
      </c>
      <c r="H174">
        <v>942599</v>
      </c>
      <c r="I174">
        <v>955681</v>
      </c>
      <c r="J174">
        <v>967699</v>
      </c>
      <c r="K174">
        <v>978642</v>
      </c>
      <c r="L174">
        <v>988890</v>
      </c>
      <c r="M174">
        <v>1000130</v>
      </c>
      <c r="N174">
        <v>1013031</v>
      </c>
      <c r="O174">
        <v>1026563</v>
      </c>
      <c r="P174">
        <v>1040291</v>
      </c>
      <c r="Q174">
        <v>1054017</v>
      </c>
      <c r="R174">
        <v>1067696</v>
      </c>
      <c r="S174">
        <v>1081693</v>
      </c>
      <c r="T174">
        <v>1096569</v>
      </c>
      <c r="U174">
        <v>1112310</v>
      </c>
      <c r="V174">
        <v>1127852</v>
      </c>
      <c r="W174">
        <v>1142695</v>
      </c>
      <c r="X174">
        <v>1157140</v>
      </c>
      <c r="Y174">
        <v>1171273</v>
      </c>
      <c r="Z174">
        <v>1184747</v>
      </c>
      <c r="AA174">
        <v>1199785</v>
      </c>
      <c r="AB174">
        <v>1216370</v>
      </c>
      <c r="AC174">
        <v>1231442</v>
      </c>
      <c r="AD174">
        <v>1244633</v>
      </c>
      <c r="AE174">
        <v>1256210</v>
      </c>
      <c r="AF174">
        <v>1266518</v>
      </c>
      <c r="AG174">
        <v>1276224</v>
      </c>
      <c r="AH174">
        <v>1285502</v>
      </c>
      <c r="AI174">
        <v>1293974</v>
      </c>
      <c r="AJ174">
        <v>1301393</v>
      </c>
      <c r="AK174">
        <v>1307822</v>
      </c>
      <c r="AL174">
        <v>1313434</v>
      </c>
      <c r="AM174">
        <v>1318171</v>
      </c>
      <c r="AN174">
        <v>1322572</v>
      </c>
      <c r="AO174">
        <v>1327063</v>
      </c>
      <c r="AP174">
        <v>1332203</v>
      </c>
      <c r="AQ174">
        <v>1338567</v>
      </c>
      <c r="AR174">
        <v>1345964</v>
      </c>
      <c r="AS174">
        <v>1353548</v>
      </c>
      <c r="AT174">
        <v>1361172</v>
      </c>
      <c r="AU174">
        <v>1369075</v>
      </c>
      <c r="AV174">
        <v>1376919</v>
      </c>
      <c r="AW174">
        <v>1384861</v>
      </c>
      <c r="AX174">
        <v>1392803</v>
      </c>
      <c r="AY174">
        <v>1401191</v>
      </c>
      <c r="AZ174">
        <v>1410296</v>
      </c>
      <c r="BA174">
        <v>1420020</v>
      </c>
      <c r="BB174">
        <v>1430377</v>
      </c>
      <c r="BC174">
        <v>1440729</v>
      </c>
      <c r="BD174">
        <v>1450661</v>
      </c>
      <c r="BE174">
        <v>1460177</v>
      </c>
      <c r="BF174">
        <v>1469330</v>
      </c>
      <c r="BG174">
        <v>1478607</v>
      </c>
      <c r="BH174">
        <v>1504709</v>
      </c>
      <c r="BI174">
        <v>1519955</v>
      </c>
      <c r="BJ174">
        <v>1518147</v>
      </c>
      <c r="BK174">
        <v>1525663</v>
      </c>
    </row>
    <row r="175" spans="1:63">
      <c r="A175" t="s">
        <v>853</v>
      </c>
      <c r="B175">
        <v>4195467</v>
      </c>
      <c r="C175">
        <v>4236386</v>
      </c>
      <c r="D175">
        <v>4281744</v>
      </c>
      <c r="E175">
        <v>4332926</v>
      </c>
      <c r="F175">
        <v>4389417</v>
      </c>
      <c r="G175">
        <v>4457282</v>
      </c>
      <c r="H175">
        <v>4548972</v>
      </c>
      <c r="I175">
        <v>4661271</v>
      </c>
      <c r="J175">
        <v>4785003</v>
      </c>
      <c r="K175">
        <v>4915162</v>
      </c>
      <c r="L175">
        <v>5047404</v>
      </c>
      <c r="M175">
        <v>5182040</v>
      </c>
      <c r="N175">
        <v>5320148</v>
      </c>
      <c r="O175">
        <v>5463650</v>
      </c>
      <c r="P175">
        <v>5613116</v>
      </c>
      <c r="Q175">
        <v>5769074</v>
      </c>
      <c r="R175">
        <v>5929998</v>
      </c>
      <c r="S175">
        <v>6092769</v>
      </c>
      <c r="T175">
        <v>6254876</v>
      </c>
      <c r="U175">
        <v>6416191</v>
      </c>
      <c r="V175">
        <v>6578156</v>
      </c>
      <c r="W175">
        <v>6744050</v>
      </c>
      <c r="X175">
        <v>6914963</v>
      </c>
      <c r="Y175">
        <v>7091270</v>
      </c>
      <c r="Z175">
        <v>7279157</v>
      </c>
      <c r="AA175">
        <v>7476092</v>
      </c>
      <c r="AB175">
        <v>7675499</v>
      </c>
      <c r="AC175">
        <v>7874302</v>
      </c>
      <c r="AD175">
        <v>8068788</v>
      </c>
      <c r="AE175">
        <v>8256396</v>
      </c>
      <c r="AF175">
        <v>8440023</v>
      </c>
      <c r="AG175">
        <v>8622853</v>
      </c>
      <c r="AH175">
        <v>8802540</v>
      </c>
      <c r="AI175">
        <v>8977173</v>
      </c>
      <c r="AJ175">
        <v>9143141</v>
      </c>
      <c r="AK175">
        <v>9294102</v>
      </c>
      <c r="AL175">
        <v>9430550</v>
      </c>
      <c r="AM175">
        <v>9557948</v>
      </c>
      <c r="AN175">
        <v>9677148</v>
      </c>
      <c r="AO175">
        <v>9788067</v>
      </c>
      <c r="AP175">
        <v>9893316</v>
      </c>
      <c r="AQ175">
        <v>9995123</v>
      </c>
      <c r="AR175">
        <v>10094561</v>
      </c>
      <c r="AS175">
        <v>10193798</v>
      </c>
      <c r="AT175">
        <v>10292225</v>
      </c>
      <c r="AU175">
        <v>10388344</v>
      </c>
      <c r="AV175">
        <v>10483558</v>
      </c>
      <c r="AW175">
        <v>10580395</v>
      </c>
      <c r="AX175">
        <v>10680380</v>
      </c>
      <c r="AY175">
        <v>10784504</v>
      </c>
      <c r="AZ175">
        <v>10895063</v>
      </c>
      <c r="BA175">
        <v>11032528</v>
      </c>
      <c r="BB175">
        <v>11174383</v>
      </c>
      <c r="BC175">
        <v>11300284</v>
      </c>
      <c r="BD175">
        <v>11428948</v>
      </c>
      <c r="BE175">
        <v>11557779</v>
      </c>
      <c r="BF175">
        <v>11685667</v>
      </c>
      <c r="BG175">
        <v>11811443</v>
      </c>
      <c r="BH175">
        <v>11933041</v>
      </c>
      <c r="BI175">
        <v>12049314</v>
      </c>
      <c r="BJ175">
        <v>12161723</v>
      </c>
      <c r="BK175">
        <v>12262946</v>
      </c>
    </row>
    <row r="176" spans="1:63">
      <c r="A176" t="s">
        <v>1154</v>
      </c>
      <c r="B176">
        <v>27510980</v>
      </c>
      <c r="C176">
        <v>28255002</v>
      </c>
      <c r="D176">
        <v>29033647</v>
      </c>
      <c r="E176">
        <v>29827877</v>
      </c>
      <c r="F176">
        <v>30612821</v>
      </c>
      <c r="G176">
        <v>31374536</v>
      </c>
      <c r="H176">
        <v>32172785</v>
      </c>
      <c r="I176">
        <v>33026490</v>
      </c>
      <c r="J176">
        <v>33884075</v>
      </c>
      <c r="K176">
        <v>34721990</v>
      </c>
      <c r="L176">
        <v>35540990</v>
      </c>
      <c r="M176">
        <v>36359957</v>
      </c>
      <c r="N176">
        <v>37188035</v>
      </c>
      <c r="O176">
        <v>38028236</v>
      </c>
      <c r="P176">
        <v>38863420</v>
      </c>
      <c r="Q176">
        <v>39673590</v>
      </c>
      <c r="R176">
        <v>40500997</v>
      </c>
      <c r="S176">
        <v>41385656</v>
      </c>
      <c r="T176">
        <v>42292206</v>
      </c>
      <c r="U176">
        <v>43187476</v>
      </c>
      <c r="V176">
        <v>44089069</v>
      </c>
      <c r="W176">
        <v>44981877</v>
      </c>
      <c r="X176">
        <v>45949991</v>
      </c>
      <c r="Y176">
        <v>47026425</v>
      </c>
      <c r="Z176">
        <v>48106764</v>
      </c>
      <c r="AA176">
        <v>49175673</v>
      </c>
      <c r="AB176">
        <v>50223885</v>
      </c>
      <c r="AC176">
        <v>51250152</v>
      </c>
      <c r="AD176">
        <v>52275890</v>
      </c>
      <c r="AE176">
        <v>53305234</v>
      </c>
      <c r="AF176">
        <v>54324142</v>
      </c>
      <c r="AG176">
        <v>55321172</v>
      </c>
      <c r="AH176">
        <v>56302037</v>
      </c>
      <c r="AI176">
        <v>57296008</v>
      </c>
      <c r="AJ176">
        <v>58310245</v>
      </c>
      <c r="AK176">
        <v>59305490</v>
      </c>
      <c r="AL176">
        <v>60293786</v>
      </c>
      <c r="AM176">
        <v>61277426</v>
      </c>
      <c r="AN176">
        <v>62242204</v>
      </c>
      <c r="AO176">
        <v>63185615</v>
      </c>
      <c r="AP176">
        <v>64113547</v>
      </c>
      <c r="AQ176">
        <v>65072018</v>
      </c>
      <c r="AR176">
        <v>65988663</v>
      </c>
      <c r="AS176">
        <v>66867327</v>
      </c>
      <c r="AT176">
        <v>67785075</v>
      </c>
      <c r="AU176">
        <v>68704715</v>
      </c>
      <c r="AV176">
        <v>69601333</v>
      </c>
      <c r="AW176">
        <v>70468869</v>
      </c>
      <c r="AX176">
        <v>71320726</v>
      </c>
      <c r="AY176">
        <v>72225639</v>
      </c>
      <c r="AZ176">
        <v>73195345</v>
      </c>
      <c r="BA176">
        <v>74173854</v>
      </c>
      <c r="BB176">
        <v>75277439</v>
      </c>
      <c r="BC176">
        <v>76576117</v>
      </c>
      <c r="BD176">
        <v>78112073</v>
      </c>
      <c r="BE176">
        <v>79646178</v>
      </c>
      <c r="BF176">
        <v>81019394</v>
      </c>
      <c r="BG176">
        <v>82089826</v>
      </c>
      <c r="BH176">
        <v>82809304</v>
      </c>
      <c r="BI176">
        <v>83481684</v>
      </c>
      <c r="BJ176">
        <v>84135428</v>
      </c>
      <c r="BK176">
        <v>84775404</v>
      </c>
    </row>
    <row r="177" spans="1:63">
      <c r="A177" t="s">
        <v>845</v>
      </c>
      <c r="B177">
        <v>1602052</v>
      </c>
      <c r="C177">
        <v>1658569</v>
      </c>
      <c r="D177">
        <v>1716868</v>
      </c>
      <c r="E177">
        <v>1776387</v>
      </c>
      <c r="F177">
        <v>1836621</v>
      </c>
      <c r="G177">
        <v>1897095</v>
      </c>
      <c r="H177">
        <v>1957557</v>
      </c>
      <c r="I177">
        <v>2018024</v>
      </c>
      <c r="J177">
        <v>2078581</v>
      </c>
      <c r="K177">
        <v>2139557</v>
      </c>
      <c r="L177">
        <v>2201432</v>
      </c>
      <c r="M177">
        <v>2264434</v>
      </c>
      <c r="N177">
        <v>2328374</v>
      </c>
      <c r="O177">
        <v>2393323</v>
      </c>
      <c r="P177">
        <v>2459325</v>
      </c>
      <c r="Q177">
        <v>2525760</v>
      </c>
      <c r="R177">
        <v>2592280</v>
      </c>
      <c r="S177">
        <v>2659019</v>
      </c>
      <c r="T177">
        <v>2726327</v>
      </c>
      <c r="U177">
        <v>2794392</v>
      </c>
      <c r="V177">
        <v>2862903</v>
      </c>
      <c r="W177">
        <v>2932934</v>
      </c>
      <c r="X177">
        <v>3005972</v>
      </c>
      <c r="Y177">
        <v>3082202</v>
      </c>
      <c r="Z177">
        <v>3162165</v>
      </c>
      <c r="AA177">
        <v>3246887</v>
      </c>
      <c r="AB177">
        <v>3336773</v>
      </c>
      <c r="AC177">
        <v>3430501</v>
      </c>
      <c r="AD177">
        <v>3525110</v>
      </c>
      <c r="AE177">
        <v>3621303</v>
      </c>
      <c r="AF177">
        <v>3720278</v>
      </c>
      <c r="AG177">
        <v>3821782</v>
      </c>
      <c r="AH177">
        <v>3926369</v>
      </c>
      <c r="AI177">
        <v>4031698</v>
      </c>
      <c r="AJ177">
        <v>4133037</v>
      </c>
      <c r="AK177">
        <v>4226623</v>
      </c>
      <c r="AL177">
        <v>4301093</v>
      </c>
      <c r="AM177">
        <v>4363672</v>
      </c>
      <c r="AN177">
        <v>4431517</v>
      </c>
      <c r="AO177">
        <v>4501079</v>
      </c>
      <c r="AP177">
        <v>4569132</v>
      </c>
      <c r="AQ177">
        <v>4635094</v>
      </c>
      <c r="AR177">
        <v>4698968</v>
      </c>
      <c r="AS177">
        <v>4758988</v>
      </c>
      <c r="AT177">
        <v>4819792</v>
      </c>
      <c r="AU177">
        <v>4885775</v>
      </c>
      <c r="AV177">
        <v>4954029</v>
      </c>
      <c r="AW177">
        <v>5024894</v>
      </c>
      <c r="AX177">
        <v>5100083</v>
      </c>
      <c r="AY177">
        <v>5180957</v>
      </c>
      <c r="AZ177">
        <v>5267970</v>
      </c>
      <c r="BA177">
        <v>5360811</v>
      </c>
      <c r="BB177">
        <v>5458682</v>
      </c>
      <c r="BC177">
        <v>5560095</v>
      </c>
      <c r="BD177">
        <v>5663152</v>
      </c>
      <c r="BE177">
        <v>5766431</v>
      </c>
      <c r="BF177">
        <v>5868561</v>
      </c>
      <c r="BG177">
        <v>5968383</v>
      </c>
      <c r="BH177">
        <v>6065066</v>
      </c>
      <c r="BI177">
        <v>6158420</v>
      </c>
      <c r="BJ177">
        <v>6250438</v>
      </c>
      <c r="BK177">
        <v>6341855</v>
      </c>
    </row>
    <row r="178" spans="1:63">
      <c r="A178" t="s">
        <v>861</v>
      </c>
      <c r="B178">
        <v>7617746</v>
      </c>
      <c r="C178">
        <v>7838440</v>
      </c>
      <c r="D178">
        <v>8068828</v>
      </c>
      <c r="E178">
        <v>8311013</v>
      </c>
      <c r="F178">
        <v>8564755</v>
      </c>
      <c r="G178">
        <v>8829056</v>
      </c>
      <c r="H178">
        <v>9104743</v>
      </c>
      <c r="I178">
        <v>9393432</v>
      </c>
      <c r="J178">
        <v>9696370</v>
      </c>
      <c r="K178">
        <v>10006526</v>
      </c>
      <c r="L178">
        <v>10317212</v>
      </c>
      <c r="M178">
        <v>10616338</v>
      </c>
      <c r="N178">
        <v>10885563</v>
      </c>
      <c r="O178">
        <v>11146099</v>
      </c>
      <c r="P178">
        <v>11428676</v>
      </c>
      <c r="Q178">
        <v>11730959</v>
      </c>
      <c r="R178">
        <v>12045227</v>
      </c>
      <c r="S178">
        <v>12369253</v>
      </c>
      <c r="T178">
        <v>12701999</v>
      </c>
      <c r="U178">
        <v>13011511</v>
      </c>
      <c r="V178">
        <v>13284026</v>
      </c>
      <c r="W178">
        <v>13563558</v>
      </c>
      <c r="X178">
        <v>13880052</v>
      </c>
      <c r="Y178">
        <v>14228932</v>
      </c>
      <c r="Z178">
        <v>14617944</v>
      </c>
      <c r="AA178">
        <v>15038915</v>
      </c>
      <c r="AB178">
        <v>15486807</v>
      </c>
      <c r="AC178">
        <v>15974216</v>
      </c>
      <c r="AD178">
        <v>16489323</v>
      </c>
      <c r="AE178">
        <v>17028543</v>
      </c>
      <c r="AF178">
        <v>17586630</v>
      </c>
      <c r="AG178">
        <v>18171935</v>
      </c>
      <c r="AH178">
        <v>18801966</v>
      </c>
      <c r="AI178">
        <v>19462958</v>
      </c>
      <c r="AJ178">
        <v>20125021</v>
      </c>
      <c r="AK178">
        <v>20680831</v>
      </c>
      <c r="AL178">
        <v>21249572</v>
      </c>
      <c r="AM178">
        <v>21876935</v>
      </c>
      <c r="AN178">
        <v>22537658</v>
      </c>
      <c r="AO178">
        <v>23279247</v>
      </c>
      <c r="AP178">
        <v>24020697</v>
      </c>
      <c r="AQ178">
        <v>24763325</v>
      </c>
      <c r="AR178">
        <v>25545090</v>
      </c>
      <c r="AS178">
        <v>26354736</v>
      </c>
      <c r="AT178">
        <v>27146084</v>
      </c>
      <c r="AU178">
        <v>27946588</v>
      </c>
      <c r="AV178">
        <v>28773227</v>
      </c>
      <c r="AW178">
        <v>29629804</v>
      </c>
      <c r="AX178">
        <v>30509862</v>
      </c>
      <c r="AY178">
        <v>31412520</v>
      </c>
      <c r="AZ178">
        <v>32341728</v>
      </c>
      <c r="BA178">
        <v>33295738</v>
      </c>
      <c r="BB178">
        <v>34273295</v>
      </c>
      <c r="BC178">
        <v>35273570</v>
      </c>
      <c r="BD178">
        <v>36336539</v>
      </c>
      <c r="BE178">
        <v>37477356</v>
      </c>
      <c r="BF178">
        <v>38748299</v>
      </c>
      <c r="BG178">
        <v>40127085</v>
      </c>
      <c r="BH178">
        <v>41515395</v>
      </c>
      <c r="BI178">
        <v>42949080</v>
      </c>
      <c r="BJ178">
        <v>44404611</v>
      </c>
      <c r="BK178">
        <v>45853778</v>
      </c>
    </row>
    <row r="179" spans="1:63">
      <c r="A179" t="s">
        <v>863</v>
      </c>
      <c r="B179">
        <v>42767251</v>
      </c>
      <c r="C179">
        <v>43365219</v>
      </c>
      <c r="D179">
        <v>43924755</v>
      </c>
      <c r="E179">
        <v>44445903</v>
      </c>
      <c r="F179">
        <v>44941406</v>
      </c>
      <c r="G179">
        <v>45387091</v>
      </c>
      <c r="H179">
        <v>45809120</v>
      </c>
      <c r="I179">
        <v>46235370</v>
      </c>
      <c r="J179">
        <v>46635196</v>
      </c>
      <c r="K179">
        <v>46990889</v>
      </c>
      <c r="L179">
        <v>47279086</v>
      </c>
      <c r="M179">
        <v>47597756</v>
      </c>
      <c r="N179">
        <v>47974187</v>
      </c>
      <c r="O179">
        <v>48301548</v>
      </c>
      <c r="P179">
        <v>48602694</v>
      </c>
      <c r="Q179">
        <v>48892187</v>
      </c>
      <c r="R179">
        <v>49144535</v>
      </c>
      <c r="S179">
        <v>49357430</v>
      </c>
      <c r="T179">
        <v>49536615</v>
      </c>
      <c r="U179">
        <v>49739734</v>
      </c>
      <c r="V179">
        <v>49973920</v>
      </c>
      <c r="W179">
        <v>50221000</v>
      </c>
      <c r="X179">
        <v>50384000</v>
      </c>
      <c r="Y179">
        <v>50564000</v>
      </c>
      <c r="Z179">
        <v>50754000</v>
      </c>
      <c r="AA179">
        <v>50917000</v>
      </c>
      <c r="AB179">
        <v>51097000</v>
      </c>
      <c r="AC179">
        <v>51293000</v>
      </c>
      <c r="AD179">
        <v>51521000</v>
      </c>
      <c r="AE179">
        <v>51773000</v>
      </c>
      <c r="AF179">
        <v>51891400</v>
      </c>
      <c r="AG179">
        <v>52000500</v>
      </c>
      <c r="AH179">
        <v>52150400</v>
      </c>
      <c r="AI179">
        <v>52179200</v>
      </c>
      <c r="AJ179">
        <v>51921400</v>
      </c>
      <c r="AK179">
        <v>51512800</v>
      </c>
      <c r="AL179">
        <v>51057800</v>
      </c>
      <c r="AM179">
        <v>50594600</v>
      </c>
      <c r="AN179">
        <v>50144500</v>
      </c>
      <c r="AO179">
        <v>49674000</v>
      </c>
      <c r="AP179">
        <v>49176500</v>
      </c>
      <c r="AQ179">
        <v>48662400</v>
      </c>
      <c r="AR179">
        <v>48202470</v>
      </c>
      <c r="AS179">
        <v>47812949</v>
      </c>
      <c r="AT179">
        <v>47451626</v>
      </c>
      <c r="AU179">
        <v>47105171</v>
      </c>
      <c r="AV179">
        <v>46787786</v>
      </c>
      <c r="AW179">
        <v>46509355</v>
      </c>
      <c r="AX179">
        <v>46258189</v>
      </c>
      <c r="AY179">
        <v>46053331</v>
      </c>
      <c r="AZ179">
        <v>45870741</v>
      </c>
      <c r="BA179">
        <v>45706086</v>
      </c>
      <c r="BB179">
        <v>45593342</v>
      </c>
      <c r="BC179">
        <v>45489648</v>
      </c>
      <c r="BD179">
        <v>45272155</v>
      </c>
      <c r="BE179">
        <v>45154036</v>
      </c>
      <c r="BF179">
        <v>45004673</v>
      </c>
      <c r="BG179">
        <v>44831135</v>
      </c>
      <c r="BH179">
        <v>44622518</v>
      </c>
      <c r="BI179">
        <v>44386203</v>
      </c>
      <c r="BJ179">
        <v>44132049</v>
      </c>
      <c r="BK179">
        <v>43792855</v>
      </c>
    </row>
    <row r="180" spans="1:63">
      <c r="A180" t="s">
        <v>467</v>
      </c>
      <c r="B180">
        <v>133426</v>
      </c>
      <c r="C180">
        <v>140984</v>
      </c>
      <c r="D180">
        <v>148877</v>
      </c>
      <c r="E180">
        <v>157006</v>
      </c>
      <c r="F180">
        <v>165305</v>
      </c>
      <c r="G180">
        <v>173797</v>
      </c>
      <c r="H180">
        <v>182509</v>
      </c>
      <c r="I180">
        <v>191404</v>
      </c>
      <c r="J180">
        <v>213582</v>
      </c>
      <c r="K180">
        <v>253261</v>
      </c>
      <c r="L180">
        <v>298084</v>
      </c>
      <c r="M180">
        <v>344513</v>
      </c>
      <c r="N180">
        <v>392368</v>
      </c>
      <c r="O180">
        <v>441546</v>
      </c>
      <c r="P180">
        <v>491955</v>
      </c>
      <c r="Q180">
        <v>543394</v>
      </c>
      <c r="R180">
        <v>614177</v>
      </c>
      <c r="S180">
        <v>706861</v>
      </c>
      <c r="T180">
        <v>805231</v>
      </c>
      <c r="U180">
        <v>908452</v>
      </c>
      <c r="V180">
        <v>1014048</v>
      </c>
      <c r="W180">
        <v>1100180</v>
      </c>
      <c r="X180">
        <v>1167856</v>
      </c>
      <c r="Y180">
        <v>1237572</v>
      </c>
      <c r="Z180">
        <v>1308331</v>
      </c>
      <c r="AA180">
        <v>1379536</v>
      </c>
      <c r="AB180">
        <v>1468697</v>
      </c>
      <c r="AC180">
        <v>1575909</v>
      </c>
      <c r="AD180">
        <v>1683681</v>
      </c>
      <c r="AE180">
        <v>1791840</v>
      </c>
      <c r="AF180">
        <v>1900151</v>
      </c>
      <c r="AG180">
        <v>2008383</v>
      </c>
      <c r="AH180">
        <v>2116231</v>
      </c>
      <c r="AI180">
        <v>2223284</v>
      </c>
      <c r="AJ180">
        <v>2329024</v>
      </c>
      <c r="AK180">
        <v>2433988</v>
      </c>
      <c r="AL180">
        <v>2572735</v>
      </c>
      <c r="AM180">
        <v>2746119</v>
      </c>
      <c r="AN180">
        <v>2921130</v>
      </c>
      <c r="AO180">
        <v>3097563</v>
      </c>
      <c r="AP180">
        <v>3275333</v>
      </c>
      <c r="AQ180">
        <v>3454198</v>
      </c>
      <c r="AR180">
        <v>3633655</v>
      </c>
      <c r="AS180">
        <v>3813443</v>
      </c>
      <c r="AT180">
        <v>3993339</v>
      </c>
      <c r="AU180">
        <v>4280993</v>
      </c>
      <c r="AV180">
        <v>4898954</v>
      </c>
      <c r="AW180">
        <v>5872624</v>
      </c>
      <c r="AX180">
        <v>6988685</v>
      </c>
      <c r="AY180">
        <v>7992644</v>
      </c>
      <c r="AZ180">
        <v>8481771</v>
      </c>
      <c r="BA180">
        <v>8575205</v>
      </c>
      <c r="BB180">
        <v>8664969</v>
      </c>
      <c r="BC180">
        <v>8751847</v>
      </c>
      <c r="BD180">
        <v>8835951</v>
      </c>
      <c r="BE180">
        <v>8916899</v>
      </c>
      <c r="BF180">
        <v>8994263</v>
      </c>
      <c r="BG180">
        <v>9068296</v>
      </c>
      <c r="BH180">
        <v>9140169</v>
      </c>
      <c r="BI180">
        <v>9211657</v>
      </c>
      <c r="BJ180">
        <v>9287289</v>
      </c>
      <c r="BK180">
        <v>9365145</v>
      </c>
    </row>
    <row r="181" spans="1:63">
      <c r="A181" t="s">
        <v>593</v>
      </c>
      <c r="B181">
        <v>52400000</v>
      </c>
      <c r="C181">
        <v>52800000</v>
      </c>
      <c r="D181">
        <v>53250000</v>
      </c>
      <c r="E181">
        <v>53650000</v>
      </c>
      <c r="F181">
        <v>54000000</v>
      </c>
      <c r="G181">
        <v>54348050</v>
      </c>
      <c r="H181">
        <v>54648500</v>
      </c>
      <c r="I181">
        <v>54943600</v>
      </c>
      <c r="J181">
        <v>55211700</v>
      </c>
      <c r="K181">
        <v>55441750</v>
      </c>
      <c r="L181">
        <v>55663250</v>
      </c>
      <c r="M181">
        <v>55896223</v>
      </c>
      <c r="N181">
        <v>56086065</v>
      </c>
      <c r="O181">
        <v>56194527</v>
      </c>
      <c r="P181">
        <v>56229974</v>
      </c>
      <c r="Q181">
        <v>56225800</v>
      </c>
      <c r="R181">
        <v>56211968</v>
      </c>
      <c r="S181">
        <v>56193492</v>
      </c>
      <c r="T181">
        <v>56196504</v>
      </c>
      <c r="U181">
        <v>56246951</v>
      </c>
      <c r="V181">
        <v>56314216</v>
      </c>
      <c r="W181">
        <v>56333829</v>
      </c>
      <c r="X181">
        <v>56313641</v>
      </c>
      <c r="Y181">
        <v>56332848</v>
      </c>
      <c r="Z181">
        <v>56422072</v>
      </c>
      <c r="AA181">
        <v>56550268</v>
      </c>
      <c r="AB181">
        <v>56681396</v>
      </c>
      <c r="AC181">
        <v>56802050</v>
      </c>
      <c r="AD181">
        <v>56928327</v>
      </c>
      <c r="AE181">
        <v>57076711</v>
      </c>
      <c r="AF181">
        <v>57247586</v>
      </c>
      <c r="AG181">
        <v>57424897</v>
      </c>
      <c r="AH181">
        <v>57580402</v>
      </c>
      <c r="AI181">
        <v>57718614</v>
      </c>
      <c r="AJ181">
        <v>57865745</v>
      </c>
      <c r="AK181">
        <v>58019030</v>
      </c>
      <c r="AL181">
        <v>58166950</v>
      </c>
      <c r="AM181">
        <v>58316954</v>
      </c>
      <c r="AN181">
        <v>58487141</v>
      </c>
      <c r="AO181">
        <v>58682466</v>
      </c>
      <c r="AP181">
        <v>58892514</v>
      </c>
      <c r="AQ181">
        <v>59119673</v>
      </c>
      <c r="AR181">
        <v>59370479</v>
      </c>
      <c r="AS181">
        <v>59647577</v>
      </c>
      <c r="AT181">
        <v>59987905</v>
      </c>
      <c r="AU181">
        <v>60401206</v>
      </c>
      <c r="AV181">
        <v>60846820</v>
      </c>
      <c r="AW181">
        <v>61322463</v>
      </c>
      <c r="AX181">
        <v>61806995</v>
      </c>
      <c r="AY181">
        <v>62276270</v>
      </c>
      <c r="AZ181">
        <v>62766365</v>
      </c>
      <c r="BA181">
        <v>63258810</v>
      </c>
      <c r="BB181">
        <v>63700215</v>
      </c>
      <c r="BC181">
        <v>64128273</v>
      </c>
      <c r="BD181">
        <v>64602298</v>
      </c>
      <c r="BE181">
        <v>65116219</v>
      </c>
      <c r="BF181">
        <v>65611593</v>
      </c>
      <c r="BG181">
        <v>66058859</v>
      </c>
      <c r="BH181">
        <v>66460344</v>
      </c>
      <c r="BI181">
        <v>66836327</v>
      </c>
      <c r="BJ181">
        <v>67081000</v>
      </c>
      <c r="BK181">
        <v>67326569</v>
      </c>
    </row>
    <row r="182" spans="1:63">
      <c r="A182" t="s">
        <v>867</v>
      </c>
      <c r="B182">
        <v>180671000</v>
      </c>
      <c r="C182">
        <v>183691000</v>
      </c>
      <c r="D182">
        <v>186538000</v>
      </c>
      <c r="E182">
        <v>189242000</v>
      </c>
      <c r="F182">
        <v>191889000</v>
      </c>
      <c r="G182">
        <v>194303000</v>
      </c>
      <c r="H182">
        <v>196560000</v>
      </c>
      <c r="I182">
        <v>198712000</v>
      </c>
      <c r="J182">
        <v>200706000</v>
      </c>
      <c r="K182">
        <v>202677000</v>
      </c>
      <c r="L182">
        <v>205052000</v>
      </c>
      <c r="M182">
        <v>207661000</v>
      </c>
      <c r="N182">
        <v>209896000</v>
      </c>
      <c r="O182">
        <v>211909000</v>
      </c>
      <c r="P182">
        <v>213854000</v>
      </c>
      <c r="Q182">
        <v>215973000</v>
      </c>
      <c r="R182">
        <v>218035000</v>
      </c>
      <c r="S182">
        <v>220239000</v>
      </c>
      <c r="T182">
        <v>222585000</v>
      </c>
      <c r="U182">
        <v>225055000</v>
      </c>
      <c r="V182">
        <v>227225000</v>
      </c>
      <c r="W182">
        <v>229466000</v>
      </c>
      <c r="X182">
        <v>231664000</v>
      </c>
      <c r="Y182">
        <v>233792000</v>
      </c>
      <c r="Z182">
        <v>235825000</v>
      </c>
      <c r="AA182">
        <v>237924000</v>
      </c>
      <c r="AB182">
        <v>240133000</v>
      </c>
      <c r="AC182">
        <v>242289000</v>
      </c>
      <c r="AD182">
        <v>244499000</v>
      </c>
      <c r="AE182">
        <v>246819000</v>
      </c>
      <c r="AF182">
        <v>249623000</v>
      </c>
      <c r="AG182">
        <v>252981000</v>
      </c>
      <c r="AH182">
        <v>256514000</v>
      </c>
      <c r="AI182">
        <v>259919000</v>
      </c>
      <c r="AJ182">
        <v>263126000</v>
      </c>
      <c r="AK182">
        <v>266278000</v>
      </c>
      <c r="AL182">
        <v>269394000</v>
      </c>
      <c r="AM182">
        <v>272657000</v>
      </c>
      <c r="AN182">
        <v>275854000</v>
      </c>
      <c r="AO182">
        <v>279040000</v>
      </c>
      <c r="AP182">
        <v>282162411</v>
      </c>
      <c r="AQ182">
        <v>284968955</v>
      </c>
      <c r="AR182">
        <v>287625193</v>
      </c>
      <c r="AS182">
        <v>290107933</v>
      </c>
      <c r="AT182">
        <v>292805298</v>
      </c>
      <c r="AU182">
        <v>295516599</v>
      </c>
      <c r="AV182">
        <v>298379912</v>
      </c>
      <c r="AW182">
        <v>301231207</v>
      </c>
      <c r="AX182">
        <v>304093966</v>
      </c>
      <c r="AY182">
        <v>306771529</v>
      </c>
      <c r="AZ182">
        <v>309327143</v>
      </c>
      <c r="BA182">
        <v>311583481</v>
      </c>
      <c r="BB182">
        <v>313877662</v>
      </c>
      <c r="BC182">
        <v>316059947</v>
      </c>
      <c r="BD182">
        <v>318386329</v>
      </c>
      <c r="BE182">
        <v>320738994</v>
      </c>
      <c r="BF182">
        <v>323071755</v>
      </c>
      <c r="BG182">
        <v>325122128</v>
      </c>
      <c r="BH182">
        <v>326838199</v>
      </c>
      <c r="BI182">
        <v>328329953</v>
      </c>
      <c r="BJ182">
        <v>331501080</v>
      </c>
      <c r="BK182">
        <v>331893745</v>
      </c>
    </row>
    <row r="183" spans="1:63">
      <c r="A183" t="s">
        <v>865</v>
      </c>
      <c r="B183">
        <v>2529021</v>
      </c>
      <c r="C183">
        <v>2561153</v>
      </c>
      <c r="D183">
        <v>2592441</v>
      </c>
      <c r="E183">
        <v>2622936</v>
      </c>
      <c r="F183">
        <v>2652376</v>
      </c>
      <c r="G183">
        <v>2680427</v>
      </c>
      <c r="H183">
        <v>2707030</v>
      </c>
      <c r="I183">
        <v>2731847</v>
      </c>
      <c r="J183">
        <v>2754417</v>
      </c>
      <c r="K183">
        <v>2773957</v>
      </c>
      <c r="L183">
        <v>2790265</v>
      </c>
      <c r="M183">
        <v>2805492</v>
      </c>
      <c r="N183">
        <v>2821086</v>
      </c>
      <c r="O183">
        <v>2836825</v>
      </c>
      <c r="P183">
        <v>2853588</v>
      </c>
      <c r="Q183">
        <v>2871947</v>
      </c>
      <c r="R183">
        <v>2891094</v>
      </c>
      <c r="S183">
        <v>2909327</v>
      </c>
      <c r="T183">
        <v>2925840</v>
      </c>
      <c r="U183">
        <v>2940729</v>
      </c>
      <c r="V183">
        <v>2953750</v>
      </c>
      <c r="W183">
        <v>2966076</v>
      </c>
      <c r="X183">
        <v>2979182</v>
      </c>
      <c r="Y183">
        <v>2993285</v>
      </c>
      <c r="Z183">
        <v>3008255</v>
      </c>
      <c r="AA183">
        <v>3024218</v>
      </c>
      <c r="AB183">
        <v>3041205</v>
      </c>
      <c r="AC183">
        <v>3058787</v>
      </c>
      <c r="AD183">
        <v>3077760</v>
      </c>
      <c r="AE183">
        <v>3097889</v>
      </c>
      <c r="AF183">
        <v>3117012</v>
      </c>
      <c r="AG183">
        <v>3135374</v>
      </c>
      <c r="AH183">
        <v>3153732</v>
      </c>
      <c r="AI183">
        <v>3171747</v>
      </c>
      <c r="AJ183">
        <v>3189945</v>
      </c>
      <c r="AK183">
        <v>3208300</v>
      </c>
      <c r="AL183">
        <v>3226633</v>
      </c>
      <c r="AM183">
        <v>3245069</v>
      </c>
      <c r="AN183">
        <v>3262683</v>
      </c>
      <c r="AO183">
        <v>3278963</v>
      </c>
      <c r="AP183">
        <v>3292224</v>
      </c>
      <c r="AQ183">
        <v>3300939</v>
      </c>
      <c r="AR183">
        <v>3306441</v>
      </c>
      <c r="AS183">
        <v>3310202</v>
      </c>
      <c r="AT183">
        <v>3313801</v>
      </c>
      <c r="AU183">
        <v>3317665</v>
      </c>
      <c r="AV183">
        <v>3322282</v>
      </c>
      <c r="AW183">
        <v>3328651</v>
      </c>
      <c r="AX183">
        <v>3336126</v>
      </c>
      <c r="AY183">
        <v>3344156</v>
      </c>
      <c r="AZ183">
        <v>3352651</v>
      </c>
      <c r="BA183">
        <v>3361637</v>
      </c>
      <c r="BB183">
        <v>3371133</v>
      </c>
      <c r="BC183">
        <v>3381180</v>
      </c>
      <c r="BD183">
        <v>3391662</v>
      </c>
      <c r="BE183">
        <v>3402818</v>
      </c>
      <c r="BF183">
        <v>3413766</v>
      </c>
      <c r="BG183">
        <v>3422200</v>
      </c>
      <c r="BH183">
        <v>3427042</v>
      </c>
      <c r="BI183">
        <v>3428409</v>
      </c>
      <c r="BJ183">
        <v>3429086</v>
      </c>
      <c r="BK183">
        <v>3426260</v>
      </c>
    </row>
    <row r="184" spans="1:63">
      <c r="A184" t="s">
        <v>869</v>
      </c>
      <c r="B184">
        <v>8372311</v>
      </c>
      <c r="C184">
        <v>8692048</v>
      </c>
      <c r="D184">
        <v>9038222</v>
      </c>
      <c r="E184">
        <v>9394588</v>
      </c>
      <c r="F184">
        <v>9758147</v>
      </c>
      <c r="G184">
        <v>10130096</v>
      </c>
      <c r="H184">
        <v>10504969</v>
      </c>
      <c r="I184">
        <v>10881533</v>
      </c>
      <c r="J184">
        <v>11261600</v>
      </c>
      <c r="K184">
        <v>11641640</v>
      </c>
      <c r="L184">
        <v>12011361</v>
      </c>
      <c r="M184">
        <v>12370120</v>
      </c>
      <c r="N184">
        <v>12733242</v>
      </c>
      <c r="O184">
        <v>13107928</v>
      </c>
      <c r="P184">
        <v>13494711</v>
      </c>
      <c r="Q184">
        <v>13894347</v>
      </c>
      <c r="R184">
        <v>14307397</v>
      </c>
      <c r="S184">
        <v>14731709</v>
      </c>
      <c r="T184">
        <v>15154314</v>
      </c>
      <c r="U184">
        <v>15558907</v>
      </c>
      <c r="V184">
        <v>15947129</v>
      </c>
      <c r="W184">
        <v>16335642</v>
      </c>
      <c r="X184">
        <v>16735643</v>
      </c>
      <c r="Y184">
        <v>17152857</v>
      </c>
      <c r="Z184">
        <v>17594364</v>
      </c>
      <c r="AA184">
        <v>18063201</v>
      </c>
      <c r="AB184">
        <v>18560008</v>
      </c>
      <c r="AC184">
        <v>19077170</v>
      </c>
      <c r="AD184">
        <v>19600028</v>
      </c>
      <c r="AE184">
        <v>20102902</v>
      </c>
      <c r="AF184">
        <v>20510000</v>
      </c>
      <c r="AG184">
        <v>20952000</v>
      </c>
      <c r="AH184">
        <v>21449000</v>
      </c>
      <c r="AI184">
        <v>21942000</v>
      </c>
      <c r="AJ184">
        <v>22377000</v>
      </c>
      <c r="AK184">
        <v>22785000</v>
      </c>
      <c r="AL184">
        <v>23225000</v>
      </c>
      <c r="AM184">
        <v>23667000</v>
      </c>
      <c r="AN184">
        <v>24051000</v>
      </c>
      <c r="AO184">
        <v>24311650</v>
      </c>
      <c r="AP184">
        <v>24650400</v>
      </c>
      <c r="AQ184">
        <v>24964450</v>
      </c>
      <c r="AR184">
        <v>25271850</v>
      </c>
      <c r="AS184">
        <v>25567650</v>
      </c>
      <c r="AT184">
        <v>25864350</v>
      </c>
      <c r="AU184">
        <v>26167000</v>
      </c>
      <c r="AV184">
        <v>26488250</v>
      </c>
      <c r="AW184">
        <v>26868000</v>
      </c>
      <c r="AX184">
        <v>27302800</v>
      </c>
      <c r="AY184">
        <v>27767400</v>
      </c>
      <c r="AZ184">
        <v>28562400</v>
      </c>
      <c r="BA184">
        <v>29339400</v>
      </c>
      <c r="BB184">
        <v>29774500</v>
      </c>
      <c r="BC184">
        <v>30243200</v>
      </c>
      <c r="BD184">
        <v>30757700</v>
      </c>
      <c r="BE184">
        <v>31298900</v>
      </c>
      <c r="BF184">
        <v>31847900</v>
      </c>
      <c r="BG184">
        <v>32388600</v>
      </c>
      <c r="BH184">
        <v>32956100</v>
      </c>
      <c r="BI184">
        <v>33580350</v>
      </c>
      <c r="BJ184">
        <v>34232050</v>
      </c>
      <c r="BK184">
        <v>34915100</v>
      </c>
    </row>
    <row r="185" spans="1:63">
      <c r="A185" t="s">
        <v>881</v>
      </c>
      <c r="B185">
        <v>64608</v>
      </c>
      <c r="C185">
        <v>66462</v>
      </c>
      <c r="D185">
        <v>68391</v>
      </c>
      <c r="E185">
        <v>70400</v>
      </c>
      <c r="F185">
        <v>72493</v>
      </c>
      <c r="G185">
        <v>74677</v>
      </c>
      <c r="H185">
        <v>76945</v>
      </c>
      <c r="I185">
        <v>79311</v>
      </c>
      <c r="J185">
        <v>81782</v>
      </c>
      <c r="K185">
        <v>84350</v>
      </c>
      <c r="L185">
        <v>87019</v>
      </c>
      <c r="M185">
        <v>89796</v>
      </c>
      <c r="N185">
        <v>92687</v>
      </c>
      <c r="O185">
        <v>95687</v>
      </c>
      <c r="P185">
        <v>98790</v>
      </c>
      <c r="Q185">
        <v>102010</v>
      </c>
      <c r="R185">
        <v>105341</v>
      </c>
      <c r="S185">
        <v>108769</v>
      </c>
      <c r="T185">
        <v>112185</v>
      </c>
      <c r="U185">
        <v>115344</v>
      </c>
      <c r="V185">
        <v>118156</v>
      </c>
      <c r="W185">
        <v>120887</v>
      </c>
      <c r="X185">
        <v>123748</v>
      </c>
      <c r="Y185">
        <v>126743</v>
      </c>
      <c r="Z185">
        <v>129873</v>
      </c>
      <c r="AA185">
        <v>133119</v>
      </c>
      <c r="AB185">
        <v>136488</v>
      </c>
      <c r="AC185">
        <v>139956</v>
      </c>
      <c r="AD185">
        <v>143528</v>
      </c>
      <c r="AE185">
        <v>147181</v>
      </c>
      <c r="AF185">
        <v>150882</v>
      </c>
      <c r="AG185">
        <v>154678</v>
      </c>
      <c r="AH185">
        <v>158577</v>
      </c>
      <c r="AI185">
        <v>162548</v>
      </c>
      <c r="AJ185">
        <v>166560</v>
      </c>
      <c r="AK185">
        <v>170612</v>
      </c>
      <c r="AL185">
        <v>174714</v>
      </c>
      <c r="AM185">
        <v>178871</v>
      </c>
      <c r="AN185">
        <v>183088</v>
      </c>
      <c r="AO185">
        <v>187432</v>
      </c>
      <c r="AP185">
        <v>192074</v>
      </c>
      <c r="AQ185">
        <v>197034</v>
      </c>
      <c r="AR185">
        <v>202125</v>
      </c>
      <c r="AS185">
        <v>207258</v>
      </c>
      <c r="AT185">
        <v>212422</v>
      </c>
      <c r="AU185">
        <v>217632</v>
      </c>
      <c r="AV185">
        <v>222923</v>
      </c>
      <c r="AW185">
        <v>228345</v>
      </c>
      <c r="AX185">
        <v>233952</v>
      </c>
      <c r="AY185">
        <v>239689</v>
      </c>
      <c r="AZ185">
        <v>245453</v>
      </c>
      <c r="BA185">
        <v>251294</v>
      </c>
      <c r="BB185">
        <v>257313</v>
      </c>
      <c r="BC185">
        <v>263534</v>
      </c>
      <c r="BD185">
        <v>269927</v>
      </c>
      <c r="BE185">
        <v>276438</v>
      </c>
      <c r="BF185">
        <v>283218</v>
      </c>
      <c r="BG185">
        <v>290239</v>
      </c>
      <c r="BH185">
        <v>297298</v>
      </c>
      <c r="BI185">
        <v>304404</v>
      </c>
      <c r="BJ185">
        <v>311685</v>
      </c>
      <c r="BK185">
        <v>319137</v>
      </c>
    </row>
    <row r="186" spans="1:63">
      <c r="A186" t="s">
        <v>873</v>
      </c>
      <c r="B186">
        <v>8156937</v>
      </c>
      <c r="C186">
        <v>8453106</v>
      </c>
      <c r="D186">
        <v>8754082</v>
      </c>
      <c r="E186">
        <v>9059953</v>
      </c>
      <c r="F186">
        <v>9371333</v>
      </c>
      <c r="G186">
        <v>9688138</v>
      </c>
      <c r="H186">
        <v>10010685</v>
      </c>
      <c r="I186">
        <v>10338848</v>
      </c>
      <c r="J186">
        <v>10672654</v>
      </c>
      <c r="K186">
        <v>11011335</v>
      </c>
      <c r="L186">
        <v>11355475</v>
      </c>
      <c r="M186">
        <v>11705674</v>
      </c>
      <c r="N186">
        <v>12061621</v>
      </c>
      <c r="O186">
        <v>12424804</v>
      </c>
      <c r="P186">
        <v>12796220</v>
      </c>
      <c r="Q186">
        <v>13176387</v>
      </c>
      <c r="R186">
        <v>13566112</v>
      </c>
      <c r="S186">
        <v>13965250</v>
      </c>
      <c r="T186">
        <v>14372959</v>
      </c>
      <c r="U186">
        <v>14788523</v>
      </c>
      <c r="V186">
        <v>15210443</v>
      </c>
      <c r="W186">
        <v>15638426</v>
      </c>
      <c r="X186">
        <v>16071654</v>
      </c>
      <c r="Y186">
        <v>16509596</v>
      </c>
      <c r="Z186">
        <v>16953234</v>
      </c>
      <c r="AA186">
        <v>17402304</v>
      </c>
      <c r="AB186">
        <v>17860872</v>
      </c>
      <c r="AC186">
        <v>18328655</v>
      </c>
      <c r="AD186">
        <v>18800770</v>
      </c>
      <c r="AE186">
        <v>19275292</v>
      </c>
      <c r="AF186">
        <v>19750579</v>
      </c>
      <c r="AG186">
        <v>20226214</v>
      </c>
      <c r="AH186">
        <v>20700461</v>
      </c>
      <c r="AI186">
        <v>21172100</v>
      </c>
      <c r="AJ186">
        <v>21640833</v>
      </c>
      <c r="AK186">
        <v>22107286</v>
      </c>
      <c r="AL186">
        <v>22572110</v>
      </c>
      <c r="AM186">
        <v>23037561</v>
      </c>
      <c r="AN186">
        <v>23503819</v>
      </c>
      <c r="AO186">
        <v>23966960</v>
      </c>
      <c r="AP186">
        <v>24427729</v>
      </c>
      <c r="AQ186">
        <v>24880203</v>
      </c>
      <c r="AR186">
        <v>25330929</v>
      </c>
      <c r="AS186">
        <v>25782029</v>
      </c>
      <c r="AT186">
        <v>26226927</v>
      </c>
      <c r="AU186">
        <v>26668785</v>
      </c>
      <c r="AV186">
        <v>27102081</v>
      </c>
      <c r="AW186">
        <v>27525097</v>
      </c>
      <c r="AX186">
        <v>27933833</v>
      </c>
      <c r="AY186">
        <v>28327892</v>
      </c>
      <c r="AZ186">
        <v>28715022</v>
      </c>
      <c r="BA186">
        <v>29096159</v>
      </c>
      <c r="BB186">
        <v>29470426</v>
      </c>
      <c r="BC186">
        <v>29838021</v>
      </c>
      <c r="BD186">
        <v>30193258</v>
      </c>
      <c r="BE186">
        <v>30529716</v>
      </c>
      <c r="BF186">
        <v>30741464</v>
      </c>
      <c r="BG186">
        <v>30563433</v>
      </c>
      <c r="BH186">
        <v>29825653</v>
      </c>
      <c r="BI186">
        <v>28971683</v>
      </c>
      <c r="BJ186">
        <v>28490453</v>
      </c>
      <c r="BK186">
        <v>28199867</v>
      </c>
    </row>
    <row r="187" spans="1:63">
      <c r="A187" t="s">
        <v>879</v>
      </c>
      <c r="B187">
        <v>32718461</v>
      </c>
      <c r="C187">
        <v>33621982</v>
      </c>
      <c r="D187">
        <v>34533889</v>
      </c>
      <c r="E187">
        <v>35526727</v>
      </c>
      <c r="F187">
        <v>36509166</v>
      </c>
      <c r="G187">
        <v>37466077</v>
      </c>
      <c r="H187">
        <v>38388210</v>
      </c>
      <c r="I187">
        <v>39282564</v>
      </c>
      <c r="J187">
        <v>40145287</v>
      </c>
      <c r="K187">
        <v>41015865</v>
      </c>
      <c r="L187">
        <v>41928849</v>
      </c>
      <c r="M187">
        <v>42916624</v>
      </c>
      <c r="N187">
        <v>43906019</v>
      </c>
      <c r="O187">
        <v>44891281</v>
      </c>
      <c r="P187">
        <v>45898698</v>
      </c>
      <c r="Q187">
        <v>46969616</v>
      </c>
      <c r="R187">
        <v>48163573</v>
      </c>
      <c r="S187">
        <v>49418150</v>
      </c>
      <c r="T187">
        <v>50701458</v>
      </c>
      <c r="U187">
        <v>51831389</v>
      </c>
      <c r="V187">
        <v>52968270</v>
      </c>
      <c r="W187">
        <v>54280394</v>
      </c>
      <c r="X187">
        <v>55632153</v>
      </c>
      <c r="Y187">
        <v>57011444</v>
      </c>
      <c r="Z187">
        <v>58406863</v>
      </c>
      <c r="AA187">
        <v>59811313</v>
      </c>
      <c r="AB187">
        <v>61221107</v>
      </c>
      <c r="AC187">
        <v>62630787</v>
      </c>
      <c r="AD187">
        <v>64037514</v>
      </c>
      <c r="AE187">
        <v>65466361</v>
      </c>
      <c r="AF187">
        <v>66912613</v>
      </c>
      <c r="AG187">
        <v>68358820</v>
      </c>
      <c r="AH187">
        <v>69788747</v>
      </c>
      <c r="AI187">
        <v>71176405</v>
      </c>
      <c r="AJ187">
        <v>72501087</v>
      </c>
      <c r="AK187">
        <v>73759110</v>
      </c>
      <c r="AL187">
        <v>74946448</v>
      </c>
      <c r="AM187">
        <v>76058603</v>
      </c>
      <c r="AN187">
        <v>77128424</v>
      </c>
      <c r="AO187">
        <v>78123713</v>
      </c>
      <c r="AP187">
        <v>79001142</v>
      </c>
      <c r="AQ187">
        <v>79817777</v>
      </c>
      <c r="AR187">
        <v>80642308</v>
      </c>
      <c r="AS187">
        <v>81475825</v>
      </c>
      <c r="AT187">
        <v>82311227</v>
      </c>
      <c r="AU187">
        <v>83142095</v>
      </c>
      <c r="AV187">
        <v>83951800</v>
      </c>
      <c r="AW187">
        <v>84762269</v>
      </c>
      <c r="AX187">
        <v>85597241</v>
      </c>
      <c r="AY187">
        <v>86482923</v>
      </c>
      <c r="AZ187">
        <v>87411012</v>
      </c>
      <c r="BA187">
        <v>88349117</v>
      </c>
      <c r="BB187">
        <v>89301326</v>
      </c>
      <c r="BC187">
        <v>90267739</v>
      </c>
      <c r="BD187">
        <v>91235504</v>
      </c>
      <c r="BE187">
        <v>92191398</v>
      </c>
      <c r="BF187">
        <v>93126529</v>
      </c>
      <c r="BG187">
        <v>94033048</v>
      </c>
      <c r="BH187">
        <v>94914330</v>
      </c>
      <c r="BI187">
        <v>95776716</v>
      </c>
      <c r="BJ187">
        <v>96648685</v>
      </c>
      <c r="BK187">
        <v>97468029</v>
      </c>
    </row>
    <row r="188" spans="1:63">
      <c r="A188" t="s">
        <v>1155</v>
      </c>
      <c r="B188">
        <v>5542459</v>
      </c>
      <c r="C188">
        <v>5646668</v>
      </c>
      <c r="D188">
        <v>5753386</v>
      </c>
      <c r="E188">
        <v>5860197</v>
      </c>
      <c r="F188">
        <v>5973803</v>
      </c>
      <c r="G188">
        <v>6097298</v>
      </c>
      <c r="H188">
        <v>6228430</v>
      </c>
      <c r="I188">
        <v>6368014</v>
      </c>
      <c r="J188">
        <v>6515904</v>
      </c>
      <c r="K188">
        <v>6673981</v>
      </c>
      <c r="L188">
        <v>6843607</v>
      </c>
      <c r="M188">
        <v>7024196</v>
      </c>
      <c r="N188">
        <v>7215835</v>
      </c>
      <c r="O188">
        <v>7417736</v>
      </c>
      <c r="P188">
        <v>7630190</v>
      </c>
      <c r="Q188">
        <v>7855657</v>
      </c>
      <c r="R188">
        <v>8094985</v>
      </c>
      <c r="S188">
        <v>8348182</v>
      </c>
      <c r="T188">
        <v>8615301</v>
      </c>
      <c r="U188">
        <v>8899922</v>
      </c>
      <c r="V188">
        <v>9204938</v>
      </c>
      <c r="W188">
        <v>9529105</v>
      </c>
      <c r="X188">
        <v>9872292</v>
      </c>
      <c r="Y188">
        <v>10237391</v>
      </c>
      <c r="Z188">
        <v>10625687</v>
      </c>
      <c r="AA188">
        <v>11036918</v>
      </c>
      <c r="AB188">
        <v>11465444</v>
      </c>
      <c r="AC188">
        <v>11915563</v>
      </c>
      <c r="AD188">
        <v>12387238</v>
      </c>
      <c r="AE188">
        <v>12872362</v>
      </c>
      <c r="AF188">
        <v>13375121</v>
      </c>
      <c r="AG188">
        <v>13895851</v>
      </c>
      <c r="AH188">
        <v>14433771</v>
      </c>
      <c r="AI188">
        <v>14988047</v>
      </c>
      <c r="AJ188">
        <v>15553171</v>
      </c>
      <c r="AK188">
        <v>16103339</v>
      </c>
      <c r="AL188">
        <v>16614326</v>
      </c>
      <c r="AM188">
        <v>17108681</v>
      </c>
      <c r="AN188">
        <v>17608133</v>
      </c>
      <c r="AO188">
        <v>18114552</v>
      </c>
      <c r="AP188">
        <v>18628700</v>
      </c>
      <c r="AQ188">
        <v>19143457</v>
      </c>
      <c r="AR188">
        <v>19660653</v>
      </c>
      <c r="AS188">
        <v>20188799</v>
      </c>
      <c r="AT188">
        <v>20733406</v>
      </c>
      <c r="AU188">
        <v>21320671</v>
      </c>
      <c r="AV188">
        <v>21966298</v>
      </c>
      <c r="AW188">
        <v>22641538</v>
      </c>
      <c r="AX188">
        <v>23329004</v>
      </c>
      <c r="AY188">
        <v>24029589</v>
      </c>
      <c r="AZ188">
        <v>24743946</v>
      </c>
      <c r="BA188">
        <v>25475610</v>
      </c>
      <c r="BB188">
        <v>26223391</v>
      </c>
      <c r="BC188">
        <v>26984002</v>
      </c>
      <c r="BD188">
        <v>27753304</v>
      </c>
      <c r="BE188">
        <v>28516545</v>
      </c>
      <c r="BF188">
        <v>29274002</v>
      </c>
      <c r="BG188">
        <v>30034389</v>
      </c>
      <c r="BH188">
        <v>30790513</v>
      </c>
      <c r="BI188">
        <v>31546691</v>
      </c>
      <c r="BJ188">
        <v>32284046</v>
      </c>
      <c r="BK188">
        <v>32981641</v>
      </c>
    </row>
    <row r="189" spans="1:63">
      <c r="A189" t="s">
        <v>892</v>
      </c>
      <c r="B189">
        <v>3119430</v>
      </c>
      <c r="C189">
        <v>3219451</v>
      </c>
      <c r="D189">
        <v>3323427</v>
      </c>
      <c r="E189">
        <v>3431381</v>
      </c>
      <c r="F189">
        <v>3542764</v>
      </c>
      <c r="G189">
        <v>3658024</v>
      </c>
      <c r="H189">
        <v>3777680</v>
      </c>
      <c r="I189">
        <v>3901288</v>
      </c>
      <c r="J189">
        <v>4029173</v>
      </c>
      <c r="K189">
        <v>4159007</v>
      </c>
      <c r="L189">
        <v>4281671</v>
      </c>
      <c r="M189">
        <v>4399919</v>
      </c>
      <c r="N189">
        <v>4523581</v>
      </c>
      <c r="O189">
        <v>4653289</v>
      </c>
      <c r="P189">
        <v>4789038</v>
      </c>
      <c r="Q189">
        <v>4931249</v>
      </c>
      <c r="R189">
        <v>5079672</v>
      </c>
      <c r="S189">
        <v>5233292</v>
      </c>
      <c r="T189">
        <v>5391355</v>
      </c>
      <c r="U189">
        <v>5553462</v>
      </c>
      <c r="V189">
        <v>5720438</v>
      </c>
      <c r="W189">
        <v>5897481</v>
      </c>
      <c r="X189">
        <v>6090818</v>
      </c>
      <c r="Y189">
        <v>6291070</v>
      </c>
      <c r="Z189">
        <v>6488072</v>
      </c>
      <c r="AA189">
        <v>6686449</v>
      </c>
      <c r="AB189">
        <v>6890967</v>
      </c>
      <c r="AC189">
        <v>7095185</v>
      </c>
      <c r="AD189">
        <v>7294325</v>
      </c>
      <c r="AE189">
        <v>7491275</v>
      </c>
      <c r="AF189">
        <v>7686401</v>
      </c>
      <c r="AG189">
        <v>7880466</v>
      </c>
      <c r="AH189">
        <v>8074337</v>
      </c>
      <c r="AI189">
        <v>8270917</v>
      </c>
      <c r="AJ189">
        <v>8474216</v>
      </c>
      <c r="AK189">
        <v>8684135</v>
      </c>
      <c r="AL189">
        <v>8902019</v>
      </c>
      <c r="AM189">
        <v>9133156</v>
      </c>
      <c r="AN189">
        <v>9372430</v>
      </c>
      <c r="AO189">
        <v>9621238</v>
      </c>
      <c r="AP189">
        <v>9891136</v>
      </c>
      <c r="AQ189">
        <v>10191964</v>
      </c>
      <c r="AR189">
        <v>10508294</v>
      </c>
      <c r="AS189">
        <v>10837973</v>
      </c>
      <c r="AT189">
        <v>11188040</v>
      </c>
      <c r="AU189">
        <v>11564870</v>
      </c>
      <c r="AV189">
        <v>11971567</v>
      </c>
      <c r="AW189">
        <v>12402073</v>
      </c>
      <c r="AX189">
        <v>12852966</v>
      </c>
      <c r="AY189">
        <v>13318087</v>
      </c>
      <c r="AZ189">
        <v>13792086</v>
      </c>
      <c r="BA189">
        <v>14265814</v>
      </c>
      <c r="BB189">
        <v>14744658</v>
      </c>
      <c r="BC189">
        <v>15234976</v>
      </c>
      <c r="BD189">
        <v>15737793</v>
      </c>
      <c r="BE189">
        <v>16248230</v>
      </c>
      <c r="BF189">
        <v>16767761</v>
      </c>
      <c r="BG189">
        <v>17298054</v>
      </c>
      <c r="BH189">
        <v>17835893</v>
      </c>
      <c r="BI189">
        <v>18380477</v>
      </c>
      <c r="BJ189">
        <v>18927715</v>
      </c>
      <c r="BK189">
        <v>19473125</v>
      </c>
    </row>
    <row r="190" spans="1:63">
      <c r="A190" t="s">
        <v>894</v>
      </c>
      <c r="B190">
        <v>3806310</v>
      </c>
      <c r="C190">
        <v>3925952</v>
      </c>
      <c r="D190">
        <v>4049778</v>
      </c>
      <c r="E190">
        <v>4177931</v>
      </c>
      <c r="F190">
        <v>4310332</v>
      </c>
      <c r="G190">
        <v>4447149</v>
      </c>
      <c r="H190">
        <v>4588529</v>
      </c>
      <c r="I190">
        <v>4734694</v>
      </c>
      <c r="J190">
        <v>4886347</v>
      </c>
      <c r="K190">
        <v>5044163</v>
      </c>
      <c r="L190">
        <v>5202918</v>
      </c>
      <c r="M190">
        <v>5363423</v>
      </c>
      <c r="N190">
        <v>5532842</v>
      </c>
      <c r="O190">
        <v>5712712</v>
      </c>
      <c r="P190">
        <v>5903530</v>
      </c>
      <c r="Q190">
        <v>6097083</v>
      </c>
      <c r="R190">
        <v>6288387</v>
      </c>
      <c r="S190">
        <v>6453044</v>
      </c>
      <c r="T190">
        <v>6549349</v>
      </c>
      <c r="U190">
        <v>6655833</v>
      </c>
      <c r="V190">
        <v>7049926</v>
      </c>
      <c r="W190">
        <v>7506526</v>
      </c>
      <c r="X190">
        <v>7803855</v>
      </c>
      <c r="Y190">
        <v>8106356</v>
      </c>
      <c r="Z190">
        <v>8398567</v>
      </c>
      <c r="AA190">
        <v>8690515</v>
      </c>
      <c r="AB190">
        <v>8983044</v>
      </c>
      <c r="AC190">
        <v>9277488</v>
      </c>
      <c r="AD190">
        <v>9568739</v>
      </c>
      <c r="AE190">
        <v>9846346</v>
      </c>
      <c r="AF190">
        <v>10113893</v>
      </c>
      <c r="AG190">
        <v>10377815</v>
      </c>
      <c r="AH190">
        <v>10641501</v>
      </c>
      <c r="AI190">
        <v>10794918</v>
      </c>
      <c r="AJ190">
        <v>10858594</v>
      </c>
      <c r="AK190">
        <v>10994041</v>
      </c>
      <c r="AL190">
        <v>11178171</v>
      </c>
      <c r="AM190">
        <v>11362401</v>
      </c>
      <c r="AN190">
        <v>11548364</v>
      </c>
      <c r="AO190">
        <v>11716454</v>
      </c>
      <c r="AP190">
        <v>11834676</v>
      </c>
      <c r="AQ190">
        <v>11910978</v>
      </c>
      <c r="AR190">
        <v>11984644</v>
      </c>
      <c r="AS190">
        <v>12075828</v>
      </c>
      <c r="AT190">
        <v>12160881</v>
      </c>
      <c r="AU190">
        <v>12224753</v>
      </c>
      <c r="AV190">
        <v>12330490</v>
      </c>
      <c r="AW190">
        <v>12450568</v>
      </c>
      <c r="AX190">
        <v>12550347</v>
      </c>
      <c r="AY190">
        <v>12679810</v>
      </c>
      <c r="AZ190">
        <v>12839771</v>
      </c>
      <c r="BA190">
        <v>13025785</v>
      </c>
      <c r="BB190">
        <v>13265331</v>
      </c>
      <c r="BC190">
        <v>13555422</v>
      </c>
      <c r="BD190">
        <v>13855753</v>
      </c>
      <c r="BE190">
        <v>14154937</v>
      </c>
      <c r="BF190">
        <v>14452704</v>
      </c>
      <c r="BG190">
        <v>14751101</v>
      </c>
      <c r="BH190">
        <v>15052184</v>
      </c>
      <c r="BI190">
        <v>15354608</v>
      </c>
      <c r="BJ190">
        <v>15669666</v>
      </c>
      <c r="BK190">
        <v>15993524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M157"/>
  <sheetViews>
    <sheetView topLeftCell="D1" zoomScale="85" zoomScaleNormal="85" workbookViewId="0">
      <selection activeCell="BE9" sqref="BE9"/>
    </sheetView>
  </sheetViews>
  <sheetFormatPr defaultRowHeight="15"/>
  <cols>
    <col min="1" max="1" width="37.140625" bestFit="1" customWidth="1"/>
    <col min="18" max="18" width="10.85546875" bestFit="1" customWidth="1"/>
    <col min="24" max="24" width="13.28515625" bestFit="1" customWidth="1"/>
    <col min="25" max="25" width="10.85546875" bestFit="1" customWidth="1"/>
    <col min="27" max="27" width="9.85546875" bestFit="1" customWidth="1"/>
    <col min="29" max="29" width="9.85546875" bestFit="1" customWidth="1"/>
    <col min="34" max="35" width="10.85546875" bestFit="1" customWidth="1"/>
    <col min="43" max="43" width="9.85546875" bestFit="1" customWidth="1"/>
    <col min="57" max="57" width="19.5703125" bestFit="1" customWidth="1"/>
  </cols>
  <sheetData>
    <row r="1" spans="1:58">
      <c r="A1" t="s">
        <v>1253</v>
      </c>
      <c r="B1" t="s">
        <v>1252</v>
      </c>
      <c r="C1" t="s">
        <v>1283</v>
      </c>
    </row>
    <row r="2" spans="1:58">
      <c r="A2" t="s">
        <v>1256</v>
      </c>
    </row>
    <row r="3" spans="1:58">
      <c r="A3" s="6" t="s">
        <v>1257</v>
      </c>
      <c r="B3" t="s">
        <v>1259</v>
      </c>
      <c r="C3" t="s">
        <v>1284</v>
      </c>
      <c r="E3" t="s">
        <v>1273</v>
      </c>
    </row>
    <row r="4" spans="1:58">
      <c r="A4" t="s">
        <v>1254</v>
      </c>
      <c r="B4" t="s">
        <v>1260</v>
      </c>
      <c r="C4" t="s">
        <v>1285</v>
      </c>
      <c r="E4" t="s">
        <v>1274</v>
      </c>
    </row>
    <row r="5" spans="1:58">
      <c r="A5" t="s">
        <v>1255</v>
      </c>
      <c r="B5" t="s">
        <v>1261</v>
      </c>
      <c r="C5" t="s">
        <v>1286</v>
      </c>
      <c r="E5" t="s">
        <v>1275</v>
      </c>
    </row>
    <row r="6" spans="1:58">
      <c r="A6" t="s">
        <v>1258</v>
      </c>
    </row>
    <row r="7" spans="1:58">
      <c r="A7" s="6" t="s">
        <v>1257</v>
      </c>
      <c r="B7" t="s">
        <v>1262</v>
      </c>
      <c r="C7" t="s">
        <v>1284</v>
      </c>
      <c r="E7" t="s">
        <v>1288</v>
      </c>
    </row>
    <row r="8" spans="1:58">
      <c r="A8" s="6" t="s">
        <v>1254</v>
      </c>
      <c r="B8" t="s">
        <v>1263</v>
      </c>
      <c r="C8" t="s">
        <v>1285</v>
      </c>
      <c r="E8">
        <f>26*10^4</f>
        <v>260000</v>
      </c>
    </row>
    <row r="9" spans="1:58">
      <c r="A9" s="6" t="s">
        <v>1255</v>
      </c>
      <c r="B9" t="s">
        <v>1264</v>
      </c>
      <c r="C9" t="s">
        <v>1264</v>
      </c>
    </row>
    <row r="10" spans="1:58">
      <c r="A10" t="s">
        <v>1265</v>
      </c>
      <c r="B10" t="s">
        <v>1266</v>
      </c>
      <c r="C10" t="s">
        <v>1287</v>
      </c>
    </row>
    <row r="11" spans="1:58" s="6" customFormat="1">
      <c r="BE11" s="534"/>
    </row>
    <row r="12" spans="1:58">
      <c r="A12" t="s">
        <v>1475</v>
      </c>
      <c r="B12" s="6">
        <f t="shared" ref="B12:O12" si="0">C12-1</f>
        <v>1965</v>
      </c>
      <c r="C12" s="6">
        <f t="shared" si="0"/>
        <v>1966</v>
      </c>
      <c r="D12" s="6">
        <f t="shared" si="0"/>
        <v>1967</v>
      </c>
      <c r="E12" s="6">
        <f t="shared" si="0"/>
        <v>1968</v>
      </c>
      <c r="F12" s="6">
        <f t="shared" si="0"/>
        <v>1969</v>
      </c>
      <c r="G12" s="6">
        <f t="shared" si="0"/>
        <v>1970</v>
      </c>
      <c r="H12" s="6">
        <f t="shared" si="0"/>
        <v>1971</v>
      </c>
      <c r="I12" s="6">
        <f t="shared" si="0"/>
        <v>1972</v>
      </c>
      <c r="J12" s="6">
        <f t="shared" si="0"/>
        <v>1973</v>
      </c>
      <c r="K12" s="6">
        <f t="shared" si="0"/>
        <v>1974</v>
      </c>
      <c r="L12" s="6">
        <f t="shared" si="0"/>
        <v>1975</v>
      </c>
      <c r="M12" s="6">
        <f t="shared" si="0"/>
        <v>1976</v>
      </c>
      <c r="N12" s="6">
        <f t="shared" si="0"/>
        <v>1977</v>
      </c>
      <c r="O12" s="6">
        <f t="shared" si="0"/>
        <v>1978</v>
      </c>
      <c r="P12" s="6">
        <f>Q12-1</f>
        <v>1979</v>
      </c>
      <c r="Q12" s="41">
        <v>1980</v>
      </c>
      <c r="R12" s="41">
        <v>1981</v>
      </c>
      <c r="S12" s="41">
        <v>1982</v>
      </c>
      <c r="T12" s="41">
        <v>1983</v>
      </c>
      <c r="U12" s="41">
        <v>1984</v>
      </c>
      <c r="V12" s="41">
        <v>1985</v>
      </c>
      <c r="W12" s="41">
        <v>1986</v>
      </c>
      <c r="X12" s="41">
        <v>1987</v>
      </c>
      <c r="Y12" s="41">
        <v>1988</v>
      </c>
      <c r="Z12" s="41">
        <v>1989</v>
      </c>
      <c r="AA12" s="41">
        <v>1990</v>
      </c>
      <c r="AB12" s="41">
        <v>1991</v>
      </c>
      <c r="AC12" s="41">
        <v>1992</v>
      </c>
      <c r="AD12" s="41">
        <v>1993</v>
      </c>
      <c r="AE12" s="41">
        <v>1994</v>
      </c>
      <c r="AF12" s="41">
        <v>1995</v>
      </c>
      <c r="AG12" s="41">
        <v>1996</v>
      </c>
      <c r="AH12" s="41">
        <v>1997</v>
      </c>
      <c r="AI12" s="41">
        <v>1998</v>
      </c>
      <c r="AJ12" s="41">
        <v>1999</v>
      </c>
      <c r="AK12" s="41">
        <v>2000</v>
      </c>
      <c r="AL12" s="41">
        <v>2001</v>
      </c>
      <c r="AM12" s="41">
        <v>2002</v>
      </c>
      <c r="AN12" s="41">
        <v>2003</v>
      </c>
      <c r="AO12" s="41">
        <v>2004</v>
      </c>
      <c r="AP12" s="41">
        <v>2005</v>
      </c>
      <c r="AQ12" s="41">
        <v>2006</v>
      </c>
      <c r="AR12" s="41">
        <v>2007</v>
      </c>
      <c r="AS12" s="41">
        <v>2008</v>
      </c>
      <c r="AT12" s="41">
        <v>2009</v>
      </c>
      <c r="AU12" s="41">
        <v>2010</v>
      </c>
      <c r="AV12" s="41">
        <v>2011</v>
      </c>
      <c r="AW12" s="41">
        <v>2012</v>
      </c>
      <c r="AX12" s="41">
        <v>2013</v>
      </c>
      <c r="AY12" s="41">
        <v>2014</v>
      </c>
      <c r="AZ12" s="41">
        <v>2015</v>
      </c>
      <c r="BA12" s="41">
        <v>2016</v>
      </c>
      <c r="BB12" s="41">
        <v>2017</v>
      </c>
      <c r="BC12" s="41">
        <v>2018</v>
      </c>
      <c r="BD12" s="41">
        <v>2019</v>
      </c>
      <c r="BE12" s="42">
        <v>2020</v>
      </c>
      <c r="BF12" s="43">
        <v>2021</v>
      </c>
    </row>
    <row r="13" spans="1:58">
      <c r="A13" s="6" t="s">
        <v>1267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13">
        <v>682.62098541460932</v>
      </c>
      <c r="R13" s="13">
        <v>691.14151704275298</v>
      </c>
      <c r="S13" s="13">
        <v>722.23708933646901</v>
      </c>
      <c r="T13" s="13">
        <v>734.13919704198895</v>
      </c>
      <c r="U13" s="13">
        <v>746.36173712512107</v>
      </c>
      <c r="V13" s="13">
        <v>774.25585166541282</v>
      </c>
      <c r="W13" s="13">
        <v>879.58613996174699</v>
      </c>
      <c r="X13" s="13">
        <v>911.1058324577067</v>
      </c>
      <c r="Y13" s="13">
        <v>999.49086289115303</v>
      </c>
      <c r="Z13" s="13">
        <v>1000.1746964625406</v>
      </c>
      <c r="AA13" s="13">
        <v>1000.9058329848999</v>
      </c>
      <c r="AB13" s="13">
        <v>1072.8501421379565</v>
      </c>
      <c r="AC13" s="13">
        <v>1076.8570261812474</v>
      </c>
      <c r="AD13" s="13">
        <v>1076.3453260531428</v>
      </c>
      <c r="AE13" s="13">
        <v>1090.1580871891447</v>
      </c>
      <c r="AF13" s="13">
        <v>1098.7044868644998</v>
      </c>
      <c r="AG13" s="13">
        <v>1121.2540171414967</v>
      </c>
      <c r="AH13" s="13">
        <v>1149.183009649525</v>
      </c>
      <c r="AI13" s="13">
        <v>1157.6273126660656</v>
      </c>
      <c r="AJ13" s="13">
        <v>1280.2638801609762</v>
      </c>
      <c r="AK13" s="13">
        <v>1300.9240758054448</v>
      </c>
      <c r="AL13" s="13">
        <v>1307.2038048080642</v>
      </c>
      <c r="AM13" s="13">
        <v>1357.0768103798237</v>
      </c>
      <c r="AN13" s="13">
        <v>1358.3118721470396</v>
      </c>
      <c r="AO13" s="13">
        <v>1365.2689870956451</v>
      </c>
      <c r="AP13" s="13">
        <v>1372.493974966718</v>
      </c>
      <c r="AQ13" s="13">
        <v>1383.2656963682073</v>
      </c>
      <c r="AR13" s="13">
        <v>1418.3255828953709</v>
      </c>
      <c r="AS13" s="13">
        <v>1488.895257446836</v>
      </c>
      <c r="AT13" s="13">
        <v>1530.2887875204624</v>
      </c>
      <c r="AU13" s="13">
        <v>1636.8866640431672</v>
      </c>
      <c r="AV13" s="13">
        <v>1674.2596607484561</v>
      </c>
      <c r="AW13" s="13">
        <v>1683.5667264094118</v>
      </c>
      <c r="AX13" s="13">
        <v>1691.894854854565</v>
      </c>
      <c r="AY13" s="13">
        <v>1694.437495537642</v>
      </c>
      <c r="AZ13" s="13">
        <v>1683.9030182333377</v>
      </c>
      <c r="BA13" s="13">
        <v>1690.2813796538571</v>
      </c>
      <c r="BB13" s="13">
        <v>1728.1713079328013</v>
      </c>
      <c r="BC13" s="13">
        <v>1736.144019872424</v>
      </c>
      <c r="BD13" s="13">
        <v>1734.8105370071285</v>
      </c>
      <c r="BE13" s="13">
        <v>1732.3661753656183</v>
      </c>
    </row>
    <row r="14" spans="1:58">
      <c r="A14" t="s">
        <v>1270</v>
      </c>
      <c r="B14" s="44">
        <v>11.604046049999999</v>
      </c>
      <c r="C14" s="44">
        <v>12.614739237000002</v>
      </c>
      <c r="D14" s="44">
        <v>13.542836393999998</v>
      </c>
      <c r="E14" s="44">
        <v>14.752679083142075</v>
      </c>
      <c r="F14" s="44">
        <v>15.931761431000005</v>
      </c>
      <c r="G14" s="44">
        <v>17.54729599119846</v>
      </c>
      <c r="H14" s="44">
        <v>18.536614239513323</v>
      </c>
      <c r="I14" s="44">
        <v>19.547160791181284</v>
      </c>
      <c r="J14" s="44">
        <v>21.371406416468869</v>
      </c>
      <c r="K14" s="44">
        <v>21.414945370927949</v>
      </c>
      <c r="L14" s="44">
        <v>20.370928174533208</v>
      </c>
      <c r="M14" s="44">
        <v>22.060668526680335</v>
      </c>
      <c r="N14" s="44">
        <v>22.900219304669566</v>
      </c>
      <c r="O14" s="44">
        <v>23.11265923389595</v>
      </c>
      <c r="P14" s="44">
        <v>24.114606846049906</v>
      </c>
      <c r="Q14" s="44">
        <v>22.97386285825052</v>
      </c>
      <c r="R14" s="44">
        <v>21.727378433258458</v>
      </c>
      <c r="S14" s="44">
        <v>20.903870957481658</v>
      </c>
      <c r="T14" s="44">
        <v>20.656031577599244</v>
      </c>
      <c r="U14" s="44">
        <v>21.038657164968029</v>
      </c>
      <c r="V14" s="44">
        <v>20.930797641804883</v>
      </c>
      <c r="W14" s="44">
        <v>21.964171695125316</v>
      </c>
      <c r="X14" s="44">
        <v>22.048312071528812</v>
      </c>
      <c r="Y14" s="44">
        <v>22.936782244282682</v>
      </c>
      <c r="Z14" s="44">
        <v>23.283919374758906</v>
      </c>
      <c r="AA14" s="44">
        <v>23.732987211299037</v>
      </c>
      <c r="AB14" s="44">
        <v>23.675902036677773</v>
      </c>
      <c r="AC14" s="44">
        <v>23.981948265020382</v>
      </c>
      <c r="AD14" s="44">
        <v>24.050630898443206</v>
      </c>
      <c r="AE14" s="44">
        <v>24.410077381756693</v>
      </c>
      <c r="AF14" s="44">
        <v>24.761963857002556</v>
      </c>
      <c r="AG14" s="44">
        <v>25.359498598267464</v>
      </c>
      <c r="AH14" s="44">
        <v>26.007232850073745</v>
      </c>
      <c r="AI14" s="44">
        <v>26.651296934521277</v>
      </c>
      <c r="AJ14" s="44">
        <v>26.104118450488873</v>
      </c>
      <c r="AK14" s="44">
        <v>27.206643097899192</v>
      </c>
      <c r="AL14" s="44">
        <v>27.294143315627792</v>
      </c>
      <c r="AM14" s="44">
        <v>27.007827826544833</v>
      </c>
      <c r="AN14" s="44">
        <v>28.161621685194945</v>
      </c>
      <c r="AO14" s="44">
        <v>29.503932822519257</v>
      </c>
      <c r="AP14" s="44">
        <v>29.859169520009004</v>
      </c>
      <c r="AQ14" s="44">
        <v>30.132537359108284</v>
      </c>
      <c r="AR14" s="44">
        <v>30.092381532028813</v>
      </c>
      <c r="AS14" s="44">
        <v>30.338331944526114</v>
      </c>
      <c r="AT14" s="44">
        <v>29.743731387513488</v>
      </c>
      <c r="AU14" s="44">
        <v>30.40817633302261</v>
      </c>
      <c r="AV14" s="44">
        <v>30.678364909775805</v>
      </c>
      <c r="AW14" s="44">
        <v>31.466033019483767</v>
      </c>
      <c r="AX14" s="44">
        <v>31.603255491431874</v>
      </c>
      <c r="AY14" s="44">
        <v>32.3905048820681</v>
      </c>
      <c r="AZ14" s="44">
        <v>33.484138483997135</v>
      </c>
      <c r="BA14" s="44">
        <v>33.599322718238703</v>
      </c>
      <c r="BB14" s="44">
        <v>33.779305896819437</v>
      </c>
      <c r="BC14" s="44">
        <v>34.628978185852993</v>
      </c>
      <c r="BD14" s="44">
        <v>34.64422705292985</v>
      </c>
      <c r="BE14" s="44">
        <v>32.300394716726707</v>
      </c>
      <c r="BF14" s="44">
        <v>32.805061481929734</v>
      </c>
    </row>
    <row r="15" spans="1:58">
      <c r="A15" t="s">
        <v>1269</v>
      </c>
      <c r="Q15" s="45">
        <v>70889.120248991239</v>
      </c>
      <c r="R15" s="45">
        <v>73468.179190652387</v>
      </c>
      <c r="S15" s="45">
        <v>75805.36326279967</v>
      </c>
      <c r="T15" s="45">
        <v>77394.407268584662</v>
      </c>
      <c r="U15" s="45">
        <v>80211.984519583741</v>
      </c>
      <c r="V15" s="45">
        <v>82405.562170928708</v>
      </c>
      <c r="W15" s="45">
        <v>88327.921813274603</v>
      </c>
      <c r="X15" s="45">
        <v>90836.300656423497</v>
      </c>
      <c r="Y15" s="45">
        <v>94752.51971629617</v>
      </c>
      <c r="Z15" s="45">
        <v>105463.81134485516</v>
      </c>
      <c r="AA15" s="45">
        <v>108363.01268372899</v>
      </c>
      <c r="AB15" s="45">
        <v>114150.17420327439</v>
      </c>
      <c r="AC15" s="45">
        <v>116846.2498105252</v>
      </c>
      <c r="AD15" s="45">
        <v>118019.87241903681</v>
      </c>
      <c r="AE15" s="45">
        <v>118823.98911230305</v>
      </c>
      <c r="AF15" s="45">
        <v>119088.1790694644</v>
      </c>
      <c r="AG15" s="45">
        <v>122339.16100289999</v>
      </c>
      <c r="AH15" s="45">
        <v>125038.95968776576</v>
      </c>
      <c r="AI15" s="45">
        <v>128521.90623667283</v>
      </c>
      <c r="AJ15" s="45">
        <v>131900.42986306478</v>
      </c>
      <c r="AK15" s="45">
        <v>138023.19320580087</v>
      </c>
      <c r="AL15" s="45">
        <v>152481.65219782139</v>
      </c>
      <c r="AM15" s="45">
        <v>153899.54013170628</v>
      </c>
      <c r="AN15" s="45">
        <v>154580.82749521622</v>
      </c>
      <c r="AO15" s="45">
        <v>155019.81620615625</v>
      </c>
      <c r="AP15" s="45">
        <v>153392.73965421313</v>
      </c>
      <c r="AQ15" s="45">
        <v>155285.0564492172</v>
      </c>
      <c r="AR15" s="45">
        <v>162672.21469623511</v>
      </c>
      <c r="AS15" s="45">
        <v>165961.57628952657</v>
      </c>
      <c r="AT15" s="45">
        <v>168976.06094916785</v>
      </c>
      <c r="AU15" s="45">
        <v>179940.82908470923</v>
      </c>
      <c r="AV15" s="45">
        <v>181919.48303711985</v>
      </c>
      <c r="AW15" s="45">
        <v>180795.20524144173</v>
      </c>
      <c r="AX15" s="45">
        <v>181298.81261294277</v>
      </c>
      <c r="AY15" s="45">
        <v>183162.37267120747</v>
      </c>
      <c r="AZ15" s="45">
        <v>181193.38962873761</v>
      </c>
      <c r="BA15" s="45">
        <v>183536.05451919921</v>
      </c>
      <c r="BB15" s="45">
        <v>187828.36778234135</v>
      </c>
      <c r="BC15" s="45">
        <v>189053.86040570962</v>
      </c>
      <c r="BD15" s="45">
        <v>190267.8766014053</v>
      </c>
      <c r="BE15" s="45">
        <v>188074.22608745471</v>
      </c>
    </row>
    <row r="16" spans="1:58">
      <c r="A16" s="6" t="s">
        <v>1268</v>
      </c>
      <c r="G16" s="46">
        <v>976.09912425805749</v>
      </c>
      <c r="H16" s="46">
        <v>1044.1196281214727</v>
      </c>
      <c r="I16" s="46">
        <v>1095.5484195214824</v>
      </c>
      <c r="J16" s="46">
        <v>1148.2701669320054</v>
      </c>
      <c r="K16" s="46">
        <v>1172.5104281287299</v>
      </c>
      <c r="L16" s="46">
        <v>1175.0102625556403</v>
      </c>
      <c r="M16" s="46">
        <v>1225.6780399995453</v>
      </c>
      <c r="N16" s="46">
        <v>1277.4160639019735</v>
      </c>
      <c r="O16" s="46">
        <v>1320.6606574803825</v>
      </c>
      <c r="P16" s="46">
        <v>1409.7021260328729</v>
      </c>
      <c r="Q16" s="46">
        <v>1428.3338214735245</v>
      </c>
      <c r="R16" s="46">
        <v>1453.0981100634015</v>
      </c>
      <c r="S16" s="46">
        <v>1459.7489214709747</v>
      </c>
      <c r="T16" s="46">
        <v>1472.8059518821892</v>
      </c>
      <c r="U16" s="46">
        <v>1598.8618567319102</v>
      </c>
      <c r="V16" s="46">
        <v>1641.0344628912644</v>
      </c>
      <c r="W16" s="46">
        <v>1683.4786012454499</v>
      </c>
      <c r="X16" s="46">
        <v>1767.8577913377887</v>
      </c>
      <c r="Y16" s="46">
        <v>1845.7768266205132</v>
      </c>
      <c r="Z16" s="46">
        <v>1907.5628991242747</v>
      </c>
      <c r="AA16" s="46">
        <v>1969.7166835006785</v>
      </c>
      <c r="AB16" s="46">
        <v>1995.9689828114438</v>
      </c>
      <c r="AC16" s="46">
        <v>2001.8342369642219</v>
      </c>
      <c r="AD16" s="46">
        <v>2024.6298911911852</v>
      </c>
      <c r="AE16" s="46">
        <v>2054.2519077279298</v>
      </c>
      <c r="AF16" s="46">
        <v>2088.3502723849319</v>
      </c>
      <c r="AG16" s="46">
        <v>2189.9964286492982</v>
      </c>
      <c r="AH16" s="46">
        <v>2188.2972961230653</v>
      </c>
      <c r="AI16" s="46">
        <v>2246.2334187602523</v>
      </c>
      <c r="AJ16" s="46">
        <v>2310.2750882771697</v>
      </c>
      <c r="AK16" s="46">
        <v>2400.7167526220137</v>
      </c>
      <c r="AL16" s="46">
        <v>2457.4180194140795</v>
      </c>
      <c r="AM16" s="46">
        <v>2514.8295585264436</v>
      </c>
      <c r="AN16" s="46">
        <v>2604.7806108731738</v>
      </c>
      <c r="AO16" s="46">
        <v>2693.3046652036805</v>
      </c>
      <c r="AP16" s="46">
        <v>2757.7767859729356</v>
      </c>
      <c r="AQ16" s="46">
        <v>2851.8285659939934</v>
      </c>
      <c r="AR16" s="46">
        <v>2927.8777804745846</v>
      </c>
      <c r="AS16" s="46">
        <v>3035.0422059975363</v>
      </c>
      <c r="AT16" s="46">
        <v>2940.9112152087705</v>
      </c>
      <c r="AU16" s="46">
        <v>3150.2205971471872</v>
      </c>
      <c r="AV16" s="46">
        <v>3257.2861465631363</v>
      </c>
      <c r="AW16" s="46">
        <v>3326.1562464298877</v>
      </c>
      <c r="AX16" s="46">
        <v>3365.381562477286</v>
      </c>
      <c r="AY16" s="46">
        <v>3433.322557770025</v>
      </c>
      <c r="AZ16" s="46">
        <v>3511.0723098330332</v>
      </c>
      <c r="BA16" s="46">
        <v>3544.7310939023232</v>
      </c>
      <c r="BB16" s="46">
        <v>3673.489124435273</v>
      </c>
      <c r="BC16" s="46">
        <v>3851.6785036996271</v>
      </c>
      <c r="BD16" s="46">
        <v>3967.7338114373656</v>
      </c>
      <c r="BE16" s="46">
        <v>3861.5153676417112</v>
      </c>
      <c r="BF16" s="46">
        <v>4036.8827756110013</v>
      </c>
    </row>
    <row r="17" spans="1:58" s="6" customFormat="1">
      <c r="A17" s="6" t="s">
        <v>1272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22">
        <v>1074108</v>
      </c>
      <c r="BF17" s="50"/>
    </row>
    <row r="18" spans="1:58">
      <c r="A18" t="s">
        <v>1271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47">
        <v>3916.5141904698667</v>
      </c>
      <c r="S18" s="47">
        <v>4055.4569206961842</v>
      </c>
      <c r="T18" s="47">
        <v>4063.8450252067441</v>
      </c>
      <c r="U18" s="47">
        <v>4260.5336630350766</v>
      </c>
      <c r="V18" s="47">
        <v>4462.8073054490123</v>
      </c>
      <c r="W18" s="47">
        <v>4578.8211441086933</v>
      </c>
      <c r="X18" s="47">
        <v>4668.9849856627206</v>
      </c>
      <c r="Y18" s="47">
        <v>4777.2747161488096</v>
      </c>
      <c r="Z18" s="47">
        <v>4867.1620370142346</v>
      </c>
      <c r="AA18" s="47">
        <v>4764.3083795870571</v>
      </c>
      <c r="AB18" s="47">
        <v>4589.8534500856549</v>
      </c>
      <c r="AC18" s="47">
        <v>4556.7467334279918</v>
      </c>
      <c r="AD18" s="47">
        <v>4424.9004648080672</v>
      </c>
      <c r="AE18" s="47">
        <v>4512.0292491406235</v>
      </c>
      <c r="AF18" s="47">
        <v>4638.7506099911252</v>
      </c>
      <c r="AG18" s="47">
        <v>4703.6599741875589</v>
      </c>
      <c r="AH18" s="47">
        <v>4741.3909320894845</v>
      </c>
      <c r="AI18" s="47">
        <v>4647.5612383906246</v>
      </c>
      <c r="AJ18" s="47">
        <v>4653.8170918669393</v>
      </c>
      <c r="AK18" s="47">
        <v>4707.8008639580421</v>
      </c>
      <c r="AL18" s="47">
        <v>4920.7142245930945</v>
      </c>
      <c r="AM18" s="47">
        <v>4966.1499031017092</v>
      </c>
      <c r="AN18" s="47">
        <v>5321.3820758943339</v>
      </c>
      <c r="AO18" s="47">
        <v>5729.4868476248321</v>
      </c>
      <c r="AP18" s="47">
        <v>6087.0553944641406</v>
      </c>
      <c r="AQ18" s="47">
        <v>6419.9474996882664</v>
      </c>
      <c r="AR18" s="47">
        <v>6673.2141536991867</v>
      </c>
      <c r="AS18" s="47">
        <v>6934.0019002109666</v>
      </c>
      <c r="AT18" s="47">
        <v>7050.2014798526798</v>
      </c>
      <c r="AU18" s="47">
        <v>7460.4485661454191</v>
      </c>
      <c r="AV18" s="47">
        <v>7956.6461388994539</v>
      </c>
      <c r="AW18" s="47">
        <v>8185.5684227034108</v>
      </c>
      <c r="AX18" s="47">
        <v>8256.0669381844673</v>
      </c>
      <c r="AY18" s="47">
        <v>8179.7754849653593</v>
      </c>
      <c r="AZ18" s="47">
        <v>7947.7527074331465</v>
      </c>
      <c r="BA18" s="47">
        <v>7475.9898018591202</v>
      </c>
      <c r="BB18" s="47">
        <v>7695.7367980582603</v>
      </c>
      <c r="BC18" s="47">
        <v>8068.487451857608</v>
      </c>
      <c r="BD18" s="47">
        <v>8111.3628499094793</v>
      </c>
      <c r="BE18" s="47">
        <v>7731.9823630973469</v>
      </c>
      <c r="BF18" s="47">
        <v>8172.6177449290017</v>
      </c>
    </row>
    <row r="20" spans="1:58">
      <c r="A20" s="6" t="s">
        <v>1476</v>
      </c>
    </row>
    <row r="21" spans="1:58">
      <c r="A21" s="6" t="s">
        <v>1276</v>
      </c>
      <c r="B21">
        <f>B13*6.193</f>
        <v>0</v>
      </c>
      <c r="C21" s="6">
        <f t="shared" ref="C21:BF21" si="1">C13*6.193</f>
        <v>0</v>
      </c>
      <c r="D21" s="6">
        <f t="shared" si="1"/>
        <v>0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  <c r="J21" s="6">
        <f t="shared" si="1"/>
        <v>0</v>
      </c>
      <c r="K21" s="6">
        <f t="shared" si="1"/>
        <v>0</v>
      </c>
      <c r="L21" s="6">
        <f t="shared" si="1"/>
        <v>0</v>
      </c>
      <c r="M21" s="6">
        <f t="shared" si="1"/>
        <v>0</v>
      </c>
      <c r="N21" s="6">
        <f t="shared" si="1"/>
        <v>0</v>
      </c>
      <c r="O21" s="6">
        <f t="shared" si="1"/>
        <v>0</v>
      </c>
      <c r="P21" s="6">
        <f t="shared" si="1"/>
        <v>0</v>
      </c>
      <c r="Q21" s="6">
        <f>Q13*6.193</f>
        <v>4227.4717626726751</v>
      </c>
      <c r="R21" s="6">
        <f>R13*6.193</f>
        <v>4280.2394150457685</v>
      </c>
      <c r="S21" s="6">
        <f t="shared" si="1"/>
        <v>4472.8142942607519</v>
      </c>
      <c r="T21" s="6">
        <f t="shared" si="1"/>
        <v>4546.5240472810374</v>
      </c>
      <c r="U21" s="6">
        <f t="shared" si="1"/>
        <v>4622.2182380158747</v>
      </c>
      <c r="V21" s="6">
        <f t="shared" si="1"/>
        <v>4794.966489363901</v>
      </c>
      <c r="W21" s="6">
        <f t="shared" si="1"/>
        <v>5447.2769647830992</v>
      </c>
      <c r="X21" s="6">
        <f t="shared" si="1"/>
        <v>5642.4784204105772</v>
      </c>
      <c r="Y21" s="6">
        <f t="shared" si="1"/>
        <v>6189.8469138849105</v>
      </c>
      <c r="Z21" s="6">
        <f t="shared" si="1"/>
        <v>6194.0818951925139</v>
      </c>
      <c r="AA21" s="6">
        <f t="shared" si="1"/>
        <v>6198.6098236754851</v>
      </c>
      <c r="AB21" s="6">
        <f t="shared" si="1"/>
        <v>6644.1609302603638</v>
      </c>
      <c r="AC21" s="6">
        <f t="shared" si="1"/>
        <v>6668.9755631404651</v>
      </c>
      <c r="AD21" s="6">
        <f t="shared" si="1"/>
        <v>6665.8066042471128</v>
      </c>
      <c r="AE21" s="6">
        <f t="shared" si="1"/>
        <v>6751.3490339623722</v>
      </c>
      <c r="AF21" s="6">
        <f t="shared" si="1"/>
        <v>6804.2768871518465</v>
      </c>
      <c r="AG21" s="6">
        <f t="shared" si="1"/>
        <v>6943.9261281572881</v>
      </c>
      <c r="AH21" s="6">
        <f t="shared" si="1"/>
        <v>7116.8903787595082</v>
      </c>
      <c r="AI21" s="6">
        <f t="shared" si="1"/>
        <v>7169.185947340944</v>
      </c>
      <c r="AJ21" s="6">
        <f t="shared" si="1"/>
        <v>7928.674209836925</v>
      </c>
      <c r="AK21" s="6">
        <f t="shared" si="1"/>
        <v>8056.6228014631188</v>
      </c>
      <c r="AL21" s="6">
        <f t="shared" si="1"/>
        <v>8095.5131631763415</v>
      </c>
      <c r="AM21" s="6">
        <f t="shared" si="1"/>
        <v>8404.376686682248</v>
      </c>
      <c r="AN21" s="6">
        <f t="shared" si="1"/>
        <v>8412.0254242066148</v>
      </c>
      <c r="AO21" s="6">
        <f t="shared" si="1"/>
        <v>8455.1108370833299</v>
      </c>
      <c r="AP21" s="6">
        <f t="shared" si="1"/>
        <v>8499.8551869688836</v>
      </c>
      <c r="AQ21" s="6">
        <f t="shared" si="1"/>
        <v>8566.5644576083068</v>
      </c>
      <c r="AR21" s="6">
        <f t="shared" si="1"/>
        <v>8783.6903348710312</v>
      </c>
      <c r="AS21" s="6">
        <f t="shared" si="1"/>
        <v>9220.728329368254</v>
      </c>
      <c r="AT21" s="6">
        <f t="shared" si="1"/>
        <v>9477.0784611142226</v>
      </c>
      <c r="AU21" s="6">
        <f t="shared" si="1"/>
        <v>10137.239110419334</v>
      </c>
      <c r="AV21" s="6">
        <f t="shared" si="1"/>
        <v>10368.690079015189</v>
      </c>
      <c r="AW21" s="6">
        <f t="shared" si="1"/>
        <v>10426.328736653486</v>
      </c>
      <c r="AX21" s="6">
        <f t="shared" si="1"/>
        <v>10477.90483611432</v>
      </c>
      <c r="AY21" s="6">
        <f t="shared" si="1"/>
        <v>10493.651409864617</v>
      </c>
      <c r="AZ21" s="6">
        <f t="shared" si="1"/>
        <v>10428.411391919059</v>
      </c>
      <c r="BA21" s="6">
        <f t="shared" si="1"/>
        <v>10467.912584196336</v>
      </c>
      <c r="BB21" s="6">
        <f t="shared" si="1"/>
        <v>10702.564910027837</v>
      </c>
      <c r="BC21" s="6">
        <f t="shared" si="1"/>
        <v>10751.939915069921</v>
      </c>
      <c r="BD21" s="6">
        <f t="shared" si="1"/>
        <v>10743.681655685146</v>
      </c>
      <c r="BE21" s="6">
        <f>BE13*6.193</f>
        <v>10728.543724039273</v>
      </c>
      <c r="BF21" s="6">
        <f t="shared" si="1"/>
        <v>0</v>
      </c>
    </row>
    <row r="22" spans="1:58">
      <c r="A22" s="6" t="s">
        <v>1277</v>
      </c>
      <c r="B22">
        <f>B14*6.193</f>
        <v>71.863857187649984</v>
      </c>
      <c r="C22" s="6">
        <f t="shared" ref="C22:BF22" si="2">C14*6.193</f>
        <v>78.123080094741013</v>
      </c>
      <c r="D22" s="6">
        <f t="shared" si="2"/>
        <v>83.870785788041985</v>
      </c>
      <c r="E22" s="6">
        <f t="shared" si="2"/>
        <v>91.363341561898864</v>
      </c>
      <c r="F22" s="6">
        <f t="shared" si="2"/>
        <v>98.665398542183027</v>
      </c>
      <c r="G22" s="6">
        <f t="shared" si="2"/>
        <v>108.67040407349205</v>
      </c>
      <c r="H22" s="6">
        <f t="shared" si="2"/>
        <v>114.797251985306</v>
      </c>
      <c r="I22" s="6">
        <f t="shared" si="2"/>
        <v>121.05556677978568</v>
      </c>
      <c r="J22" s="6">
        <f t="shared" si="2"/>
        <v>132.35311993719171</v>
      </c>
      <c r="K22" s="6">
        <f t="shared" si="2"/>
        <v>132.62275668215679</v>
      </c>
      <c r="L22" s="6">
        <f t="shared" si="2"/>
        <v>126.15715818488415</v>
      </c>
      <c r="M22" s="6">
        <f t="shared" si="2"/>
        <v>136.62172018573131</v>
      </c>
      <c r="N22" s="6">
        <f t="shared" si="2"/>
        <v>141.82105815381863</v>
      </c>
      <c r="O22" s="6">
        <f t="shared" si="2"/>
        <v>143.1366986355176</v>
      </c>
      <c r="P22" s="6">
        <f t="shared" si="2"/>
        <v>149.34176019758706</v>
      </c>
      <c r="Q22" s="6">
        <f t="shared" si="2"/>
        <v>142.27713268114547</v>
      </c>
      <c r="R22" s="6">
        <f t="shared" si="2"/>
        <v>134.55765463716963</v>
      </c>
      <c r="S22" s="6">
        <f t="shared" si="2"/>
        <v>129.45767283968391</v>
      </c>
      <c r="T22" s="6">
        <f t="shared" si="2"/>
        <v>127.92280356007211</v>
      </c>
      <c r="U22" s="6">
        <f t="shared" si="2"/>
        <v>130.292403822647</v>
      </c>
      <c r="V22" s="6">
        <f t="shared" si="2"/>
        <v>129.62442979569764</v>
      </c>
      <c r="W22" s="6">
        <f t="shared" si="2"/>
        <v>136.02411530791107</v>
      </c>
      <c r="X22" s="6">
        <f t="shared" si="2"/>
        <v>136.54519665897791</v>
      </c>
      <c r="Y22" s="6">
        <f t="shared" si="2"/>
        <v>142.04749243884265</v>
      </c>
      <c r="Z22" s="6">
        <f t="shared" si="2"/>
        <v>144.19731268788189</v>
      </c>
      <c r="AA22" s="6">
        <f t="shared" si="2"/>
        <v>146.97838979957493</v>
      </c>
      <c r="AB22" s="6">
        <f t="shared" si="2"/>
        <v>146.62486131314543</v>
      </c>
      <c r="AC22" s="6">
        <f t="shared" si="2"/>
        <v>148.5202056052712</v>
      </c>
      <c r="AD22" s="6">
        <f t="shared" si="2"/>
        <v>148.94555715405878</v>
      </c>
      <c r="AE22" s="6">
        <f t="shared" si="2"/>
        <v>151.17160922521919</v>
      </c>
      <c r="AF22" s="6">
        <f t="shared" si="2"/>
        <v>153.35084216641681</v>
      </c>
      <c r="AG22" s="6">
        <f t="shared" si="2"/>
        <v>157.05137481907039</v>
      </c>
      <c r="AH22" s="6">
        <f t="shared" si="2"/>
        <v>161.0627930405067</v>
      </c>
      <c r="AI22" s="6">
        <f t="shared" si="2"/>
        <v>165.05148191549026</v>
      </c>
      <c r="AJ22" s="6">
        <f t="shared" si="2"/>
        <v>161.66280556387758</v>
      </c>
      <c r="AK22" s="6">
        <f t="shared" si="2"/>
        <v>168.49074070528968</v>
      </c>
      <c r="AL22" s="6">
        <f t="shared" si="2"/>
        <v>169.03262955368291</v>
      </c>
      <c r="AM22" s="6">
        <f t="shared" si="2"/>
        <v>167.25947772979214</v>
      </c>
      <c r="AN22" s="6">
        <f t="shared" si="2"/>
        <v>174.40492309641229</v>
      </c>
      <c r="AO22" s="6">
        <f t="shared" si="2"/>
        <v>182.71785596986174</v>
      </c>
      <c r="AP22" s="6">
        <f t="shared" si="2"/>
        <v>184.91783683741576</v>
      </c>
      <c r="AQ22" s="6">
        <f t="shared" si="2"/>
        <v>186.6108038649576</v>
      </c>
      <c r="AR22" s="6">
        <f t="shared" si="2"/>
        <v>186.36211882785443</v>
      </c>
      <c r="AS22" s="6">
        <f t="shared" si="2"/>
        <v>187.88528973245022</v>
      </c>
      <c r="AT22" s="6">
        <f t="shared" si="2"/>
        <v>184.20292848287102</v>
      </c>
      <c r="AU22" s="6">
        <f t="shared" si="2"/>
        <v>188.31783603040901</v>
      </c>
      <c r="AV22" s="6">
        <f t="shared" si="2"/>
        <v>189.99111388624155</v>
      </c>
      <c r="AW22" s="6">
        <f t="shared" si="2"/>
        <v>194.86914248966295</v>
      </c>
      <c r="AX22" s="6">
        <f t="shared" si="2"/>
        <v>195.71896125843759</v>
      </c>
      <c r="AY22" s="6">
        <f t="shared" si="2"/>
        <v>200.59439673464775</v>
      </c>
      <c r="AZ22" s="6">
        <f t="shared" si="2"/>
        <v>207.36726963139424</v>
      </c>
      <c r="BA22" s="6">
        <f t="shared" si="2"/>
        <v>208.08060559405229</v>
      </c>
      <c r="BB22" s="6">
        <f t="shared" si="2"/>
        <v>209.19524141900277</v>
      </c>
      <c r="BC22" s="6">
        <f t="shared" si="2"/>
        <v>214.45726190498758</v>
      </c>
      <c r="BD22" s="6">
        <f t="shared" si="2"/>
        <v>214.55169813879453</v>
      </c>
      <c r="BE22" s="6">
        <f t="shared" si="2"/>
        <v>200.03634448068848</v>
      </c>
      <c r="BF22" s="6">
        <f t="shared" si="2"/>
        <v>203.16174575759084</v>
      </c>
    </row>
    <row r="23" spans="1:58">
      <c r="A23" s="6" t="s">
        <v>1278</v>
      </c>
      <c r="B23">
        <f>B15*0.0383</f>
        <v>0</v>
      </c>
      <c r="C23" s="6">
        <f t="shared" ref="C23:BF23" si="3">C15*0.0383</f>
        <v>0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  <c r="J23" s="6">
        <f t="shared" si="3"/>
        <v>0</v>
      </c>
      <c r="K23" s="6">
        <f t="shared" si="3"/>
        <v>0</v>
      </c>
      <c r="L23" s="6">
        <f t="shared" si="3"/>
        <v>0</v>
      </c>
      <c r="M23" s="6">
        <f t="shared" si="3"/>
        <v>0</v>
      </c>
      <c r="N23" s="6">
        <f t="shared" si="3"/>
        <v>0</v>
      </c>
      <c r="O23" s="6">
        <f t="shared" si="3"/>
        <v>0</v>
      </c>
      <c r="P23" s="6">
        <f t="shared" si="3"/>
        <v>0</v>
      </c>
      <c r="Q23" s="6">
        <f t="shared" si="3"/>
        <v>2715.0533055363644</v>
      </c>
      <c r="R23" s="6">
        <f t="shared" si="3"/>
        <v>2813.8312630019864</v>
      </c>
      <c r="S23" s="6">
        <f t="shared" si="3"/>
        <v>2903.3454129652273</v>
      </c>
      <c r="T23" s="6">
        <f t="shared" si="3"/>
        <v>2964.2057983867926</v>
      </c>
      <c r="U23" s="6">
        <f t="shared" si="3"/>
        <v>3072.1190071000574</v>
      </c>
      <c r="V23" s="6">
        <f t="shared" si="3"/>
        <v>3156.1330311465695</v>
      </c>
      <c r="W23" s="6">
        <f t="shared" si="3"/>
        <v>3382.9594054484173</v>
      </c>
      <c r="X23" s="6">
        <f t="shared" si="3"/>
        <v>3479.0303151410199</v>
      </c>
      <c r="Y23" s="6">
        <f t="shared" si="3"/>
        <v>3629.0215051341434</v>
      </c>
      <c r="Z23" s="6">
        <f t="shared" si="3"/>
        <v>4039.2639745079528</v>
      </c>
      <c r="AA23" s="6">
        <f t="shared" si="3"/>
        <v>4150.3033857868204</v>
      </c>
      <c r="AB23" s="6">
        <f t="shared" si="3"/>
        <v>4371.9516719854091</v>
      </c>
      <c r="AC23" s="6">
        <f t="shared" si="3"/>
        <v>4475.2113677431153</v>
      </c>
      <c r="AD23" s="6">
        <f t="shared" si="3"/>
        <v>4520.1611136491101</v>
      </c>
      <c r="AE23" s="6">
        <f t="shared" si="3"/>
        <v>4550.9587830012069</v>
      </c>
      <c r="AF23" s="6">
        <f t="shared" si="3"/>
        <v>4561.0772583604867</v>
      </c>
      <c r="AG23" s="6">
        <f t="shared" si="3"/>
        <v>4685.5898664110691</v>
      </c>
      <c r="AH23" s="6">
        <f t="shared" si="3"/>
        <v>4788.9921560414286</v>
      </c>
      <c r="AI23" s="6">
        <f t="shared" si="3"/>
        <v>4922.3890088645694</v>
      </c>
      <c r="AJ23" s="6">
        <f t="shared" si="3"/>
        <v>5051.7864637553812</v>
      </c>
      <c r="AK23" s="6">
        <f t="shared" si="3"/>
        <v>5286.2882997821735</v>
      </c>
      <c r="AL23" s="6">
        <f t="shared" si="3"/>
        <v>5840.0472791765596</v>
      </c>
      <c r="AM23" s="6">
        <f t="shared" si="3"/>
        <v>5894.3523870443505</v>
      </c>
      <c r="AN23" s="6">
        <f t="shared" si="3"/>
        <v>5920.4456930667811</v>
      </c>
      <c r="AO23" s="6">
        <f t="shared" si="3"/>
        <v>5937.2589606957845</v>
      </c>
      <c r="AP23" s="6">
        <f t="shared" si="3"/>
        <v>5874.9419287563633</v>
      </c>
      <c r="AQ23" s="6">
        <f t="shared" si="3"/>
        <v>5947.4176620050184</v>
      </c>
      <c r="AR23" s="6">
        <f t="shared" si="3"/>
        <v>6230.3458228658046</v>
      </c>
      <c r="AS23" s="6">
        <f t="shared" si="3"/>
        <v>6356.3283718888679</v>
      </c>
      <c r="AT23" s="6">
        <f t="shared" si="3"/>
        <v>6471.7831343531288</v>
      </c>
      <c r="AU23" s="6">
        <f t="shared" si="3"/>
        <v>6891.7337539443633</v>
      </c>
      <c r="AV23" s="6">
        <f t="shared" si="3"/>
        <v>6967.5162003216901</v>
      </c>
      <c r="AW23" s="6">
        <f t="shared" si="3"/>
        <v>6924.4563607472182</v>
      </c>
      <c r="AX23" s="6">
        <f t="shared" si="3"/>
        <v>6943.7445230757085</v>
      </c>
      <c r="AY23" s="6">
        <f t="shared" si="3"/>
        <v>7015.1188733072458</v>
      </c>
      <c r="AZ23" s="6">
        <f t="shared" si="3"/>
        <v>6939.7068227806503</v>
      </c>
      <c r="BA23" s="6">
        <f t="shared" si="3"/>
        <v>7029.4308880853296</v>
      </c>
      <c r="BB23" s="6">
        <f t="shared" si="3"/>
        <v>7193.8264860636737</v>
      </c>
      <c r="BC23" s="6">
        <f t="shared" si="3"/>
        <v>7240.7628535386784</v>
      </c>
      <c r="BD23" s="6">
        <f t="shared" si="3"/>
        <v>7287.2596738338234</v>
      </c>
      <c r="BE23" s="6">
        <f t="shared" si="3"/>
        <v>7203.2428591495154</v>
      </c>
      <c r="BF23" s="6">
        <f t="shared" si="3"/>
        <v>0</v>
      </c>
    </row>
    <row r="24" spans="1:58">
      <c r="A24" s="6" t="s">
        <v>1279</v>
      </c>
      <c r="B24">
        <f>B16*0.0383</f>
        <v>0</v>
      </c>
      <c r="C24" s="6">
        <f t="shared" ref="C24:BF24" si="4">C16*0.0383</f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37.384596459083603</v>
      </c>
      <c r="H24" s="6">
        <f t="shared" si="4"/>
        <v>39.989781757052405</v>
      </c>
      <c r="I24" s="6">
        <f t="shared" si="4"/>
        <v>41.95950446767278</v>
      </c>
      <c r="J24" s="6">
        <f t="shared" si="4"/>
        <v>43.978747393495809</v>
      </c>
      <c r="K24" s="6">
        <f t="shared" si="4"/>
        <v>44.907149397330357</v>
      </c>
      <c r="L24" s="6">
        <f t="shared" si="4"/>
        <v>45.002893055881025</v>
      </c>
      <c r="M24" s="6">
        <f t="shared" si="4"/>
        <v>46.943468931982586</v>
      </c>
      <c r="N24" s="6">
        <f t="shared" si="4"/>
        <v>48.925035247445585</v>
      </c>
      <c r="O24" s="6">
        <f t="shared" si="4"/>
        <v>50.581303181498647</v>
      </c>
      <c r="P24" s="6">
        <f t="shared" si="4"/>
        <v>53.991591427059035</v>
      </c>
      <c r="Q24" s="6">
        <f t="shared" si="4"/>
        <v>54.705185362435991</v>
      </c>
      <c r="R24" s="6">
        <f t="shared" si="4"/>
        <v>55.65365761542828</v>
      </c>
      <c r="S24" s="6">
        <f t="shared" si="4"/>
        <v>55.908383692338333</v>
      </c>
      <c r="T24" s="6">
        <f t="shared" si="4"/>
        <v>56.408467957087851</v>
      </c>
      <c r="U24" s="6">
        <f t="shared" si="4"/>
        <v>61.236409112832163</v>
      </c>
      <c r="V24" s="6">
        <f t="shared" si="4"/>
        <v>62.851619928735431</v>
      </c>
      <c r="W24" s="6">
        <f t="shared" si="4"/>
        <v>64.477230427700732</v>
      </c>
      <c r="X24" s="6">
        <f t="shared" si="4"/>
        <v>67.708953408237306</v>
      </c>
      <c r="Y24" s="6">
        <f t="shared" si="4"/>
        <v>70.693252459565656</v>
      </c>
      <c r="Z24" s="6">
        <f t="shared" si="4"/>
        <v>73.05965903645972</v>
      </c>
      <c r="AA24" s="6">
        <f t="shared" si="4"/>
        <v>75.440148978075996</v>
      </c>
      <c r="AB24" s="6">
        <f t="shared" si="4"/>
        <v>76.445612041678302</v>
      </c>
      <c r="AC24" s="6">
        <f t="shared" si="4"/>
        <v>76.670251275729697</v>
      </c>
      <c r="AD24" s="6">
        <f t="shared" si="4"/>
        <v>77.543324832622389</v>
      </c>
      <c r="AE24" s="6">
        <f t="shared" si="4"/>
        <v>78.677848065979717</v>
      </c>
      <c r="AF24" s="6">
        <f t="shared" si="4"/>
        <v>79.983815432342894</v>
      </c>
      <c r="AG24" s="6">
        <f t="shared" si="4"/>
        <v>83.876863217268124</v>
      </c>
      <c r="AH24" s="6">
        <f t="shared" si="4"/>
        <v>83.811786441513405</v>
      </c>
      <c r="AI24" s="6">
        <f t="shared" si="4"/>
        <v>86.030739938517669</v>
      </c>
      <c r="AJ24" s="6">
        <f t="shared" si="4"/>
        <v>88.483535881015598</v>
      </c>
      <c r="AK24" s="6">
        <f t="shared" si="4"/>
        <v>91.947451625423128</v>
      </c>
      <c r="AL24" s="6">
        <f t="shared" si="4"/>
        <v>94.11911014355924</v>
      </c>
      <c r="AM24" s="6">
        <f t="shared" si="4"/>
        <v>96.317972091562794</v>
      </c>
      <c r="AN24" s="6">
        <f t="shared" si="4"/>
        <v>99.763097396442561</v>
      </c>
      <c r="AO24" s="6">
        <f t="shared" si="4"/>
        <v>103.15356867730097</v>
      </c>
      <c r="AP24" s="6">
        <f t="shared" si="4"/>
        <v>105.62285090276343</v>
      </c>
      <c r="AQ24" s="6">
        <f t="shared" si="4"/>
        <v>109.22503407756994</v>
      </c>
      <c r="AR24" s="6">
        <f t="shared" si="4"/>
        <v>112.13771899217659</v>
      </c>
      <c r="AS24" s="6">
        <f t="shared" si="4"/>
        <v>116.24211648970564</v>
      </c>
      <c r="AT24" s="6">
        <f t="shared" si="4"/>
        <v>112.63689954249591</v>
      </c>
      <c r="AU24" s="6">
        <f t="shared" si="4"/>
        <v>120.65344887073726</v>
      </c>
      <c r="AV24" s="6">
        <f t="shared" si="4"/>
        <v>124.75405941336813</v>
      </c>
      <c r="AW24" s="6">
        <f t="shared" si="4"/>
        <v>127.39178423826471</v>
      </c>
      <c r="AX24" s="6">
        <f t="shared" si="4"/>
        <v>128.89411384288005</v>
      </c>
      <c r="AY24" s="6">
        <f t="shared" si="4"/>
        <v>131.49625396259196</v>
      </c>
      <c r="AZ24" s="6">
        <f t="shared" si="4"/>
        <v>134.47406946660519</v>
      </c>
      <c r="BA24" s="6">
        <f t="shared" si="4"/>
        <v>135.76320089645898</v>
      </c>
      <c r="BB24" s="6">
        <f t="shared" si="4"/>
        <v>140.69463346587096</v>
      </c>
      <c r="BC24" s="6">
        <f t="shared" si="4"/>
        <v>147.51928669169573</v>
      </c>
      <c r="BD24" s="6">
        <f t="shared" si="4"/>
        <v>151.9642049780511</v>
      </c>
      <c r="BE24" s="6">
        <f t="shared" si="4"/>
        <v>147.89603858067755</v>
      </c>
      <c r="BF24" s="6">
        <f t="shared" si="4"/>
        <v>154.61261030590134</v>
      </c>
    </row>
    <row r="25" spans="1:58">
      <c r="A25" s="6" t="s">
        <v>1280</v>
      </c>
      <c r="B25">
        <f>B17*0.0293076</f>
        <v>0</v>
      </c>
      <c r="C25" s="6">
        <f t="shared" ref="C25:BF25" si="5">C17*0.0293076</f>
        <v>0</v>
      </c>
      <c r="D25" s="6">
        <f t="shared" si="5"/>
        <v>0</v>
      </c>
      <c r="E25" s="6">
        <f t="shared" si="5"/>
        <v>0</v>
      </c>
      <c r="F25" s="6">
        <f t="shared" si="5"/>
        <v>0</v>
      </c>
      <c r="G25" s="6">
        <f t="shared" si="5"/>
        <v>0</v>
      </c>
      <c r="H25" s="6">
        <f t="shared" si="5"/>
        <v>0</v>
      </c>
      <c r="I25" s="6">
        <f t="shared" si="5"/>
        <v>0</v>
      </c>
      <c r="J25" s="6">
        <f t="shared" si="5"/>
        <v>0</v>
      </c>
      <c r="K25" s="6">
        <f t="shared" si="5"/>
        <v>0</v>
      </c>
      <c r="L25" s="6">
        <f t="shared" si="5"/>
        <v>0</v>
      </c>
      <c r="M25" s="6">
        <f t="shared" si="5"/>
        <v>0</v>
      </c>
      <c r="N25" s="6">
        <f t="shared" si="5"/>
        <v>0</v>
      </c>
      <c r="O25" s="6">
        <f t="shared" si="5"/>
        <v>0</v>
      </c>
      <c r="P25" s="6">
        <f t="shared" si="5"/>
        <v>0</v>
      </c>
      <c r="Q25" s="6">
        <f t="shared" si="5"/>
        <v>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>
        <f t="shared" si="5"/>
        <v>31479.5276208</v>
      </c>
      <c r="BF25" s="6">
        <f t="shared" si="5"/>
        <v>0</v>
      </c>
    </row>
    <row r="26" spans="1:58">
      <c r="A26" s="6" t="s">
        <v>1281</v>
      </c>
      <c r="B26" s="6">
        <f>B18*0.0293076</f>
        <v>0</v>
      </c>
      <c r="C26" s="6">
        <f t="shared" ref="C26:BF26" si="6">C18*0.0293076</f>
        <v>0</v>
      </c>
      <c r="D26" s="6">
        <f t="shared" si="6"/>
        <v>0</v>
      </c>
      <c r="E26" s="6">
        <f t="shared" si="6"/>
        <v>0</v>
      </c>
      <c r="F26" s="6">
        <f t="shared" si="6"/>
        <v>0</v>
      </c>
      <c r="G26" s="6">
        <f t="shared" si="6"/>
        <v>0</v>
      </c>
      <c r="H26" s="6">
        <f t="shared" si="6"/>
        <v>0</v>
      </c>
      <c r="I26" s="6">
        <f t="shared" si="6"/>
        <v>0</v>
      </c>
      <c r="J26" s="6">
        <f t="shared" si="6"/>
        <v>0</v>
      </c>
      <c r="K26" s="6">
        <f t="shared" si="6"/>
        <v>0</v>
      </c>
      <c r="L26" s="6">
        <f t="shared" si="6"/>
        <v>0</v>
      </c>
      <c r="M26" s="6">
        <f t="shared" si="6"/>
        <v>0</v>
      </c>
      <c r="N26" s="6">
        <f t="shared" si="6"/>
        <v>0</v>
      </c>
      <c r="O26" s="6">
        <f t="shared" si="6"/>
        <v>0</v>
      </c>
      <c r="P26" s="6">
        <f t="shared" si="6"/>
        <v>0</v>
      </c>
      <c r="Q26" s="6">
        <f t="shared" si="6"/>
        <v>0</v>
      </c>
      <c r="R26" s="6">
        <f t="shared" si="6"/>
        <v>114.78363128861466</v>
      </c>
      <c r="S26" s="6">
        <f t="shared" si="6"/>
        <v>118.85570924899548</v>
      </c>
      <c r="T26" s="6">
        <f t="shared" si="6"/>
        <v>119.10154446074917</v>
      </c>
      <c r="U26" s="6">
        <f t="shared" si="6"/>
        <v>124.86601638276682</v>
      </c>
      <c r="V26" s="6">
        <f t="shared" si="6"/>
        <v>130.79417138517746</v>
      </c>
      <c r="W26" s="6">
        <f t="shared" si="6"/>
        <v>134.19425856307993</v>
      </c>
      <c r="X26" s="6">
        <f t="shared" si="6"/>
        <v>136.83674436580876</v>
      </c>
      <c r="Y26" s="6">
        <f t="shared" si="6"/>
        <v>140.01045647100284</v>
      </c>
      <c r="Z26" s="6">
        <f t="shared" si="6"/>
        <v>142.64483811599837</v>
      </c>
      <c r="AA26" s="6">
        <f t="shared" si="6"/>
        <v>139.63044426558562</v>
      </c>
      <c r="AB26" s="6">
        <f t="shared" si="6"/>
        <v>134.51758897373034</v>
      </c>
      <c r="AC26" s="6">
        <f t="shared" si="6"/>
        <v>133.54731056461421</v>
      </c>
      <c r="AD26" s="6">
        <f t="shared" si="6"/>
        <v>129.68321286240891</v>
      </c>
      <c r="AE26" s="6">
        <f t="shared" si="6"/>
        <v>132.23674842211375</v>
      </c>
      <c r="AF26" s="6">
        <f t="shared" si="6"/>
        <v>135.9506473773759</v>
      </c>
      <c r="AG26" s="6">
        <f t="shared" si="6"/>
        <v>137.8529850594993</v>
      </c>
      <c r="AH26" s="6">
        <f t="shared" si="6"/>
        <v>138.95878888130576</v>
      </c>
      <c r="AI26" s="6">
        <f t="shared" si="6"/>
        <v>136.20886575025708</v>
      </c>
      <c r="AJ26" s="6">
        <f t="shared" si="6"/>
        <v>136.39220980159951</v>
      </c>
      <c r="AK26" s="6">
        <f t="shared" si="6"/>
        <v>137.97434460053671</v>
      </c>
      <c r="AL26" s="6">
        <f t="shared" si="6"/>
        <v>144.21432420868459</v>
      </c>
      <c r="AM26" s="6">
        <f t="shared" si="6"/>
        <v>145.54593490014366</v>
      </c>
      <c r="AN26" s="6">
        <f t="shared" si="6"/>
        <v>155.95693732748077</v>
      </c>
      <c r="AO26" s="6">
        <f t="shared" si="6"/>
        <v>167.91750873544953</v>
      </c>
      <c r="AP26" s="6">
        <f t="shared" si="6"/>
        <v>178.39698467879725</v>
      </c>
      <c r="AQ26" s="6">
        <f t="shared" si="6"/>
        <v>188.15325334186383</v>
      </c>
      <c r="AR26" s="6">
        <f t="shared" si="6"/>
        <v>195.57589113095429</v>
      </c>
      <c r="AS26" s="6">
        <f t="shared" si="6"/>
        <v>203.21895409062293</v>
      </c>
      <c r="AT26" s="6">
        <f t="shared" si="6"/>
        <v>206.6244848909304</v>
      </c>
      <c r="AU26" s="6">
        <f t="shared" si="6"/>
        <v>218.64784239716349</v>
      </c>
      <c r="AV26" s="6">
        <f t="shared" si="6"/>
        <v>233.19020238040963</v>
      </c>
      <c r="AW26" s="6">
        <f t="shared" si="6"/>
        <v>239.89936510522247</v>
      </c>
      <c r="AX26" s="6">
        <f t="shared" si="6"/>
        <v>241.96550739753508</v>
      </c>
      <c r="AY26" s="6">
        <f t="shared" si="6"/>
        <v>239.72958800317076</v>
      </c>
      <c r="AZ26" s="6">
        <f t="shared" si="6"/>
        <v>232.92955724836767</v>
      </c>
      <c r="BA26" s="6">
        <f t="shared" si="6"/>
        <v>219.10331871696636</v>
      </c>
      <c r="BB26" s="6">
        <f t="shared" si="6"/>
        <v>225.54357578277228</v>
      </c>
      <c r="BC26" s="6">
        <f t="shared" si="6"/>
        <v>236.46800284406203</v>
      </c>
      <c r="BD26" s="6">
        <f t="shared" si="6"/>
        <v>237.72457786000706</v>
      </c>
      <c r="BE26" s="6">
        <f t="shared" si="6"/>
        <v>226.6058463047118</v>
      </c>
      <c r="BF26" s="6">
        <f t="shared" si="6"/>
        <v>239.51981182128119</v>
      </c>
    </row>
    <row r="28" spans="1:58" s="32" customFormat="1">
      <c r="A28" s="32" t="s">
        <v>1290</v>
      </c>
      <c r="R28" s="32">
        <f>R22+R24+R26</f>
        <v>304.99494354121259</v>
      </c>
      <c r="S28" s="32">
        <f t="shared" ref="S28:BF28" si="7">S22+S24+S26</f>
        <v>304.22176578101772</v>
      </c>
      <c r="T28" s="32">
        <f t="shared" si="7"/>
        <v>303.43281597790912</v>
      </c>
      <c r="U28" s="32">
        <f t="shared" si="7"/>
        <v>316.39482931824597</v>
      </c>
      <c r="V28" s="32">
        <f t="shared" si="7"/>
        <v>323.27022110961053</v>
      </c>
      <c r="W28" s="32">
        <f t="shared" si="7"/>
        <v>334.69560429869171</v>
      </c>
      <c r="X28" s="32">
        <f t="shared" si="7"/>
        <v>341.090894433024</v>
      </c>
      <c r="Y28" s="32">
        <f t="shared" si="7"/>
        <v>352.75120136941115</v>
      </c>
      <c r="Z28" s="32">
        <f t="shared" si="7"/>
        <v>359.90180984033998</v>
      </c>
      <c r="AA28" s="32">
        <f t="shared" si="7"/>
        <v>362.04898304323655</v>
      </c>
      <c r="AB28" s="32">
        <f t="shared" si="7"/>
        <v>357.58806232855409</v>
      </c>
      <c r="AC28" s="32">
        <f t="shared" si="7"/>
        <v>358.73776744561508</v>
      </c>
      <c r="AD28" s="32">
        <f t="shared" si="7"/>
        <v>356.17209484909006</v>
      </c>
      <c r="AE28" s="32">
        <f t="shared" si="7"/>
        <v>362.08620571331267</v>
      </c>
      <c r="AF28" s="32">
        <f t="shared" si="7"/>
        <v>369.28530497613559</v>
      </c>
      <c r="AG28" s="32">
        <f t="shared" si="7"/>
        <v>378.78122309583784</v>
      </c>
      <c r="AH28" s="32">
        <f t="shared" si="7"/>
        <v>383.83336836332592</v>
      </c>
      <c r="AI28" s="32">
        <f t="shared" si="7"/>
        <v>387.29108760426499</v>
      </c>
      <c r="AJ28" s="32">
        <f t="shared" si="7"/>
        <v>386.53855124649272</v>
      </c>
      <c r="AK28" s="32">
        <f t="shared" si="7"/>
        <v>398.41253693124952</v>
      </c>
      <c r="AL28" s="32">
        <f t="shared" si="7"/>
        <v>407.36606390592669</v>
      </c>
      <c r="AM28" s="32">
        <f t="shared" si="7"/>
        <v>409.12338472149861</v>
      </c>
      <c r="AN28" s="32">
        <f t="shared" si="7"/>
        <v>430.12495782033562</v>
      </c>
      <c r="AO28" s="32">
        <f t="shared" si="7"/>
        <v>453.78893338261224</v>
      </c>
      <c r="AP28" s="32">
        <f t="shared" si="7"/>
        <v>468.93767241897643</v>
      </c>
      <c r="AQ28" s="32">
        <f t="shared" si="7"/>
        <v>483.98909128439135</v>
      </c>
      <c r="AR28" s="32">
        <f t="shared" si="7"/>
        <v>494.07572895098531</v>
      </c>
      <c r="AS28" s="32">
        <f t="shared" si="7"/>
        <v>507.34636031277876</v>
      </c>
      <c r="AT28" s="32">
        <f t="shared" si="7"/>
        <v>503.46431291629733</v>
      </c>
      <c r="AU28" s="32">
        <f t="shared" si="7"/>
        <v>527.61912729830976</v>
      </c>
      <c r="AV28" s="32">
        <f t="shared" si="7"/>
        <v>547.93537568001932</v>
      </c>
      <c r="AW28" s="32">
        <f t="shared" si="7"/>
        <v>562.16029183315015</v>
      </c>
      <c r="AX28" s="32">
        <f t="shared" si="7"/>
        <v>566.57858249885271</v>
      </c>
      <c r="AY28" s="32">
        <f t="shared" si="7"/>
        <v>571.82023870041053</v>
      </c>
      <c r="AZ28" s="32">
        <f t="shared" si="7"/>
        <v>574.77089634636707</v>
      </c>
      <c r="BA28" s="32">
        <f t="shared" si="7"/>
        <v>562.9471252074776</v>
      </c>
      <c r="BB28" s="32">
        <f t="shared" si="7"/>
        <v>575.43345066764596</v>
      </c>
      <c r="BC28" s="32">
        <f t="shared" si="7"/>
        <v>598.44455144074527</v>
      </c>
      <c r="BD28" s="32">
        <f t="shared" si="7"/>
        <v>604.24048097685272</v>
      </c>
      <c r="BE28" s="32">
        <f t="shared" si="7"/>
        <v>574.53822936607787</v>
      </c>
      <c r="BF28" s="32">
        <f t="shared" si="7"/>
        <v>597.2941678847734</v>
      </c>
    </row>
    <row r="29" spans="1:58" s="32" customFormat="1">
      <c r="A29" s="32" t="s">
        <v>1291</v>
      </c>
      <c r="R29" s="32">
        <f>S29+R26+R24+R22</f>
        <v>66303.010101619002</v>
      </c>
      <c r="S29" s="32">
        <f t="shared" ref="S29:BC29" si="8">T29+S26+S24+S22</f>
        <v>65998.015158077775</v>
      </c>
      <c r="T29" s="32">
        <f t="shared" si="8"/>
        <v>65693.793392296764</v>
      </c>
      <c r="U29" s="32">
        <f t="shared" si="8"/>
        <v>65390.360576318853</v>
      </c>
      <c r="V29" s="32">
        <f t="shared" si="8"/>
        <v>65073.965747000606</v>
      </c>
      <c r="W29" s="32">
        <f t="shared" si="8"/>
        <v>64750.695525891002</v>
      </c>
      <c r="X29" s="32">
        <f t="shared" si="8"/>
        <v>64415.999921592309</v>
      </c>
      <c r="Y29" s="32">
        <f t="shared" si="8"/>
        <v>64074.909027159287</v>
      </c>
      <c r="Z29" s="32">
        <f t="shared" si="8"/>
        <v>63722.157825789873</v>
      </c>
      <c r="AA29" s="32">
        <f t="shared" si="8"/>
        <v>63362.256015949533</v>
      </c>
      <c r="AB29" s="32">
        <f t="shared" si="8"/>
        <v>63000.207032906292</v>
      </c>
      <c r="AC29" s="32">
        <f t="shared" si="8"/>
        <v>62642.618970577736</v>
      </c>
      <c r="AD29" s="32">
        <f t="shared" si="8"/>
        <v>62283.881203132114</v>
      </c>
      <c r="AE29" s="32">
        <f t="shared" si="8"/>
        <v>61927.709108283023</v>
      </c>
      <c r="AF29" s="32">
        <f t="shared" si="8"/>
        <v>61565.622902569718</v>
      </c>
      <c r="AG29" s="32">
        <f t="shared" si="8"/>
        <v>61196.337597593585</v>
      </c>
      <c r="AH29" s="32">
        <f t="shared" si="8"/>
        <v>60817.556374497748</v>
      </c>
      <c r="AI29" s="32">
        <f t="shared" si="8"/>
        <v>60433.723006134423</v>
      </c>
      <c r="AJ29" s="32">
        <f t="shared" si="8"/>
        <v>60046.431918530157</v>
      </c>
      <c r="AK29" s="32">
        <f t="shared" si="8"/>
        <v>59659.893367283665</v>
      </c>
      <c r="AL29" s="32">
        <f t="shared" si="8"/>
        <v>59261.480830352411</v>
      </c>
      <c r="AM29" s="32">
        <f t="shared" si="8"/>
        <v>58854.114766446488</v>
      </c>
      <c r="AN29" s="32">
        <f t="shared" si="8"/>
        <v>58444.991381724984</v>
      </c>
      <c r="AO29" s="32">
        <f t="shared" si="8"/>
        <v>58014.866423904648</v>
      </c>
      <c r="AP29" s="32">
        <f t="shared" si="8"/>
        <v>57561.077490522039</v>
      </c>
      <c r="AQ29" s="32">
        <f t="shared" si="8"/>
        <v>57092.139818103067</v>
      </c>
      <c r="AR29" s="32">
        <f t="shared" si="8"/>
        <v>56608.150726818676</v>
      </c>
      <c r="AS29" s="32">
        <f t="shared" si="8"/>
        <v>56114.07499786769</v>
      </c>
      <c r="AT29" s="32">
        <f t="shared" si="8"/>
        <v>55606.728637554916</v>
      </c>
      <c r="AU29" s="32">
        <f t="shared" si="8"/>
        <v>55103.264324638621</v>
      </c>
      <c r="AV29" s="32">
        <f t="shared" si="8"/>
        <v>54575.645197340309</v>
      </c>
      <c r="AW29" s="32">
        <f t="shared" si="8"/>
        <v>54027.70982166029</v>
      </c>
      <c r="AX29" s="32">
        <f t="shared" si="8"/>
        <v>53465.549529827142</v>
      </c>
      <c r="AY29" s="32">
        <f t="shared" si="8"/>
        <v>52898.970947328286</v>
      </c>
      <c r="AZ29" s="32">
        <f t="shared" si="8"/>
        <v>52327.150708627873</v>
      </c>
      <c r="BA29" s="32">
        <f t="shared" si="8"/>
        <v>51752.379812281506</v>
      </c>
      <c r="BB29" s="32">
        <f t="shared" si="8"/>
        <v>51189.432687074026</v>
      </c>
      <c r="BC29" s="32">
        <f t="shared" si="8"/>
        <v>50613.99923640638</v>
      </c>
      <c r="BD29" s="32">
        <f>BE29+BD26+BD24+BD22</f>
        <v>50015.554684965631</v>
      </c>
      <c r="BE29" s="32">
        <f>BE25+BE23+BE21</f>
        <v>49411.314203988783</v>
      </c>
    </row>
    <row r="30" spans="1:58">
      <c r="A30" t="s">
        <v>1289</v>
      </c>
      <c r="R30">
        <f>R29*$E$8/($R$28*80+$R$29)</f>
        <v>190058.2956272623</v>
      </c>
      <c r="S30" s="6">
        <f t="shared" ref="S30:BE30" si="9">S29*$E$8/($R$28*80+$R$29)</f>
        <v>189184.02432260304</v>
      </c>
      <c r="T30" s="6">
        <f t="shared" si="9"/>
        <v>188311.96934035656</v>
      </c>
      <c r="U30" s="6">
        <f t="shared" si="9"/>
        <v>187442.17589125439</v>
      </c>
      <c r="V30" s="6">
        <f t="shared" si="9"/>
        <v>186535.22669070767</v>
      </c>
      <c r="W30" s="6">
        <f t="shared" si="9"/>
        <v>185608.56910522291</v>
      </c>
      <c r="X30" s="6">
        <f t="shared" si="9"/>
        <v>184649.16053524317</v>
      </c>
      <c r="Y30" s="6">
        <f t="shared" si="9"/>
        <v>183671.41979691829</v>
      </c>
      <c r="Z30" s="6">
        <f t="shared" si="9"/>
        <v>182660.25466263574</v>
      </c>
      <c r="AA30" s="6">
        <f t="shared" si="9"/>
        <v>181628.59223182627</v>
      </c>
      <c r="AB30" s="6">
        <f t="shared" si="9"/>
        <v>180590.77490580562</v>
      </c>
      <c r="AC30" s="6">
        <f t="shared" si="9"/>
        <v>179565.74485726547</v>
      </c>
      <c r="AD30" s="6">
        <f t="shared" si="9"/>
        <v>178537.41916657137</v>
      </c>
      <c r="AE30" s="6">
        <f t="shared" si="9"/>
        <v>177516.44800412701</v>
      </c>
      <c r="AF30" s="6">
        <f t="shared" si="9"/>
        <v>176478.52397892001</v>
      </c>
      <c r="AG30" s="6">
        <f t="shared" si="9"/>
        <v>175419.96365780657</v>
      </c>
      <c r="AH30" s="6">
        <f t="shared" si="9"/>
        <v>174334.18318468978</v>
      </c>
      <c r="AI30" s="6">
        <f t="shared" si="9"/>
        <v>173233.92068251682</v>
      </c>
      <c r="AJ30" s="6">
        <f t="shared" si="9"/>
        <v>172123.74659073909</v>
      </c>
      <c r="AK30" s="6">
        <f t="shared" si="9"/>
        <v>171015.72965257076</v>
      </c>
      <c r="AL30" s="6">
        <f t="shared" si="9"/>
        <v>169873.67580600129</v>
      </c>
      <c r="AM30" s="6">
        <f t="shared" si="9"/>
        <v>168705.95657751252</v>
      </c>
      <c r="AN30" s="6">
        <f t="shared" si="9"/>
        <v>167533.19996989769</v>
      </c>
      <c r="AO30" s="6">
        <f t="shared" si="9"/>
        <v>166300.24212583015</v>
      </c>
      <c r="AP30" s="6">
        <f t="shared" si="9"/>
        <v>164999.45123985037</v>
      </c>
      <c r="AQ30" s="6">
        <f t="shared" si="9"/>
        <v>163655.23632956546</v>
      </c>
      <c r="AR30" s="6">
        <f t="shared" si="9"/>
        <v>162267.87636429819</v>
      </c>
      <c r="AS30" s="6">
        <f t="shared" si="9"/>
        <v>160851.60294305682</v>
      </c>
      <c r="AT30" s="6">
        <f t="shared" si="9"/>
        <v>159397.28911347419</v>
      </c>
      <c r="AU30" s="6">
        <f t="shared" si="9"/>
        <v>157954.10321474401</v>
      </c>
      <c r="AV30" s="6">
        <f t="shared" si="9"/>
        <v>156441.6772793156</v>
      </c>
      <c r="AW30" s="6">
        <f t="shared" si="9"/>
        <v>154871.01459814896</v>
      </c>
      <c r="AX30" s="6">
        <f t="shared" si="9"/>
        <v>153259.5760409646</v>
      </c>
      <c r="AY30" s="6">
        <f t="shared" si="9"/>
        <v>151635.47240579626</v>
      </c>
      <c r="AZ30" s="6">
        <f t="shared" si="9"/>
        <v>149996.3435064294</v>
      </c>
      <c r="BA30" s="6">
        <f t="shared" si="9"/>
        <v>148348.75651500447</v>
      </c>
      <c r="BB30" s="6">
        <f t="shared" si="9"/>
        <v>146735.06249144176</v>
      </c>
      <c r="BC30" s="6">
        <f t="shared" si="9"/>
        <v>145085.57628088829</v>
      </c>
      <c r="BD30" s="6">
        <f t="shared" si="9"/>
        <v>143370.12850106764</v>
      </c>
      <c r="BE30" s="6">
        <f t="shared" si="9"/>
        <v>141638.06662653966</v>
      </c>
    </row>
    <row r="31" spans="1:58" s="6" customFormat="1"/>
    <row r="33" spans="1:65">
      <c r="W33" s="6" t="s">
        <v>1456</v>
      </c>
      <c r="X33" s="6" t="s">
        <v>1435</v>
      </c>
      <c r="Y33" s="6" t="s">
        <v>1437</v>
      </c>
      <c r="Z33" s="6" t="s">
        <v>1438</v>
      </c>
      <c r="AA33" s="6" t="s">
        <v>1439</v>
      </c>
      <c r="AB33" s="6" t="s">
        <v>1440</v>
      </c>
      <c r="AC33" s="6" t="s">
        <v>1441</v>
      </c>
      <c r="AD33" s="6" t="s">
        <v>1442</v>
      </c>
      <c r="AE33" s="6" t="s">
        <v>1443</v>
      </c>
      <c r="AF33" s="6" t="s">
        <v>1444</v>
      </c>
      <c r="AG33" s="6" t="s">
        <v>1445</v>
      </c>
      <c r="AH33" s="6" t="s">
        <v>1446</v>
      </c>
      <c r="AI33" s="6" t="s">
        <v>1451</v>
      </c>
      <c r="AJ33" s="6" t="s">
        <v>1452</v>
      </c>
      <c r="AK33" s="6" t="s">
        <v>1447</v>
      </c>
      <c r="AL33" s="6" t="s">
        <v>1448</v>
      </c>
      <c r="AM33" s="6" t="s">
        <v>1449</v>
      </c>
      <c r="AN33" s="6" t="s">
        <v>1450</v>
      </c>
      <c r="AO33" s="6" t="s">
        <v>1453</v>
      </c>
      <c r="AP33" s="6" t="s">
        <v>1454</v>
      </c>
      <c r="AQ33" s="6" t="s">
        <v>1455</v>
      </c>
      <c r="AS33" t="s">
        <v>1458</v>
      </c>
    </row>
    <row r="34" spans="1:65">
      <c r="A34" s="6" t="s">
        <v>1436</v>
      </c>
      <c r="B34" s="6" t="s">
        <v>1435</v>
      </c>
      <c r="C34" s="6" t="s">
        <v>1437</v>
      </c>
      <c r="D34" s="6" t="s">
        <v>1438</v>
      </c>
      <c r="E34" s="6" t="s">
        <v>1439</v>
      </c>
      <c r="F34" s="6" t="s">
        <v>1440</v>
      </c>
      <c r="G34" s="6" t="s">
        <v>1441</v>
      </c>
      <c r="H34" s="6" t="s">
        <v>1442</v>
      </c>
      <c r="I34" s="6" t="s">
        <v>1443</v>
      </c>
      <c r="J34" s="6" t="s">
        <v>1444</v>
      </c>
      <c r="K34" s="6" t="s">
        <v>1445</v>
      </c>
      <c r="L34" s="6" t="s">
        <v>1446</v>
      </c>
      <c r="M34" s="6" t="s">
        <v>1451</v>
      </c>
      <c r="N34" s="6" t="s">
        <v>1452</v>
      </c>
      <c r="O34" s="6" t="s">
        <v>1447</v>
      </c>
      <c r="P34" s="6" t="s">
        <v>1448</v>
      </c>
      <c r="Q34" s="6" t="s">
        <v>1449</v>
      </c>
      <c r="R34" s="6" t="s">
        <v>1450</v>
      </c>
      <c r="S34" s="6" t="s">
        <v>1453</v>
      </c>
      <c r="T34" s="6" t="s">
        <v>1454</v>
      </c>
      <c r="U34" s="6" t="s">
        <v>1455</v>
      </c>
      <c r="W34" s="467" t="s">
        <v>1457</v>
      </c>
      <c r="X34" s="467">
        <v>32000000000</v>
      </c>
      <c r="Y34" s="467">
        <v>1800000000</v>
      </c>
      <c r="Z34" s="467">
        <v>320000</v>
      </c>
      <c r="AA34" s="467">
        <v>560000000</v>
      </c>
      <c r="AB34" s="467">
        <v>8300000</v>
      </c>
      <c r="AC34" s="467">
        <v>700000000</v>
      </c>
      <c r="AD34" s="467">
        <v>31695</v>
      </c>
      <c r="AE34" s="467">
        <v>15000</v>
      </c>
      <c r="AF34" s="467">
        <v>85000000</v>
      </c>
      <c r="AG34" s="467">
        <v>89000000</v>
      </c>
      <c r="AH34" s="467">
        <v>4261000000</v>
      </c>
      <c r="AI34" s="467">
        <v>179230000000</v>
      </c>
      <c r="AJ34" s="467">
        <v>16000000</v>
      </c>
      <c r="AK34" s="467">
        <v>95000000</v>
      </c>
      <c r="AL34" s="467">
        <v>69910</v>
      </c>
      <c r="AM34" s="467">
        <v>550000</v>
      </c>
      <c r="AN34" s="467">
        <v>180000</v>
      </c>
      <c r="AO34" s="467">
        <v>15400000</v>
      </c>
      <c r="AP34" s="467">
        <v>63000000</v>
      </c>
      <c r="AQ34" s="467">
        <v>250000000</v>
      </c>
      <c r="AS34" s="6" t="s">
        <v>1435</v>
      </c>
      <c r="AT34" s="6" t="s">
        <v>1437</v>
      </c>
      <c r="AU34" s="6" t="s">
        <v>1438</v>
      </c>
      <c r="AV34" s="6" t="s">
        <v>1439</v>
      </c>
      <c r="AW34" s="6" t="s">
        <v>1440</v>
      </c>
      <c r="AX34" s="6" t="s">
        <v>1441</v>
      </c>
      <c r="AY34" s="6" t="s">
        <v>1442</v>
      </c>
      <c r="AZ34" s="6" t="s">
        <v>1443</v>
      </c>
      <c r="BA34" s="6" t="s">
        <v>1444</v>
      </c>
      <c r="BB34" s="6" t="s">
        <v>1445</v>
      </c>
      <c r="BC34" s="6" t="s">
        <v>1446</v>
      </c>
      <c r="BD34" s="6" t="s">
        <v>1451</v>
      </c>
      <c r="BE34" s="6" t="s">
        <v>1452</v>
      </c>
      <c r="BF34" s="6" t="s">
        <v>1447</v>
      </c>
      <c r="BG34" s="6" t="s">
        <v>1448</v>
      </c>
      <c r="BH34" s="6" t="s">
        <v>1449</v>
      </c>
      <c r="BI34" s="6" t="s">
        <v>1450</v>
      </c>
      <c r="BJ34" s="6" t="s">
        <v>1453</v>
      </c>
      <c r="BK34" s="6" t="s">
        <v>1454</v>
      </c>
      <c r="BL34" s="6" t="s">
        <v>1455</v>
      </c>
      <c r="BM34" t="s">
        <v>1459</v>
      </c>
    </row>
    <row r="35" spans="1:65">
      <c r="A35" s="6">
        <v>1900</v>
      </c>
      <c r="B35" s="464">
        <f>aluminum!P6</f>
        <v>6800</v>
      </c>
      <c r="C35" s="464">
        <f>antimony!M6</f>
        <v>7710</v>
      </c>
      <c r="D35" s="464" t="str">
        <f>bismuth!K6</f>
        <v>NA</v>
      </c>
      <c r="E35" s="464">
        <f>chromium!M6</f>
        <v>16500</v>
      </c>
      <c r="F35" s="464" t="str">
        <f>cobalt!M6</f>
        <v>NA</v>
      </c>
      <c r="G35" s="464">
        <f>copper!M6</f>
        <v>495000</v>
      </c>
      <c r="H35" s="464">
        <f>gold!I6</f>
        <v>386</v>
      </c>
      <c r="I35" s="465" t="str">
        <f>indium!I6</f>
        <v>NA</v>
      </c>
      <c r="J35" s="464">
        <f>lead!K6</f>
        <v>749000</v>
      </c>
      <c r="K35" s="466" t="str">
        <f>lithium!H6</f>
        <v>NA</v>
      </c>
      <c r="L35" s="464">
        <f>manganese!K6</f>
        <v>592000</v>
      </c>
      <c r="M35" s="464" t="str">
        <f>iron!J6</f>
        <v>NA</v>
      </c>
      <c r="N35" s="6">
        <f>molybdenum!J6</f>
        <v>10</v>
      </c>
      <c r="O35" s="464">
        <f>nickel!J6</f>
        <v>9290</v>
      </c>
      <c r="P35" s="466">
        <f>platinum!M6</f>
        <v>6.62</v>
      </c>
      <c r="Q35" s="464">
        <f>silver!L6</f>
        <v>5400</v>
      </c>
      <c r="R35" s="464" t="str">
        <f>tantalum!L6</f>
        <v>NA</v>
      </c>
      <c r="S35" s="464" t="str">
        <f>tin!L6</f>
        <v>NA</v>
      </c>
      <c r="T35" s="464" t="str">
        <f>vanadium!I6</f>
        <v>NA</v>
      </c>
      <c r="U35" s="464">
        <f>zinc!J6</f>
        <v>479000</v>
      </c>
      <c r="X35" s="464">
        <f>SUM(B$35:B154)-SUM(B$35:B35)+X$34</f>
        <v>33458227200</v>
      </c>
      <c r="Y35" s="464">
        <f>SUM(C$35:C154)-SUM(C$35:C35)+Y$34</f>
        <v>1807915480</v>
      </c>
      <c r="Z35" s="464">
        <f>SUM(D$35:D154)-SUM(D$35:D35)+Z$34</f>
        <v>683800</v>
      </c>
      <c r="AA35" s="464">
        <f>SUM(E$35:E154)-SUM(E$35:E35)+AA$34</f>
        <v>853296000</v>
      </c>
      <c r="AB35" s="464">
        <f>SUM(F$35:F154)-SUM(F$35:F35)+AB$34</f>
        <v>11438530</v>
      </c>
      <c r="AC35" s="464">
        <f>SUM(G$35:G154)-SUM(G$35:G35)+AC$34</f>
        <v>1408003000</v>
      </c>
      <c r="AD35" s="464">
        <f>SUM(H$35:H154)-SUM(H$35:H35)+AD$34</f>
        <v>194092</v>
      </c>
      <c r="AE35" s="464">
        <f>SUM(I$35:I154)-SUM(I$35:I35)+AE$34</f>
        <v>31246.3</v>
      </c>
      <c r="AF35" s="464">
        <f>SUM(J$35:J154)-SUM(J$35:J35)+AF$34</f>
        <v>346476000</v>
      </c>
      <c r="AG35" s="464">
        <f>SUM(K$35:K154)-SUM(K$35:K35)+AG$34</f>
        <v>107832707</v>
      </c>
      <c r="AH35" s="464">
        <f>SUM(L$35:L154)-SUM(L$35:L35)+AH$34</f>
        <v>4964737000</v>
      </c>
      <c r="AI35" s="464">
        <f>SUM(M$35:M154)-SUM(M$35:M35)+AI$34</f>
        <v>258121900000</v>
      </c>
      <c r="AJ35" s="464">
        <f>SUM(N$35:N154)-SUM(N$35:N35)+AJ$34</f>
        <v>24644222.399999999</v>
      </c>
      <c r="AK35" s="464">
        <f>SUM(O$35:O154)-SUM(O$35:O35)+AK$34</f>
        <v>164418400</v>
      </c>
      <c r="AL35" s="464">
        <f>SUM(P$35:P154)-SUM(P$35:P35)+AL$34</f>
        <v>87777.06</v>
      </c>
      <c r="AM35" s="464">
        <f>SUM(Q$35:Q154)-SUM(Q$35:Q35)+AM$34</f>
        <v>1833980</v>
      </c>
      <c r="AN35" s="464">
        <f>SUM(R$35:R154)-SUM(R$35:R35)+AN$34</f>
        <v>219649</v>
      </c>
      <c r="AO35" s="464">
        <f>SUM(S$35:S154)-SUM(S$35:S35)+AO$34</f>
        <v>37693500</v>
      </c>
      <c r="AP35" s="464">
        <f>SUM(T$35:T154)-SUM(T$35:T35)+AP$34</f>
        <v>65351733.200000003</v>
      </c>
      <c r="AQ35" s="464">
        <f>SUM(U$35:U154)-SUM(U$35:U35)+AQ$34</f>
        <v>796727000</v>
      </c>
      <c r="AS35" s="468">
        <f>X35/(X$34+SUM(B$35:B154))</f>
        <v>0.99999979676153861</v>
      </c>
      <c r="AT35" s="468">
        <f>Y35/(Y$34+SUM(C$35:C154))</f>
        <v>0.9999957354382959</v>
      </c>
      <c r="AU35" s="468">
        <f>Z35/(Z$34+SUM(D$35:D154))</f>
        <v>1</v>
      </c>
      <c r="AV35" s="468">
        <f>AA35/(AA$34+SUM(E$35:E154))</f>
        <v>0.9999806635904197</v>
      </c>
      <c r="AW35" s="468">
        <f>AB35/(AB$34+SUM(F$35:F154))</f>
        <v>1</v>
      </c>
      <c r="AX35" s="468">
        <f>AC35/(AC$34+SUM(G$35:G154))</f>
        <v>0.99964856180129469</v>
      </c>
      <c r="AY35" s="468">
        <f>AD35/(AD$34+SUM(H$35:H154))</f>
        <v>0.99801519966268681</v>
      </c>
      <c r="AZ35" s="468">
        <f>AE35/(AE$34+SUM(I$35:I154))</f>
        <v>1</v>
      </c>
      <c r="BA35" s="468">
        <f>AF35/(AF$34+SUM(J$35:J154))</f>
        <v>0.99784289725682196</v>
      </c>
      <c r="BB35" s="468">
        <f>AG35/(AG$34+SUM(K$35:K154))</f>
        <v>1</v>
      </c>
      <c r="BC35" s="468">
        <f>AH35/(AH$34+SUM(L$35:L154))</f>
        <v>0.99988077325792513</v>
      </c>
      <c r="BD35" s="468">
        <f>AI35/(AI$34+SUM(M$35:M154))</f>
        <v>1</v>
      </c>
      <c r="BE35" s="468">
        <f>AJ35/(AJ$34+SUM(N$35:N154))</f>
        <v>0.99999959422554385</v>
      </c>
      <c r="BF35" s="468">
        <f>AK35/(AK$34+SUM(O$35:O154))</f>
        <v>0.99994350100034857</v>
      </c>
      <c r="BG35" s="468">
        <f>AL35/(AL$34+SUM(P$35:P154))</f>
        <v>0.99992458734926593</v>
      </c>
      <c r="BH35" s="468">
        <f>AM35/(AM$34+SUM(Q$35:Q154))</f>
        <v>0.99706422816383777</v>
      </c>
      <c r="BI35" s="468">
        <f>AN35/(AN$34+SUM(R$35:R154))</f>
        <v>1</v>
      </c>
      <c r="BJ35" s="468">
        <f>AO35/(AO$34+SUM(S$35:S154))</f>
        <v>1</v>
      </c>
      <c r="BK35" s="468">
        <f>AP35/(AP$34+SUM(T$35:T154))</f>
        <v>1</v>
      </c>
      <c r="BL35" s="468">
        <f>AQ35/(AQ$34+SUM(U$35:U154))</f>
        <v>0.99939915153674208</v>
      </c>
      <c r="BM35" s="468">
        <f>AVERAGE(AS35:BL35)</f>
        <v>0.99958473450223617</v>
      </c>
    </row>
    <row r="36" spans="1:65">
      <c r="A36" s="6">
        <f t="shared" ref="A36:A67" si="10">A35+1</f>
        <v>1901</v>
      </c>
      <c r="B36" s="464">
        <f>aluminum!P7</f>
        <v>6800</v>
      </c>
      <c r="C36" s="464">
        <f>antimony!M7</f>
        <v>7890</v>
      </c>
      <c r="D36" s="464" t="str">
        <f>bismuth!K7</f>
        <v>NA</v>
      </c>
      <c r="E36" s="464">
        <f>chromium!M7</f>
        <v>27900</v>
      </c>
      <c r="F36" s="464">
        <f>cobalt!M7</f>
        <v>180</v>
      </c>
      <c r="G36" s="464">
        <f>copper!M7</f>
        <v>526000</v>
      </c>
      <c r="H36" s="464">
        <f>gold!I7</f>
        <v>395</v>
      </c>
      <c r="I36" s="465" t="str">
        <f>indium!I7</f>
        <v>NA</v>
      </c>
      <c r="J36" s="464" t="str">
        <f>lead!K7</f>
        <v>NA</v>
      </c>
      <c r="K36" s="466" t="str">
        <f>lithium!H7</f>
        <v>NA</v>
      </c>
      <c r="L36" s="464">
        <f>manganese!K7</f>
        <v>429000</v>
      </c>
      <c r="M36" s="464" t="str">
        <f>iron!J7</f>
        <v>NA</v>
      </c>
      <c r="N36" s="6">
        <f>molybdenum!J7</f>
        <v>22</v>
      </c>
      <c r="O36" s="464">
        <f>nickel!J7</f>
        <v>11400</v>
      </c>
      <c r="P36" s="466">
        <f>platinum!M7</f>
        <v>9.85</v>
      </c>
      <c r="Q36" s="464">
        <f>silver!L7</f>
        <v>5380</v>
      </c>
      <c r="R36" s="464" t="str">
        <f>tantalum!L7</f>
        <v>NA</v>
      </c>
      <c r="S36" s="464" t="str">
        <f>tin!L7</f>
        <v>NA</v>
      </c>
      <c r="T36" s="464" t="str">
        <f>vanadium!I7</f>
        <v>NA</v>
      </c>
      <c r="U36" s="464">
        <f>zinc!J7</f>
        <v>510000</v>
      </c>
      <c r="X36" s="464">
        <f>SUM(B$35:B155)-SUM(B$35:B36)+X$34</f>
        <v>33458220400</v>
      </c>
      <c r="Y36" s="464">
        <f>SUM(C$35:C155)-SUM(C$35:C36)+Y$34</f>
        <v>1807907590</v>
      </c>
      <c r="Z36" s="464">
        <f>SUM(D$35:D155)-SUM(D$35:D36)+Z$34</f>
        <v>683800</v>
      </c>
      <c r="AA36" s="464">
        <f>SUM(E$35:E155)-SUM(E$35:E36)+AA$34</f>
        <v>853268100</v>
      </c>
      <c r="AB36" s="464">
        <f>SUM(F$35:F155)-SUM(F$35:F36)+AB$34</f>
        <v>11438350</v>
      </c>
      <c r="AC36" s="464">
        <f>SUM(G$35:G155)-SUM(G$35:G36)+AC$34</f>
        <v>1407477000</v>
      </c>
      <c r="AD36" s="464">
        <f>SUM(H$35:H155)-SUM(H$35:H36)+AD$34</f>
        <v>193697</v>
      </c>
      <c r="AE36" s="464">
        <f>SUM(I$35:I155)-SUM(I$35:I36)+AE$34</f>
        <v>31246.3</v>
      </c>
      <c r="AF36" s="464">
        <f>SUM(J$35:J155)-SUM(J$35:J36)+AF$34</f>
        <v>346476000</v>
      </c>
      <c r="AG36" s="464">
        <f>SUM(K$35:K155)-SUM(K$35:K36)+AG$34</f>
        <v>107832707</v>
      </c>
      <c r="AH36" s="464">
        <f>SUM(L$35:L155)-SUM(L$35:L36)+AH$34</f>
        <v>4964308000</v>
      </c>
      <c r="AI36" s="464">
        <f>SUM(M$35:M155)-SUM(M$35:M36)+AI$34</f>
        <v>258121900000</v>
      </c>
      <c r="AJ36" s="464">
        <f>SUM(N$35:N155)-SUM(N$35:N36)+AJ$34</f>
        <v>24644200.399999999</v>
      </c>
      <c r="AK36" s="464">
        <f>SUM(O$35:O155)-SUM(O$35:O36)+AK$34</f>
        <v>164407000</v>
      </c>
      <c r="AL36" s="464">
        <f>SUM(P$35:P155)-SUM(P$35:P36)+AL$34</f>
        <v>87767.209999999992</v>
      </c>
      <c r="AM36" s="464">
        <f>SUM(Q$35:Q155)-SUM(Q$35:Q36)+AM$34</f>
        <v>1828600</v>
      </c>
      <c r="AN36" s="464">
        <f>SUM(R$35:R155)-SUM(R$35:R36)+AN$34</f>
        <v>219649</v>
      </c>
      <c r="AO36" s="464">
        <f>SUM(S$35:S155)-SUM(S$35:S36)+AO$34</f>
        <v>37693500</v>
      </c>
      <c r="AP36" s="464">
        <f>SUM(T$35:T155)-SUM(T$35:T36)+AP$34</f>
        <v>65351733.200000003</v>
      </c>
      <c r="AQ36" s="464">
        <f>SUM(U$35:U155)-SUM(U$35:U36)+AQ$34</f>
        <v>796217000</v>
      </c>
      <c r="AS36" s="468">
        <f>X36/(X$34+SUM(B$35:B155))</f>
        <v>0.99999959352307721</v>
      </c>
      <c r="AT36" s="468">
        <f>Y36/(Y$34+SUM(C$35:C155))</f>
        <v>0.99999137131483995</v>
      </c>
      <c r="AU36" s="468">
        <f>Z36/(Z$34+SUM(D$35:D155))</f>
        <v>1</v>
      </c>
      <c r="AV36" s="468">
        <f>AA36/(AA$34+SUM(E$35:E155))</f>
        <v>0.99994796747967485</v>
      </c>
      <c r="AW36" s="468">
        <f>AB36/(AB$34+SUM(F$35:F155))</f>
        <v>0.99998426371220772</v>
      </c>
      <c r="AX36" s="468">
        <f>AC36/(AC$34+SUM(G$35:G155))</f>
        <v>0.99927511434166039</v>
      </c>
      <c r="AY36" s="468">
        <f>AD36/(AD$34+SUM(H$35:H155))</f>
        <v>0.99598412159730154</v>
      </c>
      <c r="AZ36" s="468">
        <f>AE36/(AE$34+SUM(I$35:I155))</f>
        <v>1</v>
      </c>
      <c r="BA36" s="468">
        <f>AF36/(AF$34+SUM(J$35:J155))</f>
        <v>0.99784289725682196</v>
      </c>
      <c r="BB36" s="468">
        <f>AG36/(AG$34+SUM(K$35:K155))</f>
        <v>1</v>
      </c>
      <c r="BC36" s="468">
        <f>AH36/(AH$34+SUM(L$35:L155))</f>
        <v>0.99979437414922556</v>
      </c>
      <c r="BD36" s="468">
        <f>AI36/(AI$34+SUM(M$35:M155))</f>
        <v>1</v>
      </c>
      <c r="BE36" s="468">
        <f>AJ36/(AJ$34+SUM(N$35:N155))</f>
        <v>0.9999987015217402</v>
      </c>
      <c r="BF36" s="468">
        <f>AK36/(AK$34+SUM(O$35:O155))</f>
        <v>0.99987416961218634</v>
      </c>
      <c r="BG36" s="468">
        <f>AL36/(AL$34+SUM(P$35:P155))</f>
        <v>0.99981237970429127</v>
      </c>
      <c r="BH36" s="468">
        <f>AM36/(AM$34+SUM(Q$35:Q155))</f>
        <v>0.99413932955669848</v>
      </c>
      <c r="BI36" s="468">
        <f>AN36/(AN$34+SUM(R$35:R155))</f>
        <v>1</v>
      </c>
      <c r="BJ36" s="468">
        <f>AO36/(AO$34+SUM(S$35:S155))</f>
        <v>1</v>
      </c>
      <c r="BK36" s="468">
        <f>AP36/(AP$34+SUM(T$35:T155))</f>
        <v>1</v>
      </c>
      <c r="BL36" s="468">
        <f>AQ36/(AQ$34+SUM(U$35:U155))</f>
        <v>0.99875941726479733</v>
      </c>
      <c r="BM36" s="468">
        <f t="shared" ref="BM36:BM99" si="11">AVERAGE(AS36:BL36)</f>
        <v>0.99927018505172605</v>
      </c>
    </row>
    <row r="37" spans="1:65">
      <c r="A37" s="6">
        <f t="shared" si="10"/>
        <v>1902</v>
      </c>
      <c r="B37" s="464">
        <f>aluminum!P8</f>
        <v>7900</v>
      </c>
      <c r="C37" s="464">
        <f>antimony!M8</f>
        <v>8550</v>
      </c>
      <c r="D37" s="464" t="str">
        <f>bismuth!K8</f>
        <v>NA</v>
      </c>
      <c r="E37" s="464">
        <f>chromium!M8</f>
        <v>26400</v>
      </c>
      <c r="F37" s="464">
        <f>cobalt!M8</f>
        <v>540</v>
      </c>
      <c r="G37" s="464">
        <f>copper!M8</f>
        <v>555000</v>
      </c>
      <c r="H37" s="464">
        <f>gold!I8</f>
        <v>451</v>
      </c>
      <c r="I37" s="465" t="str">
        <f>indium!I8</f>
        <v>NA</v>
      </c>
      <c r="J37" s="464" t="str">
        <f>lead!K8</f>
        <v>NA</v>
      </c>
      <c r="K37" s="466" t="str">
        <f>lithium!H8</f>
        <v>NA</v>
      </c>
      <c r="L37" s="464">
        <f>manganese!K8</f>
        <v>441000</v>
      </c>
      <c r="M37" s="464" t="str">
        <f>iron!J8</f>
        <v>NA</v>
      </c>
      <c r="N37" s="6">
        <f>molybdenum!J8</f>
        <v>46</v>
      </c>
      <c r="O37" s="464">
        <f>nickel!J8</f>
        <v>12200</v>
      </c>
      <c r="P37" s="466">
        <f>platinum!M8</f>
        <v>9.33</v>
      </c>
      <c r="Q37" s="464">
        <f>silver!L8</f>
        <v>5060</v>
      </c>
      <c r="R37" s="464" t="str">
        <f>tantalum!L8</f>
        <v>NA</v>
      </c>
      <c r="S37" s="464" t="str">
        <f>tin!L8</f>
        <v>NA</v>
      </c>
      <c r="T37" s="464" t="str">
        <f>vanadium!I8</f>
        <v>NA</v>
      </c>
      <c r="U37" s="464">
        <f>zinc!J8</f>
        <v>547000</v>
      </c>
      <c r="X37" s="464">
        <f>SUM(B$35:B156)-SUM(B$35:B37)+X$34</f>
        <v>33458212500</v>
      </c>
      <c r="Y37" s="464">
        <f>SUM(C$35:C156)-SUM(C$35:C37)+Y$34</f>
        <v>1807899040</v>
      </c>
      <c r="Z37" s="464">
        <f>SUM(D$35:D156)-SUM(D$35:D37)+Z$34</f>
        <v>683800</v>
      </c>
      <c r="AA37" s="464">
        <f>SUM(E$35:E156)-SUM(E$35:E37)+AA$34</f>
        <v>853241700</v>
      </c>
      <c r="AB37" s="464">
        <f>SUM(F$35:F156)-SUM(F$35:F37)+AB$34</f>
        <v>11437810</v>
      </c>
      <c r="AC37" s="464">
        <f>SUM(G$35:G156)-SUM(G$35:G37)+AC$34</f>
        <v>1406922000</v>
      </c>
      <c r="AD37" s="464">
        <f>SUM(H$35:H156)-SUM(H$35:H37)+AD$34</f>
        <v>193246</v>
      </c>
      <c r="AE37" s="464">
        <f>SUM(I$35:I156)-SUM(I$35:I37)+AE$34</f>
        <v>31246.3</v>
      </c>
      <c r="AF37" s="464">
        <f>SUM(J$35:J156)-SUM(J$35:J37)+AF$34</f>
        <v>346476000</v>
      </c>
      <c r="AG37" s="464">
        <f>SUM(K$35:K156)-SUM(K$35:K37)+AG$34</f>
        <v>107832707</v>
      </c>
      <c r="AH37" s="464">
        <f>SUM(L$35:L156)-SUM(L$35:L37)+AH$34</f>
        <v>4963867000</v>
      </c>
      <c r="AI37" s="464">
        <f>SUM(M$35:M156)-SUM(M$35:M37)+AI$34</f>
        <v>258121900000</v>
      </c>
      <c r="AJ37" s="464">
        <f>SUM(N$35:N156)-SUM(N$35:N37)+AJ$34</f>
        <v>24644154.399999999</v>
      </c>
      <c r="AK37" s="464">
        <f>SUM(O$35:O156)-SUM(O$35:O37)+AK$34</f>
        <v>164394800</v>
      </c>
      <c r="AL37" s="464">
        <f>SUM(P$35:P156)-SUM(P$35:P37)+AL$34</f>
        <v>87757.88</v>
      </c>
      <c r="AM37" s="464">
        <f>SUM(Q$35:Q156)-SUM(Q$35:Q37)+AM$34</f>
        <v>1823540</v>
      </c>
      <c r="AN37" s="464">
        <f>SUM(R$35:R156)-SUM(R$35:R37)+AN$34</f>
        <v>219649</v>
      </c>
      <c r="AO37" s="464">
        <f>SUM(S$35:S156)-SUM(S$35:S37)+AO$34</f>
        <v>37693500</v>
      </c>
      <c r="AP37" s="464">
        <f>SUM(T$35:T156)-SUM(T$35:T37)+AP$34</f>
        <v>65351733.200000003</v>
      </c>
      <c r="AQ37" s="464">
        <f>SUM(U$35:U156)-SUM(U$35:U37)+AQ$34</f>
        <v>795670000</v>
      </c>
      <c r="AS37" s="468">
        <f>X37/(X$34+SUM(B$35:B156))</f>
        <v>0.99999935740780577</v>
      </c>
      <c r="AT37" s="468">
        <f>Y37/(Y$34+SUM(C$35:C156))</f>
        <v>0.99998664213162725</v>
      </c>
      <c r="AU37" s="468">
        <f>Z37/(Z$34+SUM(D$35:D156))</f>
        <v>1</v>
      </c>
      <c r="AV37" s="468">
        <f>AA37/(AA$34+SUM(E$35:E156))</f>
        <v>0.99991702922434633</v>
      </c>
      <c r="AW37" s="468">
        <f>AB37/(AB$34+SUM(F$35:F156))</f>
        <v>0.99993705484883111</v>
      </c>
      <c r="AX37" s="468">
        <f>AC37/(AC$34+SUM(G$35:G156))</f>
        <v>0.99888107757341504</v>
      </c>
      <c r="AY37" s="468">
        <f>AD37/(AD$34+SUM(H$35:H156))</f>
        <v>0.99366509322391217</v>
      </c>
      <c r="AZ37" s="468">
        <f>AE37/(AE$34+SUM(I$35:I156))</f>
        <v>1</v>
      </c>
      <c r="BA37" s="468">
        <f>AF37/(AF$34+SUM(J$35:J156))</f>
        <v>0.99784289725682196</v>
      </c>
      <c r="BB37" s="468">
        <f>AG37/(AG$34+SUM(K$35:K156))</f>
        <v>1</v>
      </c>
      <c r="BC37" s="468">
        <f>AH37/(AH$34+SUM(L$35:L156))</f>
        <v>0.99970555828224072</v>
      </c>
      <c r="BD37" s="468">
        <f>AI37/(AI$34+SUM(M$35:M156))</f>
        <v>1</v>
      </c>
      <c r="BE37" s="468">
        <f>AJ37/(AJ$34+SUM(N$35:N156))</f>
        <v>0.99999683495924185</v>
      </c>
      <c r="BF37" s="468">
        <f>AK37/(AK$34+SUM(O$35:O156))</f>
        <v>0.99979997286345146</v>
      </c>
      <c r="BG37" s="468">
        <f>AL37/(AL$34+SUM(P$35:P156))</f>
        <v>0.99970609571164037</v>
      </c>
      <c r="BH37" s="468">
        <f>AM37/(AM$34+SUM(Q$35:Q156))</f>
        <v>0.99138840261392425</v>
      </c>
      <c r="BI37" s="468">
        <f>AN37/(AN$34+SUM(R$35:R156))</f>
        <v>1</v>
      </c>
      <c r="BJ37" s="468">
        <f>AO37/(AO$34+SUM(S$35:S156))</f>
        <v>1</v>
      </c>
      <c r="BK37" s="468">
        <f>AP37/(AP$34+SUM(T$35:T156))</f>
        <v>1</v>
      </c>
      <c r="BL37" s="468">
        <f>AQ37/(AQ$34+SUM(U$35:U156))</f>
        <v>0.99807327089861342</v>
      </c>
      <c r="BM37" s="468">
        <f t="shared" si="11"/>
        <v>0.99894496434979363</v>
      </c>
    </row>
    <row r="38" spans="1:65">
      <c r="A38" s="6">
        <f t="shared" si="10"/>
        <v>1903</v>
      </c>
      <c r="B38" s="464">
        <f>aluminum!P9</f>
        <v>8500</v>
      </c>
      <c r="C38" s="464">
        <f>antimony!M9</f>
        <v>8140</v>
      </c>
      <c r="D38" s="464" t="str">
        <f>bismuth!K9</f>
        <v>NA</v>
      </c>
      <c r="E38" s="464">
        <f>chromium!M9</f>
        <v>29500</v>
      </c>
      <c r="F38" s="464">
        <f>cobalt!M9</f>
        <v>640</v>
      </c>
      <c r="G38" s="464">
        <f>copper!M9</f>
        <v>596000</v>
      </c>
      <c r="H38" s="464">
        <f>gold!I9</f>
        <v>496</v>
      </c>
      <c r="I38" s="465" t="str">
        <f>indium!I9</f>
        <v>NA</v>
      </c>
      <c r="J38" s="464" t="str">
        <f>lead!K9</f>
        <v>NA</v>
      </c>
      <c r="K38" s="466" t="str">
        <f>lithium!H9</f>
        <v>NA</v>
      </c>
      <c r="L38" s="464">
        <f>manganese!K9</f>
        <v>411000</v>
      </c>
      <c r="M38" s="464" t="str">
        <f>iron!J9</f>
        <v>NA</v>
      </c>
      <c r="N38" s="6">
        <f>molybdenum!J9</f>
        <v>148</v>
      </c>
      <c r="O38" s="464">
        <f>nickel!J9</f>
        <v>10200</v>
      </c>
      <c r="P38" s="466">
        <f>platinum!M9</f>
        <v>7.03</v>
      </c>
      <c r="Q38" s="464">
        <f>silver!L9</f>
        <v>5220</v>
      </c>
      <c r="R38" s="464" t="str">
        <f>tantalum!L9</f>
        <v>NA</v>
      </c>
      <c r="S38" s="464" t="str">
        <f>tin!L9</f>
        <v>NA</v>
      </c>
      <c r="T38" s="464" t="str">
        <f>vanadium!I9</f>
        <v>NA</v>
      </c>
      <c r="U38" s="464">
        <f>zinc!J9</f>
        <v>574000</v>
      </c>
      <c r="X38" s="464">
        <f>SUM(B$35:B157)-SUM(B$35:B38)+X$34</f>
        <v>33458204000</v>
      </c>
      <c r="Y38" s="464">
        <f>SUM(C$35:C157)-SUM(C$35:C38)+Y$34</f>
        <v>1807890900</v>
      </c>
      <c r="Z38" s="464">
        <f>SUM(D$35:D157)-SUM(D$35:D38)+Z$34</f>
        <v>683800</v>
      </c>
      <c r="AA38" s="464">
        <f>SUM(E$35:E157)-SUM(E$35:E38)+AA$34</f>
        <v>853212200</v>
      </c>
      <c r="AB38" s="464">
        <f>SUM(F$35:F157)-SUM(F$35:F38)+AB$34</f>
        <v>11437170</v>
      </c>
      <c r="AC38" s="464">
        <f>SUM(G$35:G157)-SUM(G$35:G38)+AC$34</f>
        <v>1406326000</v>
      </c>
      <c r="AD38" s="464">
        <f>SUM(H$35:H157)-SUM(H$35:H38)+AD$34</f>
        <v>192750</v>
      </c>
      <c r="AE38" s="464">
        <f>SUM(I$35:I157)-SUM(I$35:I38)+AE$34</f>
        <v>31246.3</v>
      </c>
      <c r="AF38" s="464">
        <f>SUM(J$35:J157)-SUM(J$35:J38)+AF$34</f>
        <v>346476000</v>
      </c>
      <c r="AG38" s="464">
        <f>SUM(K$35:K157)-SUM(K$35:K38)+AG$34</f>
        <v>107832707</v>
      </c>
      <c r="AH38" s="464">
        <f>SUM(L$35:L157)-SUM(L$35:L38)+AH$34</f>
        <v>4963456000</v>
      </c>
      <c r="AI38" s="464">
        <f>SUM(M$35:M157)-SUM(M$35:M38)+AI$34</f>
        <v>258121900000</v>
      </c>
      <c r="AJ38" s="464">
        <f>SUM(N$35:N157)-SUM(N$35:N38)+AJ$34</f>
        <v>24644006.399999999</v>
      </c>
      <c r="AK38" s="464">
        <f>SUM(O$35:O157)-SUM(O$35:O38)+AK$34</f>
        <v>164384600</v>
      </c>
      <c r="AL38" s="464">
        <f>SUM(P$35:P157)-SUM(P$35:P38)+AL$34</f>
        <v>87750.85</v>
      </c>
      <c r="AM38" s="464">
        <f>SUM(Q$35:Q157)-SUM(Q$35:Q38)+AM$34</f>
        <v>1818320</v>
      </c>
      <c r="AN38" s="464">
        <f>SUM(R$35:R157)-SUM(R$35:R38)+AN$34</f>
        <v>219649</v>
      </c>
      <c r="AO38" s="464">
        <f>SUM(S$35:S157)-SUM(S$35:S38)+AO$34</f>
        <v>37693500</v>
      </c>
      <c r="AP38" s="464">
        <f>SUM(T$35:T157)-SUM(T$35:T38)+AP$34</f>
        <v>65351733.200000003</v>
      </c>
      <c r="AQ38" s="464">
        <f>SUM(U$35:U157)-SUM(U$35:U38)+AQ$34</f>
        <v>795096000</v>
      </c>
      <c r="AS38" s="468">
        <f>X38/(X$34+SUM(B$35:B157))</f>
        <v>0.99999910335972908</v>
      </c>
      <c r="AT38" s="468">
        <f>Y38/(Y$34+SUM(C$35:C157))</f>
        <v>0.99998213972796046</v>
      </c>
      <c r="AU38" s="468">
        <f>Z38/(Z$34+SUM(D$35:D157))</f>
        <v>1</v>
      </c>
      <c r="AV38" s="468">
        <f>AA38/(AA$34+SUM(E$35:E157))</f>
        <v>0.99988245806782394</v>
      </c>
      <c r="AW38" s="468">
        <f>AB38/(AB$34+SUM(F$35:F157))</f>
        <v>0.99988110360334759</v>
      </c>
      <c r="AX38" s="468">
        <f>AC38/(AC$34+SUM(G$35:G157))</f>
        <v>0.99845793178265074</v>
      </c>
      <c r="AY38" s="468">
        <f>AD38/(AD$34+SUM(H$35:H157))</f>
        <v>0.99111467621016258</v>
      </c>
      <c r="AZ38" s="468">
        <f>AE38/(AE$34+SUM(I$35:I157))</f>
        <v>1</v>
      </c>
      <c r="BA38" s="468">
        <f>AF38/(AF$34+SUM(J$35:J157))</f>
        <v>0.99784289725682196</v>
      </c>
      <c r="BB38" s="468">
        <f>AG38/(AG$34+SUM(K$35:K157))</f>
        <v>1</v>
      </c>
      <c r="BC38" s="468">
        <f>AH38/(AH$34+SUM(L$35:L157))</f>
        <v>0.99962278431096907</v>
      </c>
      <c r="BD38" s="468">
        <f>AI38/(AI$34+SUM(M$35:M157))</f>
        <v>1</v>
      </c>
      <c r="BE38" s="468">
        <f>AJ38/(AJ$34+SUM(N$35:N157))</f>
        <v>0.99999082949729046</v>
      </c>
      <c r="BF38" s="468">
        <f>AK38/(AK$34+SUM(O$35:O157))</f>
        <v>0.99973793951614842</v>
      </c>
      <c r="BG38" s="468">
        <f>AL38/(AL$34+SUM(P$35:P157))</f>
        <v>0.99962601248888194</v>
      </c>
      <c r="BH38" s="468">
        <f>AM38/(AM$34+SUM(Q$35:Q157))</f>
        <v>0.98855048983896743</v>
      </c>
      <c r="BI38" s="468">
        <f>AN38/(AN$34+SUM(R$35:R157))</f>
        <v>1</v>
      </c>
      <c r="BJ38" s="468">
        <f>AO38/(AO$34+SUM(S$35:S157))</f>
        <v>1</v>
      </c>
      <c r="BK38" s="468">
        <f>AP38/(AP$34+SUM(T$35:T157))</f>
        <v>1</v>
      </c>
      <c r="BL38" s="468">
        <f>AQ38/(AQ$34+SUM(U$35:U157))</f>
        <v>0.9973532562474442</v>
      </c>
      <c r="BM38" s="468">
        <f t="shared" si="11"/>
        <v>0.99860208109540982</v>
      </c>
    </row>
    <row r="39" spans="1:65">
      <c r="A39" s="6">
        <f t="shared" si="10"/>
        <v>1904</v>
      </c>
      <c r="B39" s="464">
        <f>aluminum!P10</f>
        <v>10000</v>
      </c>
      <c r="C39" s="464">
        <f>antimony!M10</f>
        <v>8000</v>
      </c>
      <c r="D39" s="464" t="str">
        <f>bismuth!K10</f>
        <v>NA</v>
      </c>
      <c r="E39" s="464">
        <f>chromium!M10</f>
        <v>36600</v>
      </c>
      <c r="F39" s="464">
        <f>cobalt!M10</f>
        <v>540</v>
      </c>
      <c r="G39" s="464">
        <f>copper!M10</f>
        <v>660000</v>
      </c>
      <c r="H39" s="464">
        <f>gold!I10</f>
        <v>526</v>
      </c>
      <c r="I39" s="465" t="str">
        <f>indium!I10</f>
        <v>NA</v>
      </c>
      <c r="J39" s="464" t="str">
        <f>lead!K10</f>
        <v>NA</v>
      </c>
      <c r="K39" s="466" t="str">
        <f>lithium!H10</f>
        <v>NA</v>
      </c>
      <c r="L39" s="464">
        <f>manganese!K10</f>
        <v>416000</v>
      </c>
      <c r="M39" s="464">
        <f>iron!J10</f>
        <v>95500000</v>
      </c>
      <c r="N39" s="6">
        <f>molybdenum!J10</f>
        <v>62</v>
      </c>
      <c r="O39" s="464">
        <f>nickel!J10</f>
        <v>10500</v>
      </c>
      <c r="P39" s="466">
        <f>platinum!M10</f>
        <v>9.0299999999999994</v>
      </c>
      <c r="Q39" s="464">
        <f>silver!L10</f>
        <v>5110</v>
      </c>
      <c r="R39" s="464" t="str">
        <f>tantalum!L10</f>
        <v>NA</v>
      </c>
      <c r="S39" s="464" t="str">
        <f>tin!L10</f>
        <v>NA</v>
      </c>
      <c r="T39" s="464" t="str">
        <f>vanadium!I10</f>
        <v>NA</v>
      </c>
      <c r="U39" s="464">
        <f>zinc!J10</f>
        <v>629000</v>
      </c>
      <c r="X39" s="464">
        <f>SUM(B$35:B158)-SUM(B$35:B39)+X$34</f>
        <v>33458194000</v>
      </c>
      <c r="Y39" s="464">
        <f>SUM(C$35:C158)-SUM(C$35:C39)+Y$34</f>
        <v>1807882900</v>
      </c>
      <c r="Z39" s="464">
        <f>SUM(D$35:D158)-SUM(D$35:D39)+Z$34</f>
        <v>683800</v>
      </c>
      <c r="AA39" s="464">
        <f>SUM(E$35:E158)-SUM(E$35:E39)+AA$34</f>
        <v>853175600</v>
      </c>
      <c r="AB39" s="464">
        <f>SUM(F$35:F158)-SUM(F$35:F39)+AB$34</f>
        <v>11436630</v>
      </c>
      <c r="AC39" s="464">
        <f>SUM(G$35:G158)-SUM(G$35:G39)+AC$34</f>
        <v>1405666000</v>
      </c>
      <c r="AD39" s="464">
        <f>SUM(H$35:H158)-SUM(H$35:H39)+AD$34</f>
        <v>192224</v>
      </c>
      <c r="AE39" s="464">
        <f>SUM(I$35:I158)-SUM(I$35:I39)+AE$34</f>
        <v>31246.3</v>
      </c>
      <c r="AF39" s="464">
        <f>SUM(J$35:J158)-SUM(J$35:J39)+AF$34</f>
        <v>346476000</v>
      </c>
      <c r="AG39" s="464">
        <f>SUM(K$35:K158)-SUM(K$35:K39)+AG$34</f>
        <v>107832707</v>
      </c>
      <c r="AH39" s="464">
        <f>SUM(L$35:L158)-SUM(L$35:L39)+AH$34</f>
        <v>4963040000</v>
      </c>
      <c r="AI39" s="464">
        <f>SUM(M$35:M158)-SUM(M$35:M39)+AI$34</f>
        <v>258026400000</v>
      </c>
      <c r="AJ39" s="464">
        <f>SUM(N$35:N158)-SUM(N$35:N39)+AJ$34</f>
        <v>24643944.399999999</v>
      </c>
      <c r="AK39" s="464">
        <f>SUM(O$35:O158)-SUM(O$35:O39)+AK$34</f>
        <v>164374100</v>
      </c>
      <c r="AL39" s="464">
        <f>SUM(P$35:P158)-SUM(P$35:P39)+AL$34</f>
        <v>87741.82</v>
      </c>
      <c r="AM39" s="464">
        <f>SUM(Q$35:Q158)-SUM(Q$35:Q39)+AM$34</f>
        <v>1813210</v>
      </c>
      <c r="AN39" s="464">
        <f>SUM(R$35:R158)-SUM(R$35:R39)+AN$34</f>
        <v>219649</v>
      </c>
      <c r="AO39" s="464">
        <f>SUM(S$35:S158)-SUM(S$35:S39)+AO$34</f>
        <v>37693500</v>
      </c>
      <c r="AP39" s="464">
        <f>SUM(T$35:T158)-SUM(T$35:T39)+AP$34</f>
        <v>65351733.200000003</v>
      </c>
      <c r="AQ39" s="464">
        <f>SUM(U$35:U158)-SUM(U$35:U39)+AQ$34</f>
        <v>794467000</v>
      </c>
      <c r="AS39" s="468">
        <f>X39/(X$34+SUM(B$35:B158))</f>
        <v>0.99999880447963874</v>
      </c>
      <c r="AT39" s="468">
        <f>Y39/(Y$34+SUM(C$35:C158))</f>
        <v>0.99997771476121178</v>
      </c>
      <c r="AU39" s="468">
        <f>Z39/(Z$34+SUM(D$35:D158))</f>
        <v>1</v>
      </c>
      <c r="AV39" s="468">
        <f>AA39/(AA$34+SUM(E$35:E158))</f>
        <v>0.99983956639566396</v>
      </c>
      <c r="AW39" s="468">
        <f>AB39/(AB$34+SUM(F$35:F158))</f>
        <v>0.99983389473997097</v>
      </c>
      <c r="AX39" s="468">
        <f>AC39/(AC$34+SUM(G$35:G158))</f>
        <v>0.9979893475177104</v>
      </c>
      <c r="AY39" s="468">
        <f>AD39/(AD$34+SUM(H$35:H158))</f>
        <v>0.98841000010283941</v>
      </c>
      <c r="AZ39" s="468">
        <f>AE39/(AE$34+SUM(I$35:I158))</f>
        <v>1</v>
      </c>
      <c r="BA39" s="468">
        <f>AF39/(AF$34+SUM(J$35:J158))</f>
        <v>0.99784289725682196</v>
      </c>
      <c r="BB39" s="468">
        <f>AG39/(AG$34+SUM(K$35:K158))</f>
        <v>1</v>
      </c>
      <c r="BC39" s="468">
        <f>AH39/(AH$34+SUM(L$35:L158))</f>
        <v>0.99953900335707868</v>
      </c>
      <c r="BD39" s="468">
        <f>AI39/(AI$34+SUM(M$35:M158))</f>
        <v>0.99963001976972898</v>
      </c>
      <c r="BE39" s="468">
        <f>AJ39/(AJ$34+SUM(N$35:N158))</f>
        <v>0.9999883136956621</v>
      </c>
      <c r="BF39" s="468">
        <f>AK39/(AK$34+SUM(O$35:O158))</f>
        <v>0.99967408165863059</v>
      </c>
      <c r="BG39" s="468">
        <f>AL39/(AL$34+SUM(P$35:P158))</f>
        <v>0.999523145987956</v>
      </c>
      <c r="BH39" s="468">
        <f>AM39/(AM$34+SUM(Q$35:Q158))</f>
        <v>0.98577237982363619</v>
      </c>
      <c r="BI39" s="468">
        <f>AN39/(AN$34+SUM(R$35:R158))</f>
        <v>1</v>
      </c>
      <c r="BJ39" s="468">
        <f>AO39/(AO$34+SUM(S$35:S158))</f>
        <v>1</v>
      </c>
      <c r="BK39" s="468">
        <f>AP39/(AP$34+SUM(T$35:T158))</f>
        <v>1</v>
      </c>
      <c r="BL39" s="468">
        <f>AQ39/(AQ$34+SUM(U$35:U158))</f>
        <v>0.99656425064537901</v>
      </c>
      <c r="BM39" s="468">
        <f t="shared" si="11"/>
        <v>0.99822917100959641</v>
      </c>
    </row>
    <row r="40" spans="1:65">
      <c r="A40" s="6">
        <f t="shared" si="10"/>
        <v>1905</v>
      </c>
      <c r="B40" s="464">
        <f>aluminum!P11</f>
        <v>13000</v>
      </c>
      <c r="C40" s="464">
        <f>antimony!M11</f>
        <v>8000</v>
      </c>
      <c r="D40" s="464" t="str">
        <f>bismuth!K11</f>
        <v>NA</v>
      </c>
      <c r="E40" s="464">
        <f>chromium!M11</f>
        <v>44500</v>
      </c>
      <c r="F40" s="464">
        <f>cobalt!M11</f>
        <v>450</v>
      </c>
      <c r="G40" s="464">
        <f>copper!M11</f>
        <v>713000</v>
      </c>
      <c r="H40" s="464">
        <f>gold!I11</f>
        <v>575</v>
      </c>
      <c r="I40" s="465" t="str">
        <f>indium!I11</f>
        <v>NA</v>
      </c>
      <c r="J40" s="464" t="str">
        <f>lead!K11</f>
        <v>NA</v>
      </c>
      <c r="K40" s="466" t="str">
        <f>lithium!H11</f>
        <v>NA</v>
      </c>
      <c r="L40" s="464">
        <f>manganese!K11</f>
        <v>481000</v>
      </c>
      <c r="M40" s="464">
        <f>iron!J11</f>
        <v>116000000</v>
      </c>
      <c r="N40" s="6">
        <f>molybdenum!J11</f>
        <v>90.8</v>
      </c>
      <c r="O40" s="464">
        <f>nickel!J11</f>
        <v>15600</v>
      </c>
      <c r="P40" s="466">
        <f>platinum!M11</f>
        <v>6.24</v>
      </c>
      <c r="Q40" s="464">
        <f>silver!L11</f>
        <v>5360</v>
      </c>
      <c r="R40" s="464">
        <f>tantalum!L11</f>
        <v>388</v>
      </c>
      <c r="S40" s="464">
        <f>tin!L11</f>
        <v>93600</v>
      </c>
      <c r="T40" s="464" t="str">
        <f>vanadium!I11</f>
        <v>NA</v>
      </c>
      <c r="U40" s="464">
        <f>zinc!J11</f>
        <v>660000</v>
      </c>
      <c r="X40" s="464">
        <f>SUM(B$35:B159)-SUM(B$35:B40)+X$34</f>
        <v>33458181000</v>
      </c>
      <c r="Y40" s="464">
        <f>SUM(C$35:C159)-SUM(C$35:C40)+Y$34</f>
        <v>1807874900</v>
      </c>
      <c r="Z40" s="464">
        <f>SUM(D$35:D159)-SUM(D$35:D40)+Z$34</f>
        <v>683800</v>
      </c>
      <c r="AA40" s="464">
        <f>SUM(E$35:E159)-SUM(E$35:E40)+AA$34</f>
        <v>853131100</v>
      </c>
      <c r="AB40" s="464">
        <f>SUM(F$35:F159)-SUM(F$35:F40)+AB$34</f>
        <v>11436180</v>
      </c>
      <c r="AC40" s="464">
        <f>SUM(G$35:G159)-SUM(G$35:G40)+AC$34</f>
        <v>1404953000</v>
      </c>
      <c r="AD40" s="464">
        <f>SUM(H$35:H159)-SUM(H$35:H40)+AD$34</f>
        <v>191649</v>
      </c>
      <c r="AE40" s="464">
        <f>SUM(I$35:I159)-SUM(I$35:I40)+AE$34</f>
        <v>31246.3</v>
      </c>
      <c r="AF40" s="464">
        <f>SUM(J$35:J159)-SUM(J$35:J40)+AF$34</f>
        <v>346476000</v>
      </c>
      <c r="AG40" s="464">
        <f>SUM(K$35:K159)-SUM(K$35:K40)+AG$34</f>
        <v>107832707</v>
      </c>
      <c r="AH40" s="464">
        <f>SUM(L$35:L159)-SUM(L$35:L40)+AH$34</f>
        <v>4962559000</v>
      </c>
      <c r="AI40" s="464">
        <f>SUM(M$35:M159)-SUM(M$35:M40)+AI$34</f>
        <v>257910400000</v>
      </c>
      <c r="AJ40" s="464">
        <f>SUM(N$35:N159)-SUM(N$35:N40)+AJ$34</f>
        <v>24643853.600000001</v>
      </c>
      <c r="AK40" s="464">
        <f>SUM(O$35:O159)-SUM(O$35:O40)+AK$34</f>
        <v>164358500</v>
      </c>
      <c r="AL40" s="464">
        <f>SUM(P$35:P159)-SUM(P$35:P40)+AL$34</f>
        <v>87735.58</v>
      </c>
      <c r="AM40" s="464">
        <f>SUM(Q$35:Q159)-SUM(Q$35:Q40)+AM$34</f>
        <v>1807850</v>
      </c>
      <c r="AN40" s="464">
        <f>SUM(R$35:R159)-SUM(R$35:R40)+AN$34</f>
        <v>219261</v>
      </c>
      <c r="AO40" s="464">
        <f>SUM(S$35:S159)-SUM(S$35:S40)+AO$34</f>
        <v>37599900</v>
      </c>
      <c r="AP40" s="464">
        <f>SUM(T$35:T159)-SUM(T$35:T40)+AP$34</f>
        <v>65351733.200000003</v>
      </c>
      <c r="AQ40" s="464">
        <f>SUM(U$35:U159)-SUM(U$35:U40)+AQ$34</f>
        <v>793807000</v>
      </c>
      <c r="AS40" s="468">
        <f>X40/(X$34+SUM(B$35:B159))</f>
        <v>0.9999984159355213</v>
      </c>
      <c r="AT40" s="468">
        <f>Y40/(Y$34+SUM(C$35:C159))</f>
        <v>0.99997328979446298</v>
      </c>
      <c r="AU40" s="468">
        <f>Z40/(Z$34+SUM(D$35:D159))</f>
        <v>1</v>
      </c>
      <c r="AV40" s="468">
        <f>AA40/(AA$34+SUM(E$35:E159))</f>
        <v>0.99978741668497761</v>
      </c>
      <c r="AW40" s="468">
        <f>AB40/(AB$34+SUM(F$35:F159))</f>
        <v>0.99979455402049044</v>
      </c>
      <c r="AX40" s="468">
        <f>AC40/(AC$34+SUM(G$35:G159))</f>
        <v>0.99748313451634296</v>
      </c>
      <c r="AY40" s="468">
        <f>AD40/(AD$34+SUM(H$35:H159))</f>
        <v>0.98545336747601275</v>
      </c>
      <c r="AZ40" s="468">
        <f>AE40/(AE$34+SUM(I$35:I159))</f>
        <v>1</v>
      </c>
      <c r="BA40" s="468">
        <f>AF40/(AF$34+SUM(J$35:J159))</f>
        <v>0.99784289725682196</v>
      </c>
      <c r="BB40" s="468">
        <f>AG40/(AG$34+SUM(K$35:K159))</f>
        <v>1</v>
      </c>
      <c r="BC40" s="468">
        <f>AH40/(AH$34+SUM(L$35:L159))</f>
        <v>0.99944213162914275</v>
      </c>
      <c r="BD40" s="468">
        <f>AI40/(AI$34+SUM(M$35:M159))</f>
        <v>0.99918061969945204</v>
      </c>
      <c r="BE40" s="468">
        <f>AJ40/(AJ$34+SUM(N$35:N159))</f>
        <v>0.9999846292636001</v>
      </c>
      <c r="BF40" s="468">
        <f>AK40/(AK$34+SUM(O$35:O159))</f>
        <v>0.99957920712746129</v>
      </c>
      <c r="BG40" s="468">
        <f>AL40/(AL$34+SUM(P$35:P159))</f>
        <v>0.99945206216007354</v>
      </c>
      <c r="BH40" s="468">
        <f>AM40/(AM$34+SUM(Q$35:Q159))</f>
        <v>0.98285835444551972</v>
      </c>
      <c r="BI40" s="468">
        <f>AN40/(AN$34+SUM(R$35:R159))</f>
        <v>0.99823354533824415</v>
      </c>
      <c r="BJ40" s="468">
        <f>AO40/(AO$34+SUM(S$35:S159))</f>
        <v>0.9975168132436627</v>
      </c>
      <c r="BK40" s="468">
        <f>AP40/(AP$34+SUM(T$35:T159))</f>
        <v>1</v>
      </c>
      <c r="BL40" s="468">
        <f>AQ40/(AQ$34+SUM(U$35:U159))</f>
        <v>0.99573635923462689</v>
      </c>
      <c r="BM40" s="468">
        <f t="shared" si="11"/>
        <v>0.99761583989132085</v>
      </c>
    </row>
    <row r="41" spans="1:65">
      <c r="A41" s="6">
        <f t="shared" si="10"/>
        <v>1906</v>
      </c>
      <c r="B41" s="464">
        <f>aluminum!P12</f>
        <v>17000</v>
      </c>
      <c r="C41" s="464">
        <f>antimony!M12</f>
        <v>14500</v>
      </c>
      <c r="D41" s="464" t="str">
        <f>bismuth!K12</f>
        <v>NA</v>
      </c>
      <c r="E41" s="464">
        <f>chromium!M12</f>
        <v>49700</v>
      </c>
      <c r="F41" s="464">
        <f>cobalt!M12</f>
        <v>450</v>
      </c>
      <c r="G41" s="464">
        <f>copper!M12</f>
        <v>724000</v>
      </c>
      <c r="H41" s="464">
        <f>gold!I12</f>
        <v>608</v>
      </c>
      <c r="I41" s="465" t="str">
        <f>indium!I12</f>
        <v>NA</v>
      </c>
      <c r="J41" s="464">
        <f>lead!K12</f>
        <v>1040000</v>
      </c>
      <c r="K41" s="466" t="str">
        <f>lithium!H12</f>
        <v>NA</v>
      </c>
      <c r="L41" s="464">
        <f>manganese!K12</f>
        <v>868000</v>
      </c>
      <c r="M41" s="464">
        <f>iron!J12</f>
        <v>100000000</v>
      </c>
      <c r="N41" s="6">
        <f>molybdenum!J12</f>
        <v>90.8</v>
      </c>
      <c r="O41" s="464">
        <f>nickel!J12</f>
        <v>16000</v>
      </c>
      <c r="P41" s="466">
        <f>platinum!M12</f>
        <v>6.59</v>
      </c>
      <c r="Q41" s="464">
        <f>silver!L12</f>
        <v>5130</v>
      </c>
      <c r="R41" s="464">
        <f>tantalum!L12</f>
        <v>318</v>
      </c>
      <c r="S41" s="464">
        <f>tin!L12</f>
        <v>98400</v>
      </c>
      <c r="T41" s="464" t="str">
        <f>vanadium!I12</f>
        <v>NA</v>
      </c>
      <c r="U41" s="464">
        <f>zinc!J12</f>
        <v>704000</v>
      </c>
      <c r="X41" s="464">
        <f>SUM(B$35:B160)-SUM(B$35:B41)+X$34</f>
        <v>33458164000</v>
      </c>
      <c r="Y41" s="464">
        <f>SUM(C$35:C160)-SUM(C$35:C41)+Y$34</f>
        <v>1807860400</v>
      </c>
      <c r="Z41" s="464">
        <f>SUM(D$35:D160)-SUM(D$35:D41)+Z$34</f>
        <v>683800</v>
      </c>
      <c r="AA41" s="464">
        <f>SUM(E$35:E160)-SUM(E$35:E41)+AA$34</f>
        <v>853081400</v>
      </c>
      <c r="AB41" s="464">
        <f>SUM(F$35:F160)-SUM(F$35:F41)+AB$34</f>
        <v>11435730</v>
      </c>
      <c r="AC41" s="464">
        <f>SUM(G$35:G160)-SUM(G$35:G41)+AC$34</f>
        <v>1404229000</v>
      </c>
      <c r="AD41" s="464">
        <f>SUM(H$35:H160)-SUM(H$35:H41)+AD$34</f>
        <v>191041</v>
      </c>
      <c r="AE41" s="464">
        <f>SUM(I$35:I160)-SUM(I$35:I41)+AE$34</f>
        <v>31246.3</v>
      </c>
      <c r="AF41" s="464">
        <f>SUM(J$35:J160)-SUM(J$35:J41)+AF$34</f>
        <v>345436000</v>
      </c>
      <c r="AG41" s="464">
        <f>SUM(K$35:K160)-SUM(K$35:K41)+AG$34</f>
        <v>107832707</v>
      </c>
      <c r="AH41" s="464">
        <f>SUM(L$35:L160)-SUM(L$35:L41)+AH$34</f>
        <v>4961691000</v>
      </c>
      <c r="AI41" s="464">
        <f>SUM(M$35:M160)-SUM(M$35:M41)+AI$34</f>
        <v>257810400000</v>
      </c>
      <c r="AJ41" s="464">
        <f>SUM(N$35:N160)-SUM(N$35:N41)+AJ$34</f>
        <v>24643762.800000001</v>
      </c>
      <c r="AK41" s="464">
        <f>SUM(O$35:O160)-SUM(O$35:O41)+AK$34</f>
        <v>164342500</v>
      </c>
      <c r="AL41" s="464">
        <f>SUM(P$35:P160)-SUM(P$35:P41)+AL$34</f>
        <v>87728.99</v>
      </c>
      <c r="AM41" s="464">
        <f>SUM(Q$35:Q160)-SUM(Q$35:Q41)+AM$34</f>
        <v>1802720</v>
      </c>
      <c r="AN41" s="464">
        <f>SUM(R$35:R160)-SUM(R$35:R41)+AN$34</f>
        <v>218943</v>
      </c>
      <c r="AO41" s="464">
        <f>SUM(S$35:S160)-SUM(S$35:S41)+AO$34</f>
        <v>37501500</v>
      </c>
      <c r="AP41" s="464">
        <f>SUM(T$35:T160)-SUM(T$35:T41)+AP$34</f>
        <v>65351733.200000003</v>
      </c>
      <c r="AQ41" s="464">
        <f>SUM(U$35:U160)-SUM(U$35:U41)+AQ$34</f>
        <v>793103000</v>
      </c>
      <c r="AS41" s="468">
        <f>X41/(X$34+SUM(B$35:B160))</f>
        <v>0.99999790783936771</v>
      </c>
      <c r="AT41" s="468">
        <f>Y41/(Y$34+SUM(C$35:C160))</f>
        <v>0.99996526954223097</v>
      </c>
      <c r="AU41" s="468">
        <f>Z41/(Z$34+SUM(D$35:D160))</f>
        <v>1</v>
      </c>
      <c r="AV41" s="468">
        <f>AA41/(AA$34+SUM(E$35:E160))</f>
        <v>0.99972917307551457</v>
      </c>
      <c r="AW41" s="468">
        <f>AB41/(AB$34+SUM(F$35:F160))</f>
        <v>0.9997552133010098</v>
      </c>
      <c r="AX41" s="468">
        <f>AC41/(AC$34+SUM(G$35:G160))</f>
        <v>0.99696911177722647</v>
      </c>
      <c r="AY41" s="468">
        <f>AD41/(AD$34+SUM(H$35:H160))</f>
        <v>0.98232704984625507</v>
      </c>
      <c r="AZ41" s="468">
        <f>AE41/(AE$34+SUM(I$35:I160))</f>
        <v>1</v>
      </c>
      <c r="BA41" s="468">
        <f>AF41/(AF$34+SUM(J$35:J160))</f>
        <v>0.99484772121823029</v>
      </c>
      <c r="BB41" s="468">
        <f>AG41/(AG$34+SUM(K$35:K160))</f>
        <v>1</v>
      </c>
      <c r="BC41" s="468">
        <f>AH41/(AH$34+SUM(L$35:L160))</f>
        <v>0.99926731944650593</v>
      </c>
      <c r="BD41" s="468">
        <f>AI41/(AI$34+SUM(M$35:M160))</f>
        <v>0.99879320584576514</v>
      </c>
      <c r="BE41" s="468">
        <f>AJ41/(AJ$34+SUM(N$35:N160))</f>
        <v>0.99998094483153799</v>
      </c>
      <c r="BF41" s="468">
        <f>AK41/(AK$34+SUM(O$35:O160))</f>
        <v>0.99948189991600567</v>
      </c>
      <c r="BG41" s="468">
        <f>AL41/(AL$34+SUM(P$35:P160))</f>
        <v>0.99937699125851198</v>
      </c>
      <c r="BH41" s="468">
        <f>AM41/(AM$34+SUM(Q$35:Q160))</f>
        <v>0.98006937120116566</v>
      </c>
      <c r="BI41" s="468">
        <f>AN41/(AN$34+SUM(R$35:R160))</f>
        <v>0.99678578095051651</v>
      </c>
      <c r="BJ41" s="468">
        <f>AO41/(AO$34+SUM(S$35:S160))</f>
        <v>0.99490628357674404</v>
      </c>
      <c r="BK41" s="468">
        <f>AP41/(AP$34+SUM(T$35:T160))</f>
        <v>1</v>
      </c>
      <c r="BL41" s="468">
        <f>AQ41/(AQ$34+SUM(U$35:U160))</f>
        <v>0.99485327506315813</v>
      </c>
      <c r="BM41" s="468">
        <f t="shared" si="11"/>
        <v>0.99685532593448722</v>
      </c>
    </row>
    <row r="42" spans="1:65">
      <c r="A42" s="6">
        <f t="shared" si="10"/>
        <v>1907</v>
      </c>
      <c r="B42" s="464">
        <f>aluminum!P13</f>
        <v>22000</v>
      </c>
      <c r="C42" s="464">
        <f>antimony!M13</f>
        <v>15000</v>
      </c>
      <c r="D42" s="464" t="str">
        <f>bismuth!K13</f>
        <v>NA</v>
      </c>
      <c r="E42" s="464">
        <f>chromium!M13</f>
        <v>34700</v>
      </c>
      <c r="F42" s="464">
        <f>cobalt!M13</f>
        <v>910</v>
      </c>
      <c r="G42" s="464">
        <f>copper!M13</f>
        <v>721000</v>
      </c>
      <c r="H42" s="464">
        <f>gold!I13</f>
        <v>623</v>
      </c>
      <c r="I42" s="465" t="str">
        <f>indium!I13</f>
        <v>NA</v>
      </c>
      <c r="J42" s="464">
        <f>lead!K13</f>
        <v>993000</v>
      </c>
      <c r="K42" s="466" t="str">
        <f>lithium!H13</f>
        <v>NA</v>
      </c>
      <c r="L42" s="464">
        <f>manganese!K13</f>
        <v>1080000</v>
      </c>
      <c r="M42" s="464">
        <f>iron!J13</f>
        <v>135000000</v>
      </c>
      <c r="N42" s="6">
        <f>molybdenum!J13</f>
        <v>90.8</v>
      </c>
      <c r="O42" s="464">
        <f>nickel!J13</f>
        <v>16300</v>
      </c>
      <c r="P42" s="466">
        <f>platinum!M13</f>
        <v>9.65</v>
      </c>
      <c r="Q42" s="464">
        <f>silver!L13</f>
        <v>5730</v>
      </c>
      <c r="R42" s="464">
        <f>tantalum!L13</f>
        <v>496</v>
      </c>
      <c r="S42" s="464">
        <f>tin!L13</f>
        <v>93800</v>
      </c>
      <c r="T42" s="464" t="str">
        <f>vanadium!I13</f>
        <v>NA</v>
      </c>
      <c r="U42" s="464">
        <f>zinc!J13</f>
        <v>738000</v>
      </c>
      <c r="X42" s="464">
        <f>SUM(B$35:B161)-SUM(B$35:B42)+X$34</f>
        <v>33458142000</v>
      </c>
      <c r="Y42" s="464">
        <f>SUM(C$35:C161)-SUM(C$35:C42)+Y$34</f>
        <v>1807845400</v>
      </c>
      <c r="Z42" s="464">
        <f>SUM(D$35:D161)-SUM(D$35:D42)+Z$34</f>
        <v>683800</v>
      </c>
      <c r="AA42" s="464">
        <f>SUM(E$35:E161)-SUM(E$35:E42)+AA$34</f>
        <v>853046700</v>
      </c>
      <c r="AB42" s="464">
        <f>SUM(F$35:F161)-SUM(F$35:F42)+AB$34</f>
        <v>11434820</v>
      </c>
      <c r="AC42" s="464">
        <f>SUM(G$35:G161)-SUM(G$35:G42)+AC$34</f>
        <v>1403508000</v>
      </c>
      <c r="AD42" s="464">
        <f>SUM(H$35:H161)-SUM(H$35:H42)+AD$34</f>
        <v>190418</v>
      </c>
      <c r="AE42" s="464">
        <f>SUM(I$35:I161)-SUM(I$35:I42)+AE$34</f>
        <v>31246.3</v>
      </c>
      <c r="AF42" s="464">
        <f>SUM(J$35:J161)-SUM(J$35:J42)+AF$34</f>
        <v>344443000</v>
      </c>
      <c r="AG42" s="464">
        <f>SUM(K$35:K161)-SUM(K$35:K42)+AG$34</f>
        <v>107832707</v>
      </c>
      <c r="AH42" s="464">
        <f>SUM(L$35:L161)-SUM(L$35:L42)+AH$34</f>
        <v>4960611000</v>
      </c>
      <c r="AI42" s="464">
        <f>SUM(M$35:M161)-SUM(M$35:M42)+AI$34</f>
        <v>257675400000</v>
      </c>
      <c r="AJ42" s="464">
        <f>SUM(N$35:N161)-SUM(N$35:N42)+AJ$34</f>
        <v>24643672</v>
      </c>
      <c r="AK42" s="464">
        <f>SUM(O$35:O161)-SUM(O$35:O42)+AK$34</f>
        <v>164326200</v>
      </c>
      <c r="AL42" s="464">
        <f>SUM(P$35:P161)-SUM(P$35:P42)+AL$34</f>
        <v>87719.34</v>
      </c>
      <c r="AM42" s="464">
        <f>SUM(Q$35:Q161)-SUM(Q$35:Q42)+AM$34</f>
        <v>1796990</v>
      </c>
      <c r="AN42" s="464">
        <f>SUM(R$35:R161)-SUM(R$35:R42)+AN$34</f>
        <v>218447</v>
      </c>
      <c r="AO42" s="464">
        <f>SUM(S$35:S161)-SUM(S$35:S42)+AO$34</f>
        <v>37407700</v>
      </c>
      <c r="AP42" s="464">
        <f>SUM(T$35:T161)-SUM(T$35:T42)+AP$34</f>
        <v>65351733.200000003</v>
      </c>
      <c r="AQ42" s="464">
        <f>SUM(U$35:U161)-SUM(U$35:U42)+AQ$34</f>
        <v>792365000</v>
      </c>
      <c r="AS42" s="468">
        <f>X42/(X$34+SUM(B$35:B161))</f>
        <v>0.99999725030316899</v>
      </c>
      <c r="AT42" s="468">
        <f>Y42/(Y$34+SUM(C$35:C161))</f>
        <v>0.99995697272957706</v>
      </c>
      <c r="AU42" s="468">
        <f>Z42/(Z$34+SUM(D$35:D161))</f>
        <v>1</v>
      </c>
      <c r="AV42" s="468">
        <f>AA42/(AA$34+SUM(E$35:E161))</f>
        <v>0.99968850802021536</v>
      </c>
      <c r="AW42" s="468">
        <f>AB42/(AB$34+SUM(F$35:F161))</f>
        <v>0.99967565762383803</v>
      </c>
      <c r="AX42" s="468">
        <f>AC42/(AC$34+SUM(G$35:G161))</f>
        <v>0.99645721896658712</v>
      </c>
      <c r="AY42" s="468">
        <f>AD42/(AD$34+SUM(H$35:H161))</f>
        <v>0.97912360266971066</v>
      </c>
      <c r="AZ42" s="468">
        <f>AE42/(AE$34+SUM(I$35:I161))</f>
        <v>1</v>
      </c>
      <c r="BA42" s="468">
        <f>AF42/(AF$34+SUM(J$35:J161))</f>
        <v>0.99198790409676718</v>
      </c>
      <c r="BB42" s="468">
        <f>AG42/(AG$34+SUM(K$35:K161))</f>
        <v>1</v>
      </c>
      <c r="BC42" s="468">
        <f>AH42/(AH$34+SUM(L$35:L161))</f>
        <v>0.99904981120082881</v>
      </c>
      <c r="BD42" s="468">
        <f>AI42/(AI$34+SUM(M$35:M161))</f>
        <v>0.99827019714328769</v>
      </c>
      <c r="BE42" s="468">
        <f>AJ42/(AJ$34+SUM(N$35:N161))</f>
        <v>0.99997726039947588</v>
      </c>
      <c r="BF42" s="468">
        <f>AK42/(AK$34+SUM(O$35:O161))</f>
        <v>0.99938276819433514</v>
      </c>
      <c r="BG42" s="468">
        <f>AL42/(AL$34+SUM(P$35:P161))</f>
        <v>0.99926706194135406</v>
      </c>
      <c r="BH42" s="468">
        <f>AM42/(AM$34+SUM(Q$35:Q161))</f>
        <v>0.9769541910861268</v>
      </c>
      <c r="BI42" s="468">
        <f>AN42/(AN$34+SUM(R$35:R161))</f>
        <v>0.99452763272311728</v>
      </c>
      <c r="BJ42" s="468">
        <f>AO42/(AO$34+SUM(S$35:S161))</f>
        <v>0.99241779086579918</v>
      </c>
      <c r="BK42" s="468">
        <f>AP42/(AP$34+SUM(T$35:T161))</f>
        <v>1</v>
      </c>
      <c r="BL42" s="468">
        <f>AQ42/(AQ$34+SUM(U$35:U161))</f>
        <v>0.99392754194022626</v>
      </c>
      <c r="BM42" s="468">
        <f t="shared" si="11"/>
        <v>0.996033068495221</v>
      </c>
    </row>
    <row r="43" spans="1:65">
      <c r="A43" s="6">
        <f t="shared" si="10"/>
        <v>1908</v>
      </c>
      <c r="B43" s="464">
        <f>aluminum!P14</f>
        <v>17000</v>
      </c>
      <c r="C43" s="464">
        <f>antimony!M14</f>
        <v>16000</v>
      </c>
      <c r="D43" s="464" t="str">
        <f>bismuth!K14</f>
        <v>NA</v>
      </c>
      <c r="E43" s="464">
        <f>chromium!M14</f>
        <v>20700</v>
      </c>
      <c r="F43" s="464">
        <f>cobalt!M14</f>
        <v>1360</v>
      </c>
      <c r="G43" s="464">
        <f>copper!M14</f>
        <v>744000</v>
      </c>
      <c r="H43" s="464">
        <f>gold!I14</f>
        <v>668</v>
      </c>
      <c r="I43" s="465" t="str">
        <f>indium!I14</f>
        <v>NA</v>
      </c>
      <c r="J43" s="464">
        <f>lead!K14</f>
        <v>1280000</v>
      </c>
      <c r="K43" s="466" t="str">
        <f>lithium!H14</f>
        <v>NA</v>
      </c>
      <c r="L43" s="464">
        <f>manganese!K14</f>
        <v>641000</v>
      </c>
      <c r="M43" s="464">
        <f>iron!J14</f>
        <v>109000000</v>
      </c>
      <c r="N43" s="6">
        <f>molybdenum!J14</f>
        <v>136</v>
      </c>
      <c r="O43" s="464">
        <f>nickel!J14</f>
        <v>14900</v>
      </c>
      <c r="P43" s="466">
        <f>platinum!M14</f>
        <v>8</v>
      </c>
      <c r="Q43" s="464">
        <f>silver!L14</f>
        <v>6320</v>
      </c>
      <c r="R43" s="464">
        <f>tantalum!L14</f>
        <v>371</v>
      </c>
      <c r="S43" s="464">
        <f>tin!L14</f>
        <v>106000</v>
      </c>
      <c r="T43" s="464" t="str">
        <f>vanadium!I14</f>
        <v>NA</v>
      </c>
      <c r="U43" s="464">
        <f>zinc!J14</f>
        <v>723000</v>
      </c>
      <c r="X43" s="464">
        <f>SUM(B$35:B162)-SUM(B$35:B43)+X$34</f>
        <v>33458125000</v>
      </c>
      <c r="Y43" s="464">
        <f>SUM(C$35:C162)-SUM(C$35:C43)+Y$34</f>
        <v>1807829400</v>
      </c>
      <c r="Z43" s="464">
        <f>SUM(D$35:D162)-SUM(D$35:D43)+Z$34</f>
        <v>683800</v>
      </c>
      <c r="AA43" s="464">
        <f>SUM(E$35:E162)-SUM(E$35:E43)+AA$34</f>
        <v>853026000</v>
      </c>
      <c r="AB43" s="464">
        <f>SUM(F$35:F162)-SUM(F$35:F43)+AB$34</f>
        <v>11433460</v>
      </c>
      <c r="AC43" s="464">
        <f>SUM(G$35:G162)-SUM(G$35:G43)+AC$34</f>
        <v>1402764000</v>
      </c>
      <c r="AD43" s="464">
        <f>SUM(H$35:H162)-SUM(H$35:H43)+AD$34</f>
        <v>189750</v>
      </c>
      <c r="AE43" s="464">
        <f>SUM(I$35:I162)-SUM(I$35:I43)+AE$34</f>
        <v>31246.3</v>
      </c>
      <c r="AF43" s="464">
        <f>SUM(J$35:J162)-SUM(J$35:J43)+AF$34</f>
        <v>343163000</v>
      </c>
      <c r="AG43" s="464">
        <f>SUM(K$35:K162)-SUM(K$35:K43)+AG$34</f>
        <v>107832707</v>
      </c>
      <c r="AH43" s="464">
        <f>SUM(L$35:L162)-SUM(L$35:L43)+AH$34</f>
        <v>4959970000</v>
      </c>
      <c r="AI43" s="464">
        <f>SUM(M$35:M162)-SUM(M$35:M43)+AI$34</f>
        <v>257566400000</v>
      </c>
      <c r="AJ43" s="464">
        <f>SUM(N$35:N162)-SUM(N$35:N43)+AJ$34</f>
        <v>24643536</v>
      </c>
      <c r="AK43" s="464">
        <f>SUM(O$35:O162)-SUM(O$35:O43)+AK$34</f>
        <v>164311300</v>
      </c>
      <c r="AL43" s="464">
        <f>SUM(P$35:P162)-SUM(P$35:P43)+AL$34</f>
        <v>87711.34</v>
      </c>
      <c r="AM43" s="464">
        <f>SUM(Q$35:Q162)-SUM(Q$35:Q43)+AM$34</f>
        <v>1790670</v>
      </c>
      <c r="AN43" s="464">
        <f>SUM(R$35:R162)-SUM(R$35:R43)+AN$34</f>
        <v>218076</v>
      </c>
      <c r="AO43" s="464">
        <f>SUM(S$35:S162)-SUM(S$35:S43)+AO$34</f>
        <v>37301700</v>
      </c>
      <c r="AP43" s="464">
        <f>SUM(T$35:T162)-SUM(T$35:T43)+AP$34</f>
        <v>65351733.200000003</v>
      </c>
      <c r="AQ43" s="464">
        <f>SUM(U$35:U162)-SUM(U$35:U43)+AQ$34</f>
        <v>791642000</v>
      </c>
      <c r="AS43" s="468">
        <f>X43/(X$34+SUM(B$35:B162))</f>
        <v>0.99999674220701551</v>
      </c>
      <c r="AT43" s="468">
        <f>Y43/(Y$34+SUM(C$35:C162))</f>
        <v>0.99994812279607959</v>
      </c>
      <c r="AU43" s="468">
        <f>Z43/(Z$34+SUM(D$35:D162))</f>
        <v>1</v>
      </c>
      <c r="AV43" s="468">
        <f>AA43/(AA$34+SUM(E$35:E162))</f>
        <v>0.99966424961546918</v>
      </c>
      <c r="AW43" s="468">
        <f>AB43/(AB$34+SUM(F$35:F162))</f>
        <v>0.99955676122718562</v>
      </c>
      <c r="AX43" s="468">
        <f>AC43/(AC$34+SUM(G$35:G162))</f>
        <v>0.99592899670429069</v>
      </c>
      <c r="AY43" s="468">
        <f>AD43/(AD$34+SUM(H$35:H162))</f>
        <v>0.97568876685280592</v>
      </c>
      <c r="AZ43" s="468">
        <f>AE43/(AE$34+SUM(I$35:I162))</f>
        <v>1</v>
      </c>
      <c r="BA43" s="468">
        <f>AF43/(AF$34+SUM(J$35:J162))</f>
        <v>0.98830153358773132</v>
      </c>
      <c r="BB43" s="468">
        <f>AG43/(AG$34+SUM(K$35:K162))</f>
        <v>1</v>
      </c>
      <c r="BC43" s="468">
        <f>AH43/(AH$34+SUM(L$35:L162))</f>
        <v>0.99892071602908894</v>
      </c>
      <c r="BD43" s="468">
        <f>AI43/(AI$34+SUM(M$35:M162))</f>
        <v>0.9978479160427689</v>
      </c>
      <c r="BE43" s="468">
        <f>AJ43/(AJ$34+SUM(N$35:N162))</f>
        <v>0.99997174186687188</v>
      </c>
      <c r="BF43" s="468">
        <f>AK43/(AK$34+SUM(O$35:O162))</f>
        <v>0.99929215085366707</v>
      </c>
      <c r="BG43" s="468">
        <f>AL43/(AL$34+SUM(P$35:P162))</f>
        <v>0.99917592882868433</v>
      </c>
      <c r="BH43" s="468">
        <f>AM43/(AM$34+SUM(Q$35:Q162))</f>
        <v>0.97351825071491482</v>
      </c>
      <c r="BI43" s="468">
        <f>AN43/(AN$34+SUM(R$35:R162))</f>
        <v>0.99283857427076838</v>
      </c>
      <c r="BJ43" s="468">
        <f>AO43/(AO$34+SUM(S$35:S162))</f>
        <v>0.98960563492379328</v>
      </c>
      <c r="BK43" s="468">
        <f>AP43/(AP$34+SUM(T$35:T162))</f>
        <v>1</v>
      </c>
      <c r="BL43" s="468">
        <f>AQ43/(AQ$34+SUM(U$35:U162))</f>
        <v>0.99302062453117512</v>
      </c>
      <c r="BM43" s="468">
        <f t="shared" si="11"/>
        <v>0.99516383555261567</v>
      </c>
    </row>
    <row r="44" spans="1:65">
      <c r="A44" s="6">
        <f t="shared" si="10"/>
        <v>1909</v>
      </c>
      <c r="B44" s="464">
        <f>aluminum!P15</f>
        <v>30000</v>
      </c>
      <c r="C44" s="464">
        <f>antimony!M15</f>
        <v>15000</v>
      </c>
      <c r="D44" s="464" t="str">
        <f>bismuth!K15</f>
        <v>NA</v>
      </c>
      <c r="E44" s="464">
        <f>chromium!M15</f>
        <v>33300</v>
      </c>
      <c r="F44" s="464">
        <f>cobalt!M15</f>
        <v>1450</v>
      </c>
      <c r="G44" s="464">
        <f>copper!M15</f>
        <v>828000</v>
      </c>
      <c r="H44" s="464">
        <f>gold!I15</f>
        <v>687</v>
      </c>
      <c r="I44" s="465" t="str">
        <f>indium!I15</f>
        <v>NA</v>
      </c>
      <c r="J44" s="464">
        <f>lead!K15</f>
        <v>1060000</v>
      </c>
      <c r="K44" s="466" t="str">
        <f>lithium!H15</f>
        <v>NA</v>
      </c>
      <c r="L44" s="464">
        <f>manganese!K15</f>
        <v>811000</v>
      </c>
      <c r="M44" s="464">
        <f>iron!J15</f>
        <v>126000000</v>
      </c>
      <c r="N44" s="6">
        <f>molybdenum!J15</f>
        <v>91</v>
      </c>
      <c r="O44" s="464">
        <f>nickel!J15</f>
        <v>17000</v>
      </c>
      <c r="P44" s="466">
        <f>platinum!M15</f>
        <v>8.4499999999999993</v>
      </c>
      <c r="Q44" s="464">
        <f>silver!L15</f>
        <v>6600</v>
      </c>
      <c r="R44" s="464">
        <f>tantalum!L15</f>
        <v>384</v>
      </c>
      <c r="S44" s="464">
        <f>tin!L15</f>
        <v>106000</v>
      </c>
      <c r="T44" s="464" t="str">
        <f>vanadium!I15</f>
        <v>NA</v>
      </c>
      <c r="U44" s="464">
        <f>zinc!J15</f>
        <v>775000</v>
      </c>
      <c r="X44" s="464">
        <f>SUM(B$35:B163)-SUM(B$35:B44)+X$34</f>
        <v>33458095000</v>
      </c>
      <c r="Y44" s="464">
        <f>SUM(C$35:C163)-SUM(C$35:C44)+Y$34</f>
        <v>1807814400</v>
      </c>
      <c r="Z44" s="464">
        <f>SUM(D$35:D163)-SUM(D$35:D44)+Z$34</f>
        <v>683800</v>
      </c>
      <c r="AA44" s="464">
        <f>SUM(E$35:E163)-SUM(E$35:E44)+AA$34</f>
        <v>852992700</v>
      </c>
      <c r="AB44" s="464">
        <f>SUM(F$35:F163)-SUM(F$35:F44)+AB$34</f>
        <v>11432010</v>
      </c>
      <c r="AC44" s="464">
        <f>SUM(G$35:G163)-SUM(G$35:G44)+AC$34</f>
        <v>1401936000</v>
      </c>
      <c r="AD44" s="464">
        <f>SUM(H$35:H163)-SUM(H$35:H44)+AD$34</f>
        <v>189063</v>
      </c>
      <c r="AE44" s="464">
        <f>SUM(I$35:I163)-SUM(I$35:I44)+AE$34</f>
        <v>31246.3</v>
      </c>
      <c r="AF44" s="464">
        <f>SUM(J$35:J163)-SUM(J$35:J44)+AF$34</f>
        <v>342103000</v>
      </c>
      <c r="AG44" s="464">
        <f>SUM(K$35:K163)-SUM(K$35:K44)+AG$34</f>
        <v>107832707</v>
      </c>
      <c r="AH44" s="464">
        <f>SUM(L$35:L163)-SUM(L$35:L44)+AH$34</f>
        <v>4959159000</v>
      </c>
      <c r="AI44" s="464">
        <f>SUM(M$35:M163)-SUM(M$35:M44)+AI$34</f>
        <v>257440400000</v>
      </c>
      <c r="AJ44" s="464">
        <f>SUM(N$35:N163)-SUM(N$35:N44)+AJ$34</f>
        <v>24643445</v>
      </c>
      <c r="AK44" s="464">
        <f>SUM(O$35:O163)-SUM(O$35:O44)+AK$34</f>
        <v>164294300</v>
      </c>
      <c r="AL44" s="464">
        <f>SUM(P$35:P163)-SUM(P$35:P44)+AL$34</f>
        <v>87702.89</v>
      </c>
      <c r="AM44" s="464">
        <f>SUM(Q$35:Q163)-SUM(Q$35:Q44)+AM$34</f>
        <v>1784070</v>
      </c>
      <c r="AN44" s="464">
        <f>SUM(R$35:R163)-SUM(R$35:R44)+AN$34</f>
        <v>217692</v>
      </c>
      <c r="AO44" s="464">
        <f>SUM(S$35:S163)-SUM(S$35:S44)+AO$34</f>
        <v>37195700</v>
      </c>
      <c r="AP44" s="464">
        <f>SUM(T$35:T163)-SUM(T$35:T44)+AP$34</f>
        <v>65351733.200000003</v>
      </c>
      <c r="AQ44" s="464">
        <f>SUM(U$35:U163)-SUM(U$35:U44)+AQ$34</f>
        <v>790867000</v>
      </c>
      <c r="AS44" s="468">
        <f>X44/(X$34+SUM(B$35:B163))</f>
        <v>0.99999584556674448</v>
      </c>
      <c r="AT44" s="468">
        <f>Y44/(Y$34+SUM(C$35:C163))</f>
        <v>0.99993982598342579</v>
      </c>
      <c r="AU44" s="468">
        <f>Z44/(Z$34+SUM(D$35:D163))</f>
        <v>1</v>
      </c>
      <c r="AV44" s="468">
        <f>AA44/(AA$34+SUM(E$35:E163))</f>
        <v>0.99962522522522523</v>
      </c>
      <c r="AW44" s="468">
        <f>AB44/(AB$34+SUM(F$35:F163))</f>
        <v>0.99942999668663723</v>
      </c>
      <c r="AX44" s="468">
        <f>AC44/(AC$34+SUM(G$35:G163))</f>
        <v>0.99534113644463817</v>
      </c>
      <c r="AY44" s="468">
        <f>AD44/(AD$34+SUM(H$35:H163))</f>
        <v>0.97215623360997128</v>
      </c>
      <c r="AZ44" s="468">
        <f>AE44/(AE$34+SUM(I$35:I163))</f>
        <v>1</v>
      </c>
      <c r="BA44" s="468">
        <f>AF44/(AF$34+SUM(J$35:J163))</f>
        <v>0.98524875800993594</v>
      </c>
      <c r="BB44" s="468">
        <f>AG44/(AG$34+SUM(K$35:K163))</f>
        <v>1</v>
      </c>
      <c r="BC44" s="468">
        <f>AH44/(AH$34+SUM(L$35:L163))</f>
        <v>0.99875738344830722</v>
      </c>
      <c r="BD44" s="468">
        <f>AI44/(AI$34+SUM(M$35:M163))</f>
        <v>0.99735977458712333</v>
      </c>
      <c r="BE44" s="468">
        <f>AJ44/(AJ$34+SUM(N$35:N163))</f>
        <v>0.99996804931932071</v>
      </c>
      <c r="BF44" s="468">
        <f>AK44/(AK$34+SUM(O$35:O163))</f>
        <v>0.99918876194149542</v>
      </c>
      <c r="BG44" s="468">
        <f>AL44/(AL$34+SUM(P$35:P163))</f>
        <v>0.99907966947842708</v>
      </c>
      <c r="BH44" s="468">
        <f>AM44/(AM$34+SUM(Q$35:Q163))</f>
        <v>0.96993008513738321</v>
      </c>
      <c r="BI44" s="468">
        <f>AN44/(AN$34+SUM(R$35:R163))</f>
        <v>0.99109033048181416</v>
      </c>
      <c r="BJ44" s="468">
        <f>AO44/(AO$34+SUM(S$35:S163))</f>
        <v>0.98679347898178726</v>
      </c>
      <c r="BK44" s="468">
        <f>AP44/(AP$34+SUM(T$35:T163))</f>
        <v>1</v>
      </c>
      <c r="BL44" s="468">
        <f>AQ44/(AQ$34+SUM(U$35:U163))</f>
        <v>0.99204847931400419</v>
      </c>
      <c r="BM44" s="468">
        <f t="shared" si="11"/>
        <v>0.99429765171081197</v>
      </c>
    </row>
    <row r="45" spans="1:65">
      <c r="A45" s="6">
        <f t="shared" si="10"/>
        <v>1910</v>
      </c>
      <c r="B45" s="464">
        <f>aluminum!P16</f>
        <v>45000</v>
      </c>
      <c r="C45" s="464">
        <f>antimony!M16</f>
        <v>15000</v>
      </c>
      <c r="D45" s="464" t="str">
        <f>bismuth!K16</f>
        <v>NA</v>
      </c>
      <c r="E45" s="464">
        <f>chromium!M16</f>
        <v>33600</v>
      </c>
      <c r="F45" s="464">
        <f>cobalt!M16</f>
        <v>1000</v>
      </c>
      <c r="G45" s="464">
        <f>copper!M16</f>
        <v>858000</v>
      </c>
      <c r="H45" s="464">
        <f>gold!I16</f>
        <v>689</v>
      </c>
      <c r="I45" s="465" t="str">
        <f>indium!I16</f>
        <v>NA</v>
      </c>
      <c r="J45" s="464">
        <f>lead!K16</f>
        <v>1100000</v>
      </c>
      <c r="K45" s="466" t="str">
        <f>lithium!H16</f>
        <v>NA</v>
      </c>
      <c r="L45" s="464">
        <f>manganese!K16</f>
        <v>888000</v>
      </c>
      <c r="M45" s="464">
        <f>iron!J16</f>
        <v>142000000</v>
      </c>
      <c r="N45" s="6">
        <f>molybdenum!J16</f>
        <v>91</v>
      </c>
      <c r="O45" s="464">
        <f>nickel!J16</f>
        <v>23100</v>
      </c>
      <c r="P45" s="466">
        <f>platinum!M16</f>
        <v>8.89</v>
      </c>
      <c r="Q45" s="464">
        <f>silver!L16</f>
        <v>6900</v>
      </c>
      <c r="R45" s="464">
        <f>tantalum!L16</f>
        <v>436</v>
      </c>
      <c r="S45" s="464">
        <f>tin!L16</f>
        <v>105000</v>
      </c>
      <c r="T45" s="464" t="str">
        <f>vanadium!I16</f>
        <v>NA</v>
      </c>
      <c r="U45" s="464">
        <f>zinc!J16</f>
        <v>810000</v>
      </c>
      <c r="X45" s="464">
        <f>SUM(B$35:B164)-SUM(B$35:B45)+X$34</f>
        <v>33458050000</v>
      </c>
      <c r="Y45" s="464">
        <f>SUM(C$35:C164)-SUM(C$35:C45)+Y$34</f>
        <v>1807799400</v>
      </c>
      <c r="Z45" s="464">
        <f>SUM(D$35:D164)-SUM(D$35:D45)+Z$34</f>
        <v>683800</v>
      </c>
      <c r="AA45" s="464">
        <f>SUM(E$35:E164)-SUM(E$35:E45)+AA$34</f>
        <v>852959100</v>
      </c>
      <c r="AB45" s="464">
        <f>SUM(F$35:F164)-SUM(F$35:F45)+AB$34</f>
        <v>11431010</v>
      </c>
      <c r="AC45" s="464">
        <f>SUM(G$35:G164)-SUM(G$35:G45)+AC$34</f>
        <v>1401078000</v>
      </c>
      <c r="AD45" s="464">
        <f>SUM(H$35:H164)-SUM(H$35:H45)+AD$34</f>
        <v>188374</v>
      </c>
      <c r="AE45" s="464">
        <f>SUM(I$35:I164)-SUM(I$35:I45)+AE$34</f>
        <v>31246.3</v>
      </c>
      <c r="AF45" s="464">
        <f>SUM(J$35:J164)-SUM(J$35:J45)+AF$34</f>
        <v>341003000</v>
      </c>
      <c r="AG45" s="464">
        <f>SUM(K$35:K164)-SUM(K$35:K45)+AG$34</f>
        <v>107832707</v>
      </c>
      <c r="AH45" s="464">
        <f>SUM(L$35:L164)-SUM(L$35:L45)+AH$34</f>
        <v>4958271000</v>
      </c>
      <c r="AI45" s="464">
        <f>SUM(M$35:M164)-SUM(M$35:M45)+AI$34</f>
        <v>257298400000</v>
      </c>
      <c r="AJ45" s="464">
        <f>SUM(N$35:N164)-SUM(N$35:N45)+AJ$34</f>
        <v>24643354</v>
      </c>
      <c r="AK45" s="464">
        <f>SUM(O$35:O164)-SUM(O$35:O45)+AK$34</f>
        <v>164271200</v>
      </c>
      <c r="AL45" s="464">
        <f>SUM(P$35:P164)-SUM(P$35:P45)+AL$34</f>
        <v>87694</v>
      </c>
      <c r="AM45" s="464">
        <f>SUM(Q$35:Q164)-SUM(Q$35:Q45)+AM$34</f>
        <v>1777170</v>
      </c>
      <c r="AN45" s="464">
        <f>SUM(R$35:R164)-SUM(R$35:R45)+AN$34</f>
        <v>217256</v>
      </c>
      <c r="AO45" s="464">
        <f>SUM(S$35:S164)-SUM(S$35:S45)+AO$34</f>
        <v>37090700</v>
      </c>
      <c r="AP45" s="464">
        <f>SUM(T$35:T164)-SUM(T$35:T45)+AP$34</f>
        <v>65351733.200000003</v>
      </c>
      <c r="AQ45" s="464">
        <f>SUM(U$35:U164)-SUM(U$35:U45)+AQ$34</f>
        <v>790057000</v>
      </c>
      <c r="AS45" s="468">
        <f>X45/(X$34+SUM(B$35:B164))</f>
        <v>0.99999450060633799</v>
      </c>
      <c r="AT45" s="468">
        <f>Y45/(Y$34+SUM(C$35:C164))</f>
        <v>0.99993152917077188</v>
      </c>
      <c r="AU45" s="468">
        <f>Z45/(Z$34+SUM(D$35:D164))</f>
        <v>1</v>
      </c>
      <c r="AV45" s="468">
        <f>AA45/(AA$34+SUM(E$35:E164))</f>
        <v>0.99958584926389804</v>
      </c>
      <c r="AW45" s="468">
        <f>AB45/(AB$34+SUM(F$35:F164))</f>
        <v>0.99934257286556927</v>
      </c>
      <c r="AX45" s="468">
        <f>AC45/(AC$34+SUM(G$35:G164))</f>
        <v>0.99473197690021564</v>
      </c>
      <c r="AY45" s="468">
        <f>AD45/(AD$34+SUM(H$35:H164))</f>
        <v>0.96861341642756504</v>
      </c>
      <c r="AZ45" s="468">
        <f>AE45/(AE$34+SUM(I$35:I164))</f>
        <v>1</v>
      </c>
      <c r="BA45" s="468">
        <f>AF45/(AF$34+SUM(J$35:J164))</f>
        <v>0.98208078335373317</v>
      </c>
      <c r="BB45" s="468">
        <f>AG45/(AG$34+SUM(K$35:K164))</f>
        <v>1</v>
      </c>
      <c r="BC45" s="468">
        <f>AH45/(AH$34+SUM(L$35:L164))</f>
        <v>0.99857854333519491</v>
      </c>
      <c r="BD45" s="468">
        <f>AI45/(AI$34+SUM(M$35:M164))</f>
        <v>0.99680964691488794</v>
      </c>
      <c r="BE45" s="468">
        <f>AJ45/(AJ$34+SUM(N$35:N164))</f>
        <v>0.99996435677176954</v>
      </c>
      <c r="BF45" s="468">
        <f>AK45/(AK$34+SUM(O$35:O164))</f>
        <v>0.99904827465495627</v>
      </c>
      <c r="BG45" s="468">
        <f>AL45/(AL$34+SUM(P$35:P164))</f>
        <v>0.99897839780697284</v>
      </c>
      <c r="BH45" s="468">
        <f>AM45/(AM$34+SUM(Q$35:Q164))</f>
        <v>0.96617882112450937</v>
      </c>
      <c r="BI45" s="468">
        <f>AN45/(AN$34+SUM(R$35:R164))</f>
        <v>0.98910534534643912</v>
      </c>
      <c r="BJ45" s="468">
        <f>AO45/(AO$34+SUM(S$35:S164))</f>
        <v>0.98400785281281922</v>
      </c>
      <c r="BK45" s="468">
        <f>AP45/(AP$34+SUM(T$35:T164))</f>
        <v>1</v>
      </c>
      <c r="BL45" s="468">
        <f>AQ45/(AQ$34+SUM(U$35:U164))</f>
        <v>0.9910324307644448</v>
      </c>
      <c r="BM45" s="468">
        <f t="shared" si="11"/>
        <v>0.99339921490600447</v>
      </c>
    </row>
    <row r="46" spans="1:65">
      <c r="A46" s="6">
        <f t="shared" si="10"/>
        <v>1911</v>
      </c>
      <c r="B46" s="464">
        <f>aluminum!P17</f>
        <v>46000</v>
      </c>
      <c r="C46" s="464">
        <f>antimony!M17</f>
        <v>15500</v>
      </c>
      <c r="D46" s="464" t="str">
        <f>bismuth!K17</f>
        <v>NA</v>
      </c>
      <c r="E46" s="464">
        <f>chromium!M17</f>
        <v>25100</v>
      </c>
      <c r="F46" s="464">
        <f>cobalt!M17</f>
        <v>820</v>
      </c>
      <c r="G46" s="464">
        <f>copper!M17</f>
        <v>890000</v>
      </c>
      <c r="H46" s="464">
        <f>gold!I17</f>
        <v>699</v>
      </c>
      <c r="I46" s="465" t="str">
        <f>indium!I17</f>
        <v>NA</v>
      </c>
      <c r="J46" s="464">
        <f>lead!K17</f>
        <v>1110000</v>
      </c>
      <c r="K46" s="466" t="str">
        <f>lithium!H17</f>
        <v>NA</v>
      </c>
      <c r="L46" s="464">
        <f>manganese!K17</f>
        <v>719000</v>
      </c>
      <c r="M46" s="464">
        <f>iron!J17</f>
        <v>133000000</v>
      </c>
      <c r="N46" s="6">
        <f>molybdenum!J17</f>
        <v>91</v>
      </c>
      <c r="O46" s="464">
        <f>nickel!J17</f>
        <v>25200</v>
      </c>
      <c r="P46" s="466">
        <f>platinum!M17</f>
        <v>9.74</v>
      </c>
      <c r="Q46" s="464">
        <f>silver!L17</f>
        <v>7040</v>
      </c>
      <c r="R46" s="464">
        <f>tantalum!L17</f>
        <v>411</v>
      </c>
      <c r="S46" s="464">
        <f>tin!L17</f>
        <v>112000</v>
      </c>
      <c r="T46" s="464">
        <f>vanadium!I17</f>
        <v>1040</v>
      </c>
      <c r="U46" s="464">
        <f>zinc!J17</f>
        <v>895000</v>
      </c>
      <c r="X46" s="464">
        <f>SUM(B$35:B165)-SUM(B$35:B46)+X$34</f>
        <v>33458004000</v>
      </c>
      <c r="Y46" s="464">
        <f>SUM(C$35:C165)-SUM(C$35:C46)+Y$34</f>
        <v>1807783900</v>
      </c>
      <c r="Z46" s="464">
        <f>SUM(D$35:D165)-SUM(D$35:D46)+Z$34</f>
        <v>683800</v>
      </c>
      <c r="AA46" s="464">
        <f>SUM(E$35:E165)-SUM(E$35:E46)+AA$34</f>
        <v>852934000</v>
      </c>
      <c r="AB46" s="464">
        <f>SUM(F$35:F165)-SUM(F$35:F46)+AB$34</f>
        <v>11430190</v>
      </c>
      <c r="AC46" s="464">
        <f>SUM(G$35:G165)-SUM(G$35:G46)+AC$34</f>
        <v>1400188000</v>
      </c>
      <c r="AD46" s="464">
        <f>SUM(H$35:H165)-SUM(H$35:H46)+AD$34</f>
        <v>187675</v>
      </c>
      <c r="AE46" s="464">
        <f>SUM(I$35:I165)-SUM(I$35:I46)+AE$34</f>
        <v>31246.3</v>
      </c>
      <c r="AF46" s="464">
        <f>SUM(J$35:J165)-SUM(J$35:J46)+AF$34</f>
        <v>339893000</v>
      </c>
      <c r="AG46" s="464">
        <f>SUM(K$35:K165)-SUM(K$35:K46)+AG$34</f>
        <v>107832707</v>
      </c>
      <c r="AH46" s="464">
        <f>SUM(L$35:L165)-SUM(L$35:L46)+AH$34</f>
        <v>4957552000</v>
      </c>
      <c r="AI46" s="464">
        <f>SUM(M$35:M165)-SUM(M$35:M46)+AI$34</f>
        <v>257165400000</v>
      </c>
      <c r="AJ46" s="464">
        <f>SUM(N$35:N165)-SUM(N$35:N46)+AJ$34</f>
        <v>24643263</v>
      </c>
      <c r="AK46" s="464">
        <f>SUM(O$35:O165)-SUM(O$35:O46)+AK$34</f>
        <v>164246000</v>
      </c>
      <c r="AL46" s="464">
        <f>SUM(P$35:P165)-SUM(P$35:P46)+AL$34</f>
        <v>87684.260000000009</v>
      </c>
      <c r="AM46" s="464">
        <f>SUM(Q$35:Q165)-SUM(Q$35:Q46)+AM$34</f>
        <v>1770130</v>
      </c>
      <c r="AN46" s="464">
        <f>SUM(R$35:R165)-SUM(R$35:R46)+AN$34</f>
        <v>216845</v>
      </c>
      <c r="AO46" s="464">
        <f>SUM(S$35:S165)-SUM(S$35:S46)+AO$34</f>
        <v>36978700</v>
      </c>
      <c r="AP46" s="464">
        <f>SUM(T$35:T165)-SUM(T$35:T46)+AP$34</f>
        <v>65350693.200000003</v>
      </c>
      <c r="AQ46" s="464">
        <f>SUM(U$35:U165)-SUM(U$35:U46)+AQ$34</f>
        <v>789162000</v>
      </c>
      <c r="AS46" s="468">
        <f>X46/(X$34+SUM(B$35:B165))</f>
        <v>0.99999312575792254</v>
      </c>
      <c r="AT46" s="468">
        <f>Y46/(Y$34+SUM(C$35:C165))</f>
        <v>0.9999229557976963</v>
      </c>
      <c r="AU46" s="468">
        <f>Z46/(Z$34+SUM(D$35:D165))</f>
        <v>1</v>
      </c>
      <c r="AV46" s="468">
        <f>AA46/(AA$34+SUM(E$35:E165))</f>
        <v>0.9995564344832637</v>
      </c>
      <c r="AW46" s="468">
        <f>AB46/(AB$34+SUM(F$35:F165))</f>
        <v>0.99927088533229358</v>
      </c>
      <c r="AX46" s="468">
        <f>AC46/(AC$34+SUM(G$35:G165))</f>
        <v>0.99410009811870514</v>
      </c>
      <c r="AY46" s="468">
        <f>AD46/(AD$34+SUM(H$35:H165))</f>
        <v>0.96501917954730099</v>
      </c>
      <c r="AZ46" s="468">
        <f>AE46/(AE$34+SUM(I$35:I165))</f>
        <v>1</v>
      </c>
      <c r="BA46" s="468">
        <f>AF46/(AF$34+SUM(J$35:J165))</f>
        <v>0.97888400892792859</v>
      </c>
      <c r="BB46" s="468">
        <f>AG46/(AG$34+SUM(K$35:K165))</f>
        <v>1</v>
      </c>
      <c r="BC46" s="468">
        <f>AH46/(AH$34+SUM(L$35:L165))</f>
        <v>0.99843373923460055</v>
      </c>
      <c r="BD46" s="468">
        <f>AI46/(AI$34+SUM(M$35:M165))</f>
        <v>0.99629438648948421</v>
      </c>
      <c r="BE46" s="468">
        <f>AJ46/(AJ$34+SUM(N$35:N165))</f>
        <v>0.99996066422421825</v>
      </c>
      <c r="BF46" s="468">
        <f>AK46/(AK$34+SUM(O$35:O165))</f>
        <v>0.99889501579691353</v>
      </c>
      <c r="BG46" s="468">
        <f>AL46/(AL$34+SUM(P$35:P165))</f>
        <v>0.99886744324229759</v>
      </c>
      <c r="BH46" s="468">
        <f>AM46/(AM$34+SUM(Q$35:Q165))</f>
        <v>0.96235144450847565</v>
      </c>
      <c r="BI46" s="468">
        <f>AN46/(AN$34+SUM(R$35:R165))</f>
        <v>0.98723417816607406</v>
      </c>
      <c r="BJ46" s="468">
        <f>AO46/(AO$34+SUM(S$35:S165))</f>
        <v>0.98103651823258653</v>
      </c>
      <c r="BK46" s="468">
        <f>AP46/(AP$34+SUM(T$35:T165))</f>
        <v>0.99998408611449041</v>
      </c>
      <c r="BL46" s="468">
        <f>AQ46/(AQ$34+SUM(U$35:U165))</f>
        <v>0.98990975983622798</v>
      </c>
      <c r="BM46" s="468">
        <f t="shared" si="11"/>
        <v>0.99248569619052396</v>
      </c>
    </row>
    <row r="47" spans="1:65">
      <c r="A47" s="6">
        <f t="shared" si="10"/>
        <v>1912</v>
      </c>
      <c r="B47" s="464">
        <f>aluminum!P18</f>
        <v>58000</v>
      </c>
      <c r="C47" s="464">
        <f>antimony!M18</f>
        <v>24200</v>
      </c>
      <c r="D47" s="464" t="str">
        <f>bismuth!K18</f>
        <v>NA</v>
      </c>
      <c r="E47" s="464">
        <f>chromium!M18</f>
        <v>38000</v>
      </c>
      <c r="F47" s="464">
        <f>cobalt!M18</f>
        <v>860</v>
      </c>
      <c r="G47" s="464">
        <f>copper!M18</f>
        <v>1000000</v>
      </c>
      <c r="H47" s="464">
        <f>gold!I18</f>
        <v>705</v>
      </c>
      <c r="I47" s="465" t="str">
        <f>indium!I18</f>
        <v>NA</v>
      </c>
      <c r="J47" s="464">
        <f>lead!K18</f>
        <v>1160000</v>
      </c>
      <c r="K47" s="466" t="str">
        <f>lithium!H18</f>
        <v>NA</v>
      </c>
      <c r="L47" s="464">
        <f>manganese!K18</f>
        <v>856000</v>
      </c>
      <c r="M47" s="464">
        <f>iron!J18</f>
        <v>151000000</v>
      </c>
      <c r="N47" s="6">
        <f>molybdenum!J18</f>
        <v>181</v>
      </c>
      <c r="O47" s="464">
        <f>nickel!J18</f>
        <v>27900</v>
      </c>
      <c r="P47" s="466">
        <f>platinum!M18</f>
        <v>9.77</v>
      </c>
      <c r="Q47" s="464">
        <f>silver!L18</f>
        <v>6980</v>
      </c>
      <c r="R47" s="464">
        <f>tantalum!L18</f>
        <v>339</v>
      </c>
      <c r="S47" s="464">
        <f>tin!L18</f>
        <v>122000</v>
      </c>
      <c r="T47" s="464">
        <f>vanadium!I18</f>
        <v>392</v>
      </c>
      <c r="U47" s="464">
        <f>zinc!J18</f>
        <v>971000</v>
      </c>
      <c r="X47" s="464">
        <f>SUM(B$35:B166)-SUM(B$35:B47)+X$34</f>
        <v>33457946000</v>
      </c>
      <c r="Y47" s="464">
        <f>SUM(C$35:C166)-SUM(C$35:C47)+Y$34</f>
        <v>1807759700</v>
      </c>
      <c r="Z47" s="464">
        <f>SUM(D$35:D166)-SUM(D$35:D47)+Z$34</f>
        <v>683800</v>
      </c>
      <c r="AA47" s="464">
        <f>SUM(E$35:E166)-SUM(E$35:E47)+AA$34</f>
        <v>852896000</v>
      </c>
      <c r="AB47" s="464">
        <f>SUM(F$35:F166)-SUM(F$35:F47)+AB$34</f>
        <v>11429330</v>
      </c>
      <c r="AC47" s="464">
        <f>SUM(G$35:G166)-SUM(G$35:G47)+AC$34</f>
        <v>1399188000</v>
      </c>
      <c r="AD47" s="464">
        <f>SUM(H$35:H166)-SUM(H$35:H47)+AD$34</f>
        <v>186970</v>
      </c>
      <c r="AE47" s="464">
        <f>SUM(I$35:I166)-SUM(I$35:I47)+AE$34</f>
        <v>31246.3</v>
      </c>
      <c r="AF47" s="464">
        <f>SUM(J$35:J166)-SUM(J$35:J47)+AF$34</f>
        <v>338733000</v>
      </c>
      <c r="AG47" s="464">
        <f>SUM(K$35:K166)-SUM(K$35:K47)+AG$34</f>
        <v>107832707</v>
      </c>
      <c r="AH47" s="464">
        <f>SUM(L$35:L166)-SUM(L$35:L47)+AH$34</f>
        <v>4956696000</v>
      </c>
      <c r="AI47" s="464">
        <f>SUM(M$35:M166)-SUM(M$35:M47)+AI$34</f>
        <v>257014400000</v>
      </c>
      <c r="AJ47" s="464">
        <f>SUM(N$35:N166)-SUM(N$35:N47)+AJ$34</f>
        <v>24643082</v>
      </c>
      <c r="AK47" s="464">
        <f>SUM(O$35:O166)-SUM(O$35:O47)+AK$34</f>
        <v>164218100</v>
      </c>
      <c r="AL47" s="464">
        <f>SUM(P$35:P166)-SUM(P$35:P47)+AL$34</f>
        <v>87674.49</v>
      </c>
      <c r="AM47" s="464">
        <f>SUM(Q$35:Q166)-SUM(Q$35:Q47)+AM$34</f>
        <v>1763150</v>
      </c>
      <c r="AN47" s="464">
        <f>SUM(R$35:R166)-SUM(R$35:R47)+AN$34</f>
        <v>216506</v>
      </c>
      <c r="AO47" s="464">
        <f>SUM(S$35:S166)-SUM(S$35:S47)+AO$34</f>
        <v>36856700</v>
      </c>
      <c r="AP47" s="464">
        <f>SUM(T$35:T166)-SUM(T$35:T47)+AP$34</f>
        <v>65350301.200000003</v>
      </c>
      <c r="AQ47" s="464">
        <f>SUM(U$35:U166)-SUM(U$35:U47)+AQ$34</f>
        <v>788191000</v>
      </c>
      <c r="AS47" s="468">
        <f>X47/(X$34+SUM(B$35:B166))</f>
        <v>0.99999139225339873</v>
      </c>
      <c r="AT47" s="468">
        <f>Y47/(Y$34+SUM(C$35:C166))</f>
        <v>0.99990957027328131</v>
      </c>
      <c r="AU47" s="468">
        <f>Z47/(Z$34+SUM(D$35:D166))</f>
        <v>1</v>
      </c>
      <c r="AV47" s="468">
        <f>AA47/(AA$34+SUM(E$35:E166))</f>
        <v>0.99951190214604846</v>
      </c>
      <c r="AW47" s="468">
        <f>AB47/(AB$34+SUM(F$35:F166))</f>
        <v>0.99919570084617515</v>
      </c>
      <c r="AX47" s="468">
        <f>AC47/(AC$34+SUM(G$35:G166))</f>
        <v>0.99339012195970455</v>
      </c>
      <c r="AY47" s="468">
        <f>AD47/(AD$34+SUM(H$35:H166))</f>
        <v>0.96139409084832217</v>
      </c>
      <c r="AZ47" s="468">
        <f>AE47/(AE$34+SUM(I$35:I166))</f>
        <v>1</v>
      </c>
      <c r="BA47" s="468">
        <f>AF47/(AF$34+SUM(J$35:J166))</f>
        <v>0.97554323565411472</v>
      </c>
      <c r="BB47" s="468">
        <f>AG47/(AG$34+SUM(K$35:K166))</f>
        <v>1</v>
      </c>
      <c r="BC47" s="468">
        <f>AH47/(AH$34+SUM(L$35:L166))</f>
        <v>0.998261343810249</v>
      </c>
      <c r="BD47" s="468">
        <f>AI47/(AI$34+SUM(M$35:M166))</f>
        <v>0.99570939157041694</v>
      </c>
      <c r="BE47" s="468">
        <f>AJ47/(AJ$34+SUM(N$35:N166))</f>
        <v>0.99995331970656154</v>
      </c>
      <c r="BF47" s="468">
        <f>AK47/(AK$34+SUM(O$35:O166))</f>
        <v>0.99872533634693772</v>
      </c>
      <c r="BG47" s="468">
        <f>AL47/(AL$34+SUM(P$35:P166))</f>
        <v>0.99875614692844972</v>
      </c>
      <c r="BH47" s="468">
        <f>AM47/(AM$34+SUM(Q$35:Q166))</f>
        <v>0.95855668757951051</v>
      </c>
      <c r="BI47" s="468">
        <f>AN47/(AN$34+SUM(R$35:R166))</f>
        <v>0.98569080669613796</v>
      </c>
      <c r="BJ47" s="468">
        <f>AO47/(AO$34+SUM(S$35:S166))</f>
        <v>0.97779988592197598</v>
      </c>
      <c r="BK47" s="468">
        <f>AP47/(AP$34+SUM(T$35:T166))</f>
        <v>0.99997808780379827</v>
      </c>
      <c r="BL47" s="468">
        <f>AQ47/(AQ$34+SUM(U$35:U166))</f>
        <v>0.98869175595768222</v>
      </c>
      <c r="BM47" s="468">
        <f t="shared" si="11"/>
        <v>0.99155293881513806</v>
      </c>
    </row>
    <row r="48" spans="1:65">
      <c r="A48" s="6">
        <f t="shared" si="10"/>
        <v>1913</v>
      </c>
      <c r="B48" s="464">
        <f>aluminum!P19</f>
        <v>65000</v>
      </c>
      <c r="C48" s="464">
        <f>antimony!M19</f>
        <v>24500</v>
      </c>
      <c r="D48" s="464" t="str">
        <f>bismuth!K19</f>
        <v>NA</v>
      </c>
      <c r="E48" s="464">
        <f>chromium!M19</f>
        <v>45500</v>
      </c>
      <c r="F48" s="464">
        <f>cobalt!M19</f>
        <v>820</v>
      </c>
      <c r="G48" s="464">
        <f>copper!M19</f>
        <v>996000</v>
      </c>
      <c r="H48" s="464">
        <f>gold!I19</f>
        <v>694</v>
      </c>
      <c r="I48" s="465" t="str">
        <f>indium!I19</f>
        <v>NA</v>
      </c>
      <c r="J48" s="464">
        <f>lead!K19</f>
        <v>1150000</v>
      </c>
      <c r="K48" s="466" t="str">
        <f>lithium!H19</f>
        <v>NA</v>
      </c>
      <c r="L48" s="464">
        <f>manganese!K19</f>
        <v>1040000</v>
      </c>
      <c r="M48" s="464">
        <f>iron!J19</f>
        <v>177000000</v>
      </c>
      <c r="N48" s="6">
        <f>molybdenum!J19</f>
        <v>91</v>
      </c>
      <c r="O48" s="464">
        <f>nickel!J19</f>
        <v>32200</v>
      </c>
      <c r="P48" s="466">
        <f>platinum!M19</f>
        <v>8.31</v>
      </c>
      <c r="Q48" s="464">
        <f>silver!L19</f>
        <v>7010</v>
      </c>
      <c r="R48" s="464">
        <f>tantalum!L19</f>
        <v>409</v>
      </c>
      <c r="S48" s="464">
        <f>tin!L19</f>
        <v>136000</v>
      </c>
      <c r="T48" s="464">
        <f>vanadium!I19</f>
        <v>414</v>
      </c>
      <c r="U48" s="464">
        <f>zinc!J19</f>
        <v>939000</v>
      </c>
      <c r="X48" s="464">
        <f>SUM(B$35:B167)-SUM(B$35:B48)+X$34</f>
        <v>33457881000</v>
      </c>
      <c r="Y48" s="464">
        <f>SUM(C$35:C167)-SUM(C$35:C48)+Y$34</f>
        <v>1807735200</v>
      </c>
      <c r="Z48" s="464">
        <f>SUM(D$35:D167)-SUM(D$35:D48)+Z$34</f>
        <v>683800</v>
      </c>
      <c r="AA48" s="464">
        <f>SUM(E$35:E167)-SUM(E$35:E48)+AA$34</f>
        <v>852850500</v>
      </c>
      <c r="AB48" s="464">
        <f>SUM(F$35:F167)-SUM(F$35:F48)+AB$34</f>
        <v>11428510</v>
      </c>
      <c r="AC48" s="464">
        <f>SUM(G$35:G167)-SUM(G$35:G48)+AC$34</f>
        <v>1398192000</v>
      </c>
      <c r="AD48" s="464">
        <f>SUM(H$35:H167)-SUM(H$35:H48)+AD$34</f>
        <v>186276</v>
      </c>
      <c r="AE48" s="464">
        <f>SUM(I$35:I167)-SUM(I$35:I48)+AE$34</f>
        <v>31246.3</v>
      </c>
      <c r="AF48" s="464">
        <f>SUM(J$35:J167)-SUM(J$35:J48)+AF$34</f>
        <v>337583000</v>
      </c>
      <c r="AG48" s="464">
        <f>SUM(K$35:K167)-SUM(K$35:K48)+AG$34</f>
        <v>107832707</v>
      </c>
      <c r="AH48" s="464">
        <f>SUM(L$35:L167)-SUM(L$35:L48)+AH$34</f>
        <v>4955656000</v>
      </c>
      <c r="AI48" s="464">
        <f>SUM(M$35:M167)-SUM(M$35:M48)+AI$34</f>
        <v>256837400000</v>
      </c>
      <c r="AJ48" s="464">
        <f>SUM(N$35:N167)-SUM(N$35:N48)+AJ$34</f>
        <v>24642991</v>
      </c>
      <c r="AK48" s="464">
        <f>SUM(O$35:O167)-SUM(O$35:O48)+AK$34</f>
        <v>164185900</v>
      </c>
      <c r="AL48" s="464">
        <f>SUM(P$35:P167)-SUM(P$35:P48)+AL$34</f>
        <v>87666.18</v>
      </c>
      <c r="AM48" s="464">
        <f>SUM(Q$35:Q167)-SUM(Q$35:Q48)+AM$34</f>
        <v>1756140</v>
      </c>
      <c r="AN48" s="464">
        <f>SUM(R$35:R167)-SUM(R$35:R48)+AN$34</f>
        <v>216097</v>
      </c>
      <c r="AO48" s="464">
        <f>SUM(S$35:S167)-SUM(S$35:S48)+AO$34</f>
        <v>36720700</v>
      </c>
      <c r="AP48" s="464">
        <f>SUM(T$35:T167)-SUM(T$35:T48)+AP$34</f>
        <v>65349887.200000003</v>
      </c>
      <c r="AQ48" s="464">
        <f>SUM(U$35:U167)-SUM(U$35:U48)+AQ$34</f>
        <v>787252000</v>
      </c>
      <c r="AS48" s="468">
        <f>X48/(X$34+SUM(B$35:B167))</f>
        <v>0.99998944953281155</v>
      </c>
      <c r="AT48" s="468">
        <f>Y48/(Y$34+SUM(C$35:C167))</f>
        <v>0.99989601881261336</v>
      </c>
      <c r="AU48" s="468">
        <f>Z48/(Z$34+SUM(D$35:D167))</f>
        <v>1</v>
      </c>
      <c r="AV48" s="468">
        <f>AA48/(AA$34+SUM(E$35:E167))</f>
        <v>0.99945858053175129</v>
      </c>
      <c r="AW48" s="468">
        <f>AB48/(AB$34+SUM(F$35:F167))</f>
        <v>0.99912401331289946</v>
      </c>
      <c r="AX48" s="468">
        <f>AC48/(AC$34+SUM(G$35:G167))</f>
        <v>0.99268298570533997</v>
      </c>
      <c r="AY48" s="468">
        <f>AD48/(AD$34+SUM(H$35:H167))</f>
        <v>0.95782556381698702</v>
      </c>
      <c r="AZ48" s="468">
        <f>AE48/(AE$34+SUM(I$35:I167))</f>
        <v>1</v>
      </c>
      <c r="BA48" s="468">
        <f>AF48/(AF$34+SUM(J$35:J167))</f>
        <v>0.97223126214990285</v>
      </c>
      <c r="BB48" s="468">
        <f>AG48/(AG$34+SUM(K$35:K167))</f>
        <v>1</v>
      </c>
      <c r="BC48" s="468">
        <f>AH48/(AH$34+SUM(L$35:L167))</f>
        <v>0.99805189142552286</v>
      </c>
      <c r="BD48" s="468">
        <f>AI48/(AI$34+SUM(M$35:M167))</f>
        <v>0.99502366904939099</v>
      </c>
      <c r="BE48" s="468">
        <f>AJ48/(AJ$34+SUM(N$35:N167))</f>
        <v>0.99994962715901026</v>
      </c>
      <c r="BF48" s="468">
        <f>AK48/(AK$34+SUM(O$35:O167))</f>
        <v>0.99852950558388309</v>
      </c>
      <c r="BG48" s="468">
        <f>AL48/(AL$34+SUM(P$35:P167))</f>
        <v>0.99866148240766395</v>
      </c>
      <c r="BH48" s="468">
        <f>AM48/(AM$34+SUM(Q$35:Q167))</f>
        <v>0.95474562080701109</v>
      </c>
      <c r="BI48" s="468">
        <f>AN48/(AN$34+SUM(R$35:R167))</f>
        <v>0.98382874495217365</v>
      </c>
      <c r="BJ48" s="468">
        <f>AO48/(AO$34+SUM(S$35:S167))</f>
        <v>0.97419183678883625</v>
      </c>
      <c r="BK48" s="468">
        <f>AP48/(AP$34+SUM(T$35:T167))</f>
        <v>0.99997175285322037</v>
      </c>
      <c r="BL48" s="468">
        <f>AQ48/(AQ$34+SUM(U$35:U167))</f>
        <v>0.98751389226874864</v>
      </c>
      <c r="BM48" s="468">
        <f t="shared" si="11"/>
        <v>0.99058379485788828</v>
      </c>
    </row>
    <row r="49" spans="1:65">
      <c r="A49" s="6">
        <f t="shared" si="10"/>
        <v>1914</v>
      </c>
      <c r="B49" s="464">
        <f>aluminum!P20</f>
        <v>69000</v>
      </c>
      <c r="C49" s="464">
        <f>antimony!M20</f>
        <v>23600</v>
      </c>
      <c r="D49" s="464" t="str">
        <f>bismuth!K20</f>
        <v>NA</v>
      </c>
      <c r="E49" s="464">
        <f>chromium!M20</f>
        <v>48500</v>
      </c>
      <c r="F49" s="464">
        <f>cobalt!M20</f>
        <v>360</v>
      </c>
      <c r="G49" s="464">
        <f>copper!M20</f>
        <v>938000</v>
      </c>
      <c r="H49" s="464">
        <f>gold!I20</f>
        <v>663</v>
      </c>
      <c r="I49" s="465" t="str">
        <f>indium!I20</f>
        <v>NA</v>
      </c>
      <c r="J49" s="464" t="str">
        <f>lead!K20</f>
        <v>NA</v>
      </c>
      <c r="K49" s="466" t="str">
        <f>lithium!H20</f>
        <v>NA</v>
      </c>
      <c r="L49" s="464">
        <f>manganese!K20</f>
        <v>840000</v>
      </c>
      <c r="M49" s="464">
        <f>iron!J20</f>
        <v>118000000</v>
      </c>
      <c r="N49" s="6">
        <f>molybdenum!J20</f>
        <v>136</v>
      </c>
      <c r="O49" s="464">
        <f>nickel!J20</f>
        <v>30000</v>
      </c>
      <c r="P49" s="466">
        <f>platinum!M20</f>
        <v>8.11</v>
      </c>
      <c r="Q49" s="464">
        <f>silver!L20</f>
        <v>5240</v>
      </c>
      <c r="R49" s="464">
        <f>tantalum!L20</f>
        <v>362</v>
      </c>
      <c r="S49" s="464">
        <f>tin!L20</f>
        <v>128000</v>
      </c>
      <c r="T49" s="464">
        <f>vanadium!I20</f>
        <v>1360</v>
      </c>
      <c r="U49" s="464">
        <f>zinc!J20</f>
        <v>795000</v>
      </c>
      <c r="X49" s="464">
        <f>SUM(B$35:B168)-SUM(B$35:B49)+X$34</f>
        <v>33457812000</v>
      </c>
      <c r="Y49" s="464">
        <f>SUM(C$35:C168)-SUM(C$35:C49)+Y$34</f>
        <v>1807711600</v>
      </c>
      <c r="Z49" s="464">
        <f>SUM(D$35:D168)-SUM(D$35:D49)+Z$34</f>
        <v>683800</v>
      </c>
      <c r="AA49" s="464">
        <f>SUM(E$35:E168)-SUM(E$35:E49)+AA$34</f>
        <v>852802000</v>
      </c>
      <c r="AB49" s="464">
        <f>SUM(F$35:F168)-SUM(F$35:F49)+AB$34</f>
        <v>11428150</v>
      </c>
      <c r="AC49" s="464">
        <f>SUM(G$35:G168)-SUM(G$35:G49)+AC$34</f>
        <v>1397254000</v>
      </c>
      <c r="AD49" s="464">
        <f>SUM(H$35:H168)-SUM(H$35:H49)+AD$34</f>
        <v>185613</v>
      </c>
      <c r="AE49" s="464">
        <f>SUM(I$35:I168)-SUM(I$35:I49)+AE$34</f>
        <v>31246.3</v>
      </c>
      <c r="AF49" s="464">
        <f>SUM(J$35:J168)-SUM(J$35:J49)+AF$34</f>
        <v>337583000</v>
      </c>
      <c r="AG49" s="464">
        <f>SUM(K$35:K168)-SUM(K$35:K49)+AG$34</f>
        <v>107832707</v>
      </c>
      <c r="AH49" s="464">
        <f>SUM(L$35:L168)-SUM(L$35:L49)+AH$34</f>
        <v>4954816000</v>
      </c>
      <c r="AI49" s="464">
        <f>SUM(M$35:M168)-SUM(M$35:M49)+AI$34</f>
        <v>256719400000</v>
      </c>
      <c r="AJ49" s="464">
        <f>SUM(N$35:N168)-SUM(N$35:N49)+AJ$34</f>
        <v>24642855</v>
      </c>
      <c r="AK49" s="464">
        <f>SUM(O$35:O168)-SUM(O$35:O49)+AK$34</f>
        <v>164155900</v>
      </c>
      <c r="AL49" s="464">
        <f>SUM(P$35:P168)-SUM(P$35:P49)+AL$34</f>
        <v>87658.07</v>
      </c>
      <c r="AM49" s="464">
        <f>SUM(Q$35:Q168)-SUM(Q$35:Q49)+AM$34</f>
        <v>1750900</v>
      </c>
      <c r="AN49" s="464">
        <f>SUM(R$35:R168)-SUM(R$35:R49)+AN$34</f>
        <v>215735</v>
      </c>
      <c r="AO49" s="464">
        <f>SUM(S$35:S168)-SUM(S$35:S49)+AO$34</f>
        <v>36592700</v>
      </c>
      <c r="AP49" s="464">
        <f>SUM(T$35:T168)-SUM(T$35:T49)+AP$34</f>
        <v>65348527.200000003</v>
      </c>
      <c r="AQ49" s="464">
        <f>SUM(U$35:U168)-SUM(U$35:U49)+AQ$34</f>
        <v>786457000</v>
      </c>
      <c r="AS49" s="468">
        <f>X49/(X$34+SUM(B$35:B168))</f>
        <v>0.99998738726018832</v>
      </c>
      <c r="AT49" s="468">
        <f>Y49/(Y$34+SUM(C$35:C168))</f>
        <v>0.99988296516070463</v>
      </c>
      <c r="AU49" s="468">
        <f>Z49/(Z$34+SUM(D$35:D168))</f>
        <v>1</v>
      </c>
      <c r="AV49" s="468">
        <f>AA49/(AA$34+SUM(E$35:E168))</f>
        <v>0.99940174320662123</v>
      </c>
      <c r="AW49" s="468">
        <f>AB49/(AB$34+SUM(F$35:F168))</f>
        <v>0.99909254073731502</v>
      </c>
      <c r="AX49" s="468">
        <f>AC49/(AC$34+SUM(G$35:G168))</f>
        <v>0.99201702806819747</v>
      </c>
      <c r="AY49" s="468">
        <f>AD49/(AD$34+SUM(H$35:H168))</f>
        <v>0.9544164378490112</v>
      </c>
      <c r="AZ49" s="468">
        <f>AE49/(AE$34+SUM(I$35:I168))</f>
        <v>1</v>
      </c>
      <c r="BA49" s="468">
        <f>AF49/(AF$34+SUM(J$35:J168))</f>
        <v>0.97223126214990285</v>
      </c>
      <c r="BB49" s="468">
        <f>AG49/(AG$34+SUM(K$35:K168))</f>
        <v>1</v>
      </c>
      <c r="BC49" s="468">
        <f>AH49/(AH$34+SUM(L$35:L168))</f>
        <v>0.99788271834555176</v>
      </c>
      <c r="BD49" s="468">
        <f>AI49/(AI$34+SUM(M$35:M168))</f>
        <v>0.99456652070204044</v>
      </c>
      <c r="BE49" s="468">
        <f>AJ49/(AJ$34+SUM(N$35:N168))</f>
        <v>0.99994410862640626</v>
      </c>
      <c r="BF49" s="468">
        <f>AK49/(AK$34+SUM(O$35:O168))</f>
        <v>0.99834705456240369</v>
      </c>
      <c r="BG49" s="468">
        <f>AL49/(AL$34+SUM(P$35:P168))</f>
        <v>0.99856909621469514</v>
      </c>
      <c r="BH49" s="468">
        <f>AM49/(AM$34+SUM(Q$35:Q168))</f>
        <v>0.95189683480303144</v>
      </c>
      <c r="BI49" s="468">
        <f>AN49/(AN$34+SUM(R$35:R168))</f>
        <v>0.98218066096362833</v>
      </c>
      <c r="BJ49" s="468">
        <f>AO49/(AO$34+SUM(S$35:S168))</f>
        <v>0.97079602583999891</v>
      </c>
      <c r="BK49" s="468">
        <f>AP49/(AP$34+SUM(T$35:T168))</f>
        <v>0.999950942387554</v>
      </c>
      <c r="BL49" s="468">
        <f>AQ49/(AQ$34+SUM(U$35:U168))</f>
        <v>0.98651665943306999</v>
      </c>
      <c r="BM49" s="468">
        <f t="shared" si="11"/>
        <v>0.98988399931551607</v>
      </c>
    </row>
    <row r="50" spans="1:65">
      <c r="A50" s="6">
        <f t="shared" si="10"/>
        <v>1915</v>
      </c>
      <c r="B50" s="464">
        <f>aluminum!P21</f>
        <v>78000</v>
      </c>
      <c r="C50" s="464">
        <f>antimony!M21</f>
        <v>43200</v>
      </c>
      <c r="D50" s="464" t="str">
        <f>bismuth!K21</f>
        <v>NA</v>
      </c>
      <c r="E50" s="464">
        <f>chromium!M21</f>
        <v>57400</v>
      </c>
      <c r="F50" s="464">
        <f>cobalt!M21</f>
        <v>230</v>
      </c>
      <c r="G50" s="464">
        <f>copper!M21</f>
        <v>1060000</v>
      </c>
      <c r="H50" s="464">
        <f>gold!I21</f>
        <v>704</v>
      </c>
      <c r="I50" s="465" t="str">
        <f>indium!I21</f>
        <v>NA</v>
      </c>
      <c r="J50" s="464" t="str">
        <f>lead!K21</f>
        <v>NA</v>
      </c>
      <c r="K50" s="466" t="str">
        <f>lithium!H21</f>
        <v>NA</v>
      </c>
      <c r="L50" s="464">
        <f>manganese!K21</f>
        <v>636000</v>
      </c>
      <c r="M50" s="464">
        <f>iron!J21</f>
        <v>116000000</v>
      </c>
      <c r="N50" s="6">
        <f>molybdenum!J21</f>
        <v>272</v>
      </c>
      <c r="O50" s="464">
        <f>nickel!J21</f>
        <v>39100</v>
      </c>
      <c r="P50" s="466">
        <f>platinum!M21</f>
        <v>4.45</v>
      </c>
      <c r="Q50" s="464">
        <f>silver!L21</f>
        <v>5730</v>
      </c>
      <c r="R50" s="464">
        <f>tantalum!L21</f>
        <v>476</v>
      </c>
      <c r="S50" s="464">
        <f>tin!L21</f>
        <v>129000</v>
      </c>
      <c r="T50" s="464">
        <f>vanadium!I21</f>
        <v>1190</v>
      </c>
      <c r="U50" s="464">
        <f>zinc!J21</f>
        <v>760000</v>
      </c>
      <c r="X50" s="464">
        <f>SUM(B$35:B169)-SUM(B$35:B50)+X$34</f>
        <v>33457734000</v>
      </c>
      <c r="Y50" s="464">
        <f>SUM(C$35:C169)-SUM(C$35:C50)+Y$34</f>
        <v>1807668400</v>
      </c>
      <c r="Z50" s="464">
        <f>SUM(D$35:D169)-SUM(D$35:D50)+Z$34</f>
        <v>683800</v>
      </c>
      <c r="AA50" s="464">
        <f>SUM(E$35:E169)-SUM(E$35:E50)+AA$34</f>
        <v>852744600</v>
      </c>
      <c r="AB50" s="464">
        <f>SUM(F$35:F169)-SUM(F$35:F50)+AB$34</f>
        <v>11427920</v>
      </c>
      <c r="AC50" s="464">
        <f>SUM(G$35:G169)-SUM(G$35:G50)+AC$34</f>
        <v>1396194000</v>
      </c>
      <c r="AD50" s="464">
        <f>SUM(H$35:H169)-SUM(H$35:H50)+AD$34</f>
        <v>184909</v>
      </c>
      <c r="AE50" s="464">
        <f>SUM(I$35:I169)-SUM(I$35:I50)+AE$34</f>
        <v>31246.3</v>
      </c>
      <c r="AF50" s="464">
        <f>SUM(J$35:J169)-SUM(J$35:J50)+AF$34</f>
        <v>337583000</v>
      </c>
      <c r="AG50" s="464">
        <f>SUM(K$35:K169)-SUM(K$35:K50)+AG$34</f>
        <v>107832707</v>
      </c>
      <c r="AH50" s="464">
        <f>SUM(L$35:L169)-SUM(L$35:L50)+AH$34</f>
        <v>4954180000</v>
      </c>
      <c r="AI50" s="464">
        <f>SUM(M$35:M169)-SUM(M$35:M50)+AI$34</f>
        <v>256603400000</v>
      </c>
      <c r="AJ50" s="464">
        <f>SUM(N$35:N169)-SUM(N$35:N50)+AJ$34</f>
        <v>24642583</v>
      </c>
      <c r="AK50" s="464">
        <f>SUM(O$35:O169)-SUM(O$35:O50)+AK$34</f>
        <v>164116800</v>
      </c>
      <c r="AL50" s="464">
        <f>SUM(P$35:P169)-SUM(P$35:P50)+AL$34</f>
        <v>87653.62</v>
      </c>
      <c r="AM50" s="464">
        <f>SUM(Q$35:Q169)-SUM(Q$35:Q50)+AM$34</f>
        <v>1745170</v>
      </c>
      <c r="AN50" s="464">
        <f>SUM(R$35:R169)-SUM(R$35:R50)+AN$34</f>
        <v>215259</v>
      </c>
      <c r="AO50" s="464">
        <f>SUM(S$35:S169)-SUM(S$35:S50)+AO$34</f>
        <v>36463700</v>
      </c>
      <c r="AP50" s="464">
        <f>SUM(T$35:T169)-SUM(T$35:T50)+AP$34</f>
        <v>65347337.200000003</v>
      </c>
      <c r="AQ50" s="464">
        <f>SUM(U$35:U169)-SUM(U$35:U50)+AQ$34</f>
        <v>785697000</v>
      </c>
      <c r="AS50" s="468">
        <f>X50/(X$34+SUM(B$35:B169))</f>
        <v>0.99998505599548382</v>
      </c>
      <c r="AT50" s="468">
        <f>Y50/(Y$34+SUM(C$35:C169))</f>
        <v>0.99985907034026156</v>
      </c>
      <c r="AU50" s="468">
        <f>Z50/(Z$34+SUM(D$35:D169))</f>
        <v>1</v>
      </c>
      <c r="AV50" s="468">
        <f>AA50/(AA$34+SUM(E$35:E169))</f>
        <v>0.99933447593935398</v>
      </c>
      <c r="AW50" s="468">
        <f>AB50/(AB$34+SUM(F$35:F169))</f>
        <v>0.99907243325846939</v>
      </c>
      <c r="AX50" s="468">
        <f>AC50/(AC$34+SUM(G$35:G169))</f>
        <v>0.99126445333965685</v>
      </c>
      <c r="AY50" s="468">
        <f>AD50/(AD$34+SUM(H$35:H169))</f>
        <v>0.95079649111981823</v>
      </c>
      <c r="AZ50" s="468">
        <f>AE50/(AE$34+SUM(I$35:I169))</f>
        <v>1</v>
      </c>
      <c r="BA50" s="468">
        <f>AF50/(AF$34+SUM(J$35:J169))</f>
        <v>0.97223126214990285</v>
      </c>
      <c r="BB50" s="468">
        <f>AG50/(AG$34+SUM(K$35:K169))</f>
        <v>1</v>
      </c>
      <c r="BC50" s="468">
        <f>AH50/(AH$34+SUM(L$35:L169))</f>
        <v>0.99775463015643073</v>
      </c>
      <c r="BD50" s="468">
        <f>AI50/(AI$34+SUM(M$35:M169))</f>
        <v>0.9941171206317635</v>
      </c>
      <c r="BE50" s="468">
        <f>AJ50/(AJ$34+SUM(N$35:N169))</f>
        <v>0.99993307156119826</v>
      </c>
      <c r="BF50" s="468">
        <f>AK50/(AK$34+SUM(O$35:O169))</f>
        <v>0.99810926006440881</v>
      </c>
      <c r="BG50" s="468">
        <f>AL50/(AL$34+SUM(P$35:P169))</f>
        <v>0.99851840342077258</v>
      </c>
      <c r="BH50" s="468">
        <f>AM50/(AM$34+SUM(Q$35:Q169))</f>
        <v>0.94878165468799269</v>
      </c>
      <c r="BI50" s="468">
        <f>AN50/(AN$34+SUM(R$35:R169))</f>
        <v>0.98001356710023724</v>
      </c>
      <c r="BJ50" s="468">
        <f>AO50/(AO$34+SUM(S$35:S169))</f>
        <v>0.96737368511812383</v>
      </c>
      <c r="BK50" s="468">
        <f>AP50/(AP$34+SUM(T$35:T169))</f>
        <v>0.9999327332300959</v>
      </c>
      <c r="BL50" s="468">
        <f>AQ50/(AQ$34+SUM(U$35:U169))</f>
        <v>0.9855633299297798</v>
      </c>
      <c r="BM50" s="468">
        <f t="shared" si="11"/>
        <v>0.98913203490218748</v>
      </c>
    </row>
    <row r="51" spans="1:65">
      <c r="A51" s="6">
        <f t="shared" si="10"/>
        <v>1916</v>
      </c>
      <c r="B51" s="464">
        <f>aluminum!P22</f>
        <v>106000</v>
      </c>
      <c r="C51" s="464">
        <f>antimony!M22</f>
        <v>81600</v>
      </c>
      <c r="D51" s="464" t="str">
        <f>bismuth!K22</f>
        <v>NA</v>
      </c>
      <c r="E51" s="464">
        <f>chromium!M22</f>
        <v>87000</v>
      </c>
      <c r="F51" s="464">
        <f>cobalt!M22</f>
        <v>410</v>
      </c>
      <c r="G51" s="464">
        <f>copper!M22</f>
        <v>1420000</v>
      </c>
      <c r="H51" s="464">
        <f>gold!I22</f>
        <v>685</v>
      </c>
      <c r="I51" s="465" t="str">
        <f>indium!I22</f>
        <v>NA</v>
      </c>
      <c r="J51" s="464" t="str">
        <f>lead!K22</f>
        <v>NA</v>
      </c>
      <c r="K51" s="466" t="str">
        <f>lithium!H22</f>
        <v>NA</v>
      </c>
      <c r="L51" s="464">
        <f>manganese!K22</f>
        <v>850000</v>
      </c>
      <c r="M51" s="464">
        <f>iron!J22</f>
        <v>139000000</v>
      </c>
      <c r="N51" s="6">
        <f>molybdenum!J22</f>
        <v>454</v>
      </c>
      <c r="O51" s="464">
        <f>nickel!J22</f>
        <v>45500</v>
      </c>
      <c r="P51" s="466">
        <f>platinum!M22</f>
        <v>2.8</v>
      </c>
      <c r="Q51" s="464">
        <f>silver!L22</f>
        <v>5250</v>
      </c>
      <c r="R51" s="464">
        <f>tantalum!L22</f>
        <v>544</v>
      </c>
      <c r="S51" s="464">
        <f>tin!L22</f>
        <v>128000</v>
      </c>
      <c r="T51" s="464">
        <f>vanadium!I22</f>
        <v>1260</v>
      </c>
      <c r="U51" s="464">
        <f>zinc!J22</f>
        <v>882000</v>
      </c>
      <c r="X51" s="464">
        <f>SUM(B$35:B170)-SUM(B$35:B51)+X$34</f>
        <v>33457628000</v>
      </c>
      <c r="Y51" s="464">
        <f>SUM(C$35:C170)-SUM(C$35:C51)+Y$34</f>
        <v>1807586800</v>
      </c>
      <c r="Z51" s="464">
        <f>SUM(D$35:D170)-SUM(D$35:D51)+Z$34</f>
        <v>683800</v>
      </c>
      <c r="AA51" s="464">
        <f>SUM(E$35:E170)-SUM(E$35:E51)+AA$34</f>
        <v>852657600</v>
      </c>
      <c r="AB51" s="464">
        <f>SUM(F$35:F170)-SUM(F$35:F51)+AB$34</f>
        <v>11427510</v>
      </c>
      <c r="AC51" s="464">
        <f>SUM(G$35:G170)-SUM(G$35:G51)+AC$34</f>
        <v>1394774000</v>
      </c>
      <c r="AD51" s="464">
        <f>SUM(H$35:H170)-SUM(H$35:H51)+AD$34</f>
        <v>184224</v>
      </c>
      <c r="AE51" s="464">
        <f>SUM(I$35:I170)-SUM(I$35:I51)+AE$34</f>
        <v>31246.3</v>
      </c>
      <c r="AF51" s="464">
        <f>SUM(J$35:J170)-SUM(J$35:J51)+AF$34</f>
        <v>337583000</v>
      </c>
      <c r="AG51" s="464">
        <f>SUM(K$35:K170)-SUM(K$35:K51)+AG$34</f>
        <v>107832707</v>
      </c>
      <c r="AH51" s="464">
        <f>SUM(L$35:L170)-SUM(L$35:L51)+AH$34</f>
        <v>4953330000</v>
      </c>
      <c r="AI51" s="464">
        <f>SUM(M$35:M170)-SUM(M$35:M51)+AI$34</f>
        <v>256464400000</v>
      </c>
      <c r="AJ51" s="464">
        <f>SUM(N$35:N170)-SUM(N$35:N51)+AJ$34</f>
        <v>24642129</v>
      </c>
      <c r="AK51" s="464">
        <f>SUM(O$35:O170)-SUM(O$35:O51)+AK$34</f>
        <v>164071300</v>
      </c>
      <c r="AL51" s="464">
        <f>SUM(P$35:P170)-SUM(P$35:P51)+AL$34</f>
        <v>87650.82</v>
      </c>
      <c r="AM51" s="464">
        <f>SUM(Q$35:Q170)-SUM(Q$35:Q51)+AM$34</f>
        <v>1739920</v>
      </c>
      <c r="AN51" s="464">
        <f>SUM(R$35:R170)-SUM(R$35:R51)+AN$34</f>
        <v>214715</v>
      </c>
      <c r="AO51" s="464">
        <f>SUM(S$35:S170)-SUM(S$35:S51)+AO$34</f>
        <v>36335700</v>
      </c>
      <c r="AP51" s="464">
        <f>SUM(T$35:T170)-SUM(T$35:T51)+AP$34</f>
        <v>65346077.200000003</v>
      </c>
      <c r="AQ51" s="464">
        <f>SUM(U$35:U170)-SUM(U$35:U51)+AQ$34</f>
        <v>784815000</v>
      </c>
      <c r="AS51" s="468">
        <f>X51/(X$34+SUM(B$35:B170))</f>
        <v>0.99998188786652642</v>
      </c>
      <c r="AT51" s="468">
        <f>Y51/(Y$34+SUM(C$35:C170))</f>
        <v>0.99981393567942456</v>
      </c>
      <c r="AU51" s="468">
        <f>Z51/(Z$34+SUM(D$35:D170))</f>
        <v>1</v>
      </c>
      <c r="AV51" s="468">
        <f>AA51/(AA$34+SUM(E$35:E170))</f>
        <v>0.99923252032520327</v>
      </c>
      <c r="AW51" s="468">
        <f>AB51/(AB$34+SUM(F$35:F170))</f>
        <v>0.99903658949183161</v>
      </c>
      <c r="AX51" s="468">
        <f>AC51/(AC$34+SUM(G$35:G170))</f>
        <v>0.99025628719387604</v>
      </c>
      <c r="AY51" s="468">
        <f>AD51/(AD$34+SUM(H$35:H170))</f>
        <v>0.94727424181655506</v>
      </c>
      <c r="AZ51" s="468">
        <f>AE51/(AE$34+SUM(I$35:I170))</f>
        <v>1</v>
      </c>
      <c r="BA51" s="468">
        <f>AF51/(AF$34+SUM(J$35:J170))</f>
        <v>0.97223126214990285</v>
      </c>
      <c r="BB51" s="468">
        <f>AG51/(AG$34+SUM(K$35:K170))</f>
        <v>1</v>
      </c>
      <c r="BC51" s="468">
        <f>AH51/(AH$34+SUM(L$35:L170))</f>
        <v>0.99758344311122182</v>
      </c>
      <c r="BD51" s="468">
        <f>AI51/(AI$34+SUM(M$35:M170))</f>
        <v>0.9935786153751387</v>
      </c>
      <c r="BE51" s="468">
        <f>AJ51/(AJ$34+SUM(N$35:N170))</f>
        <v>0.99991464940088792</v>
      </c>
      <c r="BF51" s="468">
        <f>AK51/(AK$34+SUM(O$35:O170))</f>
        <v>0.99783254268183175</v>
      </c>
      <c r="BG51" s="468">
        <f>AL51/(AL$34+SUM(P$35:P170))</f>
        <v>0.99848650683133833</v>
      </c>
      <c r="BH51" s="468">
        <f>AM51/(AM$34+SUM(Q$35:Q170))</f>
        <v>0.94592743206950169</v>
      </c>
      <c r="BI51" s="468">
        <f>AN51/(AN$34+SUM(R$35:R170))</f>
        <v>0.97753688839921871</v>
      </c>
      <c r="BJ51" s="468">
        <f>AO51/(AO$34+SUM(S$35:S170))</f>
        <v>0.96397787416928649</v>
      </c>
      <c r="BK51" s="468">
        <f>AP51/(AP$34+SUM(T$35:T170))</f>
        <v>0.99991345294572842</v>
      </c>
      <c r="BL51" s="468">
        <f>AQ51/(AQ$34+SUM(U$35:U170))</f>
        <v>0.98445696595359289</v>
      </c>
      <c r="BM51" s="468">
        <f t="shared" si="11"/>
        <v>0.98835175477305359</v>
      </c>
    </row>
    <row r="52" spans="1:65">
      <c r="A52" s="6">
        <f t="shared" si="10"/>
        <v>1917</v>
      </c>
      <c r="B52" s="464">
        <f>aluminum!P23</f>
        <v>123000</v>
      </c>
      <c r="C52" s="464">
        <f>antimony!M23</f>
        <v>57200</v>
      </c>
      <c r="D52" s="464" t="str">
        <f>bismuth!K23</f>
        <v>NA</v>
      </c>
      <c r="E52" s="464">
        <f>chromium!M23</f>
        <v>81300</v>
      </c>
      <c r="F52" s="464">
        <f>cobalt!M23</f>
        <v>360</v>
      </c>
      <c r="G52" s="464">
        <f>copper!M23</f>
        <v>1430000</v>
      </c>
      <c r="H52" s="464">
        <f>gold!I23</f>
        <v>631</v>
      </c>
      <c r="I52" s="465" t="str">
        <f>indium!I23</f>
        <v>NA</v>
      </c>
      <c r="J52" s="464" t="str">
        <f>lead!K23</f>
        <v>NA</v>
      </c>
      <c r="K52" s="466" t="str">
        <f>lithium!H23</f>
        <v>NA</v>
      </c>
      <c r="L52" s="464">
        <f>manganese!K23</f>
        <v>864000</v>
      </c>
      <c r="M52" s="464">
        <f>iron!J23</f>
        <v>142000000</v>
      </c>
      <c r="N52" s="6">
        <f>molybdenum!J23</f>
        <v>590</v>
      </c>
      <c r="O52" s="464">
        <f>nickel!J23</f>
        <v>46200</v>
      </c>
      <c r="P52" s="466">
        <f>platinum!M23</f>
        <v>2.59</v>
      </c>
      <c r="Q52" s="464">
        <f>silver!L23</f>
        <v>5420</v>
      </c>
      <c r="R52" s="464">
        <f>tantalum!L23</f>
        <v>403</v>
      </c>
      <c r="S52" s="464">
        <f>tin!L23</f>
        <v>135000</v>
      </c>
      <c r="T52" s="464">
        <f>vanadium!I23</f>
        <v>484</v>
      </c>
      <c r="U52" s="464">
        <f>zinc!J23</f>
        <v>901000</v>
      </c>
      <c r="X52" s="464">
        <f>SUM(B$35:B171)-SUM(B$35:B52)+X$34</f>
        <v>33457505000</v>
      </c>
      <c r="Y52" s="464">
        <f>SUM(C$35:C171)-SUM(C$35:C52)+Y$34</f>
        <v>1807529600</v>
      </c>
      <c r="Z52" s="464">
        <f>SUM(D$35:D171)-SUM(D$35:D52)+Z$34</f>
        <v>683800</v>
      </c>
      <c r="AA52" s="464">
        <f>SUM(E$35:E171)-SUM(E$35:E52)+AA$34</f>
        <v>852576300</v>
      </c>
      <c r="AB52" s="464">
        <f>SUM(F$35:F171)-SUM(F$35:F52)+AB$34</f>
        <v>11427150</v>
      </c>
      <c r="AC52" s="464">
        <f>SUM(G$35:G171)-SUM(G$35:G52)+AC$34</f>
        <v>1393344000</v>
      </c>
      <c r="AD52" s="464">
        <f>SUM(H$35:H171)-SUM(H$35:H52)+AD$34</f>
        <v>183593</v>
      </c>
      <c r="AE52" s="464">
        <f>SUM(I$35:I171)-SUM(I$35:I52)+AE$34</f>
        <v>31246.3</v>
      </c>
      <c r="AF52" s="464">
        <f>SUM(J$35:J171)-SUM(J$35:J52)+AF$34</f>
        <v>337583000</v>
      </c>
      <c r="AG52" s="464">
        <f>SUM(K$35:K171)-SUM(K$35:K52)+AG$34</f>
        <v>107832707</v>
      </c>
      <c r="AH52" s="464">
        <f>SUM(L$35:L171)-SUM(L$35:L52)+AH$34</f>
        <v>4952466000</v>
      </c>
      <c r="AI52" s="464">
        <f>SUM(M$35:M171)-SUM(M$35:M52)+AI$34</f>
        <v>256322400000</v>
      </c>
      <c r="AJ52" s="464">
        <f>SUM(N$35:N171)-SUM(N$35:N52)+AJ$34</f>
        <v>24641539</v>
      </c>
      <c r="AK52" s="464">
        <f>SUM(O$35:O171)-SUM(O$35:O52)+AK$34</f>
        <v>164025100</v>
      </c>
      <c r="AL52" s="464">
        <f>SUM(P$35:P171)-SUM(P$35:P52)+AL$34</f>
        <v>87648.23</v>
      </c>
      <c r="AM52" s="464">
        <f>SUM(Q$35:Q171)-SUM(Q$35:Q52)+AM$34</f>
        <v>1734500</v>
      </c>
      <c r="AN52" s="464">
        <f>SUM(R$35:R171)-SUM(R$35:R52)+AN$34</f>
        <v>214312</v>
      </c>
      <c r="AO52" s="464">
        <f>SUM(S$35:S171)-SUM(S$35:S52)+AO$34</f>
        <v>36200700</v>
      </c>
      <c r="AP52" s="464">
        <f>SUM(T$35:T171)-SUM(T$35:T52)+AP$34</f>
        <v>65345593.200000003</v>
      </c>
      <c r="AQ52" s="464">
        <f>SUM(U$35:U171)-SUM(U$35:U52)+AQ$34</f>
        <v>783914000</v>
      </c>
      <c r="AS52" s="468">
        <f>X52/(X$34+SUM(B$35:B171))</f>
        <v>0.99997821164141543</v>
      </c>
      <c r="AT52" s="468">
        <f>Y52/(Y$34+SUM(C$35:C171))</f>
        <v>0.99978229716717115</v>
      </c>
      <c r="AU52" s="468">
        <f>Z52/(Z$34+SUM(D$35:D171))</f>
        <v>1</v>
      </c>
      <c r="AV52" s="468">
        <f>AA52/(AA$34+SUM(E$35:E171))</f>
        <v>0.99913724456163477</v>
      </c>
      <c r="AW52" s="468">
        <f>AB52/(AB$34+SUM(F$35:F171))</f>
        <v>0.99900511691624716</v>
      </c>
      <c r="AX52" s="468">
        <f>AC52/(AC$34+SUM(G$35:G171))</f>
        <v>0.98924102128650515</v>
      </c>
      <c r="AY52" s="468">
        <f>AD52/(AD$34+SUM(H$35:H171))</f>
        <v>0.94402965888172441</v>
      </c>
      <c r="AZ52" s="468">
        <f>AE52/(AE$34+SUM(I$35:I171))</f>
        <v>1</v>
      </c>
      <c r="BA52" s="468">
        <f>AF52/(AF$34+SUM(J$35:J171))</f>
        <v>0.97223126214990285</v>
      </c>
      <c r="BB52" s="468">
        <f>AG52/(AG$34+SUM(K$35:K171))</f>
        <v>1</v>
      </c>
      <c r="BC52" s="468">
        <f>AH52/(AH$34+SUM(L$35:L171))</f>
        <v>0.99740943651468006</v>
      </c>
      <c r="BD52" s="468">
        <f>AI52/(AI$34+SUM(M$35:M171))</f>
        <v>0.9930284877029032</v>
      </c>
      <c r="BE52" s="468">
        <f>AJ52/(AJ$34+SUM(N$35:N171))</f>
        <v>0.99989070870797347</v>
      </c>
      <c r="BF52" s="468">
        <f>AK52/(AK$34+SUM(O$35:O171))</f>
        <v>0.99755156810875345</v>
      </c>
      <c r="BG52" s="468">
        <f>AL52/(AL$34+SUM(P$35:P171))</f>
        <v>0.99845700248611136</v>
      </c>
      <c r="BH52" s="468">
        <f>AM52/(AM$34+SUM(Q$35:Q171))</f>
        <v>0.94298078700431665</v>
      </c>
      <c r="BI52" s="468">
        <f>AN52/(AN$34+SUM(R$35:R171))</f>
        <v>0.9757021429644569</v>
      </c>
      <c r="BJ52" s="468">
        <f>AO52/(AO$34+SUM(S$35:S171))</f>
        <v>0.96039635480918462</v>
      </c>
      <c r="BK52" s="468">
        <f>AP52/(AP$34+SUM(T$35:T171))</f>
        <v>0.99990604686824125</v>
      </c>
      <c r="BL52" s="468">
        <f>AQ52/(AQ$34+SUM(U$35:U171))</f>
        <v>0.98332676873982383</v>
      </c>
      <c r="BM52" s="468">
        <f t="shared" si="11"/>
        <v>0.98760270582555221</v>
      </c>
    </row>
    <row r="53" spans="1:65">
      <c r="A53" s="6">
        <f t="shared" si="10"/>
        <v>1918</v>
      </c>
      <c r="B53" s="464">
        <f>aluminum!P24</f>
        <v>128000</v>
      </c>
      <c r="C53" s="464">
        <f>antimony!M24</f>
        <v>30800</v>
      </c>
      <c r="D53" s="464" t="str">
        <f>bismuth!K24</f>
        <v>NA</v>
      </c>
      <c r="E53" s="464">
        <f>chromium!M24</f>
        <v>96500</v>
      </c>
      <c r="F53" s="464">
        <f>cobalt!M24</f>
        <v>450</v>
      </c>
      <c r="G53" s="464">
        <f>copper!M24</f>
        <v>1430000</v>
      </c>
      <c r="H53" s="464">
        <f>gold!I24</f>
        <v>578</v>
      </c>
      <c r="I53" s="465" t="str">
        <f>indium!I24</f>
        <v>NA</v>
      </c>
      <c r="J53" s="464" t="str">
        <f>lead!K24</f>
        <v>NA</v>
      </c>
      <c r="K53" s="466" t="str">
        <f>lithium!H24</f>
        <v>NA</v>
      </c>
      <c r="L53" s="464">
        <f>manganese!K24</f>
        <v>934000</v>
      </c>
      <c r="M53" s="464">
        <f>iron!J24</f>
        <v>127000000</v>
      </c>
      <c r="N53" s="6">
        <f>molybdenum!J24</f>
        <v>816</v>
      </c>
      <c r="O53" s="464">
        <f>nickel!J24</f>
        <v>47600</v>
      </c>
      <c r="P53" s="466">
        <f>platinum!M24</f>
        <v>1.96</v>
      </c>
      <c r="Q53" s="464">
        <f>silver!L24</f>
        <v>6140</v>
      </c>
      <c r="R53" s="464">
        <f>tantalum!L24</f>
        <v>284</v>
      </c>
      <c r="S53" s="464">
        <f>tin!L24</f>
        <v>128000</v>
      </c>
      <c r="T53" s="464">
        <f>vanadium!I24</f>
        <v>578</v>
      </c>
      <c r="U53" s="464">
        <f>zinc!J24</f>
        <v>849000</v>
      </c>
      <c r="X53" s="464">
        <f>SUM(B$35:B172)-SUM(B$35:B53)+X$34</f>
        <v>33457377000</v>
      </c>
      <c r="Y53" s="464">
        <f>SUM(C$35:C172)-SUM(C$35:C53)+Y$34</f>
        <v>1807498800</v>
      </c>
      <c r="Z53" s="464">
        <f>SUM(D$35:D172)-SUM(D$35:D53)+Z$34</f>
        <v>683800</v>
      </c>
      <c r="AA53" s="464">
        <f>SUM(E$35:E172)-SUM(E$35:E53)+AA$34</f>
        <v>852479800</v>
      </c>
      <c r="AB53" s="464">
        <f>SUM(F$35:F172)-SUM(F$35:F53)+AB$34</f>
        <v>11426700</v>
      </c>
      <c r="AC53" s="464">
        <f>SUM(G$35:G172)-SUM(G$35:G53)+AC$34</f>
        <v>1391914000</v>
      </c>
      <c r="AD53" s="464">
        <f>SUM(H$35:H172)-SUM(H$35:H53)+AD$34</f>
        <v>183015</v>
      </c>
      <c r="AE53" s="464">
        <f>SUM(I$35:I172)-SUM(I$35:I53)+AE$34</f>
        <v>31246.3</v>
      </c>
      <c r="AF53" s="464">
        <f>SUM(J$35:J172)-SUM(J$35:J53)+AF$34</f>
        <v>337583000</v>
      </c>
      <c r="AG53" s="464">
        <f>SUM(K$35:K172)-SUM(K$35:K53)+AG$34</f>
        <v>107832707</v>
      </c>
      <c r="AH53" s="464">
        <f>SUM(L$35:L172)-SUM(L$35:L53)+AH$34</f>
        <v>4951532000</v>
      </c>
      <c r="AI53" s="464">
        <f>SUM(M$35:M172)-SUM(M$35:M53)+AI$34</f>
        <v>256195400000</v>
      </c>
      <c r="AJ53" s="464">
        <f>SUM(N$35:N172)-SUM(N$35:N53)+AJ$34</f>
        <v>24640723</v>
      </c>
      <c r="AK53" s="464">
        <f>SUM(O$35:O172)-SUM(O$35:O53)+AK$34</f>
        <v>163977500</v>
      </c>
      <c r="AL53" s="464">
        <f>SUM(P$35:P172)-SUM(P$35:P53)+AL$34</f>
        <v>87646.27</v>
      </c>
      <c r="AM53" s="464">
        <f>SUM(Q$35:Q172)-SUM(Q$35:Q53)+AM$34</f>
        <v>1728360</v>
      </c>
      <c r="AN53" s="464">
        <f>SUM(R$35:R172)-SUM(R$35:R53)+AN$34</f>
        <v>214028</v>
      </c>
      <c r="AO53" s="464">
        <f>SUM(S$35:S172)-SUM(S$35:S53)+AO$34</f>
        <v>36072700</v>
      </c>
      <c r="AP53" s="464">
        <f>SUM(T$35:T172)-SUM(T$35:T53)+AP$34</f>
        <v>65345015.200000003</v>
      </c>
      <c r="AQ53" s="464">
        <f>SUM(U$35:U172)-SUM(U$35:U53)+AQ$34</f>
        <v>783065000</v>
      </c>
      <c r="AS53" s="468">
        <f>X53/(X$34+SUM(B$35:B172))</f>
        <v>0.99997438597625921</v>
      </c>
      <c r="AT53" s="468">
        <f>Y53/(Y$34+SUM(C$35:C172))</f>
        <v>0.99976526104518859</v>
      </c>
      <c r="AU53" s="468">
        <f>Z53/(Z$34+SUM(D$35:D172))</f>
        <v>1</v>
      </c>
      <c r="AV53" s="468">
        <f>AA53/(AA$34+SUM(E$35:E172))</f>
        <v>0.99902415586318027</v>
      </c>
      <c r="AW53" s="468">
        <f>AB53/(AB$34+SUM(F$35:F172))</f>
        <v>0.99896577619676652</v>
      </c>
      <c r="AX53" s="468">
        <f>AC53/(AC$34+SUM(G$35:G172))</f>
        <v>0.98822575537913437</v>
      </c>
      <c r="AY53" s="468">
        <f>AD53/(AD$34+SUM(H$35:H172))</f>
        <v>0.94105760034554042</v>
      </c>
      <c r="AZ53" s="468">
        <f>AE53/(AE$34+SUM(I$35:I172))</f>
        <v>1</v>
      </c>
      <c r="BA53" s="468">
        <f>AF53/(AF$34+SUM(J$35:J172))</f>
        <v>0.97223126214990285</v>
      </c>
      <c r="BB53" s="468">
        <f>AG53/(AG$34+SUM(K$35:K172))</f>
        <v>1</v>
      </c>
      <c r="BC53" s="468">
        <f>AH53/(AH$34+SUM(L$35:L172))</f>
        <v>0.99722133216147413</v>
      </c>
      <c r="BD53" s="468">
        <f>AI53/(AI$34+SUM(M$35:M172))</f>
        <v>0.99253647210872076</v>
      </c>
      <c r="BE53" s="468">
        <f>AJ53/(AJ$34+SUM(N$35:N172))</f>
        <v>0.99985759751234948</v>
      </c>
      <c r="BF53" s="468">
        <f>AK53/(AK$34+SUM(O$35:O172))</f>
        <v>0.9972620791546728</v>
      </c>
      <c r="BG53" s="468">
        <f>AL53/(AL$34+SUM(P$35:P172))</f>
        <v>0.99843467487350734</v>
      </c>
      <c r="BH53" s="468">
        <f>AM53/(AM$34+SUM(Q$35:Q172))</f>
        <v>0.93964270569431008</v>
      </c>
      <c r="BI53" s="468">
        <f>AN53/(AN$34+SUM(R$35:R172))</f>
        <v>0.97440917099554292</v>
      </c>
      <c r="BJ53" s="468">
        <f>AO53/(AO$34+SUM(S$35:S172))</f>
        <v>0.95700054386034727</v>
      </c>
      <c r="BK53" s="468">
        <f>AP53/(AP$34+SUM(T$35:T172))</f>
        <v>0.99989720242033309</v>
      </c>
      <c r="BL53" s="468">
        <f>AQ53/(AQ$34+SUM(U$35:U172))</f>
        <v>0.98226179933417457</v>
      </c>
      <c r="BM53" s="468">
        <f t="shared" si="11"/>
        <v>0.98688838875357021</v>
      </c>
    </row>
    <row r="54" spans="1:65">
      <c r="A54" s="6">
        <f t="shared" si="10"/>
        <v>1919</v>
      </c>
      <c r="B54" s="464">
        <f>aluminum!P25</f>
        <v>121000</v>
      </c>
      <c r="C54" s="464">
        <f>antimony!M25</f>
        <v>11800</v>
      </c>
      <c r="D54" s="464" t="str">
        <f>bismuth!K25</f>
        <v>NA</v>
      </c>
      <c r="E54" s="464">
        <f>chromium!M25</f>
        <v>52900</v>
      </c>
      <c r="F54" s="464">
        <f>cobalt!M25</f>
        <v>360</v>
      </c>
      <c r="G54" s="464">
        <f>copper!M25</f>
        <v>994000</v>
      </c>
      <c r="H54" s="464">
        <f>gold!I25</f>
        <v>550</v>
      </c>
      <c r="I54" s="465" t="str">
        <f>indium!I25</f>
        <v>NA</v>
      </c>
      <c r="J54" s="464">
        <f>lead!K25</f>
        <v>764000</v>
      </c>
      <c r="K54" s="466" t="str">
        <f>lithium!H25</f>
        <v>NA</v>
      </c>
      <c r="L54" s="464">
        <f>manganese!K25</f>
        <v>550000</v>
      </c>
      <c r="M54" s="464">
        <f>iron!J25</f>
        <v>110000000</v>
      </c>
      <c r="N54" s="6">
        <f>molybdenum!J25</f>
        <v>408</v>
      </c>
      <c r="O54" s="464">
        <f>nickel!J25</f>
        <v>23100</v>
      </c>
      <c r="P54" s="466">
        <f>platinum!M25</f>
        <v>2.11</v>
      </c>
      <c r="Q54" s="464">
        <f>silver!L25</f>
        <v>5490</v>
      </c>
      <c r="R54" s="464">
        <f>tantalum!L25</f>
        <v>313</v>
      </c>
      <c r="S54" s="464">
        <f>tin!L25</f>
        <v>123000</v>
      </c>
      <c r="T54" s="464">
        <f>vanadium!I25</f>
        <v>1640</v>
      </c>
      <c r="U54" s="464">
        <f>zinc!J25</f>
        <v>719000</v>
      </c>
      <c r="X54" s="464">
        <f>SUM(B$35:B173)-SUM(B$35:B54)+X$34</f>
        <v>33457256000</v>
      </c>
      <c r="Y54" s="464">
        <f>SUM(C$35:C173)-SUM(C$35:C54)+Y$34</f>
        <v>1807487000</v>
      </c>
      <c r="Z54" s="464">
        <f>SUM(D$35:D173)-SUM(D$35:D54)+Z$34</f>
        <v>683800</v>
      </c>
      <c r="AA54" s="464">
        <f>SUM(E$35:E173)-SUM(E$35:E54)+AA$34</f>
        <v>852426900</v>
      </c>
      <c r="AB54" s="464">
        <f>SUM(F$35:F173)-SUM(F$35:F54)+AB$34</f>
        <v>11426340</v>
      </c>
      <c r="AC54" s="464">
        <f>SUM(G$35:G173)-SUM(G$35:G54)+AC$34</f>
        <v>1390920000</v>
      </c>
      <c r="AD54" s="464">
        <f>SUM(H$35:H173)-SUM(H$35:H54)+AD$34</f>
        <v>182465</v>
      </c>
      <c r="AE54" s="464">
        <f>SUM(I$35:I173)-SUM(I$35:I54)+AE$34</f>
        <v>31246.3</v>
      </c>
      <c r="AF54" s="464">
        <f>SUM(J$35:J173)-SUM(J$35:J54)+AF$34</f>
        <v>336819000</v>
      </c>
      <c r="AG54" s="464">
        <f>SUM(K$35:K173)-SUM(K$35:K54)+AG$34</f>
        <v>107832707</v>
      </c>
      <c r="AH54" s="464">
        <f>SUM(L$35:L173)-SUM(L$35:L54)+AH$34</f>
        <v>4950982000</v>
      </c>
      <c r="AI54" s="464">
        <f>SUM(M$35:M173)-SUM(M$35:M54)+AI$34</f>
        <v>256085400000</v>
      </c>
      <c r="AJ54" s="464">
        <f>SUM(N$35:N173)-SUM(N$35:N54)+AJ$34</f>
        <v>24640315</v>
      </c>
      <c r="AK54" s="464">
        <f>SUM(O$35:O173)-SUM(O$35:O54)+AK$34</f>
        <v>163954400</v>
      </c>
      <c r="AL54" s="464">
        <f>SUM(P$35:P173)-SUM(P$35:P54)+AL$34</f>
        <v>87644.160000000003</v>
      </c>
      <c r="AM54" s="464">
        <f>SUM(Q$35:Q173)-SUM(Q$35:Q54)+AM$34</f>
        <v>1722870</v>
      </c>
      <c r="AN54" s="464">
        <f>SUM(R$35:R173)-SUM(R$35:R54)+AN$34</f>
        <v>213715</v>
      </c>
      <c r="AO54" s="464">
        <f>SUM(S$35:S173)-SUM(S$35:S54)+AO$34</f>
        <v>35949700</v>
      </c>
      <c r="AP54" s="464">
        <f>SUM(T$35:T173)-SUM(T$35:T54)+AP$34</f>
        <v>65343375.200000003</v>
      </c>
      <c r="AQ54" s="464">
        <f>SUM(U$35:U173)-SUM(U$35:U54)+AQ$34</f>
        <v>782346000</v>
      </c>
      <c r="AS54" s="468">
        <f>X54/(X$34+SUM(B$35:B173))</f>
        <v>0.99997076952716635</v>
      </c>
      <c r="AT54" s="468">
        <f>Y54/(Y$34+SUM(C$35:C173))</f>
        <v>0.99975873421923422</v>
      </c>
      <c r="AU54" s="468">
        <f>Z54/(Z$34+SUM(D$35:D173))</f>
        <v>1</v>
      </c>
      <c r="AV54" s="468">
        <f>AA54/(AA$34+SUM(E$35:E173))</f>
        <v>0.99896216216216216</v>
      </c>
      <c r="AW54" s="468">
        <f>AB54/(AB$34+SUM(F$35:F173))</f>
        <v>0.99893430362118207</v>
      </c>
      <c r="AX54" s="468">
        <f>AC54/(AC$34+SUM(G$35:G173))</f>
        <v>0.98752003907708774</v>
      </c>
      <c r="AY54" s="468">
        <f>AD54/(AD$34+SUM(H$35:H173))</f>
        <v>0.93822951696335832</v>
      </c>
      <c r="AZ54" s="468">
        <f>AE54/(AE$34+SUM(I$35:I173))</f>
        <v>1</v>
      </c>
      <c r="BA54" s="468">
        <f>AF54/(AF$34+SUM(J$35:J173))</f>
        <v>0.97003095975232201</v>
      </c>
      <c r="BB54" s="468">
        <f>AG54/(AG$34+SUM(K$35:K173))</f>
        <v>1</v>
      </c>
      <c r="BC54" s="468">
        <f>AH54/(AH$34+SUM(L$35:L173))</f>
        <v>0.99711056407339771</v>
      </c>
      <c r="BD54" s="468">
        <f>AI54/(AI$34+SUM(M$35:M173))</f>
        <v>0.99211031686966511</v>
      </c>
      <c r="BE54" s="468">
        <f>AJ54/(AJ$34+SUM(N$35:N173))</f>
        <v>0.99984104191453749</v>
      </c>
      <c r="BF54" s="468">
        <f>AK54/(AK$34+SUM(O$35:O173))</f>
        <v>0.99712159186813365</v>
      </c>
      <c r="BG54" s="468">
        <f>AL54/(AL$34+SUM(P$35:P173))</f>
        <v>0.99841063851504075</v>
      </c>
      <c r="BH54" s="468">
        <f>AM54/(AM$34+SUM(Q$35:Q173))</f>
        <v>0.9366580043275452</v>
      </c>
      <c r="BI54" s="468">
        <f>AN54/(AN$34+SUM(R$35:R173))</f>
        <v>0.97298417019881722</v>
      </c>
      <c r="BJ54" s="468">
        <f>AO54/(AO$34+SUM(S$35:S173))</f>
        <v>0.95373738177669887</v>
      </c>
      <c r="BK54" s="468">
        <f>AP54/(AP$34+SUM(T$35:T173))</f>
        <v>0.99987210744702937</v>
      </c>
      <c r="BL54" s="468">
        <f>AQ54/(AQ$34+SUM(U$35:U173))</f>
        <v>0.98135989944882507</v>
      </c>
      <c r="BM54" s="468">
        <f t="shared" si="11"/>
        <v>0.9861306100881102</v>
      </c>
    </row>
    <row r="55" spans="1:65">
      <c r="A55" s="6">
        <f t="shared" si="10"/>
        <v>1920</v>
      </c>
      <c r="B55" s="464">
        <f>aluminum!P26</f>
        <v>125000</v>
      </c>
      <c r="C55" s="464">
        <f>antimony!M26</f>
        <v>29000</v>
      </c>
      <c r="D55" s="464" t="str">
        <f>bismuth!K26</f>
        <v>NA</v>
      </c>
      <c r="E55" s="464">
        <f>chromium!M26</f>
        <v>53200</v>
      </c>
      <c r="F55" s="464">
        <f>cobalt!M26</f>
        <v>360</v>
      </c>
      <c r="G55" s="464">
        <f>copper!M26</f>
        <v>959000</v>
      </c>
      <c r="H55" s="464">
        <f>gold!I26</f>
        <v>507</v>
      </c>
      <c r="I55" s="465" t="str">
        <f>indium!I26</f>
        <v>NA</v>
      </c>
      <c r="J55" s="464">
        <f>lead!K26</f>
        <v>804000</v>
      </c>
      <c r="K55" s="466" t="str">
        <f>lithium!H26</f>
        <v>NA</v>
      </c>
      <c r="L55" s="464">
        <f>manganese!K26</f>
        <v>754000</v>
      </c>
      <c r="M55" s="464">
        <f>iron!J26</f>
        <v>124000000</v>
      </c>
      <c r="N55" s="6">
        <f>molybdenum!J26</f>
        <v>181</v>
      </c>
      <c r="O55" s="464">
        <f>nickel!J26</f>
        <v>35700</v>
      </c>
      <c r="P55" s="466">
        <f>platinum!M26</f>
        <v>2.2999999999999998</v>
      </c>
      <c r="Q55" s="464">
        <f>silver!L26</f>
        <v>5390</v>
      </c>
      <c r="R55" s="464">
        <f>tantalum!L26</f>
        <v>315</v>
      </c>
      <c r="S55" s="464">
        <f>tin!L26</f>
        <v>126000</v>
      </c>
      <c r="T55" s="464">
        <f>vanadium!I26</f>
        <v>94.4</v>
      </c>
      <c r="U55" s="464">
        <f>zinc!J26</f>
        <v>682000</v>
      </c>
      <c r="X55" s="464">
        <f>SUM(B$35:B174)-SUM(B$35:B55)+X$34</f>
        <v>33457131000</v>
      </c>
      <c r="Y55" s="464">
        <f>SUM(C$35:C174)-SUM(C$35:C55)+Y$34</f>
        <v>1807458000</v>
      </c>
      <c r="Z55" s="464">
        <f>SUM(D$35:D174)-SUM(D$35:D55)+Z$34</f>
        <v>683800</v>
      </c>
      <c r="AA55" s="464">
        <f>SUM(E$35:E174)-SUM(E$35:E55)+AA$34</f>
        <v>852373700</v>
      </c>
      <c r="AB55" s="464">
        <f>SUM(F$35:F174)-SUM(F$35:F55)+AB$34</f>
        <v>11425980</v>
      </c>
      <c r="AC55" s="464">
        <f>SUM(G$35:G174)-SUM(G$35:G55)+AC$34</f>
        <v>1389961000</v>
      </c>
      <c r="AD55" s="464">
        <f>SUM(H$35:H174)-SUM(H$35:H55)+AD$34</f>
        <v>181958</v>
      </c>
      <c r="AE55" s="464">
        <f>SUM(I$35:I174)-SUM(I$35:I55)+AE$34</f>
        <v>31246.3</v>
      </c>
      <c r="AF55" s="464">
        <f>SUM(J$35:J174)-SUM(J$35:J55)+AF$34</f>
        <v>336015000</v>
      </c>
      <c r="AG55" s="464">
        <f>SUM(K$35:K174)-SUM(K$35:K55)+AG$34</f>
        <v>107832707</v>
      </c>
      <c r="AH55" s="464">
        <f>SUM(L$35:L174)-SUM(L$35:L55)+AH$34</f>
        <v>4950228000</v>
      </c>
      <c r="AI55" s="464">
        <f>SUM(M$35:M174)-SUM(M$35:M55)+AI$34</f>
        <v>255961400000</v>
      </c>
      <c r="AJ55" s="464">
        <f>SUM(N$35:N174)-SUM(N$35:N55)+AJ$34</f>
        <v>24640134</v>
      </c>
      <c r="AK55" s="464">
        <f>SUM(O$35:O174)-SUM(O$35:O55)+AK$34</f>
        <v>163918700</v>
      </c>
      <c r="AL55" s="464">
        <f>SUM(P$35:P174)-SUM(P$35:P55)+AL$34</f>
        <v>87641.86</v>
      </c>
      <c r="AM55" s="464">
        <f>SUM(Q$35:Q174)-SUM(Q$35:Q55)+AM$34</f>
        <v>1717480</v>
      </c>
      <c r="AN55" s="464">
        <f>SUM(R$35:R174)-SUM(R$35:R55)+AN$34</f>
        <v>213400</v>
      </c>
      <c r="AO55" s="464">
        <f>SUM(S$35:S174)-SUM(S$35:S55)+AO$34</f>
        <v>35823700</v>
      </c>
      <c r="AP55" s="464">
        <f>SUM(T$35:T174)-SUM(T$35:T55)+AP$34</f>
        <v>65343280.799999997</v>
      </c>
      <c r="AQ55" s="464">
        <f>SUM(U$35:U174)-SUM(U$35:U55)+AQ$34</f>
        <v>781664000</v>
      </c>
      <c r="AS55" s="468">
        <f>X55/(X$34+SUM(B$35:B174))</f>
        <v>0.99996703352603722</v>
      </c>
      <c r="AT55" s="468">
        <f>Y55/(Y$34+SUM(C$35:C174))</f>
        <v>0.99974269371477009</v>
      </c>
      <c r="AU55" s="468">
        <f>Z55/(Z$34+SUM(D$35:D174))</f>
        <v>1</v>
      </c>
      <c r="AV55" s="468">
        <f>AA55/(AA$34+SUM(E$35:E174))</f>
        <v>0.9988998168900608</v>
      </c>
      <c r="AW55" s="468">
        <f>AB55/(AB$34+SUM(F$35:F174))</f>
        <v>0.99890283104559763</v>
      </c>
      <c r="AX55" s="468">
        <f>AC55/(AC$34+SUM(G$35:G174))</f>
        <v>0.98683917194060622</v>
      </c>
      <c r="AY55" s="468">
        <f>AD55/(AD$34+SUM(H$35:H174))</f>
        <v>0.93562253828196507</v>
      </c>
      <c r="AZ55" s="468">
        <f>AE55/(AE$34+SUM(I$35:I174))</f>
        <v>1</v>
      </c>
      <c r="BA55" s="468">
        <f>AF55/(AF$34+SUM(J$35:J174))</f>
        <v>0.96771545827633376</v>
      </c>
      <c r="BB55" s="468">
        <f>AG55/(AG$34+SUM(K$35:K174))</f>
        <v>1</v>
      </c>
      <c r="BC55" s="468">
        <f>AH55/(AH$34+SUM(L$35:L174))</f>
        <v>0.99695871109447132</v>
      </c>
      <c r="BD55" s="468">
        <f>AI55/(AI$34+SUM(M$35:M174))</f>
        <v>0.99162992369109326</v>
      </c>
      <c r="BE55" s="468">
        <f>AJ55/(AJ$34+SUM(N$35:N174))</f>
        <v>0.99983369739688066</v>
      </c>
      <c r="BF55" s="468">
        <f>AK55/(AK$34+SUM(O$35:O174))</f>
        <v>0.99690447515257319</v>
      </c>
      <c r="BG55" s="468">
        <f>AL55/(AL$34+SUM(P$35:P174))</f>
        <v>0.99838443774514818</v>
      </c>
      <c r="BH55" s="468">
        <f>AM55/(AM$34+SUM(Q$35:Q174))</f>
        <v>0.93372766910589433</v>
      </c>
      <c r="BI55" s="468">
        <f>AN55/(AN$34+SUM(R$35:R174))</f>
        <v>0.97155006396569077</v>
      </c>
      <c r="BJ55" s="468">
        <f>AO55/(AO$34+SUM(S$35:S174))</f>
        <v>0.95039463037393712</v>
      </c>
      <c r="BK55" s="468">
        <f>AP55/(AP$34+SUM(T$35:T174))</f>
        <v>0.99987066295588312</v>
      </c>
      <c r="BL55" s="468">
        <f>AQ55/(AQ$34+SUM(U$35:U174))</f>
        <v>0.98050441165771451</v>
      </c>
      <c r="BM55" s="468">
        <f t="shared" si="11"/>
        <v>0.98537241134073272</v>
      </c>
    </row>
    <row r="56" spans="1:65">
      <c r="A56" s="6">
        <f t="shared" si="10"/>
        <v>1921</v>
      </c>
      <c r="B56" s="464">
        <f>aluminum!P27</f>
        <v>70000</v>
      </c>
      <c r="C56" s="464">
        <f>antimony!M27</f>
        <v>18300</v>
      </c>
      <c r="D56" s="464" t="str">
        <f>bismuth!K27</f>
        <v>NA</v>
      </c>
      <c r="E56" s="464">
        <f>chromium!M27</f>
        <v>41400</v>
      </c>
      <c r="F56" s="464">
        <f>cobalt!M27</f>
        <v>180</v>
      </c>
      <c r="G56" s="464">
        <f>copper!M27</f>
        <v>558000</v>
      </c>
      <c r="H56" s="464">
        <f>gold!I27</f>
        <v>498</v>
      </c>
      <c r="I56" s="465" t="str">
        <f>indium!I27</f>
        <v>NA</v>
      </c>
      <c r="J56" s="464">
        <f>lead!K27</f>
        <v>783000</v>
      </c>
      <c r="K56" s="466" t="str">
        <f>lithium!H27</f>
        <v>NA</v>
      </c>
      <c r="L56" s="464">
        <f>manganese!K27</f>
        <v>523000</v>
      </c>
      <c r="M56" s="464">
        <f>iron!J27</f>
        <v>73000000</v>
      </c>
      <c r="N56" s="6">
        <f>molybdenum!J27</f>
        <v>45</v>
      </c>
      <c r="O56" s="464">
        <f>nickel!J27</f>
        <v>10400</v>
      </c>
      <c r="P56" s="466">
        <f>platinum!M27</f>
        <v>1.84</v>
      </c>
      <c r="Q56" s="464">
        <f>silver!L27</f>
        <v>5330</v>
      </c>
      <c r="R56" s="464">
        <f>tantalum!L27</f>
        <v>315</v>
      </c>
      <c r="S56" s="464">
        <f>tin!L27</f>
        <v>110000</v>
      </c>
      <c r="T56" s="464">
        <f>vanadium!I27</f>
        <v>70.8</v>
      </c>
      <c r="U56" s="464">
        <f>zinc!J27</f>
        <v>464000</v>
      </c>
      <c r="X56" s="464">
        <f>SUM(B$35:B175)-SUM(B$35:B56)+X$34</f>
        <v>33457061000</v>
      </c>
      <c r="Y56" s="464">
        <f>SUM(C$35:C175)-SUM(C$35:C56)+Y$34</f>
        <v>1807439700</v>
      </c>
      <c r="Z56" s="464">
        <f>SUM(D$35:D175)-SUM(D$35:D56)+Z$34</f>
        <v>683800</v>
      </c>
      <c r="AA56" s="464">
        <f>SUM(E$35:E175)-SUM(E$35:E56)+AA$34</f>
        <v>852332300</v>
      </c>
      <c r="AB56" s="464">
        <f>SUM(F$35:F175)-SUM(F$35:F56)+AB$34</f>
        <v>11425800</v>
      </c>
      <c r="AC56" s="464">
        <f>SUM(G$35:G175)-SUM(G$35:G56)+AC$34</f>
        <v>1389403000</v>
      </c>
      <c r="AD56" s="464">
        <f>SUM(H$35:H175)-SUM(H$35:H56)+AD$34</f>
        <v>181460</v>
      </c>
      <c r="AE56" s="464">
        <f>SUM(I$35:I175)-SUM(I$35:I56)+AE$34</f>
        <v>31246.3</v>
      </c>
      <c r="AF56" s="464">
        <f>SUM(J$35:J175)-SUM(J$35:J56)+AF$34</f>
        <v>335232000</v>
      </c>
      <c r="AG56" s="464">
        <f>SUM(K$35:K175)-SUM(K$35:K56)+AG$34</f>
        <v>107832707</v>
      </c>
      <c r="AH56" s="464">
        <f>SUM(L$35:L175)-SUM(L$35:L56)+AH$34</f>
        <v>4949705000</v>
      </c>
      <c r="AI56" s="464">
        <f>SUM(M$35:M175)-SUM(M$35:M56)+AI$34</f>
        <v>255888400000</v>
      </c>
      <c r="AJ56" s="464">
        <f>SUM(N$35:N175)-SUM(N$35:N56)+AJ$34</f>
        <v>24640089</v>
      </c>
      <c r="AK56" s="464">
        <f>SUM(O$35:O175)-SUM(O$35:O56)+AK$34</f>
        <v>163908300</v>
      </c>
      <c r="AL56" s="464">
        <f>SUM(P$35:P175)-SUM(P$35:P56)+AL$34</f>
        <v>87640.02</v>
      </c>
      <c r="AM56" s="464">
        <f>SUM(Q$35:Q175)-SUM(Q$35:Q56)+AM$34</f>
        <v>1712150</v>
      </c>
      <c r="AN56" s="464">
        <f>SUM(R$35:R175)-SUM(R$35:R56)+AN$34</f>
        <v>213085</v>
      </c>
      <c r="AO56" s="464">
        <f>SUM(S$35:S175)-SUM(S$35:S56)+AO$34</f>
        <v>35713700</v>
      </c>
      <c r="AP56" s="464">
        <f>SUM(T$35:T175)-SUM(T$35:T56)+AP$34</f>
        <v>65343210</v>
      </c>
      <c r="AQ56" s="464">
        <f>SUM(U$35:U175)-SUM(U$35:U56)+AQ$34</f>
        <v>781200000</v>
      </c>
      <c r="AS56" s="468">
        <f>X56/(X$34+SUM(B$35:B175))</f>
        <v>0.99996494136540504</v>
      </c>
      <c r="AT56" s="468">
        <f>Y56/(Y$34+SUM(C$35:C175))</f>
        <v>0.99973257160333229</v>
      </c>
      <c r="AU56" s="468">
        <f>Z56/(Z$34+SUM(D$35:D175))</f>
        <v>1</v>
      </c>
      <c r="AV56" s="468">
        <f>AA56/(AA$34+SUM(E$35:E175))</f>
        <v>0.99885130008056833</v>
      </c>
      <c r="AW56" s="468">
        <f>AB56/(AB$34+SUM(F$35:F175))</f>
        <v>0.99888709475780546</v>
      </c>
      <c r="AX56" s="468">
        <f>AC56/(AC$34+SUM(G$35:G175))</f>
        <v>0.98644300524388395</v>
      </c>
      <c r="AY56" s="468">
        <f>AD56/(AD$34+SUM(H$35:H175))</f>
        <v>0.93306183732864389</v>
      </c>
      <c r="AZ56" s="468">
        <f>AE56/(AE$34+SUM(I$35:I175))</f>
        <v>1</v>
      </c>
      <c r="BA56" s="468">
        <f>AF56/(AF$34+SUM(J$35:J175))</f>
        <v>0.96546043631650946</v>
      </c>
      <c r="BB56" s="468">
        <f>AG56/(AG$34+SUM(K$35:K175))</f>
        <v>1</v>
      </c>
      <c r="BC56" s="468">
        <f>AH56/(AH$34+SUM(L$35:L175))</f>
        <v>0.99685338071253682</v>
      </c>
      <c r="BD56" s="468">
        <f>AI56/(AI$34+SUM(M$35:M175))</f>
        <v>0.99134711157790179</v>
      </c>
      <c r="BE56" s="468">
        <f>AJ56/(AJ$34+SUM(N$35:N175))</f>
        <v>0.99983187141182783</v>
      </c>
      <c r="BF56" s="468">
        <f>AK56/(AK$34+SUM(O$35:O175))</f>
        <v>0.99684122546512699</v>
      </c>
      <c r="BG56" s="468">
        <f>AL56/(AL$34+SUM(P$35:P175))</f>
        <v>0.99836347712923412</v>
      </c>
      <c r="BH56" s="468">
        <f>AM56/(AM$34+SUM(Q$35:Q175))</f>
        <v>0.93082995357131204</v>
      </c>
      <c r="BI56" s="468">
        <f>AN56/(AN$34+SUM(R$35:R175))</f>
        <v>0.9701159577325642</v>
      </c>
      <c r="BJ56" s="468">
        <f>AO56/(AO$34+SUM(S$35:S175))</f>
        <v>0.94747635533978003</v>
      </c>
      <c r="BK56" s="468">
        <f>AP56/(AP$34+SUM(T$35:T175))</f>
        <v>0.99986957958752343</v>
      </c>
      <c r="BL56" s="468">
        <f>AQ56/(AQ$34+SUM(U$35:U175))</f>
        <v>0.97992237890833733</v>
      </c>
      <c r="BM56" s="468">
        <f t="shared" si="11"/>
        <v>0.98469262390661483</v>
      </c>
    </row>
    <row r="57" spans="1:65">
      <c r="A57" s="6">
        <f t="shared" si="10"/>
        <v>1922</v>
      </c>
      <c r="B57" s="464">
        <f>aluminum!P28</f>
        <v>87000</v>
      </c>
      <c r="C57" s="464">
        <f>antimony!M28</f>
        <v>18900</v>
      </c>
      <c r="D57" s="464" t="str">
        <f>bismuth!K28</f>
        <v>NA</v>
      </c>
      <c r="E57" s="464">
        <f>chromium!M28</f>
        <v>43300</v>
      </c>
      <c r="F57" s="464">
        <f>cobalt!M28</f>
        <v>820</v>
      </c>
      <c r="G57" s="464">
        <f>copper!M28</f>
        <v>884000</v>
      </c>
      <c r="H57" s="464">
        <f>gold!I28</f>
        <v>481</v>
      </c>
      <c r="I57" s="465" t="str">
        <f>indium!I28</f>
        <v>NA</v>
      </c>
      <c r="J57" s="464">
        <f>lead!K28</f>
        <v>972000</v>
      </c>
      <c r="K57" s="466" t="str">
        <f>lithium!H28</f>
        <v>NA</v>
      </c>
      <c r="L57" s="464">
        <f>manganese!K28</f>
        <v>535000</v>
      </c>
      <c r="M57" s="464">
        <f>iron!J28</f>
        <v>104000000</v>
      </c>
      <c r="N57" s="6">
        <f>molybdenum!J28</f>
        <v>45</v>
      </c>
      <c r="O57" s="464">
        <f>nickel!J28</f>
        <v>11800</v>
      </c>
      <c r="P57" s="466">
        <f>platinum!M28</f>
        <v>2.17</v>
      </c>
      <c r="Q57" s="464">
        <f>silver!L28</f>
        <v>6530</v>
      </c>
      <c r="R57" s="464">
        <f>tantalum!L28</f>
        <v>215</v>
      </c>
      <c r="S57" s="464">
        <f>tin!L28</f>
        <v>127000</v>
      </c>
      <c r="T57" s="464" t="str">
        <f>vanadium!I28</f>
        <v>NA</v>
      </c>
      <c r="U57" s="464">
        <f>zinc!J28</f>
        <v>730000</v>
      </c>
      <c r="X57" s="464">
        <f>SUM(B$35:B176)-SUM(B$35:B57)+X$34</f>
        <v>33456974000</v>
      </c>
      <c r="Y57" s="464">
        <f>SUM(C$35:C176)-SUM(C$35:C57)+Y$34</f>
        <v>1807420800</v>
      </c>
      <c r="Z57" s="464">
        <f>SUM(D$35:D176)-SUM(D$35:D57)+Z$34</f>
        <v>683800</v>
      </c>
      <c r="AA57" s="464">
        <f>SUM(E$35:E176)-SUM(E$35:E57)+AA$34</f>
        <v>852289000</v>
      </c>
      <c r="AB57" s="464">
        <f>SUM(F$35:F176)-SUM(F$35:F57)+AB$34</f>
        <v>11424980</v>
      </c>
      <c r="AC57" s="464">
        <f>SUM(G$35:G176)-SUM(G$35:G57)+AC$34</f>
        <v>1388519000</v>
      </c>
      <c r="AD57" s="464">
        <f>SUM(H$35:H176)-SUM(H$35:H57)+AD$34</f>
        <v>180979</v>
      </c>
      <c r="AE57" s="464">
        <f>SUM(I$35:I176)-SUM(I$35:I57)+AE$34</f>
        <v>31246.3</v>
      </c>
      <c r="AF57" s="464">
        <f>SUM(J$35:J176)-SUM(J$35:J57)+AF$34</f>
        <v>334260000</v>
      </c>
      <c r="AG57" s="464">
        <f>SUM(K$35:K176)-SUM(K$35:K57)+AG$34</f>
        <v>107832707</v>
      </c>
      <c r="AH57" s="464">
        <f>SUM(L$35:L176)-SUM(L$35:L57)+AH$34</f>
        <v>4949170000</v>
      </c>
      <c r="AI57" s="464">
        <f>SUM(M$35:M176)-SUM(M$35:M57)+AI$34</f>
        <v>255784400000</v>
      </c>
      <c r="AJ57" s="464">
        <f>SUM(N$35:N176)-SUM(N$35:N57)+AJ$34</f>
        <v>24640044</v>
      </c>
      <c r="AK57" s="464">
        <f>SUM(O$35:O176)-SUM(O$35:O57)+AK$34</f>
        <v>163896500</v>
      </c>
      <c r="AL57" s="464">
        <f>SUM(P$35:P176)-SUM(P$35:P57)+AL$34</f>
        <v>87637.85</v>
      </c>
      <c r="AM57" s="464">
        <f>SUM(Q$35:Q176)-SUM(Q$35:Q57)+AM$34</f>
        <v>1705620</v>
      </c>
      <c r="AN57" s="464">
        <f>SUM(R$35:R176)-SUM(R$35:R57)+AN$34</f>
        <v>212870</v>
      </c>
      <c r="AO57" s="464">
        <f>SUM(S$35:S176)-SUM(S$35:S57)+AO$34</f>
        <v>35586700</v>
      </c>
      <c r="AP57" s="464">
        <f>SUM(T$35:T176)-SUM(T$35:T57)+AP$34</f>
        <v>65343210</v>
      </c>
      <c r="AQ57" s="464">
        <f>SUM(U$35:U176)-SUM(U$35:U57)+AQ$34</f>
        <v>780470000</v>
      </c>
      <c r="AS57" s="468">
        <f>X57/(X$34+SUM(B$35:B176))</f>
        <v>0.99996234110861915</v>
      </c>
      <c r="AT57" s="468">
        <f>Y57/(Y$34+SUM(C$35:C176))</f>
        <v>0.99972211761938845</v>
      </c>
      <c r="AU57" s="468">
        <f>Z57/(Z$34+SUM(D$35:D176))</f>
        <v>1</v>
      </c>
      <c r="AV57" s="468">
        <f>AA57/(AA$34+SUM(E$35:E176))</f>
        <v>0.99880055665421519</v>
      </c>
      <c r="AW57" s="468">
        <f>AB57/(AB$34+SUM(F$35:F176))</f>
        <v>0.99881540722452977</v>
      </c>
      <c r="AX57" s="468">
        <f>AC57/(AC$34+SUM(G$35:G176))</f>
        <v>0.98581538631932741</v>
      </c>
      <c r="AY57" s="468">
        <f>AD57/(AD$34+SUM(H$35:H176))</f>
        <v>0.93058854986168105</v>
      </c>
      <c r="AZ57" s="468">
        <f>AE57/(AE$34+SUM(I$35:I176))</f>
        <v>1</v>
      </c>
      <c r="BA57" s="468">
        <f>AF57/(AF$34+SUM(J$35:J176))</f>
        <v>0.96266109871121031</v>
      </c>
      <c r="BB57" s="468">
        <f>AG57/(AG$34+SUM(K$35:K176))</f>
        <v>1</v>
      </c>
      <c r="BC57" s="468">
        <f>AH57/(AH$34+SUM(L$35:L176))</f>
        <v>0.99674563357231716</v>
      </c>
      <c r="BD57" s="468">
        <f>AI57/(AI$34+SUM(M$35:M176))</f>
        <v>0.99094420117006732</v>
      </c>
      <c r="BE57" s="468">
        <f>AJ57/(AJ$34+SUM(N$35:N176))</f>
        <v>0.999830045426775</v>
      </c>
      <c r="BF57" s="468">
        <f>AK57/(AK$34+SUM(O$35:O176))</f>
        <v>0.99676946139667844</v>
      </c>
      <c r="BG57" s="468">
        <f>AL57/(AL$34+SUM(P$35:P176))</f>
        <v>0.99833875727242249</v>
      </c>
      <c r="BH57" s="468">
        <f>AM57/(AM$34+SUM(Q$35:Q176))</f>
        <v>0.92727984429536037</v>
      </c>
      <c r="BI57" s="468">
        <f>AN57/(AN$34+SUM(R$35:R176))</f>
        <v>0.96913712331947788</v>
      </c>
      <c r="BJ57" s="468">
        <f>AO57/(AO$34+SUM(S$35:S176))</f>
        <v>0.94410707416398054</v>
      </c>
      <c r="BK57" s="468">
        <f>AP57/(AP$34+SUM(T$35:T176))</f>
        <v>0.99986957958752343</v>
      </c>
      <c r="BL57" s="468">
        <f>AQ57/(AQ$34+SUM(U$35:U176))</f>
        <v>0.97900668083280862</v>
      </c>
      <c r="BM57" s="468">
        <f t="shared" si="11"/>
        <v>0.98391969292681924</v>
      </c>
    </row>
    <row r="58" spans="1:65">
      <c r="A58" s="6">
        <f t="shared" si="10"/>
        <v>1923</v>
      </c>
      <c r="B58" s="464">
        <f>aluminum!P29</f>
        <v>141000</v>
      </c>
      <c r="C58" s="464">
        <f>antimony!M29</f>
        <v>17600</v>
      </c>
      <c r="D58" s="464" t="str">
        <f>bismuth!K29</f>
        <v>NA</v>
      </c>
      <c r="E58" s="464">
        <f>chromium!M29</f>
        <v>63500</v>
      </c>
      <c r="F58" s="464">
        <f>cobalt!M29</f>
        <v>640</v>
      </c>
      <c r="G58" s="464">
        <f>copper!M29</f>
        <v>1270000</v>
      </c>
      <c r="H58" s="464">
        <f>gold!I29</f>
        <v>554</v>
      </c>
      <c r="I58" s="465" t="str">
        <f>indium!I29</f>
        <v>NA</v>
      </c>
      <c r="J58" s="464">
        <f>lead!K29</f>
        <v>1080000</v>
      </c>
      <c r="K58" s="466" t="str">
        <f>lithium!H29</f>
        <v>NA</v>
      </c>
      <c r="L58" s="464">
        <f>manganese!K29</f>
        <v>731000</v>
      </c>
      <c r="M58" s="464">
        <f>iron!J29</f>
        <v>136000000</v>
      </c>
      <c r="N58" s="6">
        <f>molybdenum!J29</f>
        <v>136</v>
      </c>
      <c r="O58" s="464">
        <f>nickel!J29</f>
        <v>31100</v>
      </c>
      <c r="P58" s="466">
        <f>platinum!M29</f>
        <v>2.56</v>
      </c>
      <c r="Q58" s="464">
        <f>silver!L29</f>
        <v>7650</v>
      </c>
      <c r="R58" s="464">
        <f>tantalum!L29</f>
        <v>275</v>
      </c>
      <c r="S58" s="464">
        <f>tin!L29</f>
        <v>130000</v>
      </c>
      <c r="T58" s="464" t="str">
        <f>vanadium!I29</f>
        <v>NA</v>
      </c>
      <c r="U58" s="464">
        <f>zinc!J29</f>
        <v>889000</v>
      </c>
      <c r="X58" s="464">
        <f>SUM(B$35:B177)-SUM(B$35:B58)+X$34</f>
        <v>33456833000</v>
      </c>
      <c r="Y58" s="464">
        <f>SUM(C$35:C177)-SUM(C$35:C58)+Y$34</f>
        <v>1807403200</v>
      </c>
      <c r="Z58" s="464">
        <f>SUM(D$35:D177)-SUM(D$35:D58)+Z$34</f>
        <v>683800</v>
      </c>
      <c r="AA58" s="464">
        <f>SUM(E$35:E177)-SUM(E$35:E58)+AA$34</f>
        <v>852225500</v>
      </c>
      <c r="AB58" s="464">
        <f>SUM(F$35:F177)-SUM(F$35:F58)+AB$34</f>
        <v>11424340</v>
      </c>
      <c r="AC58" s="464">
        <f>SUM(G$35:G177)-SUM(G$35:G58)+AC$34</f>
        <v>1387249000</v>
      </c>
      <c r="AD58" s="464">
        <f>SUM(H$35:H177)-SUM(H$35:H58)+AD$34</f>
        <v>180425</v>
      </c>
      <c r="AE58" s="464">
        <f>SUM(I$35:I177)-SUM(I$35:I58)+AE$34</f>
        <v>31246.3</v>
      </c>
      <c r="AF58" s="464">
        <f>SUM(J$35:J177)-SUM(J$35:J58)+AF$34</f>
        <v>333180000</v>
      </c>
      <c r="AG58" s="464">
        <f>SUM(K$35:K177)-SUM(K$35:K58)+AG$34</f>
        <v>107832707</v>
      </c>
      <c r="AH58" s="464">
        <f>SUM(L$35:L177)-SUM(L$35:L58)+AH$34</f>
        <v>4948439000</v>
      </c>
      <c r="AI58" s="464">
        <f>SUM(M$35:M177)-SUM(M$35:M58)+AI$34</f>
        <v>255648400000</v>
      </c>
      <c r="AJ58" s="464">
        <f>SUM(N$35:N177)-SUM(N$35:N58)+AJ$34</f>
        <v>24639908</v>
      </c>
      <c r="AK58" s="464">
        <f>SUM(O$35:O177)-SUM(O$35:O58)+AK$34</f>
        <v>163865400</v>
      </c>
      <c r="AL58" s="464">
        <f>SUM(P$35:P177)-SUM(P$35:P58)+AL$34</f>
        <v>87635.290000000008</v>
      </c>
      <c r="AM58" s="464">
        <f>SUM(Q$35:Q177)-SUM(Q$35:Q58)+AM$34</f>
        <v>1697970</v>
      </c>
      <c r="AN58" s="464">
        <f>SUM(R$35:R177)-SUM(R$35:R58)+AN$34</f>
        <v>212595</v>
      </c>
      <c r="AO58" s="464">
        <f>SUM(S$35:S177)-SUM(S$35:S58)+AO$34</f>
        <v>35456700</v>
      </c>
      <c r="AP58" s="464">
        <f>SUM(T$35:T177)-SUM(T$35:T58)+AP$34</f>
        <v>65343210</v>
      </c>
      <c r="AQ58" s="464">
        <f>SUM(U$35:U177)-SUM(U$35:U58)+AQ$34</f>
        <v>779581000</v>
      </c>
      <c r="AS58" s="468">
        <f>X58/(X$34+SUM(B$35:B177))</f>
        <v>0.9999581268993456</v>
      </c>
      <c r="AT58" s="468">
        <f>Y58/(Y$34+SUM(C$35:C177))</f>
        <v>0.99971238269254126</v>
      </c>
      <c r="AU58" s="468">
        <f>Z58/(Z$34+SUM(D$35:D177))</f>
        <v>1</v>
      </c>
      <c r="AV58" s="468">
        <f>AA58/(AA$34+SUM(E$35:E177))</f>
        <v>0.99872614077492128</v>
      </c>
      <c r="AW58" s="468">
        <f>AB58/(AB$34+SUM(F$35:F177))</f>
        <v>0.99875945597904625</v>
      </c>
      <c r="AX58" s="468">
        <f>AC58/(AC$34+SUM(G$35:G177))</f>
        <v>0.98491371659739668</v>
      </c>
      <c r="AY58" s="468">
        <f>AD58/(AD$34+SUM(H$35:H177))</f>
        <v>0.92773989860035577</v>
      </c>
      <c r="AZ58" s="468">
        <f>AE58/(AE$34+SUM(I$35:I177))</f>
        <v>1</v>
      </c>
      <c r="BA58" s="468">
        <f>AF58/(AF$34+SUM(J$35:J177))</f>
        <v>0.95955072359421123</v>
      </c>
      <c r="BB58" s="468">
        <f>AG58/(AG$34+SUM(K$35:K177))</f>
        <v>1</v>
      </c>
      <c r="BC58" s="468">
        <f>AH58/(AH$34+SUM(L$35:L177))</f>
        <v>0.99659841271343752</v>
      </c>
      <c r="BD58" s="468">
        <f>AI58/(AI$34+SUM(M$35:M177))</f>
        <v>0.99041731832905311</v>
      </c>
      <c r="BE58" s="468">
        <f>AJ58/(AJ$34+SUM(N$35:N177))</f>
        <v>0.99982452689417101</v>
      </c>
      <c r="BF58" s="468">
        <f>AK58/(AK$34+SUM(O$35:O177))</f>
        <v>0.99658032050441137</v>
      </c>
      <c r="BG58" s="468">
        <f>AL58/(AL$34+SUM(P$35:P177))</f>
        <v>0.99830959467636826</v>
      </c>
      <c r="BH58" s="468">
        <f>AM58/(AM$34+SUM(Q$35:Q177))</f>
        <v>0.9231208341941306</v>
      </c>
      <c r="BI58" s="468">
        <f>AN58/(AN$34+SUM(R$35:R177))</f>
        <v>0.96788512581436748</v>
      </c>
      <c r="BJ58" s="468">
        <f>AO58/(AO$34+SUM(S$35:S177))</f>
        <v>0.94065820366906761</v>
      </c>
      <c r="BK58" s="468">
        <f>AP58/(AP$34+SUM(T$35:T177))</f>
        <v>0.99986957958752343</v>
      </c>
      <c r="BL58" s="468">
        <f>AQ58/(AQ$34+SUM(U$35:U177))</f>
        <v>0.97789153619014413</v>
      </c>
      <c r="BM58" s="468">
        <f t="shared" si="11"/>
        <v>0.98302579488552444</v>
      </c>
    </row>
    <row r="59" spans="1:65">
      <c r="A59" s="6">
        <f t="shared" si="10"/>
        <v>1924</v>
      </c>
      <c r="B59" s="464">
        <f>aluminum!P30</f>
        <v>168000</v>
      </c>
      <c r="C59" s="464">
        <f>antimony!M30</f>
        <v>17500</v>
      </c>
      <c r="D59" s="464" t="str">
        <f>bismuth!K30</f>
        <v>NA</v>
      </c>
      <c r="E59" s="464">
        <f>chromium!M30</f>
        <v>90200</v>
      </c>
      <c r="F59" s="464">
        <f>cobalt!M30</f>
        <v>1090</v>
      </c>
      <c r="G59" s="464">
        <f>copper!M30</f>
        <v>1360000</v>
      </c>
      <c r="H59" s="464">
        <f>gold!I30</f>
        <v>592</v>
      </c>
      <c r="I59" s="465" t="str">
        <f>indium!I30</f>
        <v>NA</v>
      </c>
      <c r="J59" s="464">
        <f>lead!K30</f>
        <v>1220000</v>
      </c>
      <c r="K59" s="466" t="str">
        <f>lithium!H30</f>
        <v>NA</v>
      </c>
      <c r="L59" s="464">
        <f>manganese!K30</f>
        <v>919000</v>
      </c>
      <c r="M59" s="464">
        <f>iron!J30</f>
        <v>130000000</v>
      </c>
      <c r="N59" s="6">
        <f>molybdenum!J30</f>
        <v>272</v>
      </c>
      <c r="O59" s="464">
        <f>nickel!J30</f>
        <v>35300</v>
      </c>
      <c r="P59" s="466">
        <f>platinum!M30</f>
        <v>3.56</v>
      </c>
      <c r="Q59" s="464">
        <f>silver!L30</f>
        <v>7450</v>
      </c>
      <c r="R59" s="464">
        <f>tantalum!L30</f>
        <v>292</v>
      </c>
      <c r="S59" s="464">
        <f>tin!L30</f>
        <v>142000</v>
      </c>
      <c r="T59" s="464">
        <f>vanadium!I30</f>
        <v>1170</v>
      </c>
      <c r="U59" s="464">
        <f>zinc!J30</f>
        <v>986000</v>
      </c>
      <c r="X59" s="464">
        <f>SUM(B$35:B178)-SUM(B$35:B59)+X$34</f>
        <v>33456665000</v>
      </c>
      <c r="Y59" s="464">
        <f>SUM(C$35:C178)-SUM(C$35:C59)+Y$34</f>
        <v>1807385700</v>
      </c>
      <c r="Z59" s="464">
        <f>SUM(D$35:D178)-SUM(D$35:D59)+Z$34</f>
        <v>683800</v>
      </c>
      <c r="AA59" s="464">
        <f>SUM(E$35:E178)-SUM(E$35:E59)+AA$34</f>
        <v>852135300</v>
      </c>
      <c r="AB59" s="464">
        <f>SUM(F$35:F178)-SUM(F$35:F59)+AB$34</f>
        <v>11423250</v>
      </c>
      <c r="AC59" s="464">
        <f>SUM(G$35:G178)-SUM(G$35:G59)+AC$34</f>
        <v>1385889000</v>
      </c>
      <c r="AD59" s="464">
        <f>SUM(H$35:H178)-SUM(H$35:H59)+AD$34</f>
        <v>179833</v>
      </c>
      <c r="AE59" s="464">
        <f>SUM(I$35:I178)-SUM(I$35:I59)+AE$34</f>
        <v>31246.3</v>
      </c>
      <c r="AF59" s="464">
        <f>SUM(J$35:J178)-SUM(J$35:J59)+AF$34</f>
        <v>331960000</v>
      </c>
      <c r="AG59" s="464">
        <f>SUM(K$35:K178)-SUM(K$35:K59)+AG$34</f>
        <v>107832707</v>
      </c>
      <c r="AH59" s="464">
        <f>SUM(L$35:L178)-SUM(L$35:L59)+AH$34</f>
        <v>4947520000</v>
      </c>
      <c r="AI59" s="464">
        <f>SUM(M$35:M178)-SUM(M$35:M59)+AI$34</f>
        <v>255518400000</v>
      </c>
      <c r="AJ59" s="464">
        <f>SUM(N$35:N178)-SUM(N$35:N59)+AJ$34</f>
        <v>24639636</v>
      </c>
      <c r="AK59" s="464">
        <f>SUM(O$35:O178)-SUM(O$35:O59)+AK$34</f>
        <v>163830100</v>
      </c>
      <c r="AL59" s="464">
        <f>SUM(P$35:P178)-SUM(P$35:P59)+AL$34</f>
        <v>87631.73</v>
      </c>
      <c r="AM59" s="464">
        <f>SUM(Q$35:Q178)-SUM(Q$35:Q59)+AM$34</f>
        <v>1690520</v>
      </c>
      <c r="AN59" s="464">
        <f>SUM(R$35:R178)-SUM(R$35:R59)+AN$34</f>
        <v>212303</v>
      </c>
      <c r="AO59" s="464">
        <f>SUM(S$35:S178)-SUM(S$35:S59)+AO$34</f>
        <v>35314700</v>
      </c>
      <c r="AP59" s="464">
        <f>SUM(T$35:T178)-SUM(T$35:T59)+AP$34</f>
        <v>65342040</v>
      </c>
      <c r="AQ59" s="464">
        <f>SUM(U$35:U178)-SUM(U$35:U59)+AQ$34</f>
        <v>778595000</v>
      </c>
      <c r="AS59" s="468">
        <f>X59/(X$34+SUM(B$35:B178))</f>
        <v>0.99995310571382812</v>
      </c>
      <c r="AT59" s="468">
        <f>Y59/(Y$34+SUM(C$35:C178))</f>
        <v>0.99970270307777842</v>
      </c>
      <c r="AU59" s="468">
        <f>Z59/(Z$34+SUM(D$35:D178))</f>
        <v>1</v>
      </c>
      <c r="AV59" s="468">
        <f>AA59/(AA$34+SUM(E$35:E178))</f>
        <v>0.99862043506921561</v>
      </c>
      <c r="AW59" s="468">
        <f>AB59/(AB$34+SUM(F$35:F178))</f>
        <v>0.9986641640140822</v>
      </c>
      <c r="AX59" s="468">
        <f>AC59/(AC$34+SUM(G$35:G178))</f>
        <v>0.9839481490211559</v>
      </c>
      <c r="AY59" s="468">
        <f>AD59/(AD$34+SUM(H$35:H178))</f>
        <v>0.92469585248717079</v>
      </c>
      <c r="AZ59" s="468">
        <f>AE59/(AE$34+SUM(I$35:I178))</f>
        <v>1</v>
      </c>
      <c r="BA59" s="468">
        <f>AF59/(AF$34+SUM(J$35:J178))</f>
        <v>0.95603715170278636</v>
      </c>
      <c r="BB59" s="468">
        <f>AG59/(AG$34+SUM(K$35:K178))</f>
        <v>1</v>
      </c>
      <c r="BC59" s="468">
        <f>AH59/(AH$34+SUM(L$35:L178))</f>
        <v>0.99641332930808812</v>
      </c>
      <c r="BD59" s="468">
        <f>AI59/(AI$34+SUM(M$35:M178))</f>
        <v>0.98991368031925997</v>
      </c>
      <c r="BE59" s="468">
        <f>AJ59/(AJ$34+SUM(N$35:N178))</f>
        <v>0.99981348982896301</v>
      </c>
      <c r="BF59" s="468">
        <f>AK59/(AK$34+SUM(O$35:O178))</f>
        <v>0.99636563646913734</v>
      </c>
      <c r="BG59" s="468">
        <f>AL59/(AL$34+SUM(P$35:P178))</f>
        <v>0.9982690404412301</v>
      </c>
      <c r="BH59" s="468">
        <f>AM59/(AM$34+SUM(Q$35:Q178))</f>
        <v>0.91907055638312907</v>
      </c>
      <c r="BI59" s="468">
        <f>AN59/(AN$34+SUM(R$35:R178))</f>
        <v>0.96655573209985024</v>
      </c>
      <c r="BJ59" s="468">
        <f>AO59/(AO$34+SUM(S$35:S178))</f>
        <v>0.93689097589770121</v>
      </c>
      <c r="BK59" s="468">
        <f>AP59/(AP$34+SUM(T$35:T178))</f>
        <v>0.99985167646632511</v>
      </c>
      <c r="BL59" s="468">
        <f>AQ59/(AQ$34+SUM(U$35:U178))</f>
        <v>0.97665471659771752</v>
      </c>
      <c r="BM59" s="468">
        <f t="shared" si="11"/>
        <v>0.98207101974487099</v>
      </c>
    </row>
    <row r="60" spans="1:65">
      <c r="A60" s="6">
        <f t="shared" si="10"/>
        <v>1925</v>
      </c>
      <c r="B60" s="464">
        <f>aluminum!P31</f>
        <v>178000</v>
      </c>
      <c r="C60" s="464">
        <f>antimony!M31</f>
        <v>25500</v>
      </c>
      <c r="D60" s="464" t="str">
        <f>bismuth!K31</f>
        <v>NA</v>
      </c>
      <c r="E60" s="464">
        <f>chromium!M31</f>
        <v>95300</v>
      </c>
      <c r="F60" s="464">
        <f>cobalt!M31</f>
        <v>1090</v>
      </c>
      <c r="G60" s="464">
        <f>copper!M31</f>
        <v>1530000</v>
      </c>
      <c r="H60" s="464">
        <f>gold!I31</f>
        <v>591</v>
      </c>
      <c r="I60" s="465" t="str">
        <f>indium!I31</f>
        <v>NA</v>
      </c>
      <c r="J60" s="464">
        <f>lead!K31</f>
        <v>1410000</v>
      </c>
      <c r="K60" s="466">
        <f>lithium!H31</f>
        <v>3730</v>
      </c>
      <c r="L60" s="464">
        <f>manganese!K31</f>
        <v>1170000</v>
      </c>
      <c r="M60" s="464">
        <f>iron!J31</f>
        <v>151000000</v>
      </c>
      <c r="N60" s="6">
        <f>molybdenum!J31</f>
        <v>680</v>
      </c>
      <c r="O60" s="464">
        <f>nickel!J31</f>
        <v>37100</v>
      </c>
      <c r="P60" s="466">
        <f>platinum!M31</f>
        <v>3.23</v>
      </c>
      <c r="Q60" s="464">
        <f>silver!L31</f>
        <v>7650</v>
      </c>
      <c r="R60" s="464">
        <f>tantalum!L31</f>
        <v>395</v>
      </c>
      <c r="S60" s="464">
        <f>tin!L31</f>
        <v>147000</v>
      </c>
      <c r="T60" s="464">
        <f>vanadium!I31</f>
        <v>1700</v>
      </c>
      <c r="U60" s="464">
        <f>zinc!J31</f>
        <v>1190000</v>
      </c>
      <c r="X60" s="464">
        <f>SUM(B$35:B179)-SUM(B$35:B60)+X$34</f>
        <v>33456487000</v>
      </c>
      <c r="Y60" s="464">
        <f>SUM(C$35:C179)-SUM(C$35:C60)+Y$34</f>
        <v>1807360200</v>
      </c>
      <c r="Z60" s="464">
        <f>SUM(D$35:D179)-SUM(D$35:D60)+Z$34</f>
        <v>683800</v>
      </c>
      <c r="AA60" s="464">
        <f>SUM(E$35:E179)-SUM(E$35:E60)+AA$34</f>
        <v>852040000</v>
      </c>
      <c r="AB60" s="464">
        <f>SUM(F$35:F179)-SUM(F$35:F60)+AB$34</f>
        <v>11422160</v>
      </c>
      <c r="AC60" s="464">
        <f>SUM(G$35:G179)-SUM(G$35:G60)+AC$34</f>
        <v>1384359000</v>
      </c>
      <c r="AD60" s="464">
        <f>SUM(H$35:H179)-SUM(H$35:H60)+AD$34</f>
        <v>179242</v>
      </c>
      <c r="AE60" s="464">
        <f>SUM(I$35:I179)-SUM(I$35:I60)+AE$34</f>
        <v>31246.3</v>
      </c>
      <c r="AF60" s="464">
        <f>SUM(J$35:J179)-SUM(J$35:J60)+AF$34</f>
        <v>330550000</v>
      </c>
      <c r="AG60" s="464">
        <f>SUM(K$35:K179)-SUM(K$35:K60)+AG$34</f>
        <v>107828977</v>
      </c>
      <c r="AH60" s="464">
        <f>SUM(L$35:L179)-SUM(L$35:L60)+AH$34</f>
        <v>4946350000</v>
      </c>
      <c r="AI60" s="464">
        <f>SUM(M$35:M179)-SUM(M$35:M60)+AI$34</f>
        <v>255367400000</v>
      </c>
      <c r="AJ60" s="464">
        <f>SUM(N$35:N179)-SUM(N$35:N60)+AJ$34</f>
        <v>24638956</v>
      </c>
      <c r="AK60" s="464">
        <f>SUM(O$35:O179)-SUM(O$35:O60)+AK$34</f>
        <v>163793000</v>
      </c>
      <c r="AL60" s="464">
        <f>SUM(P$35:P179)-SUM(P$35:P60)+AL$34</f>
        <v>87628.5</v>
      </c>
      <c r="AM60" s="464">
        <f>SUM(Q$35:Q179)-SUM(Q$35:Q60)+AM$34</f>
        <v>1682870</v>
      </c>
      <c r="AN60" s="464">
        <f>SUM(R$35:R179)-SUM(R$35:R60)+AN$34</f>
        <v>211908</v>
      </c>
      <c r="AO60" s="464">
        <f>SUM(S$35:S179)-SUM(S$35:S60)+AO$34</f>
        <v>35167700</v>
      </c>
      <c r="AP60" s="464">
        <f>SUM(T$35:T179)-SUM(T$35:T60)+AP$34</f>
        <v>65340340</v>
      </c>
      <c r="AQ60" s="464">
        <f>SUM(U$35:U179)-SUM(U$35:U60)+AQ$34</f>
        <v>777405000</v>
      </c>
      <c r="AS60" s="468">
        <f>X60/(X$34+SUM(B$35:B179))</f>
        <v>0.9999477856482204</v>
      </c>
      <c r="AT60" s="468">
        <f>Y60/(Y$34+SUM(C$35:C179))</f>
        <v>0.9996885984962669</v>
      </c>
      <c r="AU60" s="468">
        <f>Z60/(Z$34+SUM(D$35:D179))</f>
        <v>1</v>
      </c>
      <c r="AV60" s="468">
        <f>AA60/(AA$34+SUM(E$35:E179))</f>
        <v>0.99850875265509409</v>
      </c>
      <c r="AW60" s="468">
        <f>AB60/(AB$34+SUM(F$35:F179))</f>
        <v>0.99856887204911815</v>
      </c>
      <c r="AX60" s="468">
        <f>AC60/(AC$34+SUM(G$35:G179))</f>
        <v>0.982861885497885</v>
      </c>
      <c r="AY60" s="468">
        <f>AD60/(AD$34+SUM(H$35:H179))</f>
        <v>0.92165694834377154</v>
      </c>
      <c r="AZ60" s="468">
        <f>AE60/(AE$34+SUM(I$35:I179))</f>
        <v>1</v>
      </c>
      <c r="BA60" s="468">
        <f>AF60/(AF$34+SUM(J$35:J179))</f>
        <v>0.95197638418892649</v>
      </c>
      <c r="BB60" s="468">
        <f>AG60/(AG$34+SUM(K$35:K179))</f>
        <v>0.99996540938177503</v>
      </c>
      <c r="BC60" s="468">
        <f>AH60/(AH$34+SUM(L$35:L179))</f>
        <v>0.99617769537527123</v>
      </c>
      <c r="BD60" s="468">
        <f>AI60/(AI$34+SUM(M$35:M179))</f>
        <v>0.9893286854001927</v>
      </c>
      <c r="BE60" s="468">
        <f>AJ60/(AJ$34+SUM(N$35:N179))</f>
        <v>0.99978589716594302</v>
      </c>
      <c r="BF60" s="468">
        <f>AK60/(AK$34+SUM(O$35:O179))</f>
        <v>0.99614000537257441</v>
      </c>
      <c r="BG60" s="468">
        <f>AL60/(AL$34+SUM(P$35:P179))</f>
        <v>0.99823224544698974</v>
      </c>
      <c r="BH60" s="468">
        <f>AM60/(AM$34+SUM(Q$35:Q179))</f>
        <v>0.9149115462818993</v>
      </c>
      <c r="BI60" s="468">
        <f>AN60/(AN$34+SUM(R$35:R179))</f>
        <v>0.96475740841069157</v>
      </c>
      <c r="BJ60" s="468">
        <f>AO60/(AO$34+SUM(S$35:S179))</f>
        <v>0.93299109926114587</v>
      </c>
      <c r="BK60" s="468">
        <f>AP60/(AP$34+SUM(T$35:T179))</f>
        <v>0.99982566338424206</v>
      </c>
      <c r="BL60" s="468">
        <f>AQ60/(AQ$34+SUM(U$35:U179))</f>
        <v>0.97516200329651304</v>
      </c>
      <c r="BM60" s="468">
        <f t="shared" si="11"/>
        <v>0.98102434428282614</v>
      </c>
    </row>
    <row r="61" spans="1:65">
      <c r="A61" s="6">
        <f t="shared" si="10"/>
        <v>1926</v>
      </c>
      <c r="B61" s="464">
        <f>aluminum!P32</f>
        <v>195000</v>
      </c>
      <c r="C61" s="464">
        <f>antimony!M32</f>
        <v>29000</v>
      </c>
      <c r="D61" s="464" t="str">
        <f>bismuth!K32</f>
        <v>NA</v>
      </c>
      <c r="E61" s="464">
        <f>chromium!M32</f>
        <v>112000</v>
      </c>
      <c r="F61" s="464">
        <f>cobalt!M32</f>
        <v>820</v>
      </c>
      <c r="G61" s="464">
        <f>copper!M32</f>
        <v>1510000</v>
      </c>
      <c r="H61" s="464">
        <f>gold!I32</f>
        <v>602</v>
      </c>
      <c r="I61" s="465" t="str">
        <f>indium!I32</f>
        <v>NA</v>
      </c>
      <c r="J61" s="464" t="str">
        <f>lead!K32</f>
        <v>NA</v>
      </c>
      <c r="K61" s="466">
        <f>lithium!H32</f>
        <v>4530</v>
      </c>
      <c r="L61" s="464">
        <f>manganese!K32</f>
        <v>1370000</v>
      </c>
      <c r="M61" s="464">
        <f>iron!J32</f>
        <v>155000000</v>
      </c>
      <c r="N61" s="6">
        <f>molybdenum!J32</f>
        <v>816</v>
      </c>
      <c r="O61" s="464">
        <f>nickel!J32</f>
        <v>33900</v>
      </c>
      <c r="P61" s="466">
        <f>platinum!M32</f>
        <v>4.42</v>
      </c>
      <c r="Q61" s="464">
        <f>silver!L32</f>
        <v>7890</v>
      </c>
      <c r="R61" s="464">
        <f>tantalum!L32</f>
        <v>396</v>
      </c>
      <c r="S61" s="464">
        <f>tin!L32</f>
        <v>146000</v>
      </c>
      <c r="T61" s="464">
        <f>vanadium!I32</f>
        <v>2200</v>
      </c>
      <c r="U61" s="464">
        <f>zinc!J32</f>
        <v>1410000</v>
      </c>
      <c r="X61" s="464">
        <f>SUM(B$35:B180)-SUM(B$35:B61)+X$34</f>
        <v>33456292000</v>
      </c>
      <c r="Y61" s="464">
        <f>SUM(C$35:C180)-SUM(C$35:C61)+Y$34</f>
        <v>1807331200</v>
      </c>
      <c r="Z61" s="464">
        <f>SUM(D$35:D180)-SUM(D$35:D61)+Z$34</f>
        <v>683800</v>
      </c>
      <c r="AA61" s="464">
        <f>SUM(E$35:E180)-SUM(E$35:E61)+AA$34</f>
        <v>851928000</v>
      </c>
      <c r="AB61" s="464">
        <f>SUM(F$35:F180)-SUM(F$35:F61)+AB$34</f>
        <v>11421340</v>
      </c>
      <c r="AC61" s="464">
        <f>SUM(G$35:G180)-SUM(G$35:G61)+AC$34</f>
        <v>1382849000</v>
      </c>
      <c r="AD61" s="464">
        <f>SUM(H$35:H180)-SUM(H$35:H61)+AD$34</f>
        <v>178640</v>
      </c>
      <c r="AE61" s="464">
        <f>SUM(I$35:I180)-SUM(I$35:I61)+AE$34</f>
        <v>31246.3</v>
      </c>
      <c r="AF61" s="464">
        <f>SUM(J$35:J180)-SUM(J$35:J61)+AF$34</f>
        <v>330550000</v>
      </c>
      <c r="AG61" s="464">
        <f>SUM(K$35:K180)-SUM(K$35:K61)+AG$34</f>
        <v>107824447</v>
      </c>
      <c r="AH61" s="464">
        <f>SUM(L$35:L180)-SUM(L$35:L61)+AH$34</f>
        <v>4944980000</v>
      </c>
      <c r="AI61" s="464">
        <f>SUM(M$35:M180)-SUM(M$35:M61)+AI$34</f>
        <v>255212400000</v>
      </c>
      <c r="AJ61" s="464">
        <f>SUM(N$35:N180)-SUM(N$35:N61)+AJ$34</f>
        <v>24638140</v>
      </c>
      <c r="AK61" s="464">
        <f>SUM(O$35:O180)-SUM(O$35:O61)+AK$34</f>
        <v>163759100</v>
      </c>
      <c r="AL61" s="464">
        <f>SUM(P$35:P180)-SUM(P$35:P61)+AL$34</f>
        <v>87624.08</v>
      </c>
      <c r="AM61" s="464">
        <f>SUM(Q$35:Q180)-SUM(Q$35:Q61)+AM$34</f>
        <v>1674980</v>
      </c>
      <c r="AN61" s="464">
        <f>SUM(R$35:R180)-SUM(R$35:R61)+AN$34</f>
        <v>211512</v>
      </c>
      <c r="AO61" s="464">
        <f>SUM(S$35:S180)-SUM(S$35:S61)+AO$34</f>
        <v>35021700</v>
      </c>
      <c r="AP61" s="464">
        <f>SUM(T$35:T180)-SUM(T$35:T61)+AP$34</f>
        <v>65338140</v>
      </c>
      <c r="AQ61" s="464">
        <f>SUM(U$35:U180)-SUM(U$35:U61)+AQ$34</f>
        <v>775995000</v>
      </c>
      <c r="AS61" s="468">
        <f>X61/(X$34+SUM(B$35:B180))</f>
        <v>0.99994195748645909</v>
      </c>
      <c r="AT61" s="468">
        <f>Y61/(Y$34+SUM(C$35:C180))</f>
        <v>0.99967255799180277</v>
      </c>
      <c r="AU61" s="468">
        <f>Z61/(Z$34+SUM(D$35:D180))</f>
        <v>1</v>
      </c>
      <c r="AV61" s="468">
        <f>AA61/(AA$34+SUM(E$35:E180))</f>
        <v>0.99837749945067022</v>
      </c>
      <c r="AW61" s="468">
        <f>AB61/(AB$34+SUM(F$35:F180))</f>
        <v>0.99849718451584246</v>
      </c>
      <c r="AX61" s="468">
        <f>AC61/(AC$34+SUM(G$35:G180))</f>
        <v>0.98178982149779415</v>
      </c>
      <c r="AY61" s="468">
        <f>AD61/(AD$34+SUM(H$35:H180))</f>
        <v>0.91856148253272862</v>
      </c>
      <c r="AZ61" s="468">
        <f>AE61/(AE$34+SUM(I$35:I180))</f>
        <v>1</v>
      </c>
      <c r="BA61" s="468">
        <f>AF61/(AF$34+SUM(J$35:J180))</f>
        <v>0.95197638418892649</v>
      </c>
      <c r="BB61" s="468">
        <f>AG61/(AG$34+SUM(K$35:K180))</f>
        <v>0.99992339986419887</v>
      </c>
      <c r="BC61" s="468">
        <f>AH61/(AH$34+SUM(L$35:L180))</f>
        <v>0.9959017821376992</v>
      </c>
      <c r="BD61" s="468">
        <f>AI61/(AI$34+SUM(M$35:M180))</f>
        <v>0.98872819392697786</v>
      </c>
      <c r="BE61" s="468">
        <f>AJ61/(AJ$34+SUM(N$35:N180))</f>
        <v>0.99975278597031902</v>
      </c>
      <c r="BF61" s="468">
        <f>AK61/(AK$34+SUM(O$35:O180))</f>
        <v>0.99593383571830263</v>
      </c>
      <c r="BG61" s="468">
        <f>AL61/(AL$34+SUM(P$35:P180))</f>
        <v>0.99818189440223981</v>
      </c>
      <c r="BH61" s="468">
        <f>AM61/(AM$34+SUM(Q$35:Q180))</f>
        <v>0.91062205743239566</v>
      </c>
      <c r="BI61" s="468">
        <f>AN61/(AN$34+SUM(R$35:R180))</f>
        <v>0.96295453200333259</v>
      </c>
      <c r="BJ61" s="468">
        <f>AO61/(AO$34+SUM(S$35:S180))</f>
        <v>0.92911775239762828</v>
      </c>
      <c r="BK61" s="468">
        <f>AP61/(AP$34+SUM(T$35:T180))</f>
        <v>0.99979199939566399</v>
      </c>
      <c r="BL61" s="468">
        <f>AQ61/(AQ$34+SUM(U$35:U180))</f>
        <v>0.97339332619172458</v>
      </c>
      <c r="BM61" s="468">
        <f t="shared" si="11"/>
        <v>0.9801559223552353</v>
      </c>
    </row>
    <row r="62" spans="1:65">
      <c r="A62" s="6">
        <f t="shared" si="10"/>
        <v>1927</v>
      </c>
      <c r="B62" s="464">
        <f>aluminum!P33</f>
        <v>220000</v>
      </c>
      <c r="C62" s="464">
        <f>antimony!M33</f>
        <v>28000</v>
      </c>
      <c r="D62" s="464" t="str">
        <f>bismuth!K33</f>
        <v>NA</v>
      </c>
      <c r="E62" s="464">
        <f>chromium!M33</f>
        <v>124000</v>
      </c>
      <c r="F62" s="464">
        <f>cobalt!M33</f>
        <v>1180</v>
      </c>
      <c r="G62" s="464">
        <f>copper!M33</f>
        <v>1520000</v>
      </c>
      <c r="H62" s="464">
        <f>gold!I33</f>
        <v>597</v>
      </c>
      <c r="I62" s="465" t="str">
        <f>indium!I33</f>
        <v>NA</v>
      </c>
      <c r="J62" s="464">
        <f>lead!K33</f>
        <v>1540000</v>
      </c>
      <c r="K62" s="466">
        <f>lithium!H33</f>
        <v>5260</v>
      </c>
      <c r="L62" s="464">
        <f>manganese!K33</f>
        <v>1430000</v>
      </c>
      <c r="M62" s="464">
        <f>iron!J33</f>
        <v>171000000</v>
      </c>
      <c r="N62" s="6">
        <f>molybdenum!J33</f>
        <v>1220</v>
      </c>
      <c r="O62" s="464">
        <f>nickel!J33</f>
        <v>34500</v>
      </c>
      <c r="P62" s="466">
        <f>platinum!M33</f>
        <v>4.6399999999999997</v>
      </c>
      <c r="Q62" s="464">
        <f>silver!L33</f>
        <v>7900</v>
      </c>
      <c r="R62" s="464">
        <f>tantalum!L33</f>
        <v>477</v>
      </c>
      <c r="S62" s="464">
        <f>tin!L33</f>
        <v>161000</v>
      </c>
      <c r="T62" s="464">
        <f>vanadium!I33</f>
        <v>2810</v>
      </c>
      <c r="U62" s="464">
        <f>zinc!J33</f>
        <v>1420000</v>
      </c>
      <c r="X62" s="464">
        <f>SUM(B$35:B181)-SUM(B$35:B62)+X$34</f>
        <v>33456072000</v>
      </c>
      <c r="Y62" s="464">
        <f>SUM(C$35:C181)-SUM(C$35:C62)+Y$34</f>
        <v>1807303200</v>
      </c>
      <c r="Z62" s="464">
        <f>SUM(D$35:D181)-SUM(D$35:D62)+Z$34</f>
        <v>683800</v>
      </c>
      <c r="AA62" s="464">
        <f>SUM(E$35:E181)-SUM(E$35:E62)+AA$34</f>
        <v>851804000</v>
      </c>
      <c r="AB62" s="464">
        <f>SUM(F$35:F181)-SUM(F$35:F62)+AB$34</f>
        <v>11420160</v>
      </c>
      <c r="AC62" s="464">
        <f>SUM(G$35:G181)-SUM(G$35:G62)+AC$34</f>
        <v>1381329000</v>
      </c>
      <c r="AD62" s="464">
        <f>SUM(H$35:H181)-SUM(H$35:H62)+AD$34</f>
        <v>178043</v>
      </c>
      <c r="AE62" s="464">
        <f>SUM(I$35:I181)-SUM(I$35:I62)+AE$34</f>
        <v>31246.3</v>
      </c>
      <c r="AF62" s="464">
        <f>SUM(J$35:J181)-SUM(J$35:J62)+AF$34</f>
        <v>329010000</v>
      </c>
      <c r="AG62" s="464">
        <f>SUM(K$35:K181)-SUM(K$35:K62)+AG$34</f>
        <v>107819187</v>
      </c>
      <c r="AH62" s="464">
        <f>SUM(L$35:L181)-SUM(L$35:L62)+AH$34</f>
        <v>4943550000</v>
      </c>
      <c r="AI62" s="464">
        <f>SUM(M$35:M181)-SUM(M$35:M62)+AI$34</f>
        <v>255041400000</v>
      </c>
      <c r="AJ62" s="464">
        <f>SUM(N$35:N181)-SUM(N$35:N62)+AJ$34</f>
        <v>24636920</v>
      </c>
      <c r="AK62" s="464">
        <f>SUM(O$35:O181)-SUM(O$35:O62)+AK$34</f>
        <v>163724600</v>
      </c>
      <c r="AL62" s="464">
        <f>SUM(P$35:P181)-SUM(P$35:P62)+AL$34</f>
        <v>87619.44</v>
      </c>
      <c r="AM62" s="464">
        <f>SUM(Q$35:Q181)-SUM(Q$35:Q62)+AM$34</f>
        <v>1667080</v>
      </c>
      <c r="AN62" s="464">
        <f>SUM(R$35:R181)-SUM(R$35:R62)+AN$34</f>
        <v>211035</v>
      </c>
      <c r="AO62" s="464">
        <f>SUM(S$35:S181)-SUM(S$35:S62)+AO$34</f>
        <v>34860700</v>
      </c>
      <c r="AP62" s="464">
        <f>SUM(T$35:T181)-SUM(T$35:T62)+AP$34</f>
        <v>65335330</v>
      </c>
      <c r="AQ62" s="464">
        <f>SUM(U$35:U181)-SUM(U$35:U62)+AQ$34</f>
        <v>774575000</v>
      </c>
      <c r="AS62" s="468">
        <f>X62/(X$34+SUM(B$35:B181))</f>
        <v>0.99993538212447197</v>
      </c>
      <c r="AT62" s="468">
        <f>Y62/(Y$34+SUM(C$35:C181))</f>
        <v>0.99965707060818221</v>
      </c>
      <c r="AU62" s="468">
        <f>Z62/(Z$34+SUM(D$35:D181))</f>
        <v>1</v>
      </c>
      <c r="AV62" s="468">
        <f>AA62/(AA$34+SUM(E$35:E181))</f>
        <v>0.99823218340291509</v>
      </c>
      <c r="AW62" s="468">
        <f>AB62/(AB$34+SUM(F$35:F181))</f>
        <v>0.99839402440698233</v>
      </c>
      <c r="AX62" s="468">
        <f>AC62/(AC$34+SUM(G$35:G181))</f>
        <v>0.98071065773611321</v>
      </c>
      <c r="AY62" s="468">
        <f>AD62/(AD$34+SUM(H$35:H181))</f>
        <v>0.91549172657061462</v>
      </c>
      <c r="AZ62" s="468">
        <f>AE62/(AE$34+SUM(I$35:I181))</f>
        <v>1</v>
      </c>
      <c r="BA62" s="468">
        <f>AF62/(AF$34+SUM(J$35:J181))</f>
        <v>0.94754121967024263</v>
      </c>
      <c r="BB62" s="468">
        <f>AG62/(AG$34+SUM(K$35:K181))</f>
        <v>0.99987462060096477</v>
      </c>
      <c r="BC62" s="468">
        <f>AH62/(AH$34+SUM(L$35:L181))</f>
        <v>0.9956137851087008</v>
      </c>
      <c r="BD62" s="468">
        <f>AI62/(AI$34+SUM(M$35:M181))</f>
        <v>0.98806571623717321</v>
      </c>
      <c r="BE62" s="468">
        <f>AJ62/(AJ$34+SUM(N$35:N181))</f>
        <v>0.99970328148666543</v>
      </c>
      <c r="BF62" s="468">
        <f>AK62/(AK$34+SUM(O$35:O181))</f>
        <v>0.99572401704360136</v>
      </c>
      <c r="BG62" s="468">
        <f>AL62/(AL$34+SUM(P$35:P181))</f>
        <v>0.99812903719689139</v>
      </c>
      <c r="BH62" s="468">
        <f>AM62/(AM$34+SUM(Q$35:Q181))</f>
        <v>0.90632713196838066</v>
      </c>
      <c r="BI62" s="468">
        <f>AN62/(AN$34+SUM(R$35:R181))</f>
        <v>0.96078288542174106</v>
      </c>
      <c r="BJ62" s="468">
        <f>AO62/(AO$34+SUM(S$35:S181))</f>
        <v>0.92484645893854378</v>
      </c>
      <c r="BK62" s="468">
        <f>AP62/(AP$34+SUM(T$35:T181))</f>
        <v>0.99974900130116207</v>
      </c>
      <c r="BL62" s="468">
        <f>AQ62/(AQ$34+SUM(U$35:U181))</f>
        <v>0.97161210527768227</v>
      </c>
      <c r="BM62" s="468">
        <f t="shared" si="11"/>
        <v>0.97901951525505138</v>
      </c>
    </row>
    <row r="63" spans="1:65">
      <c r="A63" s="6">
        <f t="shared" si="10"/>
        <v>1928</v>
      </c>
      <c r="B63" s="464">
        <f>aluminum!P34</f>
        <v>258000</v>
      </c>
      <c r="C63" s="464">
        <f>antimony!M34</f>
        <v>28500</v>
      </c>
      <c r="D63" s="464" t="str">
        <f>bismuth!K34</f>
        <v>NA</v>
      </c>
      <c r="E63" s="464">
        <f>chromium!M34</f>
        <v>140000</v>
      </c>
      <c r="F63" s="464">
        <f>cobalt!M34</f>
        <v>1180</v>
      </c>
      <c r="G63" s="464">
        <f>copper!M34</f>
        <v>1730000</v>
      </c>
      <c r="H63" s="464">
        <f>gold!I34</f>
        <v>603</v>
      </c>
      <c r="I63" s="465" t="str">
        <f>indium!I34</f>
        <v>NA</v>
      </c>
      <c r="J63" s="464">
        <f>lead!K34</f>
        <v>1680000</v>
      </c>
      <c r="K63" s="466">
        <f>lithium!H34</f>
        <v>5970</v>
      </c>
      <c r="L63" s="464">
        <f>manganese!K34</f>
        <v>1280000</v>
      </c>
      <c r="M63" s="464">
        <f>iron!J34</f>
        <v>174000000</v>
      </c>
      <c r="N63" s="6">
        <f>molybdenum!J34</f>
        <v>1720</v>
      </c>
      <c r="O63" s="464">
        <f>nickel!J34</f>
        <v>50300</v>
      </c>
      <c r="P63" s="466">
        <f>platinum!M34</f>
        <v>4.3099999999999996</v>
      </c>
      <c r="Q63" s="464">
        <f>silver!L34</f>
        <v>8020</v>
      </c>
      <c r="R63" s="464">
        <f>tantalum!L34</f>
        <v>399</v>
      </c>
      <c r="S63" s="464">
        <f>tin!L34</f>
        <v>180000</v>
      </c>
      <c r="T63" s="464">
        <f>vanadium!I34</f>
        <v>2810</v>
      </c>
      <c r="U63" s="464">
        <f>zinc!J34</f>
        <v>1360000</v>
      </c>
      <c r="X63" s="464">
        <f>SUM(B$35:B182)-SUM(B$35:B63)+X$34</f>
        <v>33455814000</v>
      </c>
      <c r="Y63" s="464">
        <f>SUM(C$35:C182)-SUM(C$35:C63)+Y$34</f>
        <v>1807274700</v>
      </c>
      <c r="Z63" s="464">
        <f>SUM(D$35:D182)-SUM(D$35:D63)+Z$34</f>
        <v>683800</v>
      </c>
      <c r="AA63" s="464">
        <f>SUM(E$35:E182)-SUM(E$35:E63)+AA$34</f>
        <v>851664000</v>
      </c>
      <c r="AB63" s="464">
        <f>SUM(F$35:F182)-SUM(F$35:F63)+AB$34</f>
        <v>11418980</v>
      </c>
      <c r="AC63" s="464">
        <f>SUM(G$35:G182)-SUM(G$35:G63)+AC$34</f>
        <v>1379599000</v>
      </c>
      <c r="AD63" s="464">
        <f>SUM(H$35:H182)-SUM(H$35:H63)+AD$34</f>
        <v>177440</v>
      </c>
      <c r="AE63" s="464">
        <f>SUM(I$35:I182)-SUM(I$35:I63)+AE$34</f>
        <v>31246.3</v>
      </c>
      <c r="AF63" s="464">
        <f>SUM(J$35:J182)-SUM(J$35:J63)+AF$34</f>
        <v>327330000</v>
      </c>
      <c r="AG63" s="464">
        <f>SUM(K$35:K182)-SUM(K$35:K63)+AG$34</f>
        <v>107813217</v>
      </c>
      <c r="AH63" s="464">
        <f>SUM(L$35:L182)-SUM(L$35:L63)+AH$34</f>
        <v>4942270000</v>
      </c>
      <c r="AI63" s="464">
        <f>SUM(M$35:M182)-SUM(M$35:M63)+AI$34</f>
        <v>254867400000</v>
      </c>
      <c r="AJ63" s="464">
        <f>SUM(N$35:N182)-SUM(N$35:N63)+AJ$34</f>
        <v>24635200</v>
      </c>
      <c r="AK63" s="464">
        <f>SUM(O$35:O182)-SUM(O$35:O63)+AK$34</f>
        <v>163674300</v>
      </c>
      <c r="AL63" s="464">
        <f>SUM(P$35:P182)-SUM(P$35:P63)+AL$34</f>
        <v>87615.13</v>
      </c>
      <c r="AM63" s="464">
        <f>SUM(Q$35:Q182)-SUM(Q$35:Q63)+AM$34</f>
        <v>1659060</v>
      </c>
      <c r="AN63" s="464">
        <f>SUM(R$35:R182)-SUM(R$35:R63)+AN$34</f>
        <v>210636</v>
      </c>
      <c r="AO63" s="464">
        <f>SUM(S$35:S182)-SUM(S$35:S63)+AO$34</f>
        <v>34680700</v>
      </c>
      <c r="AP63" s="464">
        <f>SUM(T$35:T182)-SUM(T$35:T63)+AP$34</f>
        <v>65332520</v>
      </c>
      <c r="AQ63" s="464">
        <f>SUM(U$35:U182)-SUM(U$35:U63)+AQ$34</f>
        <v>773215000</v>
      </c>
      <c r="AS63" s="468">
        <f>X63/(X$34+SUM(B$35:B182))</f>
        <v>0.99992767101814162</v>
      </c>
      <c r="AT63" s="468">
        <f>Y63/(Y$34+SUM(C$35:C182))</f>
        <v>0.99964130666413986</v>
      </c>
      <c r="AU63" s="468">
        <f>Z63/(Z$34+SUM(D$35:D182))</f>
        <v>1</v>
      </c>
      <c r="AV63" s="468">
        <f>AA63/(AA$34+SUM(E$35:E182))</f>
        <v>0.99806811689738517</v>
      </c>
      <c r="AW63" s="468">
        <f>AB63/(AB$34+SUM(F$35:F182))</f>
        <v>0.99829086429812219</v>
      </c>
      <c r="AX63" s="468">
        <f>AC63/(AC$34+SUM(G$35:G182))</f>
        <v>0.97948239898104217</v>
      </c>
      <c r="AY63" s="468">
        <f>AD63/(AD$34+SUM(H$35:H182))</f>
        <v>0.91239111878978596</v>
      </c>
      <c r="AZ63" s="468">
        <f>AE63/(AE$34+SUM(I$35:I182))</f>
        <v>1</v>
      </c>
      <c r="BA63" s="468">
        <f>AF63/(AF$34+SUM(J$35:J182))</f>
        <v>0.94270285837713297</v>
      </c>
      <c r="BB63" s="468">
        <f>AG63/(AG$34+SUM(K$35:K182))</f>
        <v>0.99981925706455654</v>
      </c>
      <c r="BC63" s="468">
        <f>AH63/(AH$34+SUM(L$35:L182))</f>
        <v>0.99535599755826853</v>
      </c>
      <c r="BD63" s="468">
        <f>AI63/(AI$34+SUM(M$35:M182))</f>
        <v>0.98739161613175785</v>
      </c>
      <c r="BE63" s="468">
        <f>AJ63/(AJ$34+SUM(N$35:N182))</f>
        <v>0.99963348828020315</v>
      </c>
      <c r="BF63" s="468">
        <f>AK63/(AK$34+SUM(O$35:O182))</f>
        <v>0.99541810749758752</v>
      </c>
      <c r="BG63" s="468">
        <f>AL63/(AL$34+SUM(P$35:P182))</f>
        <v>0.99807993923244065</v>
      </c>
      <c r="BH63" s="468">
        <f>AM63/(AM$34+SUM(Q$35:Q182))</f>
        <v>0.90196696713022861</v>
      </c>
      <c r="BI63" s="468">
        <f>AN63/(AN$34+SUM(R$35:R182))</f>
        <v>0.95896635085978088</v>
      </c>
      <c r="BJ63" s="468">
        <f>AO63/(AO$34+SUM(S$35:S182))</f>
        <v>0.92007109979174129</v>
      </c>
      <c r="BK63" s="468">
        <f>AP63/(AP$34+SUM(T$35:T182))</f>
        <v>0.99970600320666014</v>
      </c>
      <c r="BL63" s="468">
        <f>AQ63/(AQ$34+SUM(U$35:U182))</f>
        <v>0.96990614721916291</v>
      </c>
      <c r="BM63" s="468">
        <f t="shared" si="11"/>
        <v>0.97784096544990695</v>
      </c>
    </row>
    <row r="64" spans="1:65">
      <c r="A64" s="6">
        <f t="shared" si="10"/>
        <v>1929</v>
      </c>
      <c r="B64" s="464">
        <f>aluminum!P35</f>
        <v>280000</v>
      </c>
      <c r="C64" s="464">
        <f>antimony!M35</f>
        <v>31600</v>
      </c>
      <c r="D64" s="464" t="str">
        <f>bismuth!K35</f>
        <v>NA</v>
      </c>
      <c r="E64" s="464">
        <f>chromium!M35</f>
        <v>197000</v>
      </c>
      <c r="F64" s="464">
        <f>cobalt!M35</f>
        <v>1360</v>
      </c>
      <c r="G64" s="464">
        <f>copper!M35</f>
        <v>1950000</v>
      </c>
      <c r="H64" s="464">
        <f>gold!I35</f>
        <v>609</v>
      </c>
      <c r="I64" s="465" t="str">
        <f>indium!I35</f>
        <v>NA</v>
      </c>
      <c r="J64" s="464">
        <f>lead!K35</f>
        <v>1610000</v>
      </c>
      <c r="K64" s="466">
        <f>lithium!H35</f>
        <v>3140</v>
      </c>
      <c r="L64" s="464">
        <f>manganese!K35</f>
        <v>1580000</v>
      </c>
      <c r="M64" s="464">
        <f>iron!J35</f>
        <v>201000000</v>
      </c>
      <c r="N64" s="6">
        <f>molybdenum!J35</f>
        <v>2000</v>
      </c>
      <c r="O64" s="464">
        <f>nickel!J35</f>
        <v>56300</v>
      </c>
      <c r="P64" s="466">
        <f>platinum!M35</f>
        <v>4.84</v>
      </c>
      <c r="Q64" s="464">
        <f>silver!L35</f>
        <v>8120</v>
      </c>
      <c r="R64" s="464">
        <f>tantalum!L35</f>
        <v>292</v>
      </c>
      <c r="S64" s="464">
        <f>tin!L35</f>
        <v>196000</v>
      </c>
      <c r="T64" s="464">
        <f>vanadium!I35</f>
        <v>2190</v>
      </c>
      <c r="U64" s="464">
        <f>zinc!J35</f>
        <v>1320000</v>
      </c>
      <c r="X64" s="464">
        <f>SUM(B$35:B183)-SUM(B$35:B64)+X$34</f>
        <v>33455534000</v>
      </c>
      <c r="Y64" s="464">
        <f>SUM(C$35:C183)-SUM(C$35:C64)+Y$34</f>
        <v>1807243100</v>
      </c>
      <c r="Z64" s="464">
        <f>SUM(D$35:D183)-SUM(D$35:D64)+Z$34</f>
        <v>683800</v>
      </c>
      <c r="AA64" s="464">
        <f>SUM(E$35:E183)-SUM(E$35:E64)+AA$34</f>
        <v>851467000</v>
      </c>
      <c r="AB64" s="464">
        <f>SUM(F$35:F183)-SUM(F$35:F64)+AB$34</f>
        <v>11417620</v>
      </c>
      <c r="AC64" s="464">
        <f>SUM(G$35:G183)-SUM(G$35:G64)+AC$34</f>
        <v>1377649000</v>
      </c>
      <c r="AD64" s="464">
        <f>SUM(H$35:H183)-SUM(H$35:H64)+AD$34</f>
        <v>176831</v>
      </c>
      <c r="AE64" s="464">
        <f>SUM(I$35:I183)-SUM(I$35:I64)+AE$34</f>
        <v>31246.3</v>
      </c>
      <c r="AF64" s="464">
        <f>SUM(J$35:J183)-SUM(J$35:J64)+AF$34</f>
        <v>325720000</v>
      </c>
      <c r="AG64" s="464">
        <f>SUM(K$35:K183)-SUM(K$35:K64)+AG$34</f>
        <v>107810077</v>
      </c>
      <c r="AH64" s="464">
        <f>SUM(L$35:L183)-SUM(L$35:L64)+AH$34</f>
        <v>4940690000</v>
      </c>
      <c r="AI64" s="464">
        <f>SUM(M$35:M183)-SUM(M$35:M64)+AI$34</f>
        <v>254666400000</v>
      </c>
      <c r="AJ64" s="464">
        <f>SUM(N$35:N183)-SUM(N$35:N64)+AJ$34</f>
        <v>24633200</v>
      </c>
      <c r="AK64" s="464">
        <f>SUM(O$35:O183)-SUM(O$35:O64)+AK$34</f>
        <v>163618000</v>
      </c>
      <c r="AL64" s="464">
        <f>SUM(P$35:P183)-SUM(P$35:P64)+AL$34</f>
        <v>87610.290000000008</v>
      </c>
      <c r="AM64" s="464">
        <f>SUM(Q$35:Q183)-SUM(Q$35:Q64)+AM$34</f>
        <v>1650940</v>
      </c>
      <c r="AN64" s="464">
        <f>SUM(R$35:R183)-SUM(R$35:R64)+AN$34</f>
        <v>210344</v>
      </c>
      <c r="AO64" s="464">
        <f>SUM(S$35:S183)-SUM(S$35:S64)+AO$34</f>
        <v>34484700</v>
      </c>
      <c r="AP64" s="464">
        <f>SUM(T$35:T183)-SUM(T$35:T64)+AP$34</f>
        <v>65330330</v>
      </c>
      <c r="AQ64" s="464">
        <f>SUM(U$35:U183)-SUM(U$35:U64)+AQ$34</f>
        <v>771895000</v>
      </c>
      <c r="AS64" s="468">
        <f>X64/(X$34+SUM(B$35:B183))</f>
        <v>0.99991930237561255</v>
      </c>
      <c r="AT64" s="468">
        <f>Y64/(Y$34+SUM(C$35:C183))</f>
        <v>0.99962382804548244</v>
      </c>
      <c r="AU64" s="468">
        <f>Z64/(Z$34+SUM(D$35:D183))</f>
        <v>1</v>
      </c>
      <c r="AV64" s="468">
        <f>AA64/(AA$34+SUM(E$35:E183))</f>
        <v>0.99783725188603234</v>
      </c>
      <c r="AW64" s="468">
        <f>AB64/(AB$34+SUM(F$35:F183))</f>
        <v>0.99817196790146989</v>
      </c>
      <c r="AX64" s="468">
        <f>AC64/(AC$34+SUM(G$35:G183))</f>
        <v>0.97809794547099105</v>
      </c>
      <c r="AY64" s="468">
        <f>AD64/(AD$34+SUM(H$35:H183))</f>
        <v>0.90925965919024265</v>
      </c>
      <c r="AZ64" s="468">
        <f>AE64/(AE$34+SUM(I$35:I183))</f>
        <v>1</v>
      </c>
      <c r="BA64" s="468">
        <f>AF64/(AF$34+SUM(J$35:J183))</f>
        <v>0.93806609547123621</v>
      </c>
      <c r="BB64" s="468">
        <f>AG64/(AG$34+SUM(K$35:K183))</f>
        <v>0.99979013788460303</v>
      </c>
      <c r="BC64" s="468">
        <f>AH64/(AH$34+SUM(L$35:L183))</f>
        <v>0.99503779105070378</v>
      </c>
      <c r="BD64" s="468">
        <f>AI64/(AI$34+SUM(M$35:M183))</f>
        <v>0.98661291428584708</v>
      </c>
      <c r="BE64" s="468">
        <f>AJ64/(AJ$34+SUM(N$35:N183))</f>
        <v>0.99955233338896776</v>
      </c>
      <c r="BF64" s="468">
        <f>AK64/(AK$34+SUM(O$35:O183))</f>
        <v>0.99507570774727783</v>
      </c>
      <c r="BG64" s="468">
        <f>AL64/(AL$34+SUM(P$35:P183))</f>
        <v>0.99802480369927549</v>
      </c>
      <c r="BH64" s="468">
        <f>AM64/(AM$34+SUM(Q$35:Q183))</f>
        <v>0.89755243614696256</v>
      </c>
      <c r="BI64" s="468">
        <f>AN64/(AN$34+SUM(R$35:R183))</f>
        <v>0.95763695714526353</v>
      </c>
      <c r="BJ64" s="468">
        <f>AO64/(AO$34+SUM(S$35:S183))</f>
        <v>0.91487126427633414</v>
      </c>
      <c r="BK64" s="468">
        <f>AP64/(AP$34+SUM(T$35:T183))</f>
        <v>0.99967249223621202</v>
      </c>
      <c r="BL64" s="468">
        <f>AQ64/(AQ$34+SUM(U$35:U183))</f>
        <v>0.96825036439765877</v>
      </c>
      <c r="BM64" s="468">
        <f t="shared" si="11"/>
        <v>0.97665266263000861</v>
      </c>
    </row>
    <row r="65" spans="1:65">
      <c r="A65" s="6">
        <f t="shared" si="10"/>
        <v>1930</v>
      </c>
      <c r="B65" s="464">
        <f>aluminum!P36</f>
        <v>272000</v>
      </c>
      <c r="C65" s="464">
        <f>antimony!M36</f>
        <v>23600</v>
      </c>
      <c r="D65" s="464" t="str">
        <f>bismuth!K36</f>
        <v>NA</v>
      </c>
      <c r="E65" s="464">
        <f>chromium!M36</f>
        <v>173000</v>
      </c>
      <c r="F65" s="464">
        <f>cobalt!M36</f>
        <v>1270</v>
      </c>
      <c r="G65" s="464">
        <f>copper!M36</f>
        <v>1610000</v>
      </c>
      <c r="H65" s="464">
        <f>gold!I36</f>
        <v>648</v>
      </c>
      <c r="I65" s="465" t="str">
        <f>indium!I36</f>
        <v>NA</v>
      </c>
      <c r="J65" s="464">
        <f>lead!K36</f>
        <v>1520000</v>
      </c>
      <c r="K65" s="466">
        <f>lithium!H36</f>
        <v>3030</v>
      </c>
      <c r="L65" s="464">
        <f>manganese!K36</f>
        <v>1590000</v>
      </c>
      <c r="M65" s="464">
        <f>iron!J36</f>
        <v>179000000</v>
      </c>
      <c r="N65" s="6">
        <f>molybdenum!J36</f>
        <v>1910</v>
      </c>
      <c r="O65" s="464">
        <f>nickel!J36</f>
        <v>54200</v>
      </c>
      <c r="P65" s="466">
        <f>platinum!M36</f>
        <v>4.75</v>
      </c>
      <c r="Q65" s="464">
        <f>silver!L36</f>
        <v>7740</v>
      </c>
      <c r="R65" s="464">
        <f>tantalum!L36</f>
        <v>333</v>
      </c>
      <c r="S65" s="464">
        <f>tin!L36</f>
        <v>179000</v>
      </c>
      <c r="T65" s="464">
        <f>vanadium!I36</f>
        <v>661</v>
      </c>
      <c r="U65" s="464">
        <f>zinc!J36</f>
        <v>1260000</v>
      </c>
      <c r="X65" s="464">
        <f>SUM(B$35:B184)-SUM(B$35:B65)+X$34</f>
        <v>33455262000</v>
      </c>
      <c r="Y65" s="464">
        <f>SUM(C$35:C184)-SUM(C$35:C65)+Y$34</f>
        <v>1807219500</v>
      </c>
      <c r="Z65" s="464">
        <f>SUM(D$35:D184)-SUM(D$35:D65)+Z$34</f>
        <v>683800</v>
      </c>
      <c r="AA65" s="464">
        <f>SUM(E$35:E184)-SUM(E$35:E65)+AA$34</f>
        <v>851294000</v>
      </c>
      <c r="AB65" s="464">
        <f>SUM(F$35:F184)-SUM(F$35:F65)+AB$34</f>
        <v>11416350</v>
      </c>
      <c r="AC65" s="464">
        <f>SUM(G$35:G184)-SUM(G$35:G65)+AC$34</f>
        <v>1376039000</v>
      </c>
      <c r="AD65" s="464">
        <f>SUM(H$35:H184)-SUM(H$35:H65)+AD$34</f>
        <v>176183</v>
      </c>
      <c r="AE65" s="464">
        <f>SUM(I$35:I184)-SUM(I$35:I65)+AE$34</f>
        <v>31246.3</v>
      </c>
      <c r="AF65" s="464">
        <f>SUM(J$35:J184)-SUM(J$35:J65)+AF$34</f>
        <v>324200000</v>
      </c>
      <c r="AG65" s="464">
        <f>SUM(K$35:K184)-SUM(K$35:K65)+AG$34</f>
        <v>107807047</v>
      </c>
      <c r="AH65" s="464">
        <f>SUM(L$35:L184)-SUM(L$35:L65)+AH$34</f>
        <v>4939100000</v>
      </c>
      <c r="AI65" s="464">
        <f>SUM(M$35:M184)-SUM(M$35:M65)+AI$34</f>
        <v>254487400000</v>
      </c>
      <c r="AJ65" s="464">
        <f>SUM(N$35:N184)-SUM(N$35:N65)+AJ$34</f>
        <v>24631290</v>
      </c>
      <c r="AK65" s="464">
        <f>SUM(O$35:O184)-SUM(O$35:O65)+AK$34</f>
        <v>163563800</v>
      </c>
      <c r="AL65" s="464">
        <f>SUM(P$35:P184)-SUM(P$35:P65)+AL$34</f>
        <v>87605.540000000008</v>
      </c>
      <c r="AM65" s="464">
        <f>SUM(Q$35:Q184)-SUM(Q$35:Q65)+AM$34</f>
        <v>1643200</v>
      </c>
      <c r="AN65" s="464">
        <f>SUM(R$35:R184)-SUM(R$35:R65)+AN$34</f>
        <v>210011</v>
      </c>
      <c r="AO65" s="464">
        <f>SUM(S$35:S184)-SUM(S$35:S65)+AO$34</f>
        <v>34305700</v>
      </c>
      <c r="AP65" s="464">
        <f>SUM(T$35:T184)-SUM(T$35:T65)+AP$34</f>
        <v>65329669</v>
      </c>
      <c r="AQ65" s="464">
        <f>SUM(U$35:U184)-SUM(U$35:U65)+AQ$34</f>
        <v>770635000</v>
      </c>
      <c r="AS65" s="468">
        <f>X65/(X$34+SUM(B$35:B184))</f>
        <v>0.99991117283715569</v>
      </c>
      <c r="AT65" s="468">
        <f>Y65/(Y$34+SUM(C$35:C184))</f>
        <v>0.99961077439357371</v>
      </c>
      <c r="AU65" s="468">
        <f>Z65/(Z$34+SUM(D$35:D184))</f>
        <v>1</v>
      </c>
      <c r="AV65" s="468">
        <f>AA65/(AA$34+SUM(E$35:E184))</f>
        <v>0.99763451256134184</v>
      </c>
      <c r="AW65" s="468">
        <f>AB65/(AB$34+SUM(F$35:F184))</f>
        <v>0.99806093964871356</v>
      </c>
      <c r="AX65" s="468">
        <f>AC65/(AC$34+SUM(G$35:G184))</f>
        <v>0.97695488385500018</v>
      </c>
      <c r="AY65" s="468">
        <f>AD65/(AD$34+SUM(H$35:H184))</f>
        <v>0.90592766276905357</v>
      </c>
      <c r="AZ65" s="468">
        <f>AE65/(AE$34+SUM(I$35:I184))</f>
        <v>1</v>
      </c>
      <c r="BA65" s="468">
        <f>AF65/(AF$34+SUM(J$35:J184))</f>
        <v>0.93368853049175604</v>
      </c>
      <c r="BB65" s="468">
        <f>AG65/(AG$34+SUM(K$35:K184))</f>
        <v>0.99976203880331038</v>
      </c>
      <c r="BC65" s="468">
        <f>AH65/(AH$34+SUM(L$35:L184))</f>
        <v>0.99471757057790133</v>
      </c>
      <c r="BD65" s="468">
        <f>AI65/(AI$34+SUM(M$35:M184))</f>
        <v>0.9859194434877474</v>
      </c>
      <c r="BE65" s="468">
        <f>AJ65/(AJ$34+SUM(N$35:N184))</f>
        <v>0.99947483046783803</v>
      </c>
      <c r="BF65" s="468">
        <f>AK65/(AK$34+SUM(O$35:O184))</f>
        <v>0.99474607956847172</v>
      </c>
      <c r="BG65" s="468">
        <f>AL65/(AL$34+SUM(P$35:P184))</f>
        <v>0.99797069341362787</v>
      </c>
      <c r="BH65" s="468">
        <f>AM65/(AM$34+SUM(Q$35:Q184))</f>
        <v>0.89334449651513015</v>
      </c>
      <c r="BI65" s="468">
        <f>AN65/(AN$34+SUM(R$35:R184))</f>
        <v>0.95612090198452981</v>
      </c>
      <c r="BJ65" s="468">
        <f>AO65/(AO$34+SUM(S$35:S184))</f>
        <v>0.91012243490256939</v>
      </c>
      <c r="BK65" s="468">
        <f>AP65/(AP$34+SUM(T$35:T184))</f>
        <v>0.99966237773782562</v>
      </c>
      <c r="BL65" s="468">
        <f>AQ65/(AQ$34+SUM(U$35:U184))</f>
        <v>0.96666984443167758</v>
      </c>
      <c r="BM65" s="468">
        <f t="shared" si="11"/>
        <v>0.97551495942236099</v>
      </c>
    </row>
    <row r="66" spans="1:65">
      <c r="A66" s="6">
        <f t="shared" si="10"/>
        <v>1931</v>
      </c>
      <c r="B66" s="464">
        <f>aluminum!P37</f>
        <v>220000</v>
      </c>
      <c r="C66" s="464">
        <f>antimony!M37</f>
        <v>15600</v>
      </c>
      <c r="D66" s="464" t="str">
        <f>bismuth!K37</f>
        <v>NA</v>
      </c>
      <c r="E66" s="464">
        <f>chromium!M37</f>
        <v>127000</v>
      </c>
      <c r="F66" s="464">
        <f>cobalt!M37</f>
        <v>910</v>
      </c>
      <c r="G66" s="464">
        <f>copper!M37</f>
        <v>1400000</v>
      </c>
      <c r="H66" s="464">
        <f>gold!I37</f>
        <v>695</v>
      </c>
      <c r="I66" s="465" t="str">
        <f>indium!I37</f>
        <v>NA</v>
      </c>
      <c r="J66" s="464">
        <f>lead!K37</f>
        <v>1260000</v>
      </c>
      <c r="K66" s="466">
        <f>lithium!H37</f>
        <v>679</v>
      </c>
      <c r="L66" s="464">
        <f>manganese!K37</f>
        <v>982000</v>
      </c>
      <c r="M66" s="464">
        <f>iron!J37</f>
        <v>119000000</v>
      </c>
      <c r="N66" s="6">
        <f>molybdenum!J37</f>
        <v>1590</v>
      </c>
      <c r="O66" s="464">
        <f>nickel!J37</f>
        <v>36300</v>
      </c>
      <c r="P66" s="466">
        <f>platinum!M37</f>
        <v>8.94</v>
      </c>
      <c r="Q66" s="464">
        <f>silver!L37</f>
        <v>6080</v>
      </c>
      <c r="R66" s="464">
        <f>tantalum!L37</f>
        <v>361</v>
      </c>
      <c r="S66" s="464">
        <f>tin!L37</f>
        <v>149000</v>
      </c>
      <c r="T66" s="464">
        <f>vanadium!I37</f>
        <v>480</v>
      </c>
      <c r="U66" s="464">
        <f>zinc!J37</f>
        <v>904000</v>
      </c>
      <c r="X66" s="464">
        <f>SUM(B$35:B185)-SUM(B$35:B66)+X$34</f>
        <v>33455042000</v>
      </c>
      <c r="Y66" s="464">
        <f>SUM(C$35:C185)-SUM(C$35:C66)+Y$34</f>
        <v>1807203900</v>
      </c>
      <c r="Z66" s="464">
        <f>SUM(D$35:D185)-SUM(D$35:D66)+Z$34</f>
        <v>683800</v>
      </c>
      <c r="AA66" s="464">
        <f>SUM(E$35:E185)-SUM(E$35:E66)+AA$34</f>
        <v>851167000</v>
      </c>
      <c r="AB66" s="464">
        <f>SUM(F$35:F185)-SUM(F$35:F66)+AB$34</f>
        <v>11415440</v>
      </c>
      <c r="AC66" s="464">
        <f>SUM(G$35:G185)-SUM(G$35:G66)+AC$34</f>
        <v>1374639000</v>
      </c>
      <c r="AD66" s="464">
        <f>SUM(H$35:H185)-SUM(H$35:H66)+AD$34</f>
        <v>175488</v>
      </c>
      <c r="AE66" s="464">
        <f>SUM(I$35:I185)-SUM(I$35:I66)+AE$34</f>
        <v>31246.3</v>
      </c>
      <c r="AF66" s="464">
        <f>SUM(J$35:J185)-SUM(J$35:J66)+AF$34</f>
        <v>322940000</v>
      </c>
      <c r="AG66" s="464">
        <f>SUM(K$35:K185)-SUM(K$35:K66)+AG$34</f>
        <v>107806368</v>
      </c>
      <c r="AH66" s="464">
        <f>SUM(L$35:L185)-SUM(L$35:L66)+AH$34</f>
        <v>4938118000</v>
      </c>
      <c r="AI66" s="464">
        <f>SUM(M$35:M185)-SUM(M$35:M66)+AI$34</f>
        <v>254368400000</v>
      </c>
      <c r="AJ66" s="464">
        <f>SUM(N$35:N185)-SUM(N$35:N66)+AJ$34</f>
        <v>24629700</v>
      </c>
      <c r="AK66" s="464">
        <f>SUM(O$35:O185)-SUM(O$35:O66)+AK$34</f>
        <v>163527500</v>
      </c>
      <c r="AL66" s="464">
        <f>SUM(P$35:P185)-SUM(P$35:P66)+AL$34</f>
        <v>87596.6</v>
      </c>
      <c r="AM66" s="464">
        <f>SUM(Q$35:Q185)-SUM(Q$35:Q66)+AM$34</f>
        <v>1637120</v>
      </c>
      <c r="AN66" s="464">
        <f>SUM(R$35:R185)-SUM(R$35:R66)+AN$34</f>
        <v>209650</v>
      </c>
      <c r="AO66" s="464">
        <f>SUM(S$35:S185)-SUM(S$35:S66)+AO$34</f>
        <v>34156700</v>
      </c>
      <c r="AP66" s="464">
        <f>SUM(T$35:T185)-SUM(T$35:T66)+AP$34</f>
        <v>65329189</v>
      </c>
      <c r="AQ66" s="464">
        <f>SUM(U$35:U185)-SUM(U$35:U66)+AQ$34</f>
        <v>769731000</v>
      </c>
      <c r="AS66" s="468">
        <f>X66/(X$34+SUM(B$35:B185))</f>
        <v>0.99990459747516858</v>
      </c>
      <c r="AT66" s="468">
        <f>Y66/(Y$34+SUM(C$35:C185))</f>
        <v>0.99960214570841366</v>
      </c>
      <c r="AU66" s="468">
        <f>Z66/(Z$34+SUM(D$35:D185))</f>
        <v>1</v>
      </c>
      <c r="AV66" s="468">
        <f>AA66/(AA$34+SUM(E$35:E185))</f>
        <v>0.99748568080275402</v>
      </c>
      <c r="AW66" s="468">
        <f>AB66/(AB$34+SUM(F$35:F185))</f>
        <v>0.99798138397154179</v>
      </c>
      <c r="AX66" s="468">
        <f>AC66/(AC$34+SUM(G$35:G185))</f>
        <v>0.97596091723239931</v>
      </c>
      <c r="AY66" s="468">
        <f>AD66/(AD$34+SUM(H$35:H185))</f>
        <v>0.90235399376793257</v>
      </c>
      <c r="AZ66" s="468">
        <f>AE66/(AE$34+SUM(I$35:I185))</f>
        <v>1</v>
      </c>
      <c r="BA66" s="468">
        <f>AF66/(AF$34+SUM(J$35:J185))</f>
        <v>0.93005975952192388</v>
      </c>
      <c r="BB66" s="468">
        <f>AG66/(AG$34+SUM(K$35:K185))</f>
        <v>0.99975574201248607</v>
      </c>
      <c r="BC66" s="468">
        <f>AH66/(AH$34+SUM(L$35:L185))</f>
        <v>0.99451979919155409</v>
      </c>
      <c r="BD66" s="468">
        <f>AI66/(AI$34+SUM(M$35:M185))</f>
        <v>0.98545842100185999</v>
      </c>
      <c r="BE66" s="468">
        <f>AJ66/(AJ$34+SUM(N$35:N185))</f>
        <v>0.99941031232930599</v>
      </c>
      <c r="BF66" s="468">
        <f>AK66/(AK$34+SUM(O$35:O185))</f>
        <v>0.99452531383248166</v>
      </c>
      <c r="BG66" s="468">
        <f>AL66/(AL$34+SUM(P$35:P185))</f>
        <v>0.99786885216021948</v>
      </c>
      <c r="BH66" s="468">
        <f>AM66/(AM$34+SUM(Q$35:Q185))</f>
        <v>0.89003903489219194</v>
      </c>
      <c r="BI66" s="468">
        <f>AN66/(AN$34+SUM(R$35:R185))</f>
        <v>0.95447737071418493</v>
      </c>
      <c r="BJ66" s="468">
        <f>AO66/(AO$34+SUM(S$35:S185))</f>
        <v>0.90616949871993846</v>
      </c>
      <c r="BK66" s="468">
        <f>AP66/(AP$34+SUM(T$35:T185))</f>
        <v>0.99965503286759039</v>
      </c>
      <c r="BL66" s="468">
        <f>AQ66/(AQ$34+SUM(U$35:U185))</f>
        <v>0.96553588407513236</v>
      </c>
      <c r="BM66" s="468">
        <f t="shared" si="11"/>
        <v>0.97453818701385408</v>
      </c>
    </row>
    <row r="67" spans="1:65">
      <c r="A67" s="6">
        <f t="shared" si="10"/>
        <v>1932</v>
      </c>
      <c r="B67" s="464">
        <f>aluminum!P38</f>
        <v>153000</v>
      </c>
      <c r="C67" s="464">
        <f>antimony!M38</f>
        <v>17300</v>
      </c>
      <c r="D67" s="464" t="str">
        <f>bismuth!K38</f>
        <v>NA</v>
      </c>
      <c r="E67" s="464">
        <f>chromium!M38</f>
        <v>101000</v>
      </c>
      <c r="F67" s="464">
        <f>cobalt!M38</f>
        <v>1090</v>
      </c>
      <c r="G67" s="464">
        <f>copper!M38</f>
        <v>909000</v>
      </c>
      <c r="H67" s="464">
        <f>gold!I38</f>
        <v>754</v>
      </c>
      <c r="I67" s="465" t="str">
        <f>indium!I38</f>
        <v>NA</v>
      </c>
      <c r="J67" s="464">
        <f>lead!K38</f>
        <v>1050000</v>
      </c>
      <c r="K67" s="466">
        <f>lithium!H38</f>
        <v>690</v>
      </c>
      <c r="L67" s="464">
        <f>manganese!K38</f>
        <v>559000</v>
      </c>
      <c r="M67" s="464">
        <f>iron!J38</f>
        <v>76200000</v>
      </c>
      <c r="N67" s="6">
        <f>molybdenum!J38</f>
        <v>1320</v>
      </c>
      <c r="O67" s="464">
        <f>nickel!J38</f>
        <v>21800</v>
      </c>
      <c r="P67" s="466">
        <f>platinum!M38</f>
        <v>6.53</v>
      </c>
      <c r="Q67" s="464">
        <f>silver!L38</f>
        <v>5130</v>
      </c>
      <c r="R67" s="464">
        <f>tantalum!L38</f>
        <v>436</v>
      </c>
      <c r="S67" s="464">
        <f>tin!L38</f>
        <v>96500</v>
      </c>
      <c r="T67" s="464">
        <f>vanadium!I38</f>
        <v>300</v>
      </c>
      <c r="U67" s="464">
        <f>zinc!J38</f>
        <v>709000</v>
      </c>
      <c r="X67" s="464">
        <f>SUM(B$35:B186)-SUM(B$35:B67)+X$34</f>
        <v>33454889000</v>
      </c>
      <c r="Y67" s="464">
        <f>SUM(C$35:C186)-SUM(C$35:C67)+Y$34</f>
        <v>1807186600</v>
      </c>
      <c r="Z67" s="464">
        <f>SUM(D$35:D186)-SUM(D$35:D67)+Z$34</f>
        <v>683800</v>
      </c>
      <c r="AA67" s="464">
        <f>SUM(E$35:E186)-SUM(E$35:E67)+AA$34</f>
        <v>851066000</v>
      </c>
      <c r="AB67" s="464">
        <f>SUM(F$35:F186)-SUM(F$35:F67)+AB$34</f>
        <v>11414350</v>
      </c>
      <c r="AC67" s="464">
        <f>SUM(G$35:G186)-SUM(G$35:G67)+AC$34</f>
        <v>1373730000</v>
      </c>
      <c r="AD67" s="464">
        <f>SUM(H$35:H186)-SUM(H$35:H67)+AD$34</f>
        <v>174734</v>
      </c>
      <c r="AE67" s="464">
        <f>SUM(I$35:I186)-SUM(I$35:I67)+AE$34</f>
        <v>31246.3</v>
      </c>
      <c r="AF67" s="464">
        <f>SUM(J$35:J186)-SUM(J$35:J67)+AF$34</f>
        <v>321890000</v>
      </c>
      <c r="AG67" s="464">
        <f>SUM(K$35:K186)-SUM(K$35:K67)+AG$34</f>
        <v>107805678</v>
      </c>
      <c r="AH67" s="464">
        <f>SUM(L$35:L186)-SUM(L$35:L67)+AH$34</f>
        <v>4937559000</v>
      </c>
      <c r="AI67" s="464">
        <f>SUM(M$35:M186)-SUM(M$35:M67)+AI$34</f>
        <v>254292200000</v>
      </c>
      <c r="AJ67" s="464">
        <f>SUM(N$35:N186)-SUM(N$35:N67)+AJ$34</f>
        <v>24628380</v>
      </c>
      <c r="AK67" s="464">
        <f>SUM(O$35:O186)-SUM(O$35:O67)+AK$34</f>
        <v>163505700</v>
      </c>
      <c r="AL67" s="464">
        <f>SUM(P$35:P186)-SUM(P$35:P67)+AL$34</f>
        <v>87590.07</v>
      </c>
      <c r="AM67" s="464">
        <f>SUM(Q$35:Q186)-SUM(Q$35:Q67)+AM$34</f>
        <v>1631990</v>
      </c>
      <c r="AN67" s="464">
        <f>SUM(R$35:R186)-SUM(R$35:R67)+AN$34</f>
        <v>209214</v>
      </c>
      <c r="AO67" s="464">
        <f>SUM(S$35:S186)-SUM(S$35:S67)+AO$34</f>
        <v>34060200</v>
      </c>
      <c r="AP67" s="464">
        <f>SUM(T$35:T186)-SUM(T$35:T67)+AP$34</f>
        <v>65328889</v>
      </c>
      <c r="AQ67" s="464">
        <f>SUM(U$35:U186)-SUM(U$35:U67)+AQ$34</f>
        <v>769022000</v>
      </c>
      <c r="AS67" s="468">
        <f>X67/(X$34+SUM(B$35:B186))</f>
        <v>0.99990002460978666</v>
      </c>
      <c r="AT67" s="468">
        <f>Y67/(Y$34+SUM(C$35:C186))</f>
        <v>0.99959257671781954</v>
      </c>
      <c r="AU67" s="468">
        <f>Z67/(Z$34+SUM(D$35:D186))</f>
        <v>1</v>
      </c>
      <c r="AV67" s="468">
        <f>AA67/(AA$34+SUM(E$35:E186))</f>
        <v>0.99736731853805027</v>
      </c>
      <c r="AW67" s="468">
        <f>AB67/(AB$34+SUM(F$35:F186))</f>
        <v>0.99788609200657774</v>
      </c>
      <c r="AX67" s="468">
        <f>AC67/(AC$34+SUM(G$35:G186))</f>
        <v>0.97531554890386785</v>
      </c>
      <c r="AY67" s="468">
        <f>AD67/(AD$34+SUM(H$35:H186))</f>
        <v>0.89847694854945037</v>
      </c>
      <c r="AZ67" s="468">
        <f>AE67/(AE$34+SUM(I$35:I186))</f>
        <v>1</v>
      </c>
      <c r="BA67" s="468">
        <f>AF67/(AF$34+SUM(J$35:J186))</f>
        <v>0.9270357837137303</v>
      </c>
      <c r="BB67" s="468">
        <f>AG67/(AG$34+SUM(K$35:K186))</f>
        <v>0.99974934321179565</v>
      </c>
      <c r="BC67" s="468">
        <f>AH67/(AH$34+SUM(L$35:L186))</f>
        <v>0.99440721853476377</v>
      </c>
      <c r="BD67" s="468">
        <f>AI67/(AI$34+SUM(M$35:M186))</f>
        <v>0.98516321164535048</v>
      </c>
      <c r="BE67" s="468">
        <f>AJ67/(AJ$34+SUM(N$35:N186))</f>
        <v>0.9993567501010906</v>
      </c>
      <c r="BF67" s="468">
        <f>AK67/(AK$34+SUM(O$35:O186))</f>
        <v>0.99439273275687323</v>
      </c>
      <c r="BG67" s="468">
        <f>AL67/(AL$34+SUM(P$35:P186))</f>
        <v>0.99779446475700284</v>
      </c>
      <c r="BH67" s="468">
        <f>AM67/(AM$34+SUM(Q$35:Q186))</f>
        <v>0.88725005164783788</v>
      </c>
      <c r="BI67" s="468">
        <f>AN67/(AN$34+SUM(R$35:R186))</f>
        <v>0.95249238557880977</v>
      </c>
      <c r="BJ67" s="468">
        <f>AO67/(AO$34+SUM(S$35:S186))</f>
        <v>0.90360937562179156</v>
      </c>
      <c r="BK67" s="468">
        <f>AP67/(AP$34+SUM(T$35:T186))</f>
        <v>0.99965044232369338</v>
      </c>
      <c r="BL67" s="468">
        <f>AQ67/(AQ$34+SUM(U$35:U186))</f>
        <v>0.96464652799903661</v>
      </c>
      <c r="BM67" s="468">
        <f t="shared" si="11"/>
        <v>0.97370433986086657</v>
      </c>
    </row>
    <row r="68" spans="1:65">
      <c r="A68" s="6">
        <f t="shared" ref="A68:A99" si="12">A67+1</f>
        <v>1933</v>
      </c>
      <c r="B68" s="464">
        <f>aluminum!P39</f>
        <v>142000</v>
      </c>
      <c r="C68" s="464">
        <f>antimony!M39</f>
        <v>20200</v>
      </c>
      <c r="D68" s="464" t="str">
        <f>bismuth!K39</f>
        <v>NA</v>
      </c>
      <c r="E68" s="464">
        <f>chromium!M39</f>
        <v>123000</v>
      </c>
      <c r="F68" s="464">
        <f>cobalt!M39</f>
        <v>1270</v>
      </c>
      <c r="G68" s="464">
        <f>copper!M39</f>
        <v>1050000</v>
      </c>
      <c r="H68" s="464">
        <f>gold!I39</f>
        <v>793</v>
      </c>
      <c r="I68" s="465" t="str">
        <f>indium!I39</f>
        <v>NA</v>
      </c>
      <c r="J68" s="464">
        <f>lead!K39</f>
        <v>1040000</v>
      </c>
      <c r="K68" s="466">
        <f>lithium!H39</f>
        <v>738</v>
      </c>
      <c r="L68" s="464">
        <f>manganese!K39</f>
        <v>779000</v>
      </c>
      <c r="M68" s="464">
        <f>iron!J39</f>
        <v>91200000</v>
      </c>
      <c r="N68" s="6">
        <f>molybdenum!J39</f>
        <v>2990</v>
      </c>
      <c r="O68" s="464">
        <f>nickel!J39</f>
        <v>46300</v>
      </c>
      <c r="P68" s="466">
        <f>platinum!M39</f>
        <v>6.77</v>
      </c>
      <c r="Q68" s="464">
        <f>silver!L39</f>
        <v>5340</v>
      </c>
      <c r="R68" s="464">
        <f>tantalum!L39</f>
        <v>562</v>
      </c>
      <c r="S68" s="464">
        <f>tin!L39</f>
        <v>90400</v>
      </c>
      <c r="T68" s="464">
        <f>vanadium!I39</f>
        <v>118</v>
      </c>
      <c r="U68" s="464">
        <f>zinc!J39</f>
        <v>892000</v>
      </c>
      <c r="X68" s="464">
        <f>SUM(B$35:B187)-SUM(B$35:B68)+X$34</f>
        <v>33454747000</v>
      </c>
      <c r="Y68" s="464">
        <f>SUM(C$35:C187)-SUM(C$35:C68)+Y$34</f>
        <v>1807166400</v>
      </c>
      <c r="Z68" s="464">
        <f>SUM(D$35:D187)-SUM(D$35:D68)+Z$34</f>
        <v>683800</v>
      </c>
      <c r="AA68" s="464">
        <f>SUM(E$35:E187)-SUM(E$35:E68)+AA$34</f>
        <v>850943000</v>
      </c>
      <c r="AB68" s="464">
        <f>SUM(F$35:F187)-SUM(F$35:F68)+AB$34</f>
        <v>11413080</v>
      </c>
      <c r="AC68" s="464">
        <f>SUM(G$35:G187)-SUM(G$35:G68)+AC$34</f>
        <v>1372680000</v>
      </c>
      <c r="AD68" s="464">
        <f>SUM(H$35:H187)-SUM(H$35:H68)+AD$34</f>
        <v>173941</v>
      </c>
      <c r="AE68" s="464">
        <f>SUM(I$35:I187)-SUM(I$35:I68)+AE$34</f>
        <v>31246.3</v>
      </c>
      <c r="AF68" s="464">
        <f>SUM(J$35:J187)-SUM(J$35:J68)+AF$34</f>
        <v>320850000</v>
      </c>
      <c r="AG68" s="464">
        <f>SUM(K$35:K187)-SUM(K$35:K68)+AG$34</f>
        <v>107804940</v>
      </c>
      <c r="AH68" s="464">
        <f>SUM(L$35:L187)-SUM(L$35:L68)+AH$34</f>
        <v>4936780000</v>
      </c>
      <c r="AI68" s="464">
        <f>SUM(M$35:M187)-SUM(M$35:M68)+AI$34</f>
        <v>254201000000</v>
      </c>
      <c r="AJ68" s="464">
        <f>SUM(N$35:N187)-SUM(N$35:N68)+AJ$34</f>
        <v>24625390</v>
      </c>
      <c r="AK68" s="464">
        <f>SUM(O$35:O187)-SUM(O$35:O68)+AK$34</f>
        <v>163459400</v>
      </c>
      <c r="AL68" s="464">
        <f>SUM(P$35:P187)-SUM(P$35:P68)+AL$34</f>
        <v>87583.3</v>
      </c>
      <c r="AM68" s="464">
        <f>SUM(Q$35:Q187)-SUM(Q$35:Q68)+AM$34</f>
        <v>1626650</v>
      </c>
      <c r="AN68" s="464">
        <f>SUM(R$35:R187)-SUM(R$35:R68)+AN$34</f>
        <v>208652</v>
      </c>
      <c r="AO68" s="464">
        <f>SUM(S$35:S187)-SUM(S$35:S68)+AO$34</f>
        <v>33969800</v>
      </c>
      <c r="AP68" s="464">
        <f>SUM(T$35:T187)-SUM(T$35:T68)+AP$34</f>
        <v>65328771</v>
      </c>
      <c r="AQ68" s="464">
        <f>SUM(U$35:U187)-SUM(U$35:U68)+AQ$34</f>
        <v>768130000</v>
      </c>
      <c r="AS68" s="468">
        <f>X68/(X$34+SUM(B$35:B187))</f>
        <v>0.99989578051250405</v>
      </c>
      <c r="AT68" s="468">
        <f>Y68/(Y$34+SUM(C$35:C187))</f>
        <v>0.99958140367677895</v>
      </c>
      <c r="AU68" s="468">
        <f>Z68/(Z$34+SUM(D$35:D187))</f>
        <v>1</v>
      </c>
      <c r="AV68" s="468">
        <f>AA68/(AA$34+SUM(E$35:E187))</f>
        <v>0.99722317439390606</v>
      </c>
      <c r="AW68" s="468">
        <f>AB68/(AB$34+SUM(F$35:F187))</f>
        <v>0.99777506375382152</v>
      </c>
      <c r="AX68" s="468">
        <f>AC68/(AC$34+SUM(G$35:G187))</f>
        <v>0.97457007393691719</v>
      </c>
      <c r="AY68" s="468">
        <f>AD68/(AD$34+SUM(H$35:H187))</f>
        <v>0.89439936650932239</v>
      </c>
      <c r="AZ68" s="468">
        <f>AE68/(AE$34+SUM(I$35:I187))</f>
        <v>1</v>
      </c>
      <c r="BA68" s="468">
        <f>AF68/(AF$34+SUM(J$35:J187))</f>
        <v>0.92404060767513863</v>
      </c>
      <c r="BB68" s="468">
        <f>AG68/(AG$34+SUM(K$35:K187))</f>
        <v>0.9997424992771442</v>
      </c>
      <c r="BC68" s="468">
        <f>AH68/(AH$34+SUM(L$35:L187))</f>
        <v>0.99425033064274293</v>
      </c>
      <c r="BD68" s="468">
        <f>AI68/(AI$34+SUM(M$35:M187))</f>
        <v>0.98480989021078802</v>
      </c>
      <c r="BE68" s="468">
        <f>AJ68/(AJ$34+SUM(N$35:N187))</f>
        <v>0.99923542353869388</v>
      </c>
      <c r="BF68" s="468">
        <f>AK68/(AK$34+SUM(O$35:O187))</f>
        <v>0.99411115001372341</v>
      </c>
      <c r="BG68" s="468">
        <f>AL68/(AL$34+SUM(P$35:P187))</f>
        <v>0.99771734336040607</v>
      </c>
      <c r="BH68" s="468">
        <f>AM68/(AM$34+SUM(Q$35:Q187))</f>
        <v>0.88434689949874412</v>
      </c>
      <c r="BI68" s="468">
        <f>AN68/(AN$34+SUM(R$35:R187))</f>
        <v>0.9499337579501842</v>
      </c>
      <c r="BJ68" s="468">
        <f>AO68/(AO$34+SUM(S$35:S187))</f>
        <v>0.90121108413917517</v>
      </c>
      <c r="BK68" s="468">
        <f>AP68/(AP$34+SUM(T$35:T187))</f>
        <v>0.99964863670976056</v>
      </c>
      <c r="BL68" s="468">
        <f>AQ68/(AQ$34+SUM(U$35:U187))</f>
        <v>0.96352762021359595</v>
      </c>
      <c r="BM68" s="468">
        <f t="shared" si="11"/>
        <v>0.97280100530066738</v>
      </c>
    </row>
    <row r="69" spans="1:65">
      <c r="A69" s="6">
        <f t="shared" si="12"/>
        <v>1934</v>
      </c>
      <c r="B69" s="464">
        <f>aluminum!P40</f>
        <v>170000</v>
      </c>
      <c r="C69" s="464">
        <f>antimony!M40</f>
        <v>22600</v>
      </c>
      <c r="D69" s="464" t="str">
        <f>bismuth!K40</f>
        <v>NA</v>
      </c>
      <c r="E69" s="464">
        <f>chromium!M40</f>
        <v>183000</v>
      </c>
      <c r="F69" s="464">
        <f>cobalt!M40</f>
        <v>1450</v>
      </c>
      <c r="G69" s="464">
        <f>copper!M40</f>
        <v>1280000</v>
      </c>
      <c r="H69" s="464">
        <f>gold!I40</f>
        <v>841</v>
      </c>
      <c r="I69" s="465" t="str">
        <f>indium!I40</f>
        <v>NA</v>
      </c>
      <c r="J69" s="464">
        <f>lead!K40</f>
        <v>1200000</v>
      </c>
      <c r="K69" s="466">
        <f>lithium!H40</f>
        <v>1200</v>
      </c>
      <c r="L69" s="464">
        <f>manganese!K40</f>
        <v>1310000</v>
      </c>
      <c r="M69" s="464">
        <f>iron!J40</f>
        <v>120000000</v>
      </c>
      <c r="N69" s="6">
        <f>molybdenum!J40</f>
        <v>5130</v>
      </c>
      <c r="O69" s="464">
        <f>nickel!J40</f>
        <v>71600</v>
      </c>
      <c r="P69" s="466">
        <f>platinum!M40</f>
        <v>12.9</v>
      </c>
      <c r="Q69" s="464">
        <f>silver!L40</f>
        <v>5990</v>
      </c>
      <c r="R69" s="464">
        <f>tantalum!L40</f>
        <v>779</v>
      </c>
      <c r="S69" s="464">
        <f>tin!L40</f>
        <v>122000</v>
      </c>
      <c r="T69" s="464">
        <f>vanadium!I40</f>
        <v>416</v>
      </c>
      <c r="U69" s="464">
        <f>zinc!J40</f>
        <v>1060000</v>
      </c>
      <c r="X69" s="464">
        <f>SUM(B$35:B188)-SUM(B$35:B69)+X$34</f>
        <v>33454577000</v>
      </c>
      <c r="Y69" s="464">
        <f>SUM(C$35:C188)-SUM(C$35:C69)+Y$34</f>
        <v>1807143800</v>
      </c>
      <c r="Z69" s="464">
        <f>SUM(D$35:D188)-SUM(D$35:D69)+Z$34</f>
        <v>683800</v>
      </c>
      <c r="AA69" s="464">
        <f>SUM(E$35:E188)-SUM(E$35:E69)+AA$34</f>
        <v>850760000</v>
      </c>
      <c r="AB69" s="464">
        <f>SUM(F$35:F188)-SUM(F$35:F69)+AB$34</f>
        <v>11411630</v>
      </c>
      <c r="AC69" s="464">
        <f>SUM(G$35:G188)-SUM(G$35:G69)+AC$34</f>
        <v>1371400000</v>
      </c>
      <c r="AD69" s="464">
        <f>SUM(H$35:H188)-SUM(H$35:H69)+AD$34</f>
        <v>173100</v>
      </c>
      <c r="AE69" s="464">
        <f>SUM(I$35:I188)-SUM(I$35:I69)+AE$34</f>
        <v>31246.3</v>
      </c>
      <c r="AF69" s="464">
        <f>SUM(J$35:J188)-SUM(J$35:J69)+AF$34</f>
        <v>319650000</v>
      </c>
      <c r="AG69" s="464">
        <f>SUM(K$35:K188)-SUM(K$35:K69)+AG$34</f>
        <v>107803740</v>
      </c>
      <c r="AH69" s="464">
        <f>SUM(L$35:L188)-SUM(L$35:L69)+AH$34</f>
        <v>4935470000</v>
      </c>
      <c r="AI69" s="464">
        <f>SUM(M$35:M188)-SUM(M$35:M69)+AI$34</f>
        <v>254081000000</v>
      </c>
      <c r="AJ69" s="464">
        <f>SUM(N$35:N188)-SUM(N$35:N69)+AJ$34</f>
        <v>24620260</v>
      </c>
      <c r="AK69" s="464">
        <f>SUM(O$35:O188)-SUM(O$35:O69)+AK$34</f>
        <v>163387800</v>
      </c>
      <c r="AL69" s="464">
        <f>SUM(P$35:P188)-SUM(P$35:P69)+AL$34</f>
        <v>87570.4</v>
      </c>
      <c r="AM69" s="464">
        <f>SUM(Q$35:Q188)-SUM(Q$35:Q69)+AM$34</f>
        <v>1620660</v>
      </c>
      <c r="AN69" s="464">
        <f>SUM(R$35:R188)-SUM(R$35:R69)+AN$34</f>
        <v>207873</v>
      </c>
      <c r="AO69" s="464">
        <f>SUM(S$35:S188)-SUM(S$35:S69)+AO$34</f>
        <v>33847800</v>
      </c>
      <c r="AP69" s="464">
        <f>SUM(T$35:T188)-SUM(T$35:T69)+AP$34</f>
        <v>65328355</v>
      </c>
      <c r="AQ69" s="464">
        <f>SUM(U$35:U188)-SUM(U$35:U69)+AQ$34</f>
        <v>767070000</v>
      </c>
      <c r="AS69" s="468">
        <f>X69/(X$34+SUM(B$35:B188))</f>
        <v>0.99989069955096854</v>
      </c>
      <c r="AT69" s="468">
        <f>Y69/(Y$34+SUM(C$35:C188))</f>
        <v>0.99956890314571389</v>
      </c>
      <c r="AU69" s="468">
        <f>Z69/(Z$34+SUM(D$35:D188))</f>
        <v>1</v>
      </c>
      <c r="AV69" s="468">
        <f>AA69/(AA$34+SUM(E$35:E188))</f>
        <v>0.99700871603310626</v>
      </c>
      <c r="AW69" s="468">
        <f>AB69/(AB$34+SUM(F$35:F188))</f>
        <v>0.99764829921327303</v>
      </c>
      <c r="AX69" s="468">
        <f>AC69/(AC$34+SUM(G$35:G188))</f>
        <v>0.97366130445339649</v>
      </c>
      <c r="AY69" s="468">
        <f>AD69/(AD$34+SUM(H$35:H188))</f>
        <v>0.89007496991947677</v>
      </c>
      <c r="AZ69" s="468">
        <f>AE69/(AE$34+SUM(I$35:I188))</f>
        <v>1</v>
      </c>
      <c r="BA69" s="468">
        <f>AF69/(AF$34+SUM(J$35:J188))</f>
        <v>0.92058463532291746</v>
      </c>
      <c r="BB69" s="468">
        <f>AG69/(AG$34+SUM(K$35:K188))</f>
        <v>0.99973137092811737</v>
      </c>
      <c r="BC69" s="468">
        <f>AH69/(AH$34+SUM(L$35:L188))</f>
        <v>0.99398650119659748</v>
      </c>
      <c r="BD69" s="468">
        <f>AI69/(AI$34+SUM(M$35:M188))</f>
        <v>0.98434499358636363</v>
      </c>
      <c r="BE69" s="468">
        <f>AJ69/(AJ$34+SUM(N$35:N188))</f>
        <v>0.99902726124267527</v>
      </c>
      <c r="BF69" s="468">
        <f>AK69/(AK$34+SUM(O$35:O188))</f>
        <v>0.99367570024245921</v>
      </c>
      <c r="BG69" s="468">
        <f>AL69/(AL$34+SUM(P$35:P188))</f>
        <v>0.99757039121622604</v>
      </c>
      <c r="BH69" s="468">
        <f>AM69/(AM$34+SUM(Q$35:Q188))</f>
        <v>0.88109036740640867</v>
      </c>
      <c r="BI69" s="468">
        <f>AN69/(AN$34+SUM(R$35:R188))</f>
        <v>0.94638719047207132</v>
      </c>
      <c r="BJ69" s="468">
        <f>AO69/(AO$34+SUM(S$35:S188))</f>
        <v>0.89797445182856461</v>
      </c>
      <c r="BK69" s="468">
        <f>AP69/(AP$34+SUM(T$35:T188))</f>
        <v>0.99964227115555671</v>
      </c>
      <c r="BL69" s="468">
        <f>AQ69/(AQ$34+SUM(U$35:U188))</f>
        <v>0.96219797643269123</v>
      </c>
      <c r="BM69" s="468">
        <f t="shared" si="11"/>
        <v>0.97170330016732898</v>
      </c>
    </row>
    <row r="70" spans="1:65">
      <c r="A70" s="6">
        <f t="shared" si="12"/>
        <v>1935</v>
      </c>
      <c r="B70" s="464">
        <f>aluminum!P41</f>
        <v>259000</v>
      </c>
      <c r="C70" s="464">
        <f>antimony!M41</f>
        <v>29800</v>
      </c>
      <c r="D70" s="464" t="str">
        <f>bismuth!K41</f>
        <v>NA</v>
      </c>
      <c r="E70" s="464">
        <f>chromium!M41</f>
        <v>241000</v>
      </c>
      <c r="F70" s="464">
        <f>cobalt!M41</f>
        <v>2000</v>
      </c>
      <c r="G70" s="464">
        <f>copper!M41</f>
        <v>1500000</v>
      </c>
      <c r="H70" s="464">
        <f>gold!I41</f>
        <v>924</v>
      </c>
      <c r="I70" s="465" t="str">
        <f>indium!I41</f>
        <v>NA</v>
      </c>
      <c r="J70" s="464">
        <f>lead!K41</f>
        <v>1380000</v>
      </c>
      <c r="K70" s="466">
        <f>lithium!H41</f>
        <v>1540</v>
      </c>
      <c r="L70" s="464">
        <f>manganese!K41</f>
        <v>1800000</v>
      </c>
      <c r="M70" s="464">
        <f>iron!J41</f>
        <v>138000000</v>
      </c>
      <c r="N70" s="6">
        <f>molybdenum!J41</f>
        <v>6530</v>
      </c>
      <c r="O70" s="464">
        <f>nickel!J41</f>
        <v>77400</v>
      </c>
      <c r="P70" s="466">
        <f>platinum!M41</f>
        <v>12.1</v>
      </c>
      <c r="Q70" s="464">
        <f>silver!L41</f>
        <v>6890</v>
      </c>
      <c r="R70" s="464">
        <f>tantalum!L41</f>
        <v>656</v>
      </c>
      <c r="S70" s="464">
        <f>tin!L41</f>
        <v>137000</v>
      </c>
      <c r="T70" s="464">
        <f>vanadium!I41</f>
        <v>975</v>
      </c>
      <c r="U70" s="464">
        <f>zinc!J41</f>
        <v>1210000</v>
      </c>
      <c r="X70" s="464">
        <f>SUM(B$35:B189)-SUM(B$35:B70)+X$34</f>
        <v>33454318000</v>
      </c>
      <c r="Y70" s="464">
        <f>SUM(C$35:C189)-SUM(C$35:C70)+Y$34</f>
        <v>1807114000</v>
      </c>
      <c r="Z70" s="464">
        <f>SUM(D$35:D189)-SUM(D$35:D70)+Z$34</f>
        <v>683800</v>
      </c>
      <c r="AA70" s="464">
        <f>SUM(E$35:E189)-SUM(E$35:E70)+AA$34</f>
        <v>850519000</v>
      </c>
      <c r="AB70" s="464">
        <f>SUM(F$35:F189)-SUM(F$35:F70)+AB$34</f>
        <v>11409630</v>
      </c>
      <c r="AC70" s="464">
        <f>SUM(G$35:G189)-SUM(G$35:G70)+AC$34</f>
        <v>1369900000</v>
      </c>
      <c r="AD70" s="464">
        <f>SUM(H$35:H189)-SUM(H$35:H70)+AD$34</f>
        <v>172176</v>
      </c>
      <c r="AE70" s="464">
        <f>SUM(I$35:I189)-SUM(I$35:I70)+AE$34</f>
        <v>31246.3</v>
      </c>
      <c r="AF70" s="464">
        <f>SUM(J$35:J189)-SUM(J$35:J70)+AF$34</f>
        <v>318270000</v>
      </c>
      <c r="AG70" s="464">
        <f>SUM(K$35:K189)-SUM(K$35:K70)+AG$34</f>
        <v>107802200</v>
      </c>
      <c r="AH70" s="464">
        <f>SUM(L$35:L189)-SUM(L$35:L70)+AH$34</f>
        <v>4933670000</v>
      </c>
      <c r="AI70" s="464">
        <f>SUM(M$35:M189)-SUM(M$35:M70)+AI$34</f>
        <v>253943000000</v>
      </c>
      <c r="AJ70" s="464">
        <f>SUM(N$35:N189)-SUM(N$35:N70)+AJ$34</f>
        <v>24613730</v>
      </c>
      <c r="AK70" s="464">
        <f>SUM(O$35:O189)-SUM(O$35:O70)+AK$34</f>
        <v>163310400</v>
      </c>
      <c r="AL70" s="464">
        <f>SUM(P$35:P189)-SUM(P$35:P70)+AL$34</f>
        <v>87558.3</v>
      </c>
      <c r="AM70" s="464">
        <f>SUM(Q$35:Q189)-SUM(Q$35:Q70)+AM$34</f>
        <v>1613770</v>
      </c>
      <c r="AN70" s="464">
        <f>SUM(R$35:R189)-SUM(R$35:R70)+AN$34</f>
        <v>207217</v>
      </c>
      <c r="AO70" s="464">
        <f>SUM(S$35:S189)-SUM(S$35:S70)+AO$34</f>
        <v>33710800</v>
      </c>
      <c r="AP70" s="464">
        <f>SUM(T$35:T189)-SUM(T$35:T70)+AP$34</f>
        <v>65327380</v>
      </c>
      <c r="AQ70" s="464">
        <f>SUM(U$35:U189)-SUM(U$35:U70)+AQ$34</f>
        <v>765860000</v>
      </c>
      <c r="AS70" s="468">
        <f>X70/(X$34+SUM(B$35:B189))</f>
        <v>0.99988295855662912</v>
      </c>
      <c r="AT70" s="468">
        <f>Y70/(Y$34+SUM(C$35:C189))</f>
        <v>0.99955242014457479</v>
      </c>
      <c r="AU70" s="468">
        <f>Z70/(Z$34+SUM(D$35:D189))</f>
        <v>1</v>
      </c>
      <c r="AV70" s="468">
        <f>AA70/(AA$34+SUM(E$35:E189))</f>
        <v>0.9967262872628726</v>
      </c>
      <c r="AW70" s="468">
        <f>AB70/(AB$34+SUM(F$35:F189))</f>
        <v>0.9974734515711372</v>
      </c>
      <c r="AX70" s="468">
        <f>AC70/(AC$34+SUM(G$35:G189))</f>
        <v>0.9725963402148956</v>
      </c>
      <c r="AY70" s="468">
        <f>AD70/(AD$34+SUM(H$35:H189))</f>
        <v>0.88532378983741089</v>
      </c>
      <c r="AZ70" s="468">
        <f>AE70/(AE$34+SUM(I$35:I189))</f>
        <v>1</v>
      </c>
      <c r="BA70" s="468">
        <f>AF70/(AF$34+SUM(J$35:J189))</f>
        <v>0.91661026711786309</v>
      </c>
      <c r="BB70" s="468">
        <f>AG70/(AG$34+SUM(K$35:K189))</f>
        <v>0.99971708954686633</v>
      </c>
      <c r="BC70" s="468">
        <f>AH70/(AH$34+SUM(L$35:L189))</f>
        <v>0.9936239874538022</v>
      </c>
      <c r="BD70" s="468">
        <f>AI70/(AI$34+SUM(M$35:M189))</f>
        <v>0.98381036246827569</v>
      </c>
      <c r="BE70" s="468">
        <f>AJ70/(AJ$34+SUM(N$35:N189))</f>
        <v>0.99876229052279186</v>
      </c>
      <c r="BF70" s="468">
        <f>AK70/(AK$34+SUM(O$35:O189))</f>
        <v>0.99320497660704232</v>
      </c>
      <c r="BG70" s="468">
        <f>AL70/(AL$34+SUM(P$35:P189))</f>
        <v>0.9974325523833133</v>
      </c>
      <c r="BH70" s="468">
        <f>AM70/(AM$34+SUM(Q$35:Q189))</f>
        <v>0.87734454000804618</v>
      </c>
      <c r="BI70" s="468">
        <f>AN70/(AN$34+SUM(R$35:R189))</f>
        <v>0.94340060733260789</v>
      </c>
      <c r="BJ70" s="468">
        <f>AO70/(AO$34+SUM(S$35:S189))</f>
        <v>0.89433987292238715</v>
      </c>
      <c r="BK70" s="468">
        <f>AP70/(AP$34+SUM(T$35:T189))</f>
        <v>0.99962735188789142</v>
      </c>
      <c r="BL70" s="468">
        <f>AQ70/(AQ$34+SUM(U$35:U189))</f>
        <v>0.96068017551297913</v>
      </c>
      <c r="BM70" s="468">
        <f t="shared" si="11"/>
        <v>0.9705054660675696</v>
      </c>
    </row>
    <row r="71" spans="1:65">
      <c r="A71" s="6">
        <f t="shared" si="12"/>
        <v>1936</v>
      </c>
      <c r="B71" s="464">
        <f>aluminum!P42</f>
        <v>360000</v>
      </c>
      <c r="C71" s="464">
        <f>antimony!M42</f>
        <v>35300</v>
      </c>
      <c r="D71" s="464" t="str">
        <f>bismuth!K42</f>
        <v>NA</v>
      </c>
      <c r="E71" s="464">
        <f>chromium!M42</f>
        <v>317000</v>
      </c>
      <c r="F71" s="464">
        <f>cobalt!M42</f>
        <v>2720</v>
      </c>
      <c r="G71" s="464">
        <f>copper!M42</f>
        <v>1720000</v>
      </c>
      <c r="H71" s="464">
        <f>gold!I42</f>
        <v>1030</v>
      </c>
      <c r="I71" s="465">
        <f>indium!I42</f>
        <v>68.400000000000006</v>
      </c>
      <c r="J71" s="464">
        <f>lead!K42</f>
        <v>1470000</v>
      </c>
      <c r="K71" s="466">
        <f>lithium!H42</f>
        <v>2060</v>
      </c>
      <c r="L71" s="464">
        <f>manganese!K42</f>
        <v>2340000</v>
      </c>
      <c r="M71" s="464">
        <f>iron!J42</f>
        <v>170000000</v>
      </c>
      <c r="N71" s="6">
        <f>molybdenum!J42</f>
        <v>9030</v>
      </c>
      <c r="O71" s="464">
        <f>nickel!J42</f>
        <v>93400</v>
      </c>
      <c r="P71" s="466">
        <f>platinum!M42</f>
        <v>14.2</v>
      </c>
      <c r="Q71" s="464">
        <f>silver!L42</f>
        <v>7920</v>
      </c>
      <c r="R71" s="464">
        <f>tantalum!L42</f>
        <v>1070</v>
      </c>
      <c r="S71" s="464">
        <f>tin!L42</f>
        <v>182000</v>
      </c>
      <c r="T71" s="464">
        <f>vanadium!I42</f>
        <v>1950</v>
      </c>
      <c r="U71" s="464">
        <f>zinc!J42</f>
        <v>1330000</v>
      </c>
      <c r="X71" s="464">
        <f>SUM(B$35:B190)-SUM(B$35:B71)+X$34</f>
        <v>33453958000</v>
      </c>
      <c r="Y71" s="464">
        <f>SUM(C$35:C190)-SUM(C$35:C71)+Y$34</f>
        <v>1807078700</v>
      </c>
      <c r="Z71" s="464">
        <f>SUM(D$35:D190)-SUM(D$35:D71)+Z$34</f>
        <v>683800</v>
      </c>
      <c r="AA71" s="464">
        <f>SUM(E$35:E190)-SUM(E$35:E71)+AA$34</f>
        <v>850202000</v>
      </c>
      <c r="AB71" s="464">
        <f>SUM(F$35:F190)-SUM(F$35:F71)+AB$34</f>
        <v>11406910</v>
      </c>
      <c r="AC71" s="464">
        <f>SUM(G$35:G190)-SUM(G$35:G71)+AC$34</f>
        <v>1368180000</v>
      </c>
      <c r="AD71" s="464">
        <f>SUM(H$35:H190)-SUM(H$35:H71)+AD$34</f>
        <v>171146</v>
      </c>
      <c r="AE71" s="464">
        <f>SUM(I$35:I190)-SUM(I$35:I71)+AE$34</f>
        <v>31177.9</v>
      </c>
      <c r="AF71" s="464">
        <f>SUM(J$35:J190)-SUM(J$35:J71)+AF$34</f>
        <v>316800000</v>
      </c>
      <c r="AG71" s="464">
        <f>SUM(K$35:K190)-SUM(K$35:K71)+AG$34</f>
        <v>107800140</v>
      </c>
      <c r="AH71" s="464">
        <f>SUM(L$35:L190)-SUM(L$35:L71)+AH$34</f>
        <v>4931330000</v>
      </c>
      <c r="AI71" s="464">
        <f>SUM(M$35:M190)-SUM(M$35:M71)+AI$34</f>
        <v>253773000000</v>
      </c>
      <c r="AJ71" s="464">
        <f>SUM(N$35:N190)-SUM(N$35:N71)+AJ$34</f>
        <v>24604700</v>
      </c>
      <c r="AK71" s="464">
        <f>SUM(O$35:O190)-SUM(O$35:O71)+AK$34</f>
        <v>163217000</v>
      </c>
      <c r="AL71" s="464">
        <f>SUM(P$35:P190)-SUM(P$35:P71)+AL$34</f>
        <v>87544.1</v>
      </c>
      <c r="AM71" s="464">
        <f>SUM(Q$35:Q190)-SUM(Q$35:Q71)+AM$34</f>
        <v>1605850</v>
      </c>
      <c r="AN71" s="464">
        <f>SUM(R$35:R190)-SUM(R$35:R71)+AN$34</f>
        <v>206147</v>
      </c>
      <c r="AO71" s="464">
        <f>SUM(S$35:S190)-SUM(S$35:S71)+AO$34</f>
        <v>33528800</v>
      </c>
      <c r="AP71" s="464">
        <f>SUM(T$35:T190)-SUM(T$35:T71)+AP$34</f>
        <v>65325430</v>
      </c>
      <c r="AQ71" s="464">
        <f>SUM(U$35:U190)-SUM(U$35:U71)+AQ$34</f>
        <v>764530000</v>
      </c>
      <c r="AS71" s="468">
        <f>X71/(X$34+SUM(B$35:B190))</f>
        <v>0.99987219887337753</v>
      </c>
      <c r="AT71" s="468">
        <f>Y71/(Y$34+SUM(C$35:C190))</f>
        <v>0.99953289497879605</v>
      </c>
      <c r="AU71" s="468">
        <f>Z71/(Z$34+SUM(D$35:D190))</f>
        <v>1</v>
      </c>
      <c r="AV71" s="468">
        <f>AA71/(AA$34+SUM(E$35:E190))</f>
        <v>0.99635479381820846</v>
      </c>
      <c r="AW71" s="468">
        <f>AB71/(AB$34+SUM(F$35:F190))</f>
        <v>0.99723565877783249</v>
      </c>
      <c r="AX71" s="468">
        <f>AC71/(AC$34+SUM(G$35:G190))</f>
        <v>0.97137518122141453</v>
      </c>
      <c r="AY71" s="468">
        <f>AD71/(AD$34+SUM(H$35:H190))</f>
        <v>0.88002756095805179</v>
      </c>
      <c r="AZ71" s="468">
        <f>AE71/(AE$34+SUM(I$35:I190))</f>
        <v>0.99781094081539257</v>
      </c>
      <c r="BA71" s="468">
        <f>AF71/(AF$34+SUM(J$35:J190))</f>
        <v>0.91237670098639212</v>
      </c>
      <c r="BB71" s="468">
        <f>AG71/(AG$34+SUM(K$35:K190))</f>
        <v>0.99969798588103698</v>
      </c>
      <c r="BC71" s="468">
        <f>AH71/(AH$34+SUM(L$35:L190))</f>
        <v>0.99315271958816831</v>
      </c>
      <c r="BD71" s="468">
        <f>AI71/(AI$34+SUM(M$35:M190))</f>
        <v>0.98315175891700779</v>
      </c>
      <c r="BE71" s="468">
        <f>AJ71/(AJ$34+SUM(N$35:N190))</f>
        <v>0.99839587618886438</v>
      </c>
      <c r="BF71" s="468">
        <f>AK71/(AK$34+SUM(O$35:O190))</f>
        <v>0.9926369457601697</v>
      </c>
      <c r="BG71" s="468">
        <f>AL71/(AL$34+SUM(P$35:P190))</f>
        <v>0.99727079110832462</v>
      </c>
      <c r="BH71" s="468">
        <f>AM71/(AM$34+SUM(Q$35:Q190))</f>
        <v>0.87303874131500836</v>
      </c>
      <c r="BI71" s="468">
        <f>AN71/(AN$34+SUM(R$35:R190))</f>
        <v>0.93852919885817832</v>
      </c>
      <c r="BJ71" s="468">
        <f>AO71/(AO$34+SUM(S$35:S190))</f>
        <v>0.88951145422950906</v>
      </c>
      <c r="BK71" s="468">
        <f>AP71/(AP$34+SUM(T$35:T190))</f>
        <v>0.99959751335256086</v>
      </c>
      <c r="BL71" s="468">
        <f>AQ71/(AQ$34+SUM(U$35:U190))</f>
        <v>0.95901184888222113</v>
      </c>
      <c r="BM71" s="468">
        <f t="shared" si="11"/>
        <v>0.96892903822552578</v>
      </c>
    </row>
    <row r="72" spans="1:65">
      <c r="A72" s="6">
        <f t="shared" si="12"/>
        <v>1937</v>
      </c>
      <c r="B72" s="464">
        <f>aluminum!P43</f>
        <v>482000</v>
      </c>
      <c r="C72" s="464">
        <f>antimony!M43</f>
        <v>38600</v>
      </c>
      <c r="D72" s="464" t="str">
        <f>bismuth!K43</f>
        <v>NA</v>
      </c>
      <c r="E72" s="464">
        <f>chromium!M43</f>
        <v>392000</v>
      </c>
      <c r="F72" s="464">
        <f>cobalt!M43</f>
        <v>3800</v>
      </c>
      <c r="G72" s="464">
        <f>copper!M43</f>
        <v>2290000</v>
      </c>
      <c r="H72" s="464">
        <f>gold!I43</f>
        <v>1100</v>
      </c>
      <c r="I72" s="465">
        <f>indium!I43</f>
        <v>54.1</v>
      </c>
      <c r="J72" s="464" t="str">
        <f>lead!K43</f>
        <v>NA</v>
      </c>
      <c r="K72" s="466">
        <f>lithium!H43</f>
        <v>3280</v>
      </c>
      <c r="L72" s="464">
        <f>manganese!K43</f>
        <v>2740000</v>
      </c>
      <c r="M72" s="464">
        <f>iron!J43</f>
        <v>212000000</v>
      </c>
      <c r="N72" s="6">
        <f>molybdenum!J43</f>
        <v>14800</v>
      </c>
      <c r="O72" s="464">
        <f>nickel!J43</f>
        <v>120000</v>
      </c>
      <c r="P72" s="466">
        <f>platinum!M43</f>
        <v>14.8</v>
      </c>
      <c r="Q72" s="464">
        <f>silver!L43</f>
        <v>8640</v>
      </c>
      <c r="R72" s="464">
        <f>tantalum!L43</f>
        <v>1180</v>
      </c>
      <c r="S72" s="464">
        <f>tin!L43</f>
        <v>213000</v>
      </c>
      <c r="T72" s="464">
        <f>vanadium!I43</f>
        <v>2590</v>
      </c>
      <c r="U72" s="464">
        <f>zinc!J43</f>
        <v>1470000</v>
      </c>
      <c r="X72" s="464">
        <f>SUM(B$35:B191)-SUM(B$35:B72)+X$34</f>
        <v>33453476000</v>
      </c>
      <c r="Y72" s="464">
        <f>SUM(C$35:C191)-SUM(C$35:C72)+Y$34</f>
        <v>1807040100</v>
      </c>
      <c r="Z72" s="464">
        <f>SUM(D$35:D191)-SUM(D$35:D72)+Z$34</f>
        <v>683800</v>
      </c>
      <c r="AA72" s="464">
        <f>SUM(E$35:E191)-SUM(E$35:E72)+AA$34</f>
        <v>849810000</v>
      </c>
      <c r="AB72" s="464">
        <f>SUM(F$35:F191)-SUM(F$35:F72)+AB$34</f>
        <v>11403110</v>
      </c>
      <c r="AC72" s="464">
        <f>SUM(G$35:G191)-SUM(G$35:G72)+AC$34</f>
        <v>1365890000</v>
      </c>
      <c r="AD72" s="464">
        <f>SUM(H$35:H191)-SUM(H$35:H72)+AD$34</f>
        <v>170046</v>
      </c>
      <c r="AE72" s="464">
        <f>SUM(I$35:I191)-SUM(I$35:I72)+AE$34</f>
        <v>31123.8</v>
      </c>
      <c r="AF72" s="464">
        <f>SUM(J$35:J191)-SUM(J$35:J72)+AF$34</f>
        <v>316800000</v>
      </c>
      <c r="AG72" s="464">
        <f>SUM(K$35:K191)-SUM(K$35:K72)+AG$34</f>
        <v>107796860</v>
      </c>
      <c r="AH72" s="464">
        <f>SUM(L$35:L191)-SUM(L$35:L72)+AH$34</f>
        <v>4928590000</v>
      </c>
      <c r="AI72" s="464">
        <f>SUM(M$35:M191)-SUM(M$35:M72)+AI$34</f>
        <v>253561000000</v>
      </c>
      <c r="AJ72" s="464">
        <f>SUM(N$35:N191)-SUM(N$35:N72)+AJ$34</f>
        <v>24589900</v>
      </c>
      <c r="AK72" s="464">
        <f>SUM(O$35:O191)-SUM(O$35:O72)+AK$34</f>
        <v>163097000</v>
      </c>
      <c r="AL72" s="464">
        <f>SUM(P$35:P191)-SUM(P$35:P72)+AL$34</f>
        <v>87529.3</v>
      </c>
      <c r="AM72" s="464">
        <f>SUM(Q$35:Q191)-SUM(Q$35:Q72)+AM$34</f>
        <v>1597210</v>
      </c>
      <c r="AN72" s="464">
        <f>SUM(R$35:R191)-SUM(R$35:R72)+AN$34</f>
        <v>204967</v>
      </c>
      <c r="AO72" s="464">
        <f>SUM(S$35:S191)-SUM(S$35:S72)+AO$34</f>
        <v>33315800</v>
      </c>
      <c r="AP72" s="464">
        <f>SUM(T$35:T191)-SUM(T$35:T72)+AP$34</f>
        <v>65322840</v>
      </c>
      <c r="AQ72" s="464">
        <f>SUM(U$35:U191)-SUM(U$35:U72)+AQ$34</f>
        <v>763060000</v>
      </c>
      <c r="AS72" s="468">
        <f>X72/(X$34+SUM(B$35:B191))</f>
        <v>0.9998577928530239</v>
      </c>
      <c r="AT72" s="468">
        <f>Y72/(Y$34+SUM(C$35:C191))</f>
        <v>0.99951154451423352</v>
      </c>
      <c r="AU72" s="468">
        <f>Z72/(Z$34+SUM(D$35:D191))</f>
        <v>1</v>
      </c>
      <c r="AV72" s="468">
        <f>AA72/(AA$34+SUM(E$35:E191))</f>
        <v>0.99589540760272466</v>
      </c>
      <c r="AW72" s="468">
        <f>AB72/(AB$34+SUM(F$35:F191))</f>
        <v>0.99690344825777433</v>
      </c>
      <c r="AX72" s="468">
        <f>AC72/(AC$34+SUM(G$35:G191))</f>
        <v>0.96974933581730327</v>
      </c>
      <c r="AY72" s="468">
        <f>AD72/(AD$34+SUM(H$35:H191))</f>
        <v>0.8743713941936877</v>
      </c>
      <c r="AZ72" s="468">
        <f>AE72/(AE$34+SUM(I$35:I191))</f>
        <v>0.99607953581704078</v>
      </c>
      <c r="BA72" s="468">
        <f>AF72/(AF$34+SUM(J$35:J191))</f>
        <v>0.91237670098639212</v>
      </c>
      <c r="BB72" s="468">
        <f>AG72/(AG$34+SUM(K$35:K191))</f>
        <v>0.99966756839369708</v>
      </c>
      <c r="BC72" s="468">
        <f>AH72/(AH$34+SUM(L$35:L191))</f>
        <v>0.99260089311302435</v>
      </c>
      <c r="BD72" s="468">
        <f>AI72/(AI$34+SUM(M$35:M191))</f>
        <v>0.98233044154719151</v>
      </c>
      <c r="BE72" s="468">
        <f>AJ72/(AJ$34+SUM(N$35:N191))</f>
        <v>0.997795329993723</v>
      </c>
      <c r="BF72" s="468">
        <f>AK72/(AK$34+SUM(O$35:O191))</f>
        <v>0.99190714167425209</v>
      </c>
      <c r="BG72" s="468">
        <f>AL72/(AL$34+SUM(P$35:P191))</f>
        <v>0.9971021948498856</v>
      </c>
      <c r="BH72" s="468">
        <f>AM72/(AM$34+SUM(Q$35:Q191))</f>
        <v>0.8683415063771488</v>
      </c>
      <c r="BI72" s="468">
        <f>AN72/(AN$34+SUM(R$35:R191))</f>
        <v>0.93315699138170449</v>
      </c>
      <c r="BJ72" s="468">
        <f>AO72/(AO$34+SUM(S$35:S191))</f>
        <v>0.8838606125724594</v>
      </c>
      <c r="BK72" s="468">
        <f>AP72/(AP$34+SUM(T$35:T191))</f>
        <v>0.99955788165691672</v>
      </c>
      <c r="BL72" s="468">
        <f>AQ72/(AQ$34+SUM(U$35:U191))</f>
        <v>0.95716790892190973</v>
      </c>
      <c r="BM72" s="468">
        <f t="shared" si="11"/>
        <v>0.9674116815262046</v>
      </c>
    </row>
    <row r="73" spans="1:65">
      <c r="A73" s="6">
        <f t="shared" si="12"/>
        <v>1938</v>
      </c>
      <c r="B73" s="464">
        <f>aluminum!P44</f>
        <v>579000</v>
      </c>
      <c r="C73" s="464">
        <f>antimony!M44</f>
        <v>33900</v>
      </c>
      <c r="D73" s="464" t="str">
        <f>bismuth!K44</f>
        <v>NA</v>
      </c>
      <c r="E73" s="464">
        <f>chromium!M44</f>
        <v>362000</v>
      </c>
      <c r="F73" s="464">
        <f>cobalt!M44</f>
        <v>4500</v>
      </c>
      <c r="G73" s="464">
        <f>copper!M44</f>
        <v>1990000</v>
      </c>
      <c r="H73" s="464">
        <f>gold!I44</f>
        <v>1170</v>
      </c>
      <c r="I73" s="465">
        <f>indium!I44</f>
        <v>56</v>
      </c>
      <c r="J73" s="464">
        <f>lead!K44</f>
        <v>1700000</v>
      </c>
      <c r="K73" s="466">
        <f>lithium!H44</f>
        <v>2510</v>
      </c>
      <c r="L73" s="464">
        <f>manganese!K44</f>
        <v>2380000</v>
      </c>
      <c r="M73" s="464">
        <f>iron!J44</f>
        <v>162000000</v>
      </c>
      <c r="N73" s="6">
        <f>molybdenum!J44</f>
        <v>16400</v>
      </c>
      <c r="O73" s="464">
        <f>nickel!J44</f>
        <v>115000</v>
      </c>
      <c r="P73" s="466">
        <f>platinum!M44</f>
        <v>16.8</v>
      </c>
      <c r="Q73" s="464">
        <f>silver!L44</f>
        <v>8320</v>
      </c>
      <c r="R73" s="464">
        <f>tantalum!L44</f>
        <v>1340</v>
      </c>
      <c r="S73" s="464">
        <f>tin!L44</f>
        <v>166000</v>
      </c>
      <c r="T73" s="464">
        <f>vanadium!I44</f>
        <v>2910</v>
      </c>
      <c r="U73" s="464">
        <f>zinc!J44</f>
        <v>1420000</v>
      </c>
      <c r="X73" s="464">
        <f>SUM(B$35:B192)-SUM(B$35:B73)+X$34</f>
        <v>33452897000</v>
      </c>
      <c r="Y73" s="464">
        <f>SUM(C$35:C192)-SUM(C$35:C73)+Y$34</f>
        <v>1807006200</v>
      </c>
      <c r="Z73" s="464">
        <f>SUM(D$35:D192)-SUM(D$35:D73)+Z$34</f>
        <v>683800</v>
      </c>
      <c r="AA73" s="464">
        <f>SUM(E$35:E192)-SUM(E$35:E73)+AA$34</f>
        <v>849448000</v>
      </c>
      <c r="AB73" s="464">
        <f>SUM(F$35:F192)-SUM(F$35:F73)+AB$34</f>
        <v>11398610</v>
      </c>
      <c r="AC73" s="464">
        <f>SUM(G$35:G192)-SUM(G$35:G73)+AC$34</f>
        <v>1363900000</v>
      </c>
      <c r="AD73" s="464">
        <f>SUM(H$35:H192)-SUM(H$35:H73)+AD$34</f>
        <v>168876</v>
      </c>
      <c r="AE73" s="464">
        <f>SUM(I$35:I192)-SUM(I$35:I73)+AE$34</f>
        <v>31067.8</v>
      </c>
      <c r="AF73" s="464">
        <f>SUM(J$35:J192)-SUM(J$35:J73)+AF$34</f>
        <v>315100000</v>
      </c>
      <c r="AG73" s="464">
        <f>SUM(K$35:K192)-SUM(K$35:K73)+AG$34</f>
        <v>107794350</v>
      </c>
      <c r="AH73" s="464">
        <f>SUM(L$35:L192)-SUM(L$35:L73)+AH$34</f>
        <v>4926210000</v>
      </c>
      <c r="AI73" s="464">
        <f>SUM(M$35:M192)-SUM(M$35:M73)+AI$34</f>
        <v>253399000000</v>
      </c>
      <c r="AJ73" s="464">
        <f>SUM(N$35:N192)-SUM(N$35:N73)+AJ$34</f>
        <v>24573500</v>
      </c>
      <c r="AK73" s="464">
        <f>SUM(O$35:O192)-SUM(O$35:O73)+AK$34</f>
        <v>162982000</v>
      </c>
      <c r="AL73" s="464">
        <f>SUM(P$35:P192)-SUM(P$35:P73)+AL$34</f>
        <v>87512.5</v>
      </c>
      <c r="AM73" s="464">
        <f>SUM(Q$35:Q192)-SUM(Q$35:Q73)+AM$34</f>
        <v>1588890</v>
      </c>
      <c r="AN73" s="464">
        <f>SUM(R$35:R192)-SUM(R$35:R73)+AN$34</f>
        <v>203627</v>
      </c>
      <c r="AO73" s="464">
        <f>SUM(S$35:S192)-SUM(S$35:S73)+AO$34</f>
        <v>33149800</v>
      </c>
      <c r="AP73" s="464">
        <f>SUM(T$35:T192)-SUM(T$35:T73)+AP$34</f>
        <v>65319930</v>
      </c>
      <c r="AQ73" s="464">
        <f>SUM(U$35:U192)-SUM(U$35:U73)+AQ$34</f>
        <v>761640000</v>
      </c>
      <c r="AS73" s="468">
        <f>X73/(X$34+SUM(B$35:B192))</f>
        <v>0.99984048769579414</v>
      </c>
      <c r="AT73" s="468">
        <f>Y73/(Y$34+SUM(C$35:C192))</f>
        <v>0.99949279371763577</v>
      </c>
      <c r="AU73" s="468">
        <f>Z73/(Z$34+SUM(D$35:D192))</f>
        <v>1</v>
      </c>
      <c r="AV73" s="468">
        <f>AA73/(AA$34+SUM(E$35:E192))</f>
        <v>0.99547117849556876</v>
      </c>
      <c r="AW73" s="468">
        <f>AB73/(AB$34+SUM(F$35:F192))</f>
        <v>0.99651004106296881</v>
      </c>
      <c r="AX73" s="468">
        <f>AC73/(AC$34+SUM(G$35:G192))</f>
        <v>0.96833648326089206</v>
      </c>
      <c r="AY73" s="468">
        <f>AD73/(AD$34+SUM(H$35:H192))</f>
        <v>0.86835528954431862</v>
      </c>
      <c r="AZ73" s="468">
        <f>AE73/(AE$34+SUM(I$35:I192))</f>
        <v>0.99428732361911654</v>
      </c>
      <c r="BA73" s="468">
        <f>AF73/(AF$34+SUM(J$35:J192))</f>
        <v>0.90748074015407876</v>
      </c>
      <c r="BB73" s="468">
        <f>AG73/(AG$34+SUM(K$35:K192))</f>
        <v>0.99964429159698276</v>
      </c>
      <c r="BC73" s="468">
        <f>AH73/(AH$34+SUM(L$35:L192))</f>
        <v>0.99212156938643947</v>
      </c>
      <c r="BD73" s="468">
        <f>AI73/(AI$34+SUM(M$35:M192))</f>
        <v>0.98170283110421863</v>
      </c>
      <c r="BE73" s="468">
        <f>AJ73/(AJ$34+SUM(N$35:N192))</f>
        <v>0.99712985988559344</v>
      </c>
      <c r="BF73" s="468">
        <f>AK73/(AK$34+SUM(O$35:O192))</f>
        <v>0.99120774609191431</v>
      </c>
      <c r="BG73" s="468">
        <f>AL73/(AL$34+SUM(P$35:P192))</f>
        <v>0.9969108153132793</v>
      </c>
      <c r="BH73" s="468">
        <f>AM73/(AM$34+SUM(Q$35:Q192))</f>
        <v>0.86381824310365452</v>
      </c>
      <c r="BI73" s="468">
        <f>AN73/(AN$34+SUM(R$35:R192))</f>
        <v>0.92705634899316636</v>
      </c>
      <c r="BJ73" s="468">
        <f>AO73/(AO$34+SUM(S$35:S192))</f>
        <v>0.87945667024818608</v>
      </c>
      <c r="BK73" s="468">
        <f>AP73/(AP$34+SUM(T$35:T192))</f>
        <v>0.9995133533811158</v>
      </c>
      <c r="BL73" s="468">
        <f>AQ73/(AQ$34+SUM(U$35:U192))</f>
        <v>0.95538668800786752</v>
      </c>
      <c r="BM73" s="468">
        <f t="shared" si="11"/>
        <v>0.96568613773313938</v>
      </c>
    </row>
    <row r="74" spans="1:65">
      <c r="A74" s="6">
        <f t="shared" si="12"/>
        <v>1939</v>
      </c>
      <c r="B74" s="464">
        <f>aluminum!P45</f>
        <v>720000</v>
      </c>
      <c r="C74" s="464">
        <f>antimony!M45</f>
        <v>38800</v>
      </c>
      <c r="D74" s="464" t="str">
        <f>bismuth!K45</f>
        <v>NA</v>
      </c>
      <c r="E74" s="464">
        <f>chromium!M45</f>
        <v>347000</v>
      </c>
      <c r="F74" s="464">
        <f>cobalt!M45</f>
        <v>4500</v>
      </c>
      <c r="G74" s="464">
        <f>copper!M45</f>
        <v>2130000</v>
      </c>
      <c r="H74" s="464">
        <f>gold!I45</f>
        <v>1230</v>
      </c>
      <c r="I74" s="465">
        <f>indium!I45</f>
        <v>46.7</v>
      </c>
      <c r="J74" s="464">
        <f>lead!K45</f>
        <v>1740000</v>
      </c>
      <c r="K74" s="466">
        <f>lithium!H45</f>
        <v>3060</v>
      </c>
      <c r="L74" s="464">
        <f>manganese!K45</f>
        <v>1110000</v>
      </c>
      <c r="M74" s="464">
        <f>iron!J45</f>
        <v>200000000</v>
      </c>
      <c r="N74" s="6">
        <f>molybdenum!J45</f>
        <v>15600</v>
      </c>
      <c r="O74" s="464">
        <f>nickel!J45</f>
        <v>122000</v>
      </c>
      <c r="P74" s="466">
        <f>platinum!M45</f>
        <v>16.899999999999999</v>
      </c>
      <c r="Q74" s="464">
        <f>silver!L45</f>
        <v>8300</v>
      </c>
      <c r="R74" s="464">
        <f>tantalum!L45</f>
        <v>1390</v>
      </c>
      <c r="S74" s="464">
        <f>tin!L45</f>
        <v>180000</v>
      </c>
      <c r="T74" s="464">
        <f>vanadium!I45</f>
        <v>3020</v>
      </c>
      <c r="U74" s="464">
        <f>zinc!J45</f>
        <v>1500000</v>
      </c>
      <c r="X74" s="464">
        <f>SUM(B$35:B193)-SUM(B$35:B74)+X$34</f>
        <v>33452177000</v>
      </c>
      <c r="Y74" s="464">
        <f>SUM(C$35:C193)-SUM(C$35:C74)+Y$34</f>
        <v>1806967400</v>
      </c>
      <c r="Z74" s="464">
        <f>SUM(D$35:D193)-SUM(D$35:D74)+Z$34</f>
        <v>683800</v>
      </c>
      <c r="AA74" s="464">
        <f>SUM(E$35:E193)-SUM(E$35:E74)+AA$34</f>
        <v>849101000</v>
      </c>
      <c r="AB74" s="464">
        <f>SUM(F$35:F193)-SUM(F$35:F74)+AB$34</f>
        <v>11394110</v>
      </c>
      <c r="AC74" s="464">
        <f>SUM(G$35:G193)-SUM(G$35:G74)+AC$34</f>
        <v>1361770000</v>
      </c>
      <c r="AD74" s="464">
        <f>SUM(H$35:H193)-SUM(H$35:H74)+AD$34</f>
        <v>167646</v>
      </c>
      <c r="AE74" s="464">
        <f>SUM(I$35:I193)-SUM(I$35:I74)+AE$34</f>
        <v>31021.1</v>
      </c>
      <c r="AF74" s="464">
        <f>SUM(J$35:J193)-SUM(J$35:J74)+AF$34</f>
        <v>313360000</v>
      </c>
      <c r="AG74" s="464">
        <f>SUM(K$35:K193)-SUM(K$35:K74)+AG$34</f>
        <v>107791290</v>
      </c>
      <c r="AH74" s="464">
        <f>SUM(L$35:L193)-SUM(L$35:L74)+AH$34</f>
        <v>4925100000</v>
      </c>
      <c r="AI74" s="464">
        <f>SUM(M$35:M193)-SUM(M$35:M74)+AI$34</f>
        <v>253199000000</v>
      </c>
      <c r="AJ74" s="464">
        <f>SUM(N$35:N193)-SUM(N$35:N74)+AJ$34</f>
        <v>24557900</v>
      </c>
      <c r="AK74" s="464">
        <f>SUM(O$35:O193)-SUM(O$35:O74)+AK$34</f>
        <v>162860000</v>
      </c>
      <c r="AL74" s="464">
        <f>SUM(P$35:P193)-SUM(P$35:P74)+AL$34</f>
        <v>87495.6</v>
      </c>
      <c r="AM74" s="464">
        <f>SUM(Q$35:Q193)-SUM(Q$35:Q74)+AM$34</f>
        <v>1580590</v>
      </c>
      <c r="AN74" s="464">
        <f>SUM(R$35:R193)-SUM(R$35:R74)+AN$34</f>
        <v>202237</v>
      </c>
      <c r="AO74" s="464">
        <f>SUM(S$35:S193)-SUM(S$35:S74)+AO$34</f>
        <v>32969800</v>
      </c>
      <c r="AP74" s="464">
        <f>SUM(T$35:T193)-SUM(T$35:T74)+AP$34</f>
        <v>65316910</v>
      </c>
      <c r="AQ74" s="464">
        <f>SUM(U$35:U193)-SUM(U$35:U74)+AQ$34</f>
        <v>760140000</v>
      </c>
      <c r="AS74" s="468">
        <f>X74/(X$34+SUM(B$35:B193))</f>
        <v>0.99981896832929074</v>
      </c>
      <c r="AT74" s="468">
        <f>Y74/(Y$34+SUM(C$35:C193))</f>
        <v>0.99947133262890442</v>
      </c>
      <c r="AU74" s="468">
        <f>Z74/(Z$34+SUM(D$35:D193))</f>
        <v>1</v>
      </c>
      <c r="AV74" s="468">
        <f>AA74/(AA$34+SUM(E$35:E193))</f>
        <v>0.99506452794257672</v>
      </c>
      <c r="AW74" s="468">
        <f>AB74/(AB$34+SUM(F$35:F193))</f>
        <v>0.99611663386816318</v>
      </c>
      <c r="AX74" s="468">
        <f>AC74/(AC$34+SUM(G$35:G193))</f>
        <v>0.96682423404222084</v>
      </c>
      <c r="AY74" s="468">
        <f>AD74/(AD$34+SUM(H$35:H193))</f>
        <v>0.86203066670780237</v>
      </c>
      <c r="AZ74" s="468">
        <f>AE74/(AE$34+SUM(I$35:I193))</f>
        <v>0.99279274666120465</v>
      </c>
      <c r="BA74" s="468">
        <f>AF74/(AF$34+SUM(J$35:J193))</f>
        <v>0.9024695802433581</v>
      </c>
      <c r="BB74" s="468">
        <f>AG74/(AG$34+SUM(K$35:K193))</f>
        <v>0.99961591430696439</v>
      </c>
      <c r="BC74" s="468">
        <f>AH74/(AH$34+SUM(L$35:L193))</f>
        <v>0.99189801924504906</v>
      </c>
      <c r="BD74" s="468">
        <f>AI74/(AI$34+SUM(M$35:M193))</f>
        <v>0.98092800339684472</v>
      </c>
      <c r="BE74" s="468">
        <f>AJ74/(AJ$34+SUM(N$35:N193))</f>
        <v>0.99649685173395786</v>
      </c>
      <c r="BF74" s="468">
        <f>AK74/(AK$34+SUM(O$35:O193))</f>
        <v>0.99046577860456475</v>
      </c>
      <c r="BG74" s="468">
        <f>AL74/(AL$34+SUM(P$35:P193))</f>
        <v>0.99671829661276456</v>
      </c>
      <c r="BH74" s="468">
        <f>AM74/(AM$34+SUM(Q$35:Q193))</f>
        <v>0.85930585305918294</v>
      </c>
      <c r="BI74" s="468">
        <f>AN74/(AN$34+SUM(R$35:R193))</f>
        <v>0.92072807069460827</v>
      </c>
      <c r="BJ74" s="468">
        <f>AO74/(AO$34+SUM(S$35:S193))</f>
        <v>0.87468131110138347</v>
      </c>
      <c r="BK74" s="468">
        <f>AP74/(AP$34+SUM(T$35:T193))</f>
        <v>0.99946714190588593</v>
      </c>
      <c r="BL74" s="468">
        <f>AQ74/(AQ$34+SUM(U$35:U193))</f>
        <v>0.95350511661979465</v>
      </c>
      <c r="BM74" s="468">
        <f t="shared" si="11"/>
        <v>0.9639199523852261</v>
      </c>
    </row>
    <row r="75" spans="1:65">
      <c r="A75" s="6">
        <f t="shared" si="12"/>
        <v>1940</v>
      </c>
      <c r="B75" s="464">
        <f>aluminum!P46</f>
        <v>787000</v>
      </c>
      <c r="C75" s="464">
        <f>antimony!M46</f>
        <v>46300</v>
      </c>
      <c r="D75" s="464" t="str">
        <f>bismuth!K46</f>
        <v>NA</v>
      </c>
      <c r="E75" s="464">
        <f>chromium!M46</f>
        <v>457000</v>
      </c>
      <c r="F75" s="464">
        <f>cobalt!M46</f>
        <v>5000</v>
      </c>
      <c r="G75" s="464">
        <f>copper!M46</f>
        <v>2400000</v>
      </c>
      <c r="H75" s="464">
        <f>gold!I46</f>
        <v>1310</v>
      </c>
      <c r="I75" s="465">
        <f>indium!I46</f>
        <v>46.5</v>
      </c>
      <c r="J75" s="464" t="str">
        <f>lead!K46</f>
        <v>NA</v>
      </c>
      <c r="K75" s="466">
        <f>lithium!H46</f>
        <v>3440</v>
      </c>
      <c r="L75" s="464">
        <f>manganese!K46</f>
        <v>2540000</v>
      </c>
      <c r="M75" s="464">
        <f>iron!J46</f>
        <v>212000000</v>
      </c>
      <c r="N75" s="6">
        <f>molybdenum!J46</f>
        <v>17400</v>
      </c>
      <c r="O75" s="464">
        <f>nickel!J46</f>
        <v>140000</v>
      </c>
      <c r="P75" s="466">
        <f>platinum!M46</f>
        <v>14.5</v>
      </c>
      <c r="Q75" s="464">
        <f>silver!L46</f>
        <v>8570</v>
      </c>
      <c r="R75" s="464">
        <f>tantalum!L46</f>
        <v>1430</v>
      </c>
      <c r="S75" s="464">
        <f>tin!L46</f>
        <v>240000</v>
      </c>
      <c r="T75" s="464">
        <f>vanadium!I46</f>
        <v>2770</v>
      </c>
      <c r="U75" s="464">
        <f>zinc!J46</f>
        <v>1470000</v>
      </c>
      <c r="X75" s="464">
        <f>SUM(B$35:B194)-SUM(B$35:B75)+X$34</f>
        <v>33451390000</v>
      </c>
      <c r="Y75" s="464">
        <f>SUM(C$35:C194)-SUM(C$35:C75)+Y$34</f>
        <v>1806921100</v>
      </c>
      <c r="Z75" s="464">
        <f>SUM(D$35:D194)-SUM(D$35:D75)+Z$34</f>
        <v>683800</v>
      </c>
      <c r="AA75" s="464">
        <f>SUM(E$35:E194)-SUM(E$35:E75)+AA$34</f>
        <v>848644000</v>
      </c>
      <c r="AB75" s="464">
        <f>SUM(F$35:F194)-SUM(F$35:F75)+AB$34</f>
        <v>11389110</v>
      </c>
      <c r="AC75" s="464">
        <f>SUM(G$35:G194)-SUM(G$35:G75)+AC$34</f>
        <v>1359370000</v>
      </c>
      <c r="AD75" s="464">
        <f>SUM(H$35:H194)-SUM(H$35:H75)+AD$34</f>
        <v>166336</v>
      </c>
      <c r="AE75" s="464">
        <f>SUM(I$35:I194)-SUM(I$35:I75)+AE$34</f>
        <v>30974.6</v>
      </c>
      <c r="AF75" s="464">
        <f>SUM(J$35:J194)-SUM(J$35:J75)+AF$34</f>
        <v>313360000</v>
      </c>
      <c r="AG75" s="464">
        <f>SUM(K$35:K194)-SUM(K$35:K75)+AG$34</f>
        <v>107787850</v>
      </c>
      <c r="AH75" s="464">
        <f>SUM(L$35:L194)-SUM(L$35:L75)+AH$34</f>
        <v>4922560000</v>
      </c>
      <c r="AI75" s="464">
        <f>SUM(M$35:M194)-SUM(M$35:M75)+AI$34</f>
        <v>252987000000</v>
      </c>
      <c r="AJ75" s="464">
        <f>SUM(N$35:N194)-SUM(N$35:N75)+AJ$34</f>
        <v>24540500</v>
      </c>
      <c r="AK75" s="464">
        <f>SUM(O$35:O194)-SUM(O$35:O75)+AK$34</f>
        <v>162720000</v>
      </c>
      <c r="AL75" s="464">
        <f>SUM(P$35:P194)-SUM(P$35:P75)+AL$34</f>
        <v>87481.1</v>
      </c>
      <c r="AM75" s="464">
        <f>SUM(Q$35:Q194)-SUM(Q$35:Q75)+AM$34</f>
        <v>1572020</v>
      </c>
      <c r="AN75" s="464">
        <f>SUM(R$35:R194)-SUM(R$35:R75)+AN$34</f>
        <v>200807</v>
      </c>
      <c r="AO75" s="464">
        <f>SUM(S$35:S194)-SUM(S$35:S75)+AO$34</f>
        <v>32729800</v>
      </c>
      <c r="AP75" s="464">
        <f>SUM(T$35:T194)-SUM(T$35:T75)+AP$34</f>
        <v>65314140</v>
      </c>
      <c r="AQ75" s="464">
        <f>SUM(U$35:U194)-SUM(U$35:U75)+AQ$34</f>
        <v>758670000</v>
      </c>
      <c r="AS75" s="468">
        <f>X75/(X$34+SUM(B$35:B194))</f>
        <v>0.99979544646618224</v>
      </c>
      <c r="AT75" s="468">
        <f>Y75/(Y$34+SUM(C$35:C194))</f>
        <v>0.99944572313384616</v>
      </c>
      <c r="AU75" s="468">
        <f>Z75/(Z$34+SUM(D$35:D194))</f>
        <v>1</v>
      </c>
      <c r="AV75" s="468">
        <f>AA75/(AA$34+SUM(E$35:E194))</f>
        <v>0.99452896799238266</v>
      </c>
      <c r="AW75" s="468">
        <f>AB75/(AB$34+SUM(F$35:F194))</f>
        <v>0.99567951476282357</v>
      </c>
      <c r="AX75" s="468">
        <f>AC75/(AC$34+SUM(G$35:G194))</f>
        <v>0.96512029126061949</v>
      </c>
      <c r="AY75" s="468">
        <f>AD75/(AD$34+SUM(H$35:H194))</f>
        <v>0.85529468628842342</v>
      </c>
      <c r="AZ75" s="468">
        <f>AE75/(AE$34+SUM(I$35:I194))</f>
        <v>0.99130457046114262</v>
      </c>
      <c r="BA75" s="468">
        <f>AF75/(AF$34+SUM(J$35:J194))</f>
        <v>0.9024695802433581</v>
      </c>
      <c r="BB75" s="468">
        <f>AG75/(AG$34+SUM(K$35:K194))</f>
        <v>0.9995840130397543</v>
      </c>
      <c r="BC75" s="468">
        <f>AH75/(AH$34+SUM(L$35:L194))</f>
        <v>0.99138647207466013</v>
      </c>
      <c r="BD75" s="468">
        <f>AI75/(AI$34+SUM(M$35:M194))</f>
        <v>0.98010668602702833</v>
      </c>
      <c r="BE75" s="468">
        <f>AJ75/(AJ$34+SUM(N$35:N194))</f>
        <v>0.9957908041802106</v>
      </c>
      <c r="BF75" s="468">
        <f>AK75/(AK$34+SUM(O$35:O194))</f>
        <v>0.98961434050432751</v>
      </c>
      <c r="BG75" s="468">
        <f>AL75/(AL$34+SUM(P$35:P194))</f>
        <v>0.99655311784605083</v>
      </c>
      <c r="BH75" s="468">
        <f>AM75/(AM$34+SUM(Q$35:Q194))</f>
        <v>0.85464667442290332</v>
      </c>
      <c r="BI75" s="468">
        <f>AN75/(AN$34+SUM(R$35:R194))</f>
        <v>0.91421768366803402</v>
      </c>
      <c r="BJ75" s="468">
        <f>AO75/(AO$34+SUM(S$35:S194))</f>
        <v>0.86831416557231356</v>
      </c>
      <c r="BK75" s="468">
        <f>AP75/(AP$34+SUM(T$35:T194))</f>
        <v>0.99942475588390356</v>
      </c>
      <c r="BL75" s="468">
        <f>AQ75/(AQ$34+SUM(U$35:U194))</f>
        <v>0.95166117665948324</v>
      </c>
      <c r="BM75" s="468">
        <f t="shared" si="11"/>
        <v>0.96224693352437263</v>
      </c>
    </row>
    <row r="76" spans="1:65">
      <c r="A76" s="6">
        <f t="shared" si="12"/>
        <v>1941</v>
      </c>
      <c r="B76" s="464">
        <f>aluminum!P47</f>
        <v>1040000</v>
      </c>
      <c r="C76" s="464">
        <f>antimony!M47</f>
        <v>49000</v>
      </c>
      <c r="D76" s="464" t="str">
        <f>bismuth!K47</f>
        <v>NA</v>
      </c>
      <c r="E76" s="464">
        <f>chromium!M47</f>
        <v>509000</v>
      </c>
      <c r="F76" s="464">
        <f>cobalt!M47</f>
        <v>4000</v>
      </c>
      <c r="G76" s="464">
        <f>copper!M47</f>
        <v>2480000</v>
      </c>
      <c r="H76" s="464">
        <f>gold!I47</f>
        <v>1080</v>
      </c>
      <c r="I76" s="465">
        <f>indium!I47</f>
        <v>40.4</v>
      </c>
      <c r="J76" s="464" t="str">
        <f>lead!K47</f>
        <v>NA</v>
      </c>
      <c r="K76" s="466">
        <f>lithium!H47</f>
        <v>4400</v>
      </c>
      <c r="L76" s="464">
        <f>manganese!K47</f>
        <v>2450000</v>
      </c>
      <c r="M76" s="464">
        <f>iron!J47</f>
        <v>233000000</v>
      </c>
      <c r="N76" s="6">
        <f>molybdenum!J47</f>
        <v>20300</v>
      </c>
      <c r="O76" s="464">
        <f>nickel!J47</f>
        <v>162000</v>
      </c>
      <c r="P76" s="466">
        <f>platinum!M47</f>
        <v>14.9</v>
      </c>
      <c r="Q76" s="464">
        <f>silver!L47</f>
        <v>8140</v>
      </c>
      <c r="R76" s="464">
        <f>tantalum!L47</f>
        <v>1380</v>
      </c>
      <c r="S76" s="464">
        <f>tin!L47</f>
        <v>244000</v>
      </c>
      <c r="T76" s="464">
        <f>vanadium!I47</f>
        <v>3870</v>
      </c>
      <c r="U76" s="464">
        <f>zinc!J47</f>
        <v>1590000</v>
      </c>
      <c r="X76" s="464">
        <f>SUM(B$35:B195)-SUM(B$35:B76)+X$34</f>
        <v>33450350000</v>
      </c>
      <c r="Y76" s="464">
        <f>SUM(C$35:C195)-SUM(C$35:C76)+Y$34</f>
        <v>1806872100</v>
      </c>
      <c r="Z76" s="464">
        <f>SUM(D$35:D195)-SUM(D$35:D76)+Z$34</f>
        <v>683800</v>
      </c>
      <c r="AA76" s="464">
        <f>SUM(E$35:E195)-SUM(E$35:E76)+AA$34</f>
        <v>848135000</v>
      </c>
      <c r="AB76" s="464">
        <f>SUM(F$35:F195)-SUM(F$35:F76)+AB$34</f>
        <v>11385110</v>
      </c>
      <c r="AC76" s="464">
        <f>SUM(G$35:G195)-SUM(G$35:G76)+AC$34</f>
        <v>1356890000</v>
      </c>
      <c r="AD76" s="464">
        <f>SUM(H$35:H195)-SUM(H$35:H76)+AD$34</f>
        <v>165256</v>
      </c>
      <c r="AE76" s="464">
        <f>SUM(I$35:I195)-SUM(I$35:I76)+AE$34</f>
        <v>30934.199999999997</v>
      </c>
      <c r="AF76" s="464">
        <f>SUM(J$35:J195)-SUM(J$35:J76)+AF$34</f>
        <v>313360000</v>
      </c>
      <c r="AG76" s="464">
        <f>SUM(K$35:K195)-SUM(K$35:K76)+AG$34</f>
        <v>107783450</v>
      </c>
      <c r="AH76" s="464">
        <f>SUM(L$35:L195)-SUM(L$35:L76)+AH$34</f>
        <v>4920110000</v>
      </c>
      <c r="AI76" s="464">
        <f>SUM(M$35:M195)-SUM(M$35:M76)+AI$34</f>
        <v>252754000000</v>
      </c>
      <c r="AJ76" s="464">
        <f>SUM(N$35:N195)-SUM(N$35:N76)+AJ$34</f>
        <v>24520200</v>
      </c>
      <c r="AK76" s="464">
        <f>SUM(O$35:O195)-SUM(O$35:O76)+AK$34</f>
        <v>162558000</v>
      </c>
      <c r="AL76" s="464">
        <f>SUM(P$35:P195)-SUM(P$35:P76)+AL$34</f>
        <v>87466.2</v>
      </c>
      <c r="AM76" s="464">
        <f>SUM(Q$35:Q195)-SUM(Q$35:Q76)+AM$34</f>
        <v>1563880</v>
      </c>
      <c r="AN76" s="464">
        <f>SUM(R$35:R195)-SUM(R$35:R76)+AN$34</f>
        <v>199427</v>
      </c>
      <c r="AO76" s="464">
        <f>SUM(S$35:S195)-SUM(S$35:S76)+AO$34</f>
        <v>32485800</v>
      </c>
      <c r="AP76" s="464">
        <f>SUM(T$35:T195)-SUM(T$35:T76)+AP$34</f>
        <v>65310270</v>
      </c>
      <c r="AQ76" s="464">
        <f>SUM(U$35:U195)-SUM(U$35:U76)+AQ$34</f>
        <v>757080000</v>
      </c>
      <c r="AS76" s="468">
        <f>X76/(X$34+SUM(B$35:B195))</f>
        <v>0.99976436293678861</v>
      </c>
      <c r="AT76" s="468">
        <f>Y76/(Y$34+SUM(C$35:C195))</f>
        <v>0.99941862021251027</v>
      </c>
      <c r="AU76" s="468">
        <f>Z76/(Z$34+SUM(D$35:D195))</f>
        <v>1</v>
      </c>
      <c r="AV76" s="468">
        <f>AA76/(AA$34+SUM(E$35:E195))</f>
        <v>0.99393246905442023</v>
      </c>
      <c r="AW76" s="468">
        <f>AB76/(AB$34+SUM(F$35:F195))</f>
        <v>0.99532981947855192</v>
      </c>
      <c r="AX76" s="468">
        <f>AC76/(AC$34+SUM(G$35:G195))</f>
        <v>0.96335955038629806</v>
      </c>
      <c r="AY76" s="468">
        <f>AD76/(AD$34+SUM(H$35:H195))</f>
        <v>0.84974135891977498</v>
      </c>
      <c r="AZ76" s="468">
        <f>AE76/(AE$34+SUM(I$35:I195))</f>
        <v>0.99001161737549714</v>
      </c>
      <c r="BA76" s="468">
        <f>AF76/(AF$34+SUM(J$35:J195))</f>
        <v>0.9024695802433581</v>
      </c>
      <c r="BB76" s="468">
        <f>AG76/(AG$34+SUM(K$35:K195))</f>
        <v>0.99954320909332273</v>
      </c>
      <c r="BC76" s="468">
        <f>AH76/(AH$34+SUM(L$35:L195))</f>
        <v>0.99089305059141097</v>
      </c>
      <c r="BD76" s="468">
        <f>AI76/(AI$34+SUM(M$35:M195))</f>
        <v>0.9792040117479377</v>
      </c>
      <c r="BE76" s="468">
        <f>AJ76/(AJ$34+SUM(N$35:N195))</f>
        <v>0.99496708203417206</v>
      </c>
      <c r="BF76" s="468">
        <f>AK76/(AK$34+SUM(O$35:O195))</f>
        <v>0.98862910498833867</v>
      </c>
      <c r="BG76" s="468">
        <f>AL76/(AL$34+SUM(P$35:P195))</f>
        <v>0.99638338242370339</v>
      </c>
      <c r="BH76" s="468">
        <f>AM76/(AM$34+SUM(Q$35:Q195))</f>
        <v>0.85022127021061444</v>
      </c>
      <c r="BI76" s="468">
        <f>AN76/(AN$34+SUM(R$35:R195))</f>
        <v>0.90793493255147983</v>
      </c>
      <c r="BJ76" s="468">
        <f>AO76/(AO$34+SUM(S$35:S195))</f>
        <v>0.86184090095109234</v>
      </c>
      <c r="BK76" s="468">
        <f>AP76/(AP$34+SUM(T$35:T195))</f>
        <v>0.99936553786763216</v>
      </c>
      <c r="BL76" s="468">
        <f>AQ76/(AQ$34+SUM(U$35:U195))</f>
        <v>0.94966671098812605</v>
      </c>
      <c r="BM76" s="468">
        <f t="shared" si="11"/>
        <v>0.96063382860275159</v>
      </c>
    </row>
    <row r="77" spans="1:65">
      <c r="A77" s="6">
        <f t="shared" si="12"/>
        <v>1942</v>
      </c>
      <c r="B77" s="464">
        <f>aluminum!P48</f>
        <v>1400000</v>
      </c>
      <c r="C77" s="464">
        <f>antimony!M48</f>
        <v>51400</v>
      </c>
      <c r="D77" s="464" t="str">
        <f>bismuth!K48</f>
        <v>NA</v>
      </c>
      <c r="E77" s="464">
        <f>chromium!M48</f>
        <v>637000</v>
      </c>
      <c r="F77" s="464">
        <f>cobalt!M48</f>
        <v>3500</v>
      </c>
      <c r="G77" s="464">
        <f>copper!M48</f>
        <v>2590000</v>
      </c>
      <c r="H77" s="464">
        <f>gold!I48</f>
        <v>1120</v>
      </c>
      <c r="I77" s="465">
        <f>indium!I48</f>
        <v>44.5</v>
      </c>
      <c r="J77" s="464" t="str">
        <f>lead!K48</f>
        <v>NA</v>
      </c>
      <c r="K77" s="466">
        <f>lithium!H48</f>
        <v>6990</v>
      </c>
      <c r="L77" s="464">
        <f>manganese!K48</f>
        <v>2290000</v>
      </c>
      <c r="M77" s="464">
        <f>iron!J48</f>
        <v>235000000</v>
      </c>
      <c r="N77" s="6">
        <f>molybdenum!J48</f>
        <v>29000</v>
      </c>
      <c r="O77" s="464">
        <f>nickel!J48</f>
        <v>158000</v>
      </c>
      <c r="P77" s="466">
        <f>platinum!M48</f>
        <v>16.899999999999999</v>
      </c>
      <c r="Q77" s="464">
        <f>silver!L48</f>
        <v>7780</v>
      </c>
      <c r="R77" s="464">
        <f>tantalum!L48</f>
        <v>859</v>
      </c>
      <c r="S77" s="464">
        <f>tin!L48</f>
        <v>124000</v>
      </c>
      <c r="T77" s="464">
        <f>vanadium!I48</f>
        <v>4380</v>
      </c>
      <c r="U77" s="464">
        <f>zinc!J48</f>
        <v>1630000</v>
      </c>
      <c r="X77" s="464">
        <f>SUM(B$35:B196)-SUM(B$35:B77)+X$34</f>
        <v>33448950000</v>
      </c>
      <c r="Y77" s="464">
        <f>SUM(C$35:C196)-SUM(C$35:C77)+Y$34</f>
        <v>1806820700</v>
      </c>
      <c r="Z77" s="464">
        <f>SUM(D$35:D196)-SUM(D$35:D77)+Z$34</f>
        <v>683800</v>
      </c>
      <c r="AA77" s="464">
        <f>SUM(E$35:E196)-SUM(E$35:E77)+AA$34</f>
        <v>847498000</v>
      </c>
      <c r="AB77" s="464">
        <f>SUM(F$35:F196)-SUM(F$35:F77)+AB$34</f>
        <v>11381610</v>
      </c>
      <c r="AC77" s="464">
        <f>SUM(G$35:G196)-SUM(G$35:G77)+AC$34</f>
        <v>1354300000</v>
      </c>
      <c r="AD77" s="464">
        <f>SUM(H$35:H196)-SUM(H$35:H77)+AD$34</f>
        <v>164136</v>
      </c>
      <c r="AE77" s="464">
        <f>SUM(I$35:I196)-SUM(I$35:I77)+AE$34</f>
        <v>30889.699999999997</v>
      </c>
      <c r="AF77" s="464">
        <f>SUM(J$35:J196)-SUM(J$35:J77)+AF$34</f>
        <v>313360000</v>
      </c>
      <c r="AG77" s="464">
        <f>SUM(K$35:K196)-SUM(K$35:K77)+AG$34</f>
        <v>107776460</v>
      </c>
      <c r="AH77" s="464">
        <f>SUM(L$35:L196)-SUM(L$35:L77)+AH$34</f>
        <v>4917820000</v>
      </c>
      <c r="AI77" s="464">
        <f>SUM(M$35:M196)-SUM(M$35:M77)+AI$34</f>
        <v>252519000000</v>
      </c>
      <c r="AJ77" s="464">
        <f>SUM(N$35:N196)-SUM(N$35:N77)+AJ$34</f>
        <v>24491200</v>
      </c>
      <c r="AK77" s="464">
        <f>SUM(O$35:O196)-SUM(O$35:O77)+AK$34</f>
        <v>162400000</v>
      </c>
      <c r="AL77" s="464">
        <f>SUM(P$35:P196)-SUM(P$35:P77)+AL$34</f>
        <v>87449.3</v>
      </c>
      <c r="AM77" s="464">
        <f>SUM(Q$35:Q196)-SUM(Q$35:Q77)+AM$34</f>
        <v>1556100</v>
      </c>
      <c r="AN77" s="464">
        <f>SUM(R$35:R196)-SUM(R$35:R77)+AN$34</f>
        <v>198568</v>
      </c>
      <c r="AO77" s="464">
        <f>SUM(S$35:S196)-SUM(S$35:S77)+AO$34</f>
        <v>32361800</v>
      </c>
      <c r="AP77" s="464">
        <f>SUM(T$35:T196)-SUM(T$35:T77)+AP$34</f>
        <v>65305890</v>
      </c>
      <c r="AQ77" s="464">
        <f>SUM(U$35:U196)-SUM(U$35:U77)+AQ$34</f>
        <v>755450000</v>
      </c>
      <c r="AS77" s="468">
        <f>X77/(X$34+SUM(B$35:B196))</f>
        <v>0.99972251972414328</v>
      </c>
      <c r="AT77" s="468">
        <f>Y77/(Y$34+SUM(C$35:C196))</f>
        <v>0.99939018980114969</v>
      </c>
      <c r="AU77" s="468">
        <f>Z77/(Z$34+SUM(D$35:D196))</f>
        <v>1</v>
      </c>
      <c r="AV77" s="468">
        <f>AA77/(AA$34+SUM(E$35:E196))</f>
        <v>0.99318596645425916</v>
      </c>
      <c r="AW77" s="468">
        <f>AB77/(AB$34+SUM(F$35:F196))</f>
        <v>0.99502383610481415</v>
      </c>
      <c r="AX77" s="468">
        <f>AC77/(AC$34+SUM(G$35:G196))</f>
        <v>0.96152071213448653</v>
      </c>
      <c r="AY77" s="468">
        <f>AD77/(AD$34+SUM(H$35:H196))</f>
        <v>0.84398235275969513</v>
      </c>
      <c r="AZ77" s="468">
        <f>AE77/(AE$34+SUM(I$35:I196))</f>
        <v>0.98858744875393234</v>
      </c>
      <c r="BA77" s="468">
        <f>AF77/(AF$34+SUM(J$35:J196))</f>
        <v>0.9024695802433581</v>
      </c>
      <c r="BB77" s="468">
        <f>AG77/(AG$34+SUM(K$35:K196))</f>
        <v>0.99947838646024156</v>
      </c>
      <c r="BC77" s="468">
        <f>AH77/(AH$34+SUM(L$35:L196))</f>
        <v>0.99043185255196586</v>
      </c>
      <c r="BD77" s="468">
        <f>AI77/(AI$34+SUM(M$35:M196))</f>
        <v>0.97829358919177334</v>
      </c>
      <c r="BE77" s="468">
        <f>AJ77/(AJ$34+SUM(N$35:N196))</f>
        <v>0.99379033611125989</v>
      </c>
      <c r="BF77" s="468">
        <f>AK77/(AK$34+SUM(O$35:O196))</f>
        <v>0.98766819627521374</v>
      </c>
      <c r="BG77" s="468">
        <f>AL77/(AL$34+SUM(P$35:P196))</f>
        <v>0.99619086372318877</v>
      </c>
      <c r="BH77" s="468">
        <f>AM77/(AM$34+SUM(Q$35:Q196))</f>
        <v>0.84599158412073638</v>
      </c>
      <c r="BI77" s="468">
        <f>AN77/(AN$34+SUM(R$35:R196))</f>
        <v>0.90402414761733496</v>
      </c>
      <c r="BJ77" s="468">
        <f>AO77/(AO$34+SUM(S$35:S196))</f>
        <v>0.85855120909440619</v>
      </c>
      <c r="BK77" s="468">
        <f>AP77/(AP$34+SUM(T$35:T196))</f>
        <v>0.99929851592673591</v>
      </c>
      <c r="BL77" s="468">
        <f>AQ77/(AQ$34+SUM(U$35:U196))</f>
        <v>0.94762207007975352</v>
      </c>
      <c r="BM77" s="468">
        <f t="shared" si="11"/>
        <v>0.95926116785642246</v>
      </c>
    </row>
    <row r="78" spans="1:65">
      <c r="A78" s="6">
        <f t="shared" si="12"/>
        <v>1943</v>
      </c>
      <c r="B78" s="464">
        <f>aluminum!P49</f>
        <v>1950000</v>
      </c>
      <c r="C78" s="464">
        <f>antimony!M49</f>
        <v>53200</v>
      </c>
      <c r="D78" s="464" t="str">
        <f>bismuth!K49</f>
        <v>NA</v>
      </c>
      <c r="E78" s="464">
        <f>chromium!M49</f>
        <v>542000</v>
      </c>
      <c r="F78" s="464">
        <f>cobalt!M49</f>
        <v>4200</v>
      </c>
      <c r="G78" s="464">
        <f>copper!M49</f>
        <v>2620000</v>
      </c>
      <c r="H78" s="464">
        <f>gold!I49</f>
        <v>896</v>
      </c>
      <c r="I78" s="465">
        <f>indium!I49</f>
        <v>46.7</v>
      </c>
      <c r="J78" s="464" t="str">
        <f>lead!K49</f>
        <v>NA</v>
      </c>
      <c r="K78" s="466">
        <f>lithium!H49</f>
        <v>9180</v>
      </c>
      <c r="L78" s="464">
        <f>manganese!K49</f>
        <v>1800000</v>
      </c>
      <c r="M78" s="464">
        <f>iron!J49</f>
        <v>227000000</v>
      </c>
      <c r="N78" s="6">
        <f>molybdenum!J49</f>
        <v>31600</v>
      </c>
      <c r="O78" s="464">
        <f>nickel!J49</f>
        <v>167000</v>
      </c>
      <c r="P78" s="466">
        <f>platinum!M49</f>
        <v>19.600000000000001</v>
      </c>
      <c r="Q78" s="464">
        <f>silver!L49</f>
        <v>6380</v>
      </c>
      <c r="R78" s="464">
        <f>tantalum!L49</f>
        <v>1060</v>
      </c>
      <c r="S78" s="464">
        <f>tin!L49</f>
        <v>146000</v>
      </c>
      <c r="T78" s="464">
        <f>vanadium!I49</f>
        <v>3500</v>
      </c>
      <c r="U78" s="464">
        <f>zinc!J49</f>
        <v>1830000</v>
      </c>
      <c r="X78" s="464">
        <f>SUM(B$35:B197)-SUM(B$35:B78)+X$34</f>
        <v>33447000000</v>
      </c>
      <c r="Y78" s="464">
        <f>SUM(C$35:C197)-SUM(C$35:C78)+Y$34</f>
        <v>1806767500</v>
      </c>
      <c r="Z78" s="464">
        <f>SUM(D$35:D197)-SUM(D$35:D78)+Z$34</f>
        <v>683800</v>
      </c>
      <c r="AA78" s="464">
        <f>SUM(E$35:E197)-SUM(E$35:E78)+AA$34</f>
        <v>846956000</v>
      </c>
      <c r="AB78" s="464">
        <f>SUM(F$35:F197)-SUM(F$35:F78)+AB$34</f>
        <v>11377410</v>
      </c>
      <c r="AC78" s="464">
        <f>SUM(G$35:G197)-SUM(G$35:G78)+AC$34</f>
        <v>1351680000</v>
      </c>
      <c r="AD78" s="464">
        <f>SUM(H$35:H197)-SUM(H$35:H78)+AD$34</f>
        <v>163240</v>
      </c>
      <c r="AE78" s="464">
        <f>SUM(I$35:I197)-SUM(I$35:I78)+AE$34</f>
        <v>30843</v>
      </c>
      <c r="AF78" s="464">
        <f>SUM(J$35:J197)-SUM(J$35:J78)+AF$34</f>
        <v>313360000</v>
      </c>
      <c r="AG78" s="464">
        <f>SUM(K$35:K197)-SUM(K$35:K78)+AG$34</f>
        <v>107767280</v>
      </c>
      <c r="AH78" s="464">
        <f>SUM(L$35:L197)-SUM(L$35:L78)+AH$34</f>
        <v>4916020000</v>
      </c>
      <c r="AI78" s="464">
        <f>SUM(M$35:M197)-SUM(M$35:M78)+AI$34</f>
        <v>252292000000</v>
      </c>
      <c r="AJ78" s="464">
        <f>SUM(N$35:N197)-SUM(N$35:N78)+AJ$34</f>
        <v>24459600</v>
      </c>
      <c r="AK78" s="464">
        <f>SUM(O$35:O197)-SUM(O$35:O78)+AK$34</f>
        <v>162233000</v>
      </c>
      <c r="AL78" s="464">
        <f>SUM(P$35:P197)-SUM(P$35:P78)+AL$34</f>
        <v>87429.7</v>
      </c>
      <c r="AM78" s="464">
        <f>SUM(Q$35:Q197)-SUM(Q$35:Q78)+AM$34</f>
        <v>1549720</v>
      </c>
      <c r="AN78" s="464">
        <f>SUM(R$35:R197)-SUM(R$35:R78)+AN$34</f>
        <v>197508</v>
      </c>
      <c r="AO78" s="464">
        <f>SUM(S$35:S197)-SUM(S$35:S78)+AO$34</f>
        <v>32215800</v>
      </c>
      <c r="AP78" s="464">
        <f>SUM(T$35:T197)-SUM(T$35:T78)+AP$34</f>
        <v>65302390</v>
      </c>
      <c r="AQ78" s="464">
        <f>SUM(U$35:U197)-SUM(U$35:U78)+AQ$34</f>
        <v>753620000</v>
      </c>
      <c r="AS78" s="468">
        <f>X78/(X$34+SUM(B$35:B197))</f>
        <v>0.99966423810653005</v>
      </c>
      <c r="AT78" s="468">
        <f>Y78/(Y$34+SUM(C$35:C197))</f>
        <v>0.99936076377227068</v>
      </c>
      <c r="AU78" s="468">
        <f>Z78/(Z$34+SUM(D$35:D197))</f>
        <v>1</v>
      </c>
      <c r="AV78" s="468">
        <f>AA78/(AA$34+SUM(E$35:E197))</f>
        <v>0.99255079469713614</v>
      </c>
      <c r="AW78" s="468">
        <f>AB78/(AB$34+SUM(F$35:F197))</f>
        <v>0.99465665605632891</v>
      </c>
      <c r="AX78" s="468">
        <f>AC78/(AC$34+SUM(G$35:G197))</f>
        <v>0.95966057459790499</v>
      </c>
      <c r="AY78" s="468">
        <f>AD78/(AD$34+SUM(H$35:H197))</f>
        <v>0.83937514783163136</v>
      </c>
      <c r="AZ78" s="468">
        <f>AE78/(AE$34+SUM(I$35:I197))</f>
        <v>0.98709287179602068</v>
      </c>
      <c r="BA78" s="468">
        <f>AF78/(AF$34+SUM(J$35:J197))</f>
        <v>0.9024695802433581</v>
      </c>
      <c r="BB78" s="468">
        <f>AG78/(AG$34+SUM(K$35:K197))</f>
        <v>0.99939325459018669</v>
      </c>
      <c r="BC78" s="468">
        <f>AH78/(AH$34+SUM(L$35:L197))</f>
        <v>0.99006933880917058</v>
      </c>
      <c r="BD78" s="468">
        <f>AI78/(AI$34+SUM(M$35:M197))</f>
        <v>0.977414159743904</v>
      </c>
      <c r="BE78" s="468">
        <f>AJ78/(AJ$34+SUM(N$35:N197))</f>
        <v>0.99250808882974184</v>
      </c>
      <c r="BF78" s="468">
        <f>AK78/(AK$34+SUM(O$35:O197))</f>
        <v>0.98665255225564497</v>
      </c>
      <c r="BG78" s="468">
        <f>AL78/(AL$34+SUM(P$35:P197))</f>
        <v>0.99596758759714799</v>
      </c>
      <c r="BH78" s="468">
        <f>AM78/(AM$34+SUM(Q$35:Q197))</f>
        <v>0.84252302406245583</v>
      </c>
      <c r="BI78" s="468">
        <f>AN78/(AN$34+SUM(R$35:R197))</f>
        <v>0.89919826632490929</v>
      </c>
      <c r="BJ78" s="468">
        <f>AO78/(AO$34+SUM(S$35:S197))</f>
        <v>0.8546778622308886</v>
      </c>
      <c r="BK78" s="468">
        <f>AP78/(AP$34+SUM(T$35:T197))</f>
        <v>0.99924495958127091</v>
      </c>
      <c r="BL78" s="468">
        <f>AQ78/(AQ$34+SUM(U$35:U197))</f>
        <v>0.94532655298630464</v>
      </c>
      <c r="BM78" s="468">
        <f t="shared" si="11"/>
        <v>0.95789031370564059</v>
      </c>
    </row>
    <row r="79" spans="1:65">
      <c r="A79" s="6">
        <f t="shared" si="12"/>
        <v>1944</v>
      </c>
      <c r="B79" s="464">
        <f>aluminum!P50</f>
        <v>1690000</v>
      </c>
      <c r="C79" s="464">
        <f>antimony!M50</f>
        <v>36000</v>
      </c>
      <c r="D79" s="464" t="str">
        <f>bismuth!K50</f>
        <v>NA</v>
      </c>
      <c r="E79" s="464">
        <f>chromium!M50</f>
        <v>411000</v>
      </c>
      <c r="F79" s="464">
        <f>cobalt!M50</f>
        <v>3900</v>
      </c>
      <c r="G79" s="464">
        <f>copper!M50</f>
        <v>2460000</v>
      </c>
      <c r="H79" s="464">
        <f>gold!I50</f>
        <v>813</v>
      </c>
      <c r="I79" s="465">
        <f>indium!I50</f>
        <v>49.8</v>
      </c>
      <c r="J79" s="464" t="str">
        <f>lead!K50</f>
        <v>NA</v>
      </c>
      <c r="K79" s="466">
        <f>lithium!H50</f>
        <v>15600</v>
      </c>
      <c r="L79" s="464">
        <f>manganese!K50</f>
        <v>1270000</v>
      </c>
      <c r="M79" s="464">
        <f>iron!J50</f>
        <v>199000000</v>
      </c>
      <c r="N79" s="6">
        <f>molybdenum!J50</f>
        <v>21500</v>
      </c>
      <c r="O79" s="464">
        <f>nickel!J50</f>
        <v>157000</v>
      </c>
      <c r="P79" s="466">
        <f>platinum!M50</f>
        <v>16</v>
      </c>
      <c r="Q79" s="464">
        <f>silver!L50</f>
        <v>5740</v>
      </c>
      <c r="R79" s="464">
        <f>tantalum!L50</f>
        <v>1500</v>
      </c>
      <c r="S79" s="464">
        <f>tin!L50</f>
        <v>102000</v>
      </c>
      <c r="T79" s="464">
        <f>vanadium!I50</f>
        <v>2670</v>
      </c>
      <c r="U79" s="464">
        <f>zinc!J50</f>
        <v>1870000</v>
      </c>
      <c r="X79" s="464">
        <f>SUM(B$35:B198)-SUM(B$35:B79)+X$34</f>
        <v>33445310000</v>
      </c>
      <c r="Y79" s="464">
        <f>SUM(C$35:C198)-SUM(C$35:C79)+Y$34</f>
        <v>1806731500</v>
      </c>
      <c r="Z79" s="464">
        <f>SUM(D$35:D198)-SUM(D$35:D79)+Z$34</f>
        <v>683800</v>
      </c>
      <c r="AA79" s="464">
        <f>SUM(E$35:E198)-SUM(E$35:E79)+AA$34</f>
        <v>846545000</v>
      </c>
      <c r="AB79" s="464">
        <f>SUM(F$35:F198)-SUM(F$35:F79)+AB$34</f>
        <v>11373510</v>
      </c>
      <c r="AC79" s="464">
        <f>SUM(G$35:G198)-SUM(G$35:G79)+AC$34</f>
        <v>1349220000</v>
      </c>
      <c r="AD79" s="464">
        <f>SUM(H$35:H198)-SUM(H$35:H79)+AD$34</f>
        <v>162427</v>
      </c>
      <c r="AE79" s="464">
        <f>SUM(I$35:I198)-SUM(I$35:I79)+AE$34</f>
        <v>30793.199999999997</v>
      </c>
      <c r="AF79" s="464">
        <f>SUM(J$35:J198)-SUM(J$35:J79)+AF$34</f>
        <v>313360000</v>
      </c>
      <c r="AG79" s="464">
        <f>SUM(K$35:K198)-SUM(K$35:K79)+AG$34</f>
        <v>107751680</v>
      </c>
      <c r="AH79" s="464">
        <f>SUM(L$35:L198)-SUM(L$35:L79)+AH$34</f>
        <v>4914750000</v>
      </c>
      <c r="AI79" s="464">
        <f>SUM(M$35:M198)-SUM(M$35:M79)+AI$34</f>
        <v>252093000000</v>
      </c>
      <c r="AJ79" s="464">
        <f>SUM(N$35:N198)-SUM(N$35:N79)+AJ$34</f>
        <v>24438100</v>
      </c>
      <c r="AK79" s="464">
        <f>SUM(O$35:O198)-SUM(O$35:O79)+AK$34</f>
        <v>162076000</v>
      </c>
      <c r="AL79" s="464">
        <f>SUM(P$35:P198)-SUM(P$35:P79)+AL$34</f>
        <v>87413.7</v>
      </c>
      <c r="AM79" s="464">
        <f>SUM(Q$35:Q198)-SUM(Q$35:Q79)+AM$34</f>
        <v>1543980</v>
      </c>
      <c r="AN79" s="464">
        <f>SUM(R$35:R198)-SUM(R$35:R79)+AN$34</f>
        <v>196008</v>
      </c>
      <c r="AO79" s="464">
        <f>SUM(S$35:S198)-SUM(S$35:S79)+AO$34</f>
        <v>32113800</v>
      </c>
      <c r="AP79" s="464">
        <f>SUM(T$35:T198)-SUM(T$35:T79)+AP$34</f>
        <v>65299720</v>
      </c>
      <c r="AQ79" s="464">
        <f>SUM(U$35:U198)-SUM(U$35:U79)+AQ$34</f>
        <v>751750000</v>
      </c>
      <c r="AS79" s="468">
        <f>X79/(X$34+SUM(B$35:B198))</f>
        <v>0.9996137273712653</v>
      </c>
      <c r="AT79" s="468">
        <f>Y79/(Y$34+SUM(C$35:C198))</f>
        <v>0.99934085142190143</v>
      </c>
      <c r="AU79" s="468">
        <f>Z79/(Z$34+SUM(D$35:D198))</f>
        <v>1</v>
      </c>
      <c r="AV79" s="468">
        <f>AA79/(AA$34+SUM(E$35:E198))</f>
        <v>0.99206914231304477</v>
      </c>
      <c r="AW79" s="468">
        <f>AB79/(AB$34+SUM(F$35:F198))</f>
        <v>0.99431570315416407</v>
      </c>
      <c r="AX79" s="468">
        <f>AC79/(AC$34+SUM(G$35:G198))</f>
        <v>0.95791403324676361</v>
      </c>
      <c r="AY79" s="468">
        <f>AD79/(AD$34+SUM(H$35:H198))</f>
        <v>0.83519472639578773</v>
      </c>
      <c r="AZ79" s="468">
        <f>AE79/(AE$34+SUM(I$35:I198))</f>
        <v>0.98549908309143797</v>
      </c>
      <c r="BA79" s="468">
        <f>AF79/(AF$34+SUM(J$35:J198))</f>
        <v>0.9024695802433581</v>
      </c>
      <c r="BB79" s="468">
        <f>AG79/(AG$34+SUM(K$35:K198))</f>
        <v>0.99924858605283828</v>
      </c>
      <c r="BC79" s="468">
        <f>AH79/(AH$34+SUM(L$35:L198))</f>
        <v>0.98981356522397612</v>
      </c>
      <c r="BD79" s="468">
        <f>AI79/(AI$34+SUM(M$35:M198))</f>
        <v>0.97664320617506695</v>
      </c>
      <c r="BE79" s="468">
        <f>AJ79/(AJ$34+SUM(N$35:N198))</f>
        <v>0.99163567374896211</v>
      </c>
      <c r="BF79" s="468">
        <f>AK79/(AK$34+SUM(O$35:O198))</f>
        <v>0.98569772524323607</v>
      </c>
      <c r="BG79" s="468">
        <f>AL79/(AL$34+SUM(P$35:P198))</f>
        <v>0.99578532137180853</v>
      </c>
      <c r="BH79" s="468">
        <f>AM79/(AM$34+SUM(Q$35:Q198))</f>
        <v>0.83940240733290561</v>
      </c>
      <c r="BI79" s="468">
        <f>AN79/(AN$34+SUM(R$35:R198))</f>
        <v>0.89236918902430695</v>
      </c>
      <c r="BJ79" s="468">
        <f>AO79/(AO$34+SUM(S$35:S198))</f>
        <v>0.85197182538103389</v>
      </c>
      <c r="BK79" s="468">
        <f>AP79/(AP$34+SUM(T$35:T198))</f>
        <v>0.99920410374058755</v>
      </c>
      <c r="BL79" s="468">
        <f>AQ79/(AQ$34+SUM(U$35:U198))</f>
        <v>0.94298086065584052</v>
      </c>
      <c r="BM79" s="468">
        <f t="shared" si="11"/>
        <v>0.95655846555941437</v>
      </c>
    </row>
    <row r="80" spans="1:65">
      <c r="A80" s="6">
        <f t="shared" si="12"/>
        <v>1945</v>
      </c>
      <c r="B80" s="464">
        <f>aluminum!P51</f>
        <v>870000</v>
      </c>
      <c r="C80" s="464">
        <f>antimony!M51</f>
        <v>27000</v>
      </c>
      <c r="D80" s="464" t="str">
        <f>bismuth!K51</f>
        <v>NA</v>
      </c>
      <c r="E80" s="464">
        <f>chromium!M51</f>
        <v>318000</v>
      </c>
      <c r="F80" s="464">
        <f>cobalt!M51</f>
        <v>4700</v>
      </c>
      <c r="G80" s="464">
        <f>copper!M51</f>
        <v>2110000</v>
      </c>
      <c r="H80" s="464">
        <f>gold!I51</f>
        <v>762</v>
      </c>
      <c r="I80" s="465">
        <f>indium!I51</f>
        <v>43.5</v>
      </c>
      <c r="J80" s="464">
        <f>lead!K51</f>
        <v>1250000</v>
      </c>
      <c r="K80" s="466">
        <f>lithium!H51</f>
        <v>2830</v>
      </c>
      <c r="L80" s="464">
        <f>manganese!K51</f>
        <v>1900000</v>
      </c>
      <c r="M80" s="464">
        <f>iron!J51</f>
        <v>159000000</v>
      </c>
      <c r="N80" s="6">
        <f>molybdenum!J51</f>
        <v>16300</v>
      </c>
      <c r="O80" s="464">
        <f>nickel!J51</f>
        <v>145000</v>
      </c>
      <c r="P80" s="466">
        <f>platinum!M51</f>
        <v>30</v>
      </c>
      <c r="Q80" s="464">
        <f>silver!L51</f>
        <v>5040</v>
      </c>
      <c r="R80" s="464">
        <f>tantalum!L51</f>
        <v>956</v>
      </c>
      <c r="S80" s="464">
        <f>tin!L51</f>
        <v>88400</v>
      </c>
      <c r="T80" s="464">
        <f>vanadium!I51</f>
        <v>1390</v>
      </c>
      <c r="U80" s="464">
        <f>zinc!J51</f>
        <v>1470000</v>
      </c>
      <c r="X80" s="464">
        <f>SUM(B$35:B199)-SUM(B$35:B80)+X$34</f>
        <v>33444440000</v>
      </c>
      <c r="Y80" s="464">
        <f>SUM(C$35:C199)-SUM(C$35:C80)+Y$34</f>
        <v>1806704500</v>
      </c>
      <c r="Z80" s="464">
        <f>SUM(D$35:D199)-SUM(D$35:D80)+Z$34</f>
        <v>683800</v>
      </c>
      <c r="AA80" s="464">
        <f>SUM(E$35:E199)-SUM(E$35:E80)+AA$34</f>
        <v>846227000</v>
      </c>
      <c r="AB80" s="464">
        <f>SUM(F$35:F199)-SUM(F$35:F80)+AB$34</f>
        <v>11368810</v>
      </c>
      <c r="AC80" s="464">
        <f>SUM(G$35:G199)-SUM(G$35:G80)+AC$34</f>
        <v>1347110000</v>
      </c>
      <c r="AD80" s="464">
        <f>SUM(H$35:H199)-SUM(H$35:H80)+AD$34</f>
        <v>161665</v>
      </c>
      <c r="AE80" s="464">
        <f>SUM(I$35:I199)-SUM(I$35:I80)+AE$34</f>
        <v>30749.699999999997</v>
      </c>
      <c r="AF80" s="464">
        <f>SUM(J$35:J199)-SUM(J$35:J80)+AF$34</f>
        <v>312110000</v>
      </c>
      <c r="AG80" s="464">
        <f>SUM(K$35:K199)-SUM(K$35:K80)+AG$34</f>
        <v>107748850</v>
      </c>
      <c r="AH80" s="464">
        <f>SUM(L$35:L199)-SUM(L$35:L80)+AH$34</f>
        <v>4912850000</v>
      </c>
      <c r="AI80" s="464">
        <f>SUM(M$35:M199)-SUM(M$35:M80)+AI$34</f>
        <v>251934000000</v>
      </c>
      <c r="AJ80" s="464">
        <f>SUM(N$35:N199)-SUM(N$35:N80)+AJ$34</f>
        <v>24421800</v>
      </c>
      <c r="AK80" s="464">
        <f>SUM(O$35:O199)-SUM(O$35:O80)+AK$34</f>
        <v>161931000</v>
      </c>
      <c r="AL80" s="464">
        <f>SUM(P$35:P199)-SUM(P$35:P80)+AL$34</f>
        <v>87383.7</v>
      </c>
      <c r="AM80" s="464">
        <f>SUM(Q$35:Q199)-SUM(Q$35:Q80)+AM$34</f>
        <v>1538940</v>
      </c>
      <c r="AN80" s="464">
        <f>SUM(R$35:R199)-SUM(R$35:R80)+AN$34</f>
        <v>195052</v>
      </c>
      <c r="AO80" s="464">
        <f>SUM(S$35:S199)-SUM(S$35:S80)+AO$34</f>
        <v>32025400</v>
      </c>
      <c r="AP80" s="464">
        <f>SUM(T$35:T199)-SUM(T$35:T80)+AP$34</f>
        <v>65298330</v>
      </c>
      <c r="AQ80" s="464">
        <f>SUM(U$35:U199)-SUM(U$35:U80)+AQ$34</f>
        <v>750280000</v>
      </c>
      <c r="AS80" s="468">
        <f>X80/(X$34+SUM(B$35:B199))</f>
        <v>0.99958772480340718</v>
      </c>
      <c r="AT80" s="468">
        <f>Y80/(Y$34+SUM(C$35:C199))</f>
        <v>0.99932591715912444</v>
      </c>
      <c r="AU80" s="468">
        <f>Z80/(Z$34+SUM(D$35:D199))</f>
        <v>1</v>
      </c>
      <c r="AV80" s="468">
        <f>AA80/(AA$34+SUM(E$35:E199))</f>
        <v>0.9916964769647697</v>
      </c>
      <c r="AW80" s="468">
        <f>AB80/(AB$34+SUM(F$35:F199))</f>
        <v>0.99390481119514484</v>
      </c>
      <c r="AX80" s="468">
        <f>AC80/(AC$34+SUM(G$35:G199))</f>
        <v>0.95641598355127233</v>
      </c>
      <c r="AY80" s="468">
        <f>AD80/(AD$34+SUM(H$35:H199))</f>
        <v>0.83127654541901908</v>
      </c>
      <c r="AZ80" s="468">
        <f>AE80/(AE$34+SUM(I$35:I199))</f>
        <v>0.98410691825912178</v>
      </c>
      <c r="BA80" s="468">
        <f>AF80/(AF$34+SUM(J$35:J199))</f>
        <v>0.89886960904312763</v>
      </c>
      <c r="BB80" s="468">
        <f>AG80/(AG$34+SUM(K$35:K199))</f>
        <v>0.99922234169638346</v>
      </c>
      <c r="BC80" s="468">
        <f>AH80/(AH$34+SUM(L$35:L199))</f>
        <v>0.98943091182880327</v>
      </c>
      <c r="BD80" s="468">
        <f>AI80/(AI$34+SUM(M$35:M199))</f>
        <v>0.97602721814770466</v>
      </c>
      <c r="BE80" s="468">
        <f>AJ80/(AJ$34+SUM(N$35:N199))</f>
        <v>0.99097426138539424</v>
      </c>
      <c r="BF80" s="468">
        <f>AK80/(AK$34+SUM(O$35:O199))</f>
        <v>0.984815878639419</v>
      </c>
      <c r="BG80" s="468">
        <f>AL80/(AL$34+SUM(P$35:P199))</f>
        <v>0.99544357219929724</v>
      </c>
      <c r="BH80" s="468">
        <f>AM80/(AM$34+SUM(Q$35:Q199))</f>
        <v>0.83666235361915431</v>
      </c>
      <c r="BI80" s="468">
        <f>AN80/(AN$34+SUM(R$35:R199))</f>
        <v>0.88801679042472303</v>
      </c>
      <c r="BJ80" s="468">
        <f>AO80/(AO$34+SUM(S$35:S199))</f>
        <v>0.84962659344449309</v>
      </c>
      <c r="BK80" s="468">
        <f>AP80/(AP$34+SUM(T$35:T199))</f>
        <v>0.99918283422053134</v>
      </c>
      <c r="BL80" s="468">
        <f>AQ80/(AQ$34+SUM(U$35:U199))</f>
        <v>0.94113692069552912</v>
      </c>
      <c r="BM80" s="468">
        <f t="shared" si="11"/>
        <v>0.95528618313482094</v>
      </c>
    </row>
    <row r="81" spans="1:65">
      <c r="A81" s="6">
        <f t="shared" si="12"/>
        <v>1946</v>
      </c>
      <c r="B81" s="464">
        <f>aluminum!P52</f>
        <v>790000</v>
      </c>
      <c r="C81" s="464">
        <f>antimony!M52</f>
        <v>26000</v>
      </c>
      <c r="D81" s="464" t="str">
        <f>bismuth!K52</f>
        <v>NA</v>
      </c>
      <c r="E81" s="464">
        <f>chromium!M52</f>
        <v>352000</v>
      </c>
      <c r="F81" s="464">
        <f>cobalt!M52</f>
        <v>3500</v>
      </c>
      <c r="G81" s="464">
        <f>copper!M52</f>
        <v>1780000</v>
      </c>
      <c r="H81" s="464">
        <f>gold!I52</f>
        <v>860</v>
      </c>
      <c r="I81" s="465">
        <f>indium!I52</f>
        <v>49.8</v>
      </c>
      <c r="J81" s="464">
        <f>lead!K52</f>
        <v>1030000</v>
      </c>
      <c r="K81" s="466">
        <f>lithium!H52</f>
        <v>4540</v>
      </c>
      <c r="L81" s="464">
        <f>manganese!K52</f>
        <v>1650000</v>
      </c>
      <c r="M81" s="464">
        <f>iron!J52</f>
        <v>154000000</v>
      </c>
      <c r="N81" s="6">
        <f>molybdenum!J52</f>
        <v>10800</v>
      </c>
      <c r="O81" s="464">
        <f>nickel!J52</f>
        <v>123000</v>
      </c>
      <c r="P81" s="466">
        <f>platinum!M52</f>
        <v>17.899999999999999</v>
      </c>
      <c r="Q81" s="464">
        <f>silver!L52</f>
        <v>3970</v>
      </c>
      <c r="R81" s="464">
        <f>tantalum!L52</f>
        <v>922</v>
      </c>
      <c r="S81" s="464">
        <f>tin!L52</f>
        <v>89400</v>
      </c>
      <c r="T81" s="464">
        <f>vanadium!I52</f>
        <v>1740</v>
      </c>
      <c r="U81" s="464">
        <f>zinc!J52</f>
        <v>1440000</v>
      </c>
      <c r="X81" s="464">
        <f>SUM(B$35:B200)-SUM(B$35:B81)+X$34</f>
        <v>33443650000</v>
      </c>
      <c r="Y81" s="464">
        <f>SUM(C$35:C200)-SUM(C$35:C81)+Y$34</f>
        <v>1806678500</v>
      </c>
      <c r="Z81" s="464">
        <f>SUM(D$35:D200)-SUM(D$35:D81)+Z$34</f>
        <v>683800</v>
      </c>
      <c r="AA81" s="464">
        <f>SUM(E$35:E200)-SUM(E$35:E81)+AA$34</f>
        <v>845875000</v>
      </c>
      <c r="AB81" s="464">
        <f>SUM(F$35:F200)-SUM(F$35:F81)+AB$34</f>
        <v>11365310</v>
      </c>
      <c r="AC81" s="464">
        <f>SUM(G$35:G200)-SUM(G$35:G81)+AC$34</f>
        <v>1345330000</v>
      </c>
      <c r="AD81" s="464">
        <f>SUM(H$35:H200)-SUM(H$35:H81)+AD$34</f>
        <v>160805</v>
      </c>
      <c r="AE81" s="464">
        <f>SUM(I$35:I200)-SUM(I$35:I81)+AE$34</f>
        <v>30699.9</v>
      </c>
      <c r="AF81" s="464">
        <f>SUM(J$35:J200)-SUM(J$35:J81)+AF$34</f>
        <v>311080000</v>
      </c>
      <c r="AG81" s="464">
        <f>SUM(K$35:K200)-SUM(K$35:K81)+AG$34</f>
        <v>107744310</v>
      </c>
      <c r="AH81" s="464">
        <f>SUM(L$35:L200)-SUM(L$35:L81)+AH$34</f>
        <v>4911200000</v>
      </c>
      <c r="AI81" s="464">
        <f>SUM(M$35:M200)-SUM(M$35:M81)+AI$34</f>
        <v>251780000000</v>
      </c>
      <c r="AJ81" s="464">
        <f>SUM(N$35:N200)-SUM(N$35:N81)+AJ$34</f>
        <v>24411000</v>
      </c>
      <c r="AK81" s="464">
        <f>SUM(O$35:O200)-SUM(O$35:O81)+AK$34</f>
        <v>161808000</v>
      </c>
      <c r="AL81" s="464">
        <f>SUM(P$35:P200)-SUM(P$35:P81)+AL$34</f>
        <v>87365.8</v>
      </c>
      <c r="AM81" s="464">
        <f>SUM(Q$35:Q200)-SUM(Q$35:Q81)+AM$34</f>
        <v>1534970</v>
      </c>
      <c r="AN81" s="464">
        <f>SUM(R$35:R200)-SUM(R$35:R81)+AN$34</f>
        <v>194130</v>
      </c>
      <c r="AO81" s="464">
        <f>SUM(S$35:S200)-SUM(S$35:S81)+AO$34</f>
        <v>31936000</v>
      </c>
      <c r="AP81" s="464">
        <f>SUM(T$35:T200)-SUM(T$35:T81)+AP$34</f>
        <v>65296590</v>
      </c>
      <c r="AQ81" s="464">
        <f>SUM(U$35:U200)-SUM(U$35:U81)+AQ$34</f>
        <v>748840000</v>
      </c>
      <c r="AS81" s="468">
        <f>X81/(X$34+SUM(B$35:B200))</f>
        <v>0.99956411327627159</v>
      </c>
      <c r="AT81" s="468">
        <f>Y81/(Y$34+SUM(C$35:C200))</f>
        <v>0.99931153601719114</v>
      </c>
      <c r="AU81" s="468">
        <f>Z81/(Z$34+SUM(D$35:D200))</f>
        <v>1</v>
      </c>
      <c r="AV81" s="468">
        <f>AA81/(AA$34+SUM(E$35:E200))</f>
        <v>0.991283966893723</v>
      </c>
      <c r="AW81" s="468">
        <f>AB81/(AB$34+SUM(F$35:F200))</f>
        <v>0.99359882782140707</v>
      </c>
      <c r="AX81" s="468">
        <f>AC81/(AC$34+SUM(G$35:G200))</f>
        <v>0.95515222598825134</v>
      </c>
      <c r="AY81" s="468">
        <f>AD81/(AD$34+SUM(H$35:H200))</f>
        <v>0.82685445140324354</v>
      </c>
      <c r="AZ81" s="468">
        <f>AE81/(AE$34+SUM(I$35:I200))</f>
        <v>0.98251312955453929</v>
      </c>
      <c r="BA81" s="468">
        <f>AF81/(AF$34+SUM(J$35:J200))</f>
        <v>0.89590323277413786</v>
      </c>
      <c r="BB81" s="468">
        <f>AG81/(AG$34+SUM(K$35:K200))</f>
        <v>0.9991802394425654</v>
      </c>
      <c r="BC81" s="468">
        <f>AH81/(AH$34+SUM(L$35:L200))</f>
        <v>0.98909860756457424</v>
      </c>
      <c r="BD81" s="468">
        <f>AI81/(AI$34+SUM(M$35:M200))</f>
        <v>0.97543060081302668</v>
      </c>
      <c r="BE81" s="468">
        <f>AJ81/(AJ$34+SUM(N$35:N200))</f>
        <v>0.99053602497272353</v>
      </c>
      <c r="BF81" s="468">
        <f>AK81/(AK$34+SUM(O$35:O200))</f>
        <v>0.9840678294513534</v>
      </c>
      <c r="BG81" s="468">
        <f>AL81/(AL$34+SUM(P$35:P200))</f>
        <v>0.99523966185969881</v>
      </c>
      <c r="BH81" s="468">
        <f>AM81/(AM$34+SUM(Q$35:Q200))</f>
        <v>0.83450401765812399</v>
      </c>
      <c r="BI81" s="468">
        <f>AN81/(AN$34+SUM(R$35:R200))</f>
        <v>0.88381918424395289</v>
      </c>
      <c r="BJ81" s="468">
        <f>AO81/(AO$34+SUM(S$35:S200))</f>
        <v>0.84725483173491456</v>
      </c>
      <c r="BK81" s="468">
        <f>AP81/(AP$34+SUM(T$35:T200))</f>
        <v>0.99915620906592872</v>
      </c>
      <c r="BL81" s="468">
        <f>AQ81/(AQ$34+SUM(U$35:U200))</f>
        <v>0.93933061216297919</v>
      </c>
      <c r="BM81" s="468">
        <f t="shared" si="11"/>
        <v>0.95408996513493061</v>
      </c>
    </row>
    <row r="82" spans="1:65">
      <c r="A82" s="6">
        <f t="shared" si="12"/>
        <v>1947</v>
      </c>
      <c r="B82" s="464">
        <f>aluminum!P53</f>
        <v>1080000</v>
      </c>
      <c r="C82" s="464">
        <f>antimony!M53</f>
        <v>38000</v>
      </c>
      <c r="D82" s="464" t="str">
        <f>bismuth!K53</f>
        <v>NA</v>
      </c>
      <c r="E82" s="464">
        <f>chromium!M53</f>
        <v>521000</v>
      </c>
      <c r="F82" s="464">
        <f>cobalt!M53</f>
        <v>5000</v>
      </c>
      <c r="G82" s="464">
        <f>copper!M53</f>
        <v>2130000</v>
      </c>
      <c r="H82" s="464">
        <f>gold!I53</f>
        <v>900</v>
      </c>
      <c r="I82" s="465">
        <f>indium!I53</f>
        <v>23.3</v>
      </c>
      <c r="J82" s="464">
        <f>lead!K53</f>
        <v>1310000</v>
      </c>
      <c r="K82" s="466">
        <f>lithium!H53</f>
        <v>5350</v>
      </c>
      <c r="L82" s="464">
        <f>manganese!K53</f>
        <v>1750000</v>
      </c>
      <c r="M82" s="464">
        <f>iron!J53</f>
        <v>184000000</v>
      </c>
      <c r="N82" s="6">
        <f>molybdenum!J53</f>
        <v>14000</v>
      </c>
      <c r="O82" s="464">
        <f>nickel!J53</f>
        <v>140000</v>
      </c>
      <c r="P82" s="466">
        <f>platinum!M53</f>
        <v>15.6</v>
      </c>
      <c r="Q82" s="464">
        <f>silver!L53</f>
        <v>5220</v>
      </c>
      <c r="R82" s="464">
        <f>tantalum!L53</f>
        <v>1000</v>
      </c>
      <c r="S82" s="464">
        <f>tin!L53</f>
        <v>115000</v>
      </c>
      <c r="T82" s="464" t="str">
        <f>vanadium!I53</f>
        <v>NA</v>
      </c>
      <c r="U82" s="464">
        <f>zinc!J53</f>
        <v>1600000</v>
      </c>
      <c r="X82" s="464">
        <f>SUM(B$35:B201)-SUM(B$35:B82)+X$34</f>
        <v>33442570000</v>
      </c>
      <c r="Y82" s="464">
        <f>SUM(C$35:C201)-SUM(C$35:C82)+Y$34</f>
        <v>1806640500</v>
      </c>
      <c r="Z82" s="464">
        <f>SUM(D$35:D201)-SUM(D$35:D82)+Z$34</f>
        <v>683800</v>
      </c>
      <c r="AA82" s="464">
        <f>SUM(E$35:E201)-SUM(E$35:E82)+AA$34</f>
        <v>845354000</v>
      </c>
      <c r="AB82" s="464">
        <f>SUM(F$35:F201)-SUM(F$35:F82)+AB$34</f>
        <v>11360310</v>
      </c>
      <c r="AC82" s="464">
        <f>SUM(G$35:G201)-SUM(G$35:G82)+AC$34</f>
        <v>1343200000</v>
      </c>
      <c r="AD82" s="464">
        <f>SUM(H$35:H201)-SUM(H$35:H82)+AD$34</f>
        <v>159905</v>
      </c>
      <c r="AE82" s="464">
        <f>SUM(I$35:I201)-SUM(I$35:I82)+AE$34</f>
        <v>30676.6</v>
      </c>
      <c r="AF82" s="464">
        <f>SUM(J$35:J201)-SUM(J$35:J82)+AF$34</f>
        <v>309770000</v>
      </c>
      <c r="AG82" s="464">
        <f>SUM(K$35:K201)-SUM(K$35:K82)+AG$34</f>
        <v>107738960</v>
      </c>
      <c r="AH82" s="464">
        <f>SUM(L$35:L201)-SUM(L$35:L82)+AH$34</f>
        <v>4909450000</v>
      </c>
      <c r="AI82" s="464">
        <f>SUM(M$35:M201)-SUM(M$35:M82)+AI$34</f>
        <v>251596000000</v>
      </c>
      <c r="AJ82" s="464">
        <f>SUM(N$35:N201)-SUM(N$35:N82)+AJ$34</f>
        <v>24397000</v>
      </c>
      <c r="AK82" s="464">
        <f>SUM(O$35:O201)-SUM(O$35:O82)+AK$34</f>
        <v>161668000</v>
      </c>
      <c r="AL82" s="464">
        <f>SUM(P$35:P201)-SUM(P$35:P82)+AL$34</f>
        <v>87350.2</v>
      </c>
      <c r="AM82" s="464">
        <f>SUM(Q$35:Q201)-SUM(Q$35:Q82)+AM$34</f>
        <v>1529750</v>
      </c>
      <c r="AN82" s="464">
        <f>SUM(R$35:R201)-SUM(R$35:R82)+AN$34</f>
        <v>193130</v>
      </c>
      <c r="AO82" s="464">
        <f>SUM(S$35:S201)-SUM(S$35:S82)+AO$34</f>
        <v>31821000</v>
      </c>
      <c r="AP82" s="464">
        <f>SUM(T$35:T201)-SUM(T$35:T82)+AP$34</f>
        <v>65296590</v>
      </c>
      <c r="AQ82" s="464">
        <f>SUM(U$35:U201)-SUM(U$35:U82)+AQ$34</f>
        <v>747240000</v>
      </c>
      <c r="AS82" s="468">
        <f>X82/(X$34+SUM(B$35:B201))</f>
        <v>0.99953183422651659</v>
      </c>
      <c r="AT82" s="468">
        <f>Y82/(Y$34+SUM(C$35:C201))</f>
        <v>0.99929051742513464</v>
      </c>
      <c r="AU82" s="468">
        <f>Z82/(Z$34+SUM(D$35:D201))</f>
        <v>1</v>
      </c>
      <c r="AV82" s="468">
        <f>AA82/(AA$34+SUM(E$35:E201))</f>
        <v>0.99067340511242952</v>
      </c>
      <c r="AW82" s="468">
        <f>AB82/(AB$34+SUM(F$35:F201))</f>
        <v>0.99316170871606757</v>
      </c>
      <c r="AX82" s="468">
        <f>AC82/(AC$34+SUM(G$35:G201))</f>
        <v>0.95363997676958012</v>
      </c>
      <c r="AY82" s="468">
        <f>AD82/(AD$34+SUM(H$35:H201))</f>
        <v>0.8222266785960366</v>
      </c>
      <c r="AZ82" s="468">
        <f>AE82/(AE$34+SUM(I$35:I201))</f>
        <v>0.98176744126504578</v>
      </c>
      <c r="BA82" s="468">
        <f>AF82/(AF$34+SUM(J$35:J201))</f>
        <v>0.89213046295629639</v>
      </c>
      <c r="BB82" s="468">
        <f>AG82/(AG$34+SUM(K$35:K201))</f>
        <v>0.99913062555315435</v>
      </c>
      <c r="BC82" s="468">
        <f>AH82/(AH$34+SUM(L$35:L201))</f>
        <v>0.98874616364796775</v>
      </c>
      <c r="BD82" s="468">
        <f>AI82/(AI$34+SUM(M$35:M201))</f>
        <v>0.97471775932224269</v>
      </c>
      <c r="BE82" s="468">
        <f>AJ82/(AJ$34+SUM(N$35:N201))</f>
        <v>0.98996794073407623</v>
      </c>
      <c r="BF82" s="468">
        <f>AK82/(AK$34+SUM(O$35:O201))</f>
        <v>0.98321639135111616</v>
      </c>
      <c r="BG82" s="468">
        <f>AL82/(AL$34+SUM(P$35:P201))</f>
        <v>0.99506195228999295</v>
      </c>
      <c r="BH82" s="468">
        <f>AM82/(AM$34+SUM(Q$35:Q201))</f>
        <v>0.83166610488316717</v>
      </c>
      <c r="BI82" s="468">
        <f>AN82/(AN$34+SUM(R$35:R201))</f>
        <v>0.8792664660435513</v>
      </c>
      <c r="BJ82" s="468">
        <f>AO82/(AO$34+SUM(S$35:S201))</f>
        <v>0.84420390783556842</v>
      </c>
      <c r="BK82" s="468">
        <f>AP82/(AP$34+SUM(T$35:T201))</f>
        <v>0.99915620906592872</v>
      </c>
      <c r="BL82" s="468">
        <f>AQ82/(AQ$34+SUM(U$35:U201))</f>
        <v>0.93732360268236814</v>
      </c>
      <c r="BM82" s="468">
        <f t="shared" si="11"/>
        <v>0.9527439574238119</v>
      </c>
    </row>
    <row r="83" spans="1:65">
      <c r="A83" s="6">
        <f t="shared" si="12"/>
        <v>1948</v>
      </c>
      <c r="B83" s="464">
        <f>aluminum!P54</f>
        <v>1270000</v>
      </c>
      <c r="C83" s="464">
        <f>antimony!M54</f>
        <v>45000</v>
      </c>
      <c r="D83" s="464" t="str">
        <f>bismuth!K54</f>
        <v>NA</v>
      </c>
      <c r="E83" s="464">
        <f>chromium!M54</f>
        <v>644000</v>
      </c>
      <c r="F83" s="464">
        <f>cobalt!M54</f>
        <v>6100</v>
      </c>
      <c r="G83" s="464">
        <f>copper!M54</f>
        <v>2210000</v>
      </c>
      <c r="H83" s="464">
        <f>gold!I54</f>
        <v>932</v>
      </c>
      <c r="I83" s="465">
        <f>indium!I54</f>
        <v>29.5</v>
      </c>
      <c r="J83" s="464">
        <f>lead!K54</f>
        <v>1380000</v>
      </c>
      <c r="K83" s="466">
        <f>lithium!H54</f>
        <v>5450</v>
      </c>
      <c r="L83" s="464">
        <f>manganese!K54</f>
        <v>1830000</v>
      </c>
      <c r="M83" s="464">
        <f>iron!J54</f>
        <v>211000000</v>
      </c>
      <c r="N83" s="6">
        <f>molybdenum!J54</f>
        <v>13600</v>
      </c>
      <c r="O83" s="464">
        <f>nickel!J54</f>
        <v>151000</v>
      </c>
      <c r="P83" s="466">
        <f>platinum!M54</f>
        <v>16.3</v>
      </c>
      <c r="Q83" s="464">
        <f>silver!L54</f>
        <v>5440</v>
      </c>
      <c r="R83" s="464">
        <f>tantalum!L54</f>
        <v>1100</v>
      </c>
      <c r="S83" s="464">
        <f>tin!L54</f>
        <v>156000</v>
      </c>
      <c r="T83" s="464" t="str">
        <f>vanadium!I54</f>
        <v>NA</v>
      </c>
      <c r="U83" s="464">
        <f>zinc!J54</f>
        <v>1690000</v>
      </c>
      <c r="X83" s="464">
        <f>SUM(B$35:B202)-SUM(B$35:B83)+X$34</f>
        <v>33441300000</v>
      </c>
      <c r="Y83" s="464">
        <f>SUM(C$35:C202)-SUM(C$35:C83)+Y$34</f>
        <v>1806595500</v>
      </c>
      <c r="Z83" s="464">
        <f>SUM(D$35:D202)-SUM(D$35:D83)+Z$34</f>
        <v>683800</v>
      </c>
      <c r="AA83" s="464">
        <f>SUM(E$35:E202)-SUM(E$35:E83)+AA$34</f>
        <v>844710000</v>
      </c>
      <c r="AB83" s="464">
        <f>SUM(F$35:F202)-SUM(F$35:F83)+AB$34</f>
        <v>11354210</v>
      </c>
      <c r="AC83" s="464">
        <f>SUM(G$35:G202)-SUM(G$35:G83)+AC$34</f>
        <v>1340990000</v>
      </c>
      <c r="AD83" s="464">
        <f>SUM(H$35:H202)-SUM(H$35:H83)+AD$34</f>
        <v>158973</v>
      </c>
      <c r="AE83" s="464">
        <f>SUM(I$35:I202)-SUM(I$35:I83)+AE$34</f>
        <v>30647.1</v>
      </c>
      <c r="AF83" s="464">
        <f>SUM(J$35:J202)-SUM(J$35:J83)+AF$34</f>
        <v>308390000</v>
      </c>
      <c r="AG83" s="464">
        <f>SUM(K$35:K202)-SUM(K$35:K83)+AG$34</f>
        <v>107733510</v>
      </c>
      <c r="AH83" s="464">
        <f>SUM(L$35:L202)-SUM(L$35:L83)+AH$34</f>
        <v>4907620000</v>
      </c>
      <c r="AI83" s="464">
        <f>SUM(M$35:M202)-SUM(M$35:M83)+AI$34</f>
        <v>251385000000</v>
      </c>
      <c r="AJ83" s="464">
        <f>SUM(N$35:N202)-SUM(N$35:N83)+AJ$34</f>
        <v>24383400</v>
      </c>
      <c r="AK83" s="464">
        <f>SUM(O$35:O202)-SUM(O$35:O83)+AK$34</f>
        <v>161517000</v>
      </c>
      <c r="AL83" s="464">
        <f>SUM(P$35:P202)-SUM(P$35:P83)+AL$34</f>
        <v>87333.9</v>
      </c>
      <c r="AM83" s="464">
        <f>SUM(Q$35:Q202)-SUM(Q$35:Q83)+AM$34</f>
        <v>1524310</v>
      </c>
      <c r="AN83" s="464">
        <f>SUM(R$35:R202)-SUM(R$35:R83)+AN$34</f>
        <v>192030</v>
      </c>
      <c r="AO83" s="464">
        <f>SUM(S$35:S202)-SUM(S$35:S83)+AO$34</f>
        <v>31665000</v>
      </c>
      <c r="AP83" s="464">
        <f>SUM(T$35:T202)-SUM(T$35:T83)+AP$34</f>
        <v>65296590</v>
      </c>
      <c r="AQ83" s="464">
        <f>SUM(U$35:U202)-SUM(U$35:U83)+AQ$34</f>
        <v>745550000</v>
      </c>
      <c r="AS83" s="468">
        <f>X83/(X$34+SUM(B$35:B202))</f>
        <v>0.99949387645504539</v>
      </c>
      <c r="AT83" s="468">
        <f>Y83/(Y$34+SUM(C$35:C202))</f>
        <v>0.99926562698717303</v>
      </c>
      <c r="AU83" s="468">
        <f>Z83/(Z$34+SUM(D$35:D202))</f>
        <v>1</v>
      </c>
      <c r="AV83" s="468">
        <f>AA83/(AA$34+SUM(E$35:E202))</f>
        <v>0.98991869918699182</v>
      </c>
      <c r="AW83" s="468">
        <f>AB83/(AB$34+SUM(F$35:F202))</f>
        <v>0.9926284234075532</v>
      </c>
      <c r="AX83" s="468">
        <f>AC83/(AC$34+SUM(G$35:G202))</f>
        <v>0.95207092945818883</v>
      </c>
      <c r="AY83" s="468">
        <f>AD83/(AD$34+SUM(H$35:H202))</f>
        <v>0.81743436275568448</v>
      </c>
      <c r="AZ83" s="468">
        <f>AE83/(AE$34+SUM(I$35:I202))</f>
        <v>0.98082332948221063</v>
      </c>
      <c r="BA83" s="468">
        <f>AF83/(AF$34+SUM(J$35:J202))</f>
        <v>0.88815609475124202</v>
      </c>
      <c r="BB83" s="468">
        <f>AG83/(AG$34+SUM(K$35:K202))</f>
        <v>0.99908008430132422</v>
      </c>
      <c r="BC83" s="468">
        <f>AH83/(AH$34+SUM(L$35:L202))</f>
        <v>0.98837760800945917</v>
      </c>
      <c r="BD83" s="468">
        <f>AI83/(AI$34+SUM(M$35:M202))</f>
        <v>0.97390031609096317</v>
      </c>
      <c r="BE83" s="468">
        <f>AJ83/(AJ$34+SUM(N$35:N202))</f>
        <v>0.98941608747367604</v>
      </c>
      <c r="BF83" s="468">
        <f>AK83/(AK$34+SUM(O$35:O202))</f>
        <v>0.98229805454300312</v>
      </c>
      <c r="BG83" s="468">
        <f>AL83/(AL$34+SUM(P$35:P202))</f>
        <v>0.99487626857292832</v>
      </c>
      <c r="BH83" s="468">
        <f>AM83/(AM$34+SUM(Q$35:Q202))</f>
        <v>0.8287085865889593</v>
      </c>
      <c r="BI83" s="468">
        <f>AN83/(AN$34+SUM(R$35:R202))</f>
        <v>0.87425847602310958</v>
      </c>
      <c r="BJ83" s="468">
        <f>AO83/(AO$34+SUM(S$35:S202))</f>
        <v>0.84006526324167297</v>
      </c>
      <c r="BK83" s="468">
        <f>AP83/(AP$34+SUM(T$35:T202))</f>
        <v>0.99915620906592872</v>
      </c>
      <c r="BL83" s="468">
        <f>AQ83/(AQ$34+SUM(U$35:U202))</f>
        <v>0.93520369891847277</v>
      </c>
      <c r="BM83" s="468">
        <f t="shared" si="11"/>
        <v>0.95125659976567933</v>
      </c>
    </row>
    <row r="84" spans="1:65">
      <c r="A84" s="6">
        <f t="shared" si="12"/>
        <v>1949</v>
      </c>
      <c r="B84" s="464">
        <f>aluminum!P55</f>
        <v>1310000</v>
      </c>
      <c r="C84" s="464">
        <f>antimony!M55</f>
        <v>37000</v>
      </c>
      <c r="D84" s="464" t="str">
        <f>bismuth!K55</f>
        <v>NA</v>
      </c>
      <c r="E84" s="464">
        <f>chromium!M55</f>
        <v>650000</v>
      </c>
      <c r="F84" s="464">
        <f>cobalt!M55</f>
        <v>5900</v>
      </c>
      <c r="G84" s="464">
        <f>copper!M55</f>
        <v>2140000</v>
      </c>
      <c r="H84" s="464">
        <f>gold!I55</f>
        <v>964</v>
      </c>
      <c r="I84" s="465">
        <f>indium!I55</f>
        <v>29.5</v>
      </c>
      <c r="J84" s="464">
        <f>lead!K55</f>
        <v>1370000</v>
      </c>
      <c r="K84" s="466">
        <f>lithium!H55</f>
        <v>6270</v>
      </c>
      <c r="L84" s="464">
        <f>manganese!K55</f>
        <v>2160000</v>
      </c>
      <c r="M84" s="464">
        <f>iron!J55</f>
        <v>223000000</v>
      </c>
      <c r="N84" s="6">
        <f>molybdenum!J55</f>
        <v>11400</v>
      </c>
      <c r="O84" s="464">
        <f>nickel!J55</f>
        <v>146000</v>
      </c>
      <c r="P84" s="466">
        <f>platinum!M55</f>
        <v>17.899999999999999</v>
      </c>
      <c r="Q84" s="464">
        <f>silver!L55</f>
        <v>5570</v>
      </c>
      <c r="R84" s="464">
        <f>tantalum!L55</f>
        <v>1300</v>
      </c>
      <c r="S84" s="464">
        <f>tin!L55</f>
        <v>164000</v>
      </c>
      <c r="T84" s="464" t="str">
        <f>vanadium!I55</f>
        <v>NA</v>
      </c>
      <c r="U84" s="464">
        <f>zinc!J55</f>
        <v>1730000</v>
      </c>
      <c r="X84" s="464">
        <f>SUM(B$35:B203)-SUM(B$35:B84)+X$34</f>
        <v>33439990000</v>
      </c>
      <c r="Y84" s="464">
        <f>SUM(C$35:C203)-SUM(C$35:C84)+Y$34</f>
        <v>1806558500</v>
      </c>
      <c r="Z84" s="464">
        <f>SUM(D$35:D203)-SUM(D$35:D84)+Z$34</f>
        <v>683800</v>
      </c>
      <c r="AA84" s="464">
        <f>SUM(E$35:E203)-SUM(E$35:E84)+AA$34</f>
        <v>844060000</v>
      </c>
      <c r="AB84" s="464">
        <f>SUM(F$35:F203)-SUM(F$35:F84)+AB$34</f>
        <v>11348310</v>
      </c>
      <c r="AC84" s="464">
        <f>SUM(G$35:G203)-SUM(G$35:G84)+AC$34</f>
        <v>1338850000</v>
      </c>
      <c r="AD84" s="464">
        <f>SUM(H$35:H203)-SUM(H$35:H84)+AD$34</f>
        <v>158009</v>
      </c>
      <c r="AE84" s="464">
        <f>SUM(I$35:I203)-SUM(I$35:I84)+AE$34</f>
        <v>30617.599999999999</v>
      </c>
      <c r="AF84" s="464">
        <f>SUM(J$35:J203)-SUM(J$35:J84)+AF$34</f>
        <v>307020000</v>
      </c>
      <c r="AG84" s="464">
        <f>SUM(K$35:K203)-SUM(K$35:K84)+AG$34</f>
        <v>107727240</v>
      </c>
      <c r="AH84" s="464">
        <f>SUM(L$35:L203)-SUM(L$35:L84)+AH$34</f>
        <v>4905460000</v>
      </c>
      <c r="AI84" s="464">
        <f>SUM(M$35:M203)-SUM(M$35:M84)+AI$34</f>
        <v>251162000000</v>
      </c>
      <c r="AJ84" s="464">
        <f>SUM(N$35:N203)-SUM(N$35:N84)+AJ$34</f>
        <v>24372000</v>
      </c>
      <c r="AK84" s="464">
        <f>SUM(O$35:O203)-SUM(O$35:O84)+AK$34</f>
        <v>161371000</v>
      </c>
      <c r="AL84" s="464">
        <f>SUM(P$35:P203)-SUM(P$35:P84)+AL$34</f>
        <v>87316</v>
      </c>
      <c r="AM84" s="464">
        <f>SUM(Q$35:Q203)-SUM(Q$35:Q84)+AM$34</f>
        <v>1518740</v>
      </c>
      <c r="AN84" s="464">
        <f>SUM(R$35:R203)-SUM(R$35:R84)+AN$34</f>
        <v>190730</v>
      </c>
      <c r="AO84" s="464">
        <f>SUM(S$35:S203)-SUM(S$35:S84)+AO$34</f>
        <v>31501000</v>
      </c>
      <c r="AP84" s="464">
        <f>SUM(T$35:T203)-SUM(T$35:T84)+AP$34</f>
        <v>65296590</v>
      </c>
      <c r="AQ84" s="464">
        <f>SUM(U$35:U203)-SUM(U$35:U84)+AQ$34</f>
        <v>743820000</v>
      </c>
      <c r="AS84" s="468">
        <f>X84/(X$34+SUM(B$35:B203))</f>
        <v>0.99945472316321293</v>
      </c>
      <c r="AT84" s="468">
        <f>Y84/(Y$34+SUM(C$35:C203))</f>
        <v>0.99924516151596021</v>
      </c>
      <c r="AU84" s="468">
        <f>Z84/(Z$34+SUM(D$35:D203))</f>
        <v>1</v>
      </c>
      <c r="AV84" s="468">
        <f>AA84/(AA$34+SUM(E$35:E203))</f>
        <v>0.98915696183988866</v>
      </c>
      <c r="AW84" s="468">
        <f>AB84/(AB$34+SUM(F$35:F203))</f>
        <v>0.99211262286325252</v>
      </c>
      <c r="AX84" s="468">
        <f>AC84/(AC$34+SUM(G$35:G203))</f>
        <v>0.95055158047792754</v>
      </c>
      <c r="AY84" s="468">
        <f>AD84/(AD$34+SUM(H$35:H203))</f>
        <v>0.8124775038821872</v>
      </c>
      <c r="AZ84" s="468">
        <f>AE84/(AE$34+SUM(I$35:I203))</f>
        <v>0.97987921769937558</v>
      </c>
      <c r="BA84" s="468">
        <f>AF84/(AF$34+SUM(J$35:J203))</f>
        <v>0.88421052631578945</v>
      </c>
      <c r="BB84" s="468">
        <f>AG84/(AG$34+SUM(K$35:K203))</f>
        <v>0.99902193867765932</v>
      </c>
      <c r="BC84" s="468">
        <f>AH84/(AH$34+SUM(L$35:L203))</f>
        <v>0.98794259151810482</v>
      </c>
      <c r="BD84" s="468">
        <f>AI84/(AI$34+SUM(M$35:M203))</f>
        <v>0.97303638319724128</v>
      </c>
      <c r="BE84" s="468">
        <f>AJ84/(AJ$34+SUM(N$35:N203))</f>
        <v>0.98895350459363474</v>
      </c>
      <c r="BF84" s="468">
        <f>AK84/(AK$34+SUM(O$35:O203))</f>
        <v>0.9814101262384699</v>
      </c>
      <c r="BG84" s="468">
        <f>AL84/(AL$34+SUM(P$35:P203))</f>
        <v>0.99467235823333</v>
      </c>
      <c r="BH84" s="468">
        <f>AM84/(AM$34+SUM(Q$35:Q203))</f>
        <v>0.82568039230610313</v>
      </c>
      <c r="BI84" s="468">
        <f>AN84/(AN$34+SUM(R$35:R203))</f>
        <v>0.8683399423625876</v>
      </c>
      <c r="BJ84" s="468">
        <f>AO84/(AO$34+SUM(S$35:S203))</f>
        <v>0.83571438046347513</v>
      </c>
      <c r="BK84" s="468">
        <f>AP84/(AP$34+SUM(T$35:T203))</f>
        <v>0.99915620906592872</v>
      </c>
      <c r="BL84" s="468">
        <f>AQ84/(AQ$34+SUM(U$35:U203))</f>
        <v>0.93303361991756206</v>
      </c>
      <c r="BM84" s="468">
        <f t="shared" si="11"/>
        <v>0.94970248721658468</v>
      </c>
    </row>
    <row r="85" spans="1:65">
      <c r="A85" s="6">
        <f t="shared" si="12"/>
        <v>1950</v>
      </c>
      <c r="B85" s="464">
        <f>aluminum!P56</f>
        <v>1490000</v>
      </c>
      <c r="C85" s="464">
        <f>antimony!M56</f>
        <v>50000</v>
      </c>
      <c r="D85" s="464" t="str">
        <f>bismuth!K56</f>
        <v>NA</v>
      </c>
      <c r="E85" s="464">
        <f>chromium!M56</f>
        <v>720000</v>
      </c>
      <c r="F85" s="464">
        <f>cobalt!M56</f>
        <v>7170</v>
      </c>
      <c r="G85" s="464">
        <f>copper!M56</f>
        <v>2380000</v>
      </c>
      <c r="H85" s="464">
        <f>gold!I56</f>
        <v>879</v>
      </c>
      <c r="I85" s="465">
        <f>indium!I56</f>
        <v>41.1</v>
      </c>
      <c r="J85" s="464">
        <f>lead!K56</f>
        <v>1640000</v>
      </c>
      <c r="K85" s="466">
        <f>lithium!H56</f>
        <v>18000</v>
      </c>
      <c r="L85" s="464">
        <f>manganese!K56</f>
        <v>2530000</v>
      </c>
      <c r="M85" s="464">
        <f>iron!J56</f>
        <v>250000000</v>
      </c>
      <c r="N85" s="6">
        <f>molybdenum!J56</f>
        <v>14500</v>
      </c>
      <c r="O85" s="464">
        <f>nickel!J56</f>
        <v>145000</v>
      </c>
      <c r="P85" s="466">
        <f>platinum!M56</f>
        <v>18.7</v>
      </c>
      <c r="Q85" s="464">
        <f>silver!L56</f>
        <v>6320</v>
      </c>
      <c r="R85" s="464">
        <f>tantalum!L56</f>
        <v>1610</v>
      </c>
      <c r="S85" s="464">
        <f>tin!L56</f>
        <v>172000</v>
      </c>
      <c r="T85" s="464" t="str">
        <f>vanadium!I56</f>
        <v>NA</v>
      </c>
      <c r="U85" s="464">
        <f>zinc!J56</f>
        <v>2150000</v>
      </c>
      <c r="X85" s="464">
        <f>SUM(B$35:B204)-SUM(B$35:B85)+X$34</f>
        <v>33438500000</v>
      </c>
      <c r="Y85" s="464">
        <f>SUM(C$35:C204)-SUM(C$35:C85)+Y$34</f>
        <v>1806508500</v>
      </c>
      <c r="Z85" s="464">
        <f>SUM(D$35:D204)-SUM(D$35:D85)+Z$34</f>
        <v>683800</v>
      </c>
      <c r="AA85" s="464">
        <f>SUM(E$35:E204)-SUM(E$35:E85)+AA$34</f>
        <v>843340000</v>
      </c>
      <c r="AB85" s="464">
        <f>SUM(F$35:F204)-SUM(F$35:F85)+AB$34</f>
        <v>11341140</v>
      </c>
      <c r="AC85" s="464">
        <f>SUM(G$35:G204)-SUM(G$35:G85)+AC$34</f>
        <v>1336470000</v>
      </c>
      <c r="AD85" s="464">
        <f>SUM(H$35:H204)-SUM(H$35:H85)+AD$34</f>
        <v>157130</v>
      </c>
      <c r="AE85" s="464">
        <f>SUM(I$35:I204)-SUM(I$35:I85)+AE$34</f>
        <v>30576.5</v>
      </c>
      <c r="AF85" s="464">
        <f>SUM(J$35:J204)-SUM(J$35:J85)+AF$34</f>
        <v>305380000</v>
      </c>
      <c r="AG85" s="464">
        <f>SUM(K$35:K204)-SUM(K$35:K85)+AG$34</f>
        <v>107709240</v>
      </c>
      <c r="AH85" s="464">
        <f>SUM(L$35:L204)-SUM(L$35:L85)+AH$34</f>
        <v>4902930000</v>
      </c>
      <c r="AI85" s="464">
        <f>SUM(M$35:M204)-SUM(M$35:M85)+AI$34</f>
        <v>250912000000</v>
      </c>
      <c r="AJ85" s="464">
        <f>SUM(N$35:N204)-SUM(N$35:N85)+AJ$34</f>
        <v>24357500</v>
      </c>
      <c r="AK85" s="464">
        <f>SUM(O$35:O204)-SUM(O$35:O85)+AK$34</f>
        <v>161226000</v>
      </c>
      <c r="AL85" s="464">
        <f>SUM(P$35:P204)-SUM(P$35:P85)+AL$34</f>
        <v>87297.3</v>
      </c>
      <c r="AM85" s="464">
        <f>SUM(Q$35:Q204)-SUM(Q$35:Q85)+AM$34</f>
        <v>1512420</v>
      </c>
      <c r="AN85" s="464">
        <f>SUM(R$35:R204)-SUM(R$35:R85)+AN$34</f>
        <v>189120</v>
      </c>
      <c r="AO85" s="464">
        <f>SUM(S$35:S204)-SUM(S$35:S85)+AO$34</f>
        <v>31329000</v>
      </c>
      <c r="AP85" s="464">
        <f>SUM(T$35:T204)-SUM(T$35:T85)+AP$34</f>
        <v>65296590</v>
      </c>
      <c r="AQ85" s="464">
        <f>SUM(U$35:U204)-SUM(U$35:U85)+AQ$34</f>
        <v>741670000</v>
      </c>
      <c r="AS85" s="468">
        <f>X85/(X$34+SUM(B$35:B204))</f>
        <v>0.99941019002975473</v>
      </c>
      <c r="AT85" s="468">
        <f>Y85/(Y$34+SUM(C$35:C204))</f>
        <v>0.99921750547378063</v>
      </c>
      <c r="AU85" s="468">
        <f>Z85/(Z$34+SUM(D$35:D204))</f>
        <v>1</v>
      </c>
      <c r="AV85" s="468">
        <f>AA85/(AA$34+SUM(E$35:E204))</f>
        <v>0.98831319124002048</v>
      </c>
      <c r="AW85" s="468">
        <f>AB85/(AB$34+SUM(F$35:F204))</f>
        <v>0.99148579406619552</v>
      </c>
      <c r="AX85" s="468">
        <f>AC85/(AC$34+SUM(G$35:G204))</f>
        <v>0.94886183721950612</v>
      </c>
      <c r="AY85" s="468">
        <f>AD85/(AD$34+SUM(H$35:H204))</f>
        <v>0.80795771244048165</v>
      </c>
      <c r="AZ85" s="468">
        <f>AE85/(AE$34+SUM(I$35:I204))</f>
        <v>0.97856386196125622</v>
      </c>
      <c r="BA85" s="468">
        <f>AF85/(AF$34+SUM(J$35:J204))</f>
        <v>0.87948736410108719</v>
      </c>
      <c r="BB85" s="468">
        <f>AG85/(AG$34+SUM(K$35:K204))</f>
        <v>0.99885501344225736</v>
      </c>
      <c r="BC85" s="468">
        <f>AH85/(AH$34+SUM(L$35:L204))</f>
        <v>0.98743305831295369</v>
      </c>
      <c r="BD85" s="468">
        <f>AI85/(AI$34+SUM(M$35:M204))</f>
        <v>0.97206784856302386</v>
      </c>
      <c r="BE85" s="468">
        <f>AJ85/(AJ$34+SUM(N$35:N204))</f>
        <v>0.98836513163217865</v>
      </c>
      <c r="BF85" s="468">
        <f>AK85/(AK$34+SUM(O$35:O204))</f>
        <v>0.98052827963465272</v>
      </c>
      <c r="BG85" s="468">
        <f>AL85/(AL$34+SUM(P$35:P204))</f>
        <v>0.9944593345824646</v>
      </c>
      <c r="BH85" s="468">
        <f>AM85/(AM$34+SUM(Q$35:Q204))</f>
        <v>0.82224445193489115</v>
      </c>
      <c r="BI85" s="468">
        <f>AN85/(AN$34+SUM(R$35:R204))</f>
        <v>0.86101006605994113</v>
      </c>
      <c r="BJ85" s="468">
        <f>AO85/(AO$34+SUM(S$35:S204))</f>
        <v>0.83115125950097501</v>
      </c>
      <c r="BK85" s="468">
        <f>AP85/(AP$34+SUM(T$35:T204))</f>
        <v>0.99915620906592872</v>
      </c>
      <c r="BL85" s="468">
        <f>AQ85/(AQ$34+SUM(U$35:U204))</f>
        <v>0.93033670092799103</v>
      </c>
      <c r="BM85" s="468">
        <f t="shared" si="11"/>
        <v>0.94794524050946705</v>
      </c>
    </row>
    <row r="86" spans="1:65">
      <c r="A86" s="6">
        <f t="shared" si="12"/>
        <v>1951</v>
      </c>
      <c r="B86" s="464">
        <f>aluminum!P57</f>
        <v>1800000</v>
      </c>
      <c r="C86" s="464">
        <f>antimony!M57</f>
        <v>65000</v>
      </c>
      <c r="D86" s="464" t="str">
        <f>bismuth!K57</f>
        <v>NA</v>
      </c>
      <c r="E86" s="464">
        <f>chromium!M57</f>
        <v>823000</v>
      </c>
      <c r="F86" s="464">
        <f>cobalt!M57</f>
        <v>8440</v>
      </c>
      <c r="G86" s="464">
        <f>copper!M57</f>
        <v>2490000</v>
      </c>
      <c r="H86" s="464">
        <f>gold!I57</f>
        <v>883</v>
      </c>
      <c r="I86" s="465">
        <f>indium!I57</f>
        <v>53.5</v>
      </c>
      <c r="J86" s="464">
        <f>lead!K57</f>
        <v>1600000</v>
      </c>
      <c r="K86" s="466">
        <f>lithium!H57</f>
        <v>25200</v>
      </c>
      <c r="L86" s="464">
        <f>manganese!K57</f>
        <v>3180000</v>
      </c>
      <c r="M86" s="464">
        <f>iron!J57</f>
        <v>294000000</v>
      </c>
      <c r="N86" s="6">
        <f>molybdenum!J57</f>
        <v>20300</v>
      </c>
      <c r="O86" s="464">
        <f>nickel!J57</f>
        <v>132000</v>
      </c>
      <c r="P86" s="466">
        <f>platinum!M57</f>
        <v>21</v>
      </c>
      <c r="Q86" s="464">
        <f>silver!L57</f>
        <v>6210</v>
      </c>
      <c r="R86" s="464">
        <f>tantalum!L57</f>
        <v>1660</v>
      </c>
      <c r="S86" s="464">
        <f>tin!L57</f>
        <v>172000</v>
      </c>
      <c r="T86" s="464" t="str">
        <f>vanadium!I57</f>
        <v>NA</v>
      </c>
      <c r="U86" s="464">
        <f>zinc!J57</f>
        <v>2360000</v>
      </c>
      <c r="X86" s="464">
        <f>SUM(B$35:B205)-SUM(B$35:B86)+X$34</f>
        <v>33436700000</v>
      </c>
      <c r="Y86" s="464">
        <f>SUM(C$35:C205)-SUM(C$35:C86)+Y$34</f>
        <v>1806443500</v>
      </c>
      <c r="Z86" s="464">
        <f>SUM(D$35:D205)-SUM(D$35:D86)+Z$34</f>
        <v>683800</v>
      </c>
      <c r="AA86" s="464">
        <f>SUM(E$35:E205)-SUM(E$35:E86)+AA$34</f>
        <v>842517000</v>
      </c>
      <c r="AB86" s="464">
        <f>SUM(F$35:F205)-SUM(F$35:F86)+AB$34</f>
        <v>11332700</v>
      </c>
      <c r="AC86" s="464">
        <f>SUM(G$35:G205)-SUM(G$35:G86)+AC$34</f>
        <v>1333980000</v>
      </c>
      <c r="AD86" s="464">
        <f>SUM(H$35:H205)-SUM(H$35:H86)+AD$34</f>
        <v>156247</v>
      </c>
      <c r="AE86" s="464">
        <f>SUM(I$35:I205)-SUM(I$35:I86)+AE$34</f>
        <v>30523</v>
      </c>
      <c r="AF86" s="464">
        <f>SUM(J$35:J205)-SUM(J$35:J86)+AF$34</f>
        <v>303780000</v>
      </c>
      <c r="AG86" s="464">
        <f>SUM(K$35:K205)-SUM(K$35:K86)+AG$34</f>
        <v>107684040</v>
      </c>
      <c r="AH86" s="464">
        <f>SUM(L$35:L205)-SUM(L$35:L86)+AH$34</f>
        <v>4899750000</v>
      </c>
      <c r="AI86" s="464">
        <f>SUM(M$35:M205)-SUM(M$35:M86)+AI$34</f>
        <v>250618000000</v>
      </c>
      <c r="AJ86" s="464">
        <f>SUM(N$35:N205)-SUM(N$35:N86)+AJ$34</f>
        <v>24337200</v>
      </c>
      <c r="AK86" s="464">
        <f>SUM(O$35:O205)-SUM(O$35:O86)+AK$34</f>
        <v>161094000</v>
      </c>
      <c r="AL86" s="464">
        <f>SUM(P$35:P205)-SUM(P$35:P86)+AL$34</f>
        <v>87276.3</v>
      </c>
      <c r="AM86" s="464">
        <f>SUM(Q$35:Q205)-SUM(Q$35:Q86)+AM$34</f>
        <v>1506210</v>
      </c>
      <c r="AN86" s="464">
        <f>SUM(R$35:R205)-SUM(R$35:R86)+AN$34</f>
        <v>187460</v>
      </c>
      <c r="AO86" s="464">
        <f>SUM(S$35:S205)-SUM(S$35:S86)+AO$34</f>
        <v>31157000</v>
      </c>
      <c r="AP86" s="464">
        <f>SUM(T$35:T205)-SUM(T$35:T86)+AP$34</f>
        <v>65296590</v>
      </c>
      <c r="AQ86" s="464">
        <f>SUM(U$35:U205)-SUM(U$35:U86)+AQ$34</f>
        <v>739310000</v>
      </c>
      <c r="AS86" s="468">
        <f>X86/(X$34+SUM(B$35:B205))</f>
        <v>0.99935639161349643</v>
      </c>
      <c r="AT86" s="468">
        <f>Y86/(Y$34+SUM(C$35:C205))</f>
        <v>0.99918155261894726</v>
      </c>
      <c r="AU86" s="468">
        <f>Z86/(Z$34+SUM(D$35:D205))</f>
        <v>1</v>
      </c>
      <c r="AV86" s="468">
        <f>AA86/(AA$34+SUM(E$35:E205))</f>
        <v>0.98734871456822682</v>
      </c>
      <c r="AW86" s="468">
        <f>AB86/(AB$34+SUM(F$35:F205))</f>
        <v>0.99074793701638231</v>
      </c>
      <c r="AX86" s="468">
        <f>AC86/(AC$34+SUM(G$35:G205))</f>
        <v>0.94709399658359472</v>
      </c>
      <c r="AY86" s="468">
        <f>AD86/(AD$34+SUM(H$35:H205))</f>
        <v>0.80341735311963303</v>
      </c>
      <c r="AZ86" s="468">
        <f>AE86/(AE$34+SUM(I$35:I205))</f>
        <v>0.97685165923645367</v>
      </c>
      <c r="BA86" s="468">
        <f>AF86/(AF$34+SUM(J$35:J205))</f>
        <v>0.87487940096479233</v>
      </c>
      <c r="BB86" s="468">
        <f>AG86/(AG$34+SUM(K$35:K205))</f>
        <v>0.99862131811269472</v>
      </c>
      <c r="BC86" s="468">
        <f>AH86/(AH$34+SUM(L$35:L205))</f>
        <v>0.98679261736734869</v>
      </c>
      <c r="BD86" s="468">
        <f>AI86/(AI$34+SUM(M$35:M205))</f>
        <v>0.97092885183318423</v>
      </c>
      <c r="BE86" s="468">
        <f>AJ86/(AJ$34+SUM(N$35:N205))</f>
        <v>0.98754140948614011</v>
      </c>
      <c r="BF86" s="468">
        <f>AK86/(AK$34+SUM(O$35:O205))</f>
        <v>0.9797254951401434</v>
      </c>
      <c r="BG86" s="468">
        <f>AL86/(AL$34+SUM(P$35:P205))</f>
        <v>0.99422011016170675</v>
      </c>
      <c r="BH86" s="468">
        <f>AM86/(AM$34+SUM(Q$35:Q205))</f>
        <v>0.81886831432330465</v>
      </c>
      <c r="BI86" s="468">
        <f>AN86/(AN$34+SUM(R$35:R205))</f>
        <v>0.85345255384727448</v>
      </c>
      <c r="BJ86" s="468">
        <f>AO86/(AO$34+SUM(S$35:S205))</f>
        <v>0.82658813853847479</v>
      </c>
      <c r="BK86" s="468">
        <f>AP86/(AP$34+SUM(T$35:T205))</f>
        <v>0.99915620906592872</v>
      </c>
      <c r="BL86" s="468">
        <f>AQ86/(AQ$34+SUM(U$35:U205))</f>
        <v>0.92737636194408979</v>
      </c>
      <c r="BM86" s="468">
        <f t="shared" si="11"/>
        <v>0.94610741927709108</v>
      </c>
    </row>
    <row r="87" spans="1:65">
      <c r="A87" s="6">
        <f t="shared" si="12"/>
        <v>1952</v>
      </c>
      <c r="B87" s="464">
        <f>aluminum!P58</f>
        <v>2060000</v>
      </c>
      <c r="C87" s="464">
        <f>antimony!M58</f>
        <v>44500</v>
      </c>
      <c r="D87" s="464" t="str">
        <f>bismuth!K58</f>
        <v>NA</v>
      </c>
      <c r="E87" s="464">
        <f>chromium!M58</f>
        <v>963000</v>
      </c>
      <c r="F87" s="464">
        <f>cobalt!M58</f>
        <v>10100</v>
      </c>
      <c r="G87" s="464">
        <f>copper!M58</f>
        <v>2570000</v>
      </c>
      <c r="H87" s="464">
        <f>gold!I58</f>
        <v>868</v>
      </c>
      <c r="I87" s="465">
        <f>indium!I58</f>
        <v>106</v>
      </c>
      <c r="J87" s="464">
        <f>lead!K58</f>
        <v>1810000</v>
      </c>
      <c r="K87" s="466">
        <f>lithium!H58</f>
        <v>25500</v>
      </c>
      <c r="L87" s="464">
        <f>manganese!K58</f>
        <v>4440000</v>
      </c>
      <c r="M87" s="464">
        <f>iron!J58</f>
        <v>298000000</v>
      </c>
      <c r="N87" s="6">
        <f>molybdenum!J58</f>
        <v>22600</v>
      </c>
      <c r="O87" s="464">
        <f>nickel!J58</f>
        <v>146000</v>
      </c>
      <c r="P87" s="466">
        <f>platinum!M58</f>
        <v>21.8</v>
      </c>
      <c r="Q87" s="464">
        <f>silver!L58</f>
        <v>6700</v>
      </c>
      <c r="R87" s="464">
        <f>tantalum!L58</f>
        <v>1680</v>
      </c>
      <c r="S87" s="464">
        <f>tin!L58</f>
        <v>177000</v>
      </c>
      <c r="T87" s="464" t="str">
        <f>vanadium!I58</f>
        <v>NA</v>
      </c>
      <c r="U87" s="464">
        <f>zinc!J58</f>
        <v>2590000</v>
      </c>
      <c r="X87" s="464">
        <f>SUM(B$35:B206)-SUM(B$35:B87)+X$34</f>
        <v>33434640000</v>
      </c>
      <c r="Y87" s="464">
        <f>SUM(C$35:C206)-SUM(C$35:C87)+Y$34</f>
        <v>1806399000</v>
      </c>
      <c r="Z87" s="464">
        <f>SUM(D$35:D206)-SUM(D$35:D87)+Z$34</f>
        <v>683800</v>
      </c>
      <c r="AA87" s="464">
        <f>SUM(E$35:E206)-SUM(E$35:E87)+AA$34</f>
        <v>841554000</v>
      </c>
      <c r="AB87" s="464">
        <f>SUM(F$35:F206)-SUM(F$35:F87)+AB$34</f>
        <v>11322600</v>
      </c>
      <c r="AC87" s="464">
        <f>SUM(G$35:G206)-SUM(G$35:G87)+AC$34</f>
        <v>1331410000</v>
      </c>
      <c r="AD87" s="464">
        <f>SUM(H$35:H206)-SUM(H$35:H87)+AD$34</f>
        <v>155379</v>
      </c>
      <c r="AE87" s="464">
        <f>SUM(I$35:I206)-SUM(I$35:I87)+AE$34</f>
        <v>30417</v>
      </c>
      <c r="AF87" s="464">
        <f>SUM(J$35:J206)-SUM(J$35:J87)+AF$34</f>
        <v>301970000</v>
      </c>
      <c r="AG87" s="464">
        <f>SUM(K$35:K206)-SUM(K$35:K87)+AG$34</f>
        <v>107658540</v>
      </c>
      <c r="AH87" s="464">
        <f>SUM(L$35:L206)-SUM(L$35:L87)+AH$34</f>
        <v>4895310000</v>
      </c>
      <c r="AI87" s="464">
        <f>SUM(M$35:M206)-SUM(M$35:M87)+AI$34</f>
        <v>250320000000</v>
      </c>
      <c r="AJ87" s="464">
        <f>SUM(N$35:N206)-SUM(N$35:N87)+AJ$34</f>
        <v>24314600</v>
      </c>
      <c r="AK87" s="464">
        <f>SUM(O$35:O206)-SUM(O$35:O87)+AK$34</f>
        <v>160948000</v>
      </c>
      <c r="AL87" s="464">
        <f>SUM(P$35:P206)-SUM(P$35:P87)+AL$34</f>
        <v>87254.5</v>
      </c>
      <c r="AM87" s="464">
        <f>SUM(Q$35:Q206)-SUM(Q$35:Q87)+AM$34</f>
        <v>1499510</v>
      </c>
      <c r="AN87" s="464">
        <f>SUM(R$35:R206)-SUM(R$35:R87)+AN$34</f>
        <v>185780</v>
      </c>
      <c r="AO87" s="464">
        <f>SUM(S$35:S206)-SUM(S$35:S87)+AO$34</f>
        <v>30980000</v>
      </c>
      <c r="AP87" s="464">
        <f>SUM(T$35:T206)-SUM(T$35:T87)+AP$34</f>
        <v>65296590</v>
      </c>
      <c r="AQ87" s="464">
        <f>SUM(U$35:U206)-SUM(U$35:U87)+AQ$34</f>
        <v>736720000</v>
      </c>
      <c r="AS87" s="468">
        <f>X87/(X$34+SUM(B$35:B206))</f>
        <v>0.99929482231488964</v>
      </c>
      <c r="AT87" s="468">
        <f>Y87/(Y$34+SUM(C$35:C206))</f>
        <v>0.99915693874140743</v>
      </c>
      <c r="AU87" s="468">
        <f>Z87/(Z$34+SUM(D$35:D206))</f>
        <v>1</v>
      </c>
      <c r="AV87" s="468">
        <f>AA87/(AA$34+SUM(E$35:E206))</f>
        <v>0.98622017139090312</v>
      </c>
      <c r="AW87" s="468">
        <f>AB87/(AB$34+SUM(F$35:F206))</f>
        <v>0.9898649564235964</v>
      </c>
      <c r="AX87" s="468">
        <f>AC87/(AC$34+SUM(G$35:G206))</f>
        <v>0.94526935785496324</v>
      </c>
      <c r="AY87" s="468">
        <f>AD87/(AD$34+SUM(H$35:H206))</f>
        <v>0.79895412334557125</v>
      </c>
      <c r="AZ87" s="468">
        <f>AE87/(AE$34+SUM(I$35:I206))</f>
        <v>0.97345925757609708</v>
      </c>
      <c r="BA87" s="468">
        <f>AF87/(AF$34+SUM(J$35:J206))</f>
        <v>0.86966664266685867</v>
      </c>
      <c r="BB87" s="468">
        <f>AG87/(AG$34+SUM(K$35:K206))</f>
        <v>0.9983848406958753</v>
      </c>
      <c r="BC87" s="468">
        <f>AH87/(AH$34+SUM(L$35:L206))</f>
        <v>0.98589841680178691</v>
      </c>
      <c r="BD87" s="468">
        <f>AI87/(AI$34+SUM(M$35:M206))</f>
        <v>0.96977435854919714</v>
      </c>
      <c r="BE87" s="468">
        <f>AJ87/(AJ$34+SUM(N$35:N206))</f>
        <v>0.98662435921518099</v>
      </c>
      <c r="BF87" s="468">
        <f>AK87/(AK$34+SUM(O$35:O206))</f>
        <v>0.97883756683561018</v>
      </c>
      <c r="BG87" s="468">
        <f>AL87/(AL$34+SUM(P$35:P206))</f>
        <v>0.99397177242968182</v>
      </c>
      <c r="BH87" s="468">
        <f>AM87/(AM$34+SUM(Q$35:Q206))</f>
        <v>0.81522578260065892</v>
      </c>
      <c r="BI87" s="468">
        <f>AN87/(AN$34+SUM(R$35:R206))</f>
        <v>0.84580398727059991</v>
      </c>
      <c r="BJ87" s="468">
        <f>AO87/(AO$34+SUM(S$35:S206))</f>
        <v>0.82189236871078564</v>
      </c>
      <c r="BK87" s="468">
        <f>AP87/(AP$34+SUM(T$35:T206))</f>
        <v>0.99915620906592872</v>
      </c>
      <c r="BL87" s="468">
        <f>AQ87/(AQ$34+SUM(U$35:U206))</f>
        <v>0.9241275153473506</v>
      </c>
      <c r="BM87" s="468">
        <f t="shared" si="11"/>
        <v>0.94407917239184724</v>
      </c>
    </row>
    <row r="88" spans="1:65">
      <c r="A88" s="6">
        <f t="shared" si="12"/>
        <v>1953</v>
      </c>
      <c r="B88" s="464">
        <f>aluminum!P59</f>
        <v>2470000</v>
      </c>
      <c r="C88" s="464">
        <f>antimony!M59</f>
        <v>33600</v>
      </c>
      <c r="D88" s="464" t="str">
        <f>bismuth!K59</f>
        <v>NA</v>
      </c>
      <c r="E88" s="464">
        <f>chromium!M59</f>
        <v>1130000</v>
      </c>
      <c r="F88" s="464">
        <f>cobalt!M59</f>
        <v>11300</v>
      </c>
      <c r="G88" s="464">
        <f>copper!M59</f>
        <v>2600000</v>
      </c>
      <c r="H88" s="464">
        <f>gold!I59</f>
        <v>864</v>
      </c>
      <c r="I88" s="465">
        <f>indium!I59</f>
        <v>115</v>
      </c>
      <c r="J88" s="464">
        <f>lead!K59</f>
        <v>1870000</v>
      </c>
      <c r="K88" s="466">
        <f>lithium!H59</f>
        <v>57800</v>
      </c>
      <c r="L88" s="464">
        <f>manganese!K59</f>
        <v>4940000</v>
      </c>
      <c r="M88" s="464">
        <f>iron!J59</f>
        <v>331000000</v>
      </c>
      <c r="N88" s="6">
        <f>molybdenum!J59</f>
        <v>28400</v>
      </c>
      <c r="O88" s="464">
        <f>nickel!J59</f>
        <v>198000</v>
      </c>
      <c r="P88" s="466">
        <f>platinum!M59</f>
        <v>24.1</v>
      </c>
      <c r="Q88" s="464">
        <f>silver!L59</f>
        <v>6900</v>
      </c>
      <c r="R88" s="464">
        <f>tantalum!L59</f>
        <v>1910</v>
      </c>
      <c r="S88" s="464">
        <f>tin!L59</f>
        <v>193000</v>
      </c>
      <c r="T88" s="464" t="str">
        <f>vanadium!I59</f>
        <v>NA</v>
      </c>
      <c r="U88" s="464">
        <f>zinc!J59</f>
        <v>2670000</v>
      </c>
      <c r="X88" s="464">
        <f>SUM(B$35:B207)-SUM(B$35:B88)+X$34</f>
        <v>33432170000</v>
      </c>
      <c r="Y88" s="464">
        <f>SUM(C$35:C207)-SUM(C$35:C88)+Y$34</f>
        <v>1806365400</v>
      </c>
      <c r="Z88" s="464">
        <f>SUM(D$35:D207)-SUM(D$35:D88)+Z$34</f>
        <v>683800</v>
      </c>
      <c r="AA88" s="464">
        <f>SUM(E$35:E207)-SUM(E$35:E88)+AA$34</f>
        <v>840424000</v>
      </c>
      <c r="AB88" s="464">
        <f>SUM(F$35:F207)-SUM(F$35:F88)+AB$34</f>
        <v>11311300</v>
      </c>
      <c r="AC88" s="464">
        <f>SUM(G$35:G207)-SUM(G$35:G88)+AC$34</f>
        <v>1328810000</v>
      </c>
      <c r="AD88" s="464">
        <f>SUM(H$35:H207)-SUM(H$35:H88)+AD$34</f>
        <v>154515</v>
      </c>
      <c r="AE88" s="464">
        <f>SUM(I$35:I207)-SUM(I$35:I88)+AE$34</f>
        <v>30302</v>
      </c>
      <c r="AF88" s="464">
        <f>SUM(J$35:J207)-SUM(J$35:J88)+AF$34</f>
        <v>300100000</v>
      </c>
      <c r="AG88" s="464">
        <f>SUM(K$35:K207)-SUM(K$35:K88)+AG$34</f>
        <v>107600740</v>
      </c>
      <c r="AH88" s="464">
        <f>SUM(L$35:L207)-SUM(L$35:L88)+AH$34</f>
        <v>4890370000</v>
      </c>
      <c r="AI88" s="464">
        <f>SUM(M$35:M207)-SUM(M$35:M88)+AI$34</f>
        <v>249989000000</v>
      </c>
      <c r="AJ88" s="464">
        <f>SUM(N$35:N207)-SUM(N$35:N88)+AJ$34</f>
        <v>24286200</v>
      </c>
      <c r="AK88" s="464">
        <f>SUM(O$35:O207)-SUM(O$35:O88)+AK$34</f>
        <v>160750000</v>
      </c>
      <c r="AL88" s="464">
        <f>SUM(P$35:P207)-SUM(P$35:P88)+AL$34</f>
        <v>87230.399999999994</v>
      </c>
      <c r="AM88" s="464">
        <f>SUM(Q$35:Q207)-SUM(Q$35:Q88)+AM$34</f>
        <v>1492610</v>
      </c>
      <c r="AN88" s="464">
        <f>SUM(R$35:R207)-SUM(R$35:R88)+AN$34</f>
        <v>183870</v>
      </c>
      <c r="AO88" s="464">
        <f>SUM(S$35:S207)-SUM(S$35:S88)+AO$34</f>
        <v>30787000</v>
      </c>
      <c r="AP88" s="464">
        <f>SUM(T$35:T207)-SUM(T$35:T88)+AP$34</f>
        <v>65296590</v>
      </c>
      <c r="AQ88" s="464">
        <f>SUM(U$35:U207)-SUM(U$35:U88)+AQ$34</f>
        <v>734050000</v>
      </c>
      <c r="AS88" s="468">
        <f>X88/(X$34+SUM(B$35:B207))</f>
        <v>0.99922099893257965</v>
      </c>
      <c r="AT88" s="468">
        <f>Y88/(Y$34+SUM(C$35:C207))</f>
        <v>0.99913835388106287</v>
      </c>
      <c r="AU88" s="468">
        <f>Z88/(Z$34+SUM(D$35:D207))</f>
        <v>1</v>
      </c>
      <c r="AV88" s="468">
        <f>AA88/(AA$34+SUM(E$35:E207))</f>
        <v>0.98489592031055451</v>
      </c>
      <c r="AW88" s="468">
        <f>AB88/(AB$34+SUM(F$35:F207))</f>
        <v>0.98887706724552893</v>
      </c>
      <c r="AX88" s="468">
        <f>AC88/(AC$34+SUM(G$35:G207))</f>
        <v>0.94342341984156175</v>
      </c>
      <c r="AY88" s="468">
        <f>AD88/(AD$34+SUM(H$35:H207))</f>
        <v>0.79451146145065255</v>
      </c>
      <c r="AZ88" s="468">
        <f>AE88/(AE$34+SUM(I$35:I207))</f>
        <v>0.96977882181250263</v>
      </c>
      <c r="BA88" s="468">
        <f>AF88/(AF$34+SUM(J$35:J207))</f>
        <v>0.86428108575131402</v>
      </c>
      <c r="BB88" s="468">
        <f>AG88/(AG$34+SUM(K$35:K207))</f>
        <v>0.99784882521775142</v>
      </c>
      <c r="BC88" s="468">
        <f>AH88/(AH$34+SUM(L$35:L207))</f>
        <v>0.98490351797433762</v>
      </c>
      <c r="BD88" s="468">
        <f>AI88/(AI$34+SUM(M$35:M207))</f>
        <v>0.96849201869349322</v>
      </c>
      <c r="BE88" s="468">
        <f>AJ88/(AJ$34+SUM(N$35:N207))</f>
        <v>0.98547195975963942</v>
      </c>
      <c r="BF88" s="468">
        <f>AK88/(AK$34+SUM(O$35:O207))</f>
        <v>0.97763339009384609</v>
      </c>
      <c r="BG88" s="468">
        <f>AL88/(AL$34+SUM(P$35:P207))</f>
        <v>0.99369723392776421</v>
      </c>
      <c r="BH88" s="468">
        <f>AM88/(AM$34+SUM(Q$35:Q207))</f>
        <v>0.81147451858778497</v>
      </c>
      <c r="BI88" s="468">
        <f>AN88/(AN$34+SUM(R$35:R207))</f>
        <v>0.83710829550783294</v>
      </c>
      <c r="BJ88" s="468">
        <f>AO88/(AO$34+SUM(S$35:S207))</f>
        <v>0.81677212251449194</v>
      </c>
      <c r="BK88" s="468">
        <f>AP88/(AP$34+SUM(T$35:T207))</f>
        <v>0.99915620906592872</v>
      </c>
      <c r="BL88" s="468">
        <f>AQ88/(AQ$34+SUM(U$35:U207))</f>
        <v>0.92077831827658096</v>
      </c>
      <c r="BM88" s="468">
        <f t="shared" si="11"/>
        <v>0.94187317694226047</v>
      </c>
    </row>
    <row r="89" spans="1:65">
      <c r="A89" s="6">
        <f t="shared" si="12"/>
        <v>1954</v>
      </c>
      <c r="B89" s="464">
        <f>aluminum!P60</f>
        <v>2810000</v>
      </c>
      <c r="C89" s="464">
        <f>antimony!M60</f>
        <v>39900</v>
      </c>
      <c r="D89" s="464" t="str">
        <f>bismuth!K60</f>
        <v>NA</v>
      </c>
      <c r="E89" s="464">
        <f>chromium!M60</f>
        <v>924000</v>
      </c>
      <c r="F89" s="464">
        <f>cobalt!M60</f>
        <v>13100</v>
      </c>
      <c r="G89" s="464">
        <f>copper!M60</f>
        <v>2640000</v>
      </c>
      <c r="H89" s="464">
        <f>gold!I60</f>
        <v>965</v>
      </c>
      <c r="I89" s="465">
        <f>indium!I60</f>
        <v>118</v>
      </c>
      <c r="J89" s="464">
        <f>lead!K60</f>
        <v>2000000</v>
      </c>
      <c r="K89" s="466">
        <f>lithium!H60</f>
        <v>93200</v>
      </c>
      <c r="L89" s="464">
        <f>manganese!K60</f>
        <v>4500000</v>
      </c>
      <c r="M89" s="464">
        <f>iron!J60</f>
        <v>301000000</v>
      </c>
      <c r="N89" s="6">
        <f>molybdenum!J60</f>
        <v>29700</v>
      </c>
      <c r="O89" s="464">
        <f>nickel!J60</f>
        <v>216000</v>
      </c>
      <c r="P89" s="466">
        <f>platinum!M60</f>
        <v>29.2</v>
      </c>
      <c r="Q89" s="464">
        <f>silver!L60</f>
        <v>6670</v>
      </c>
      <c r="R89" s="464">
        <f>tantalum!L60</f>
        <v>2020</v>
      </c>
      <c r="S89" s="464">
        <f>tin!L60</f>
        <v>192000</v>
      </c>
      <c r="T89" s="464" t="str">
        <f>vanadium!I60</f>
        <v>NA</v>
      </c>
      <c r="U89" s="464">
        <f>zinc!J60</f>
        <v>2660000</v>
      </c>
      <c r="X89" s="464">
        <f>SUM(B$35:B208)-SUM(B$35:B89)+X$34</f>
        <v>33429360000</v>
      </c>
      <c r="Y89" s="464">
        <f>SUM(C$35:C208)-SUM(C$35:C89)+Y$34</f>
        <v>1806325500</v>
      </c>
      <c r="Z89" s="464">
        <f>SUM(D$35:D208)-SUM(D$35:D89)+Z$34</f>
        <v>683800</v>
      </c>
      <c r="AA89" s="464">
        <f>SUM(E$35:E208)-SUM(E$35:E89)+AA$34</f>
        <v>839500000</v>
      </c>
      <c r="AB89" s="464">
        <f>SUM(F$35:F208)-SUM(F$35:F89)+AB$34</f>
        <v>11298200</v>
      </c>
      <c r="AC89" s="464">
        <f>SUM(G$35:G208)-SUM(G$35:G89)+AC$34</f>
        <v>1326170000</v>
      </c>
      <c r="AD89" s="464">
        <f>SUM(H$35:H208)-SUM(H$35:H89)+AD$34</f>
        <v>153550</v>
      </c>
      <c r="AE89" s="464">
        <f>SUM(I$35:I208)-SUM(I$35:I89)+AE$34</f>
        <v>30184</v>
      </c>
      <c r="AF89" s="464">
        <f>SUM(J$35:J208)-SUM(J$35:J89)+AF$34</f>
        <v>298100000</v>
      </c>
      <c r="AG89" s="464">
        <f>SUM(K$35:K208)-SUM(K$35:K89)+AG$34</f>
        <v>107507540</v>
      </c>
      <c r="AH89" s="464">
        <f>SUM(L$35:L208)-SUM(L$35:L89)+AH$34</f>
        <v>4885870000</v>
      </c>
      <c r="AI89" s="464">
        <f>SUM(M$35:M208)-SUM(M$35:M89)+AI$34</f>
        <v>249688000000</v>
      </c>
      <c r="AJ89" s="464">
        <f>SUM(N$35:N208)-SUM(N$35:N89)+AJ$34</f>
        <v>24256500</v>
      </c>
      <c r="AK89" s="464">
        <f>SUM(O$35:O208)-SUM(O$35:O89)+AK$34</f>
        <v>160534000</v>
      </c>
      <c r="AL89" s="464">
        <f>SUM(P$35:P208)-SUM(P$35:P89)+AL$34</f>
        <v>87201.2</v>
      </c>
      <c r="AM89" s="464">
        <f>SUM(Q$35:Q208)-SUM(Q$35:Q89)+AM$34</f>
        <v>1485940</v>
      </c>
      <c r="AN89" s="464">
        <f>SUM(R$35:R208)-SUM(R$35:R89)+AN$34</f>
        <v>181850</v>
      </c>
      <c r="AO89" s="464">
        <f>SUM(S$35:S208)-SUM(S$35:S89)+AO$34</f>
        <v>30595000</v>
      </c>
      <c r="AP89" s="464">
        <f>SUM(T$35:T208)-SUM(T$35:T89)+AP$34</f>
        <v>65296590</v>
      </c>
      <c r="AQ89" s="464">
        <f>SUM(U$35:U208)-SUM(U$35:U89)+AQ$34</f>
        <v>731390000</v>
      </c>
      <c r="AS89" s="468">
        <f>X89/(X$34+SUM(B$35:B208))</f>
        <v>0.99913701362719864</v>
      </c>
      <c r="AT89" s="468">
        <f>Y89/(Y$34+SUM(C$35:C208))</f>
        <v>0.99911628435940358</v>
      </c>
      <c r="AU89" s="468">
        <f>Z89/(Z$34+SUM(D$35:D208))</f>
        <v>1</v>
      </c>
      <c r="AV89" s="468">
        <f>AA89/(AA$34+SUM(E$35:E208))</f>
        <v>0.98381308137405699</v>
      </c>
      <c r="AW89" s="468">
        <f>AB89/(AB$34+SUM(F$35:F208))</f>
        <v>0.98773181518953923</v>
      </c>
      <c r="AX89" s="468">
        <f>AC89/(AC$34+SUM(G$35:G208))</f>
        <v>0.94154908278180016</v>
      </c>
      <c r="AY89" s="468">
        <f>AD89/(AD$34+SUM(H$35:H208))</f>
        <v>0.78954946060736952</v>
      </c>
      <c r="AZ89" s="468">
        <f>AE89/(AE$34+SUM(I$35:I208))</f>
        <v>0.96600237468116223</v>
      </c>
      <c r="BA89" s="468">
        <f>AF89/(AF$34+SUM(J$35:J208))</f>
        <v>0.85852113183094536</v>
      </c>
      <c r="BB89" s="468">
        <f>AG89/(AG$34+SUM(K$35:K208))</f>
        <v>0.9969845234433371</v>
      </c>
      <c r="BC89" s="468">
        <f>AH89/(AH$34+SUM(L$35:L208))</f>
        <v>0.98399723361734948</v>
      </c>
      <c r="BD89" s="468">
        <f>AI89/(AI$34+SUM(M$35:M208))</f>
        <v>0.96732590299389554</v>
      </c>
      <c r="BE89" s="468">
        <f>AJ89/(AJ$34+SUM(N$35:N208))</f>
        <v>0.98426680962479485</v>
      </c>
      <c r="BF89" s="468">
        <f>AK89/(AK$34+SUM(O$35:O208))</f>
        <v>0.97631974273919431</v>
      </c>
      <c r="BG89" s="468">
        <f>AL89/(AL$34+SUM(P$35:P208))</f>
        <v>0.99336459806651989</v>
      </c>
      <c r="BH89" s="468">
        <f>AM89/(AM$34+SUM(Q$35:Q208))</f>
        <v>0.80784829670867353</v>
      </c>
      <c r="BI89" s="468">
        <f>AN89/(AN$34+SUM(R$35:R208))</f>
        <v>0.82791180474302184</v>
      </c>
      <c r="BJ89" s="468">
        <f>AO89/(AO$34+SUM(S$35:S208))</f>
        <v>0.81167840609123587</v>
      </c>
      <c r="BK89" s="468">
        <f>AP89/(AP$34+SUM(T$35:T208))</f>
        <v>0.99915620906592872</v>
      </c>
      <c r="BL89" s="468">
        <f>AQ89/(AQ$34+SUM(U$35:U208))</f>
        <v>0.91744166501506508</v>
      </c>
      <c r="BM89" s="468">
        <f t="shared" si="11"/>
        <v>0.93958577182802472</v>
      </c>
    </row>
    <row r="90" spans="1:65">
      <c r="A90" s="6">
        <f t="shared" si="12"/>
        <v>1955</v>
      </c>
      <c r="B90" s="464">
        <f>aluminum!P61</f>
        <v>3140000</v>
      </c>
      <c r="C90" s="464">
        <f>antimony!M61</f>
        <v>46300</v>
      </c>
      <c r="D90" s="464" t="str">
        <f>bismuth!K61</f>
        <v>NA</v>
      </c>
      <c r="E90" s="464">
        <f>chromium!M61</f>
        <v>1040000</v>
      </c>
      <c r="F90" s="464">
        <f>cobalt!M61</f>
        <v>13300</v>
      </c>
      <c r="G90" s="464">
        <f>copper!M61</f>
        <v>2900000</v>
      </c>
      <c r="H90" s="464">
        <f>gold!I61</f>
        <v>947</v>
      </c>
      <c r="I90" s="465">
        <f>indium!I61</f>
        <v>140</v>
      </c>
      <c r="J90" s="464">
        <f>lead!K61</f>
        <v>2010000</v>
      </c>
      <c r="K90" s="466">
        <f>lithium!H61</f>
        <v>86000</v>
      </c>
      <c r="L90" s="464">
        <f>manganese!K61</f>
        <v>4870000</v>
      </c>
      <c r="M90" s="464">
        <f>iron!J61</f>
        <v>364000000</v>
      </c>
      <c r="N90" s="6">
        <f>molybdenum!J61</f>
        <v>34000</v>
      </c>
      <c r="O90" s="464">
        <f>nickel!J61</f>
        <v>239000</v>
      </c>
      <c r="P90" s="466">
        <f>platinum!M61</f>
        <v>33.9</v>
      </c>
      <c r="Q90" s="464">
        <f>silver!L61</f>
        <v>7000</v>
      </c>
      <c r="R90" s="464">
        <f>tantalum!L61</f>
        <v>1850</v>
      </c>
      <c r="S90" s="464">
        <f>tin!L61</f>
        <v>200000</v>
      </c>
      <c r="T90" s="464" t="str">
        <f>vanadium!I61</f>
        <v>NA</v>
      </c>
      <c r="U90" s="464">
        <f>zinc!J61</f>
        <v>2900000</v>
      </c>
      <c r="X90" s="464">
        <f>SUM(B$35:B209)-SUM(B$35:B90)+X$34</f>
        <v>33426220000</v>
      </c>
      <c r="Y90" s="464">
        <f>SUM(C$35:C209)-SUM(C$35:C90)+Y$34</f>
        <v>1806279200</v>
      </c>
      <c r="Z90" s="464">
        <f>SUM(D$35:D209)-SUM(D$35:D90)+Z$34</f>
        <v>683800</v>
      </c>
      <c r="AA90" s="464">
        <f>SUM(E$35:E209)-SUM(E$35:E90)+AA$34</f>
        <v>838460000</v>
      </c>
      <c r="AB90" s="464">
        <f>SUM(F$35:F209)-SUM(F$35:F90)+AB$34</f>
        <v>11284900</v>
      </c>
      <c r="AC90" s="464">
        <f>SUM(G$35:G209)-SUM(G$35:G90)+AC$34</f>
        <v>1323270000</v>
      </c>
      <c r="AD90" s="464">
        <f>SUM(H$35:H209)-SUM(H$35:H90)+AD$34</f>
        <v>152603</v>
      </c>
      <c r="AE90" s="464">
        <f>SUM(I$35:I209)-SUM(I$35:I90)+AE$34</f>
        <v>30044</v>
      </c>
      <c r="AF90" s="464">
        <f>SUM(J$35:J209)-SUM(J$35:J90)+AF$34</f>
        <v>296090000</v>
      </c>
      <c r="AG90" s="464">
        <f>SUM(K$35:K209)-SUM(K$35:K90)+AG$34</f>
        <v>107421540</v>
      </c>
      <c r="AH90" s="464">
        <f>SUM(L$35:L209)-SUM(L$35:L90)+AH$34</f>
        <v>4881000000</v>
      </c>
      <c r="AI90" s="464">
        <f>SUM(M$35:M209)-SUM(M$35:M90)+AI$34</f>
        <v>249324000000</v>
      </c>
      <c r="AJ90" s="464">
        <f>SUM(N$35:N209)-SUM(N$35:N90)+AJ$34</f>
        <v>24222500</v>
      </c>
      <c r="AK90" s="464">
        <f>SUM(O$35:O209)-SUM(O$35:O90)+AK$34</f>
        <v>160295000</v>
      </c>
      <c r="AL90" s="464">
        <f>SUM(P$35:P209)-SUM(P$35:P90)+AL$34</f>
        <v>87167.3</v>
      </c>
      <c r="AM90" s="464">
        <f>SUM(Q$35:Q209)-SUM(Q$35:Q90)+AM$34</f>
        <v>1478940</v>
      </c>
      <c r="AN90" s="464">
        <f>SUM(R$35:R209)-SUM(R$35:R90)+AN$34</f>
        <v>180000</v>
      </c>
      <c r="AO90" s="464">
        <f>SUM(S$35:S209)-SUM(S$35:S90)+AO$34</f>
        <v>30395000</v>
      </c>
      <c r="AP90" s="464">
        <f>SUM(T$35:T209)-SUM(T$35:T90)+AP$34</f>
        <v>65296590</v>
      </c>
      <c r="AQ90" s="464">
        <f>SUM(U$35:U209)-SUM(U$35:U90)+AQ$34</f>
        <v>728490000</v>
      </c>
      <c r="AS90" s="468">
        <f>X90/(X$34+SUM(B$35:B209))</f>
        <v>0.99904316527883685</v>
      </c>
      <c r="AT90" s="468">
        <f>Y90/(Y$34+SUM(C$35:C209))</f>
        <v>0.99909067486434533</v>
      </c>
      <c r="AU90" s="468">
        <f>Z90/(Z$34+SUM(D$35:D209))</f>
        <v>1</v>
      </c>
      <c r="AV90" s="468">
        <f>AA90/(AA$34+SUM(E$35:E209))</f>
        <v>0.98259430161869188</v>
      </c>
      <c r="AW90" s="468">
        <f>AB90/(AB$34+SUM(F$35:F209))</f>
        <v>0.98656907836933594</v>
      </c>
      <c r="AX90" s="468">
        <f>AC90/(AC$34+SUM(G$35:G209))</f>
        <v>0.93949015192069851</v>
      </c>
      <c r="AY90" s="468">
        <f>AD90/(AD$34+SUM(H$35:H209))</f>
        <v>0.78468001522023056</v>
      </c>
      <c r="AZ90" s="468">
        <f>AE90/(AE$34+SUM(I$35:I209))</f>
        <v>0.96152184418635167</v>
      </c>
      <c r="BA90" s="468">
        <f>AF90/(AF$34+SUM(J$35:J209))</f>
        <v>0.85273237814097491</v>
      </c>
      <c r="BB90" s="468">
        <f>AG90/(AG$34+SUM(K$35:K209))</f>
        <v>0.99618699176308356</v>
      </c>
      <c r="BC90" s="468">
        <f>AH90/(AH$34+SUM(L$35:L209))</f>
        <v>0.98301643254656434</v>
      </c>
      <c r="BD90" s="468">
        <f>AI90/(AI$34+SUM(M$35:M209))</f>
        <v>0.96591571656647501</v>
      </c>
      <c r="BE90" s="468">
        <f>AJ90/(AJ$34+SUM(N$35:N209))</f>
        <v>0.98288717647379442</v>
      </c>
      <c r="BF90" s="468">
        <f>AK90/(AK$34+SUM(O$35:O209))</f>
        <v>0.97486621626807501</v>
      </c>
      <c r="BG90" s="468">
        <f>AL90/(AL$34+SUM(P$35:P209))</f>
        <v>0.99297842150158222</v>
      </c>
      <c r="BH90" s="468">
        <f>AM90/(AM$34+SUM(Q$35:Q209))</f>
        <v>0.80404266655068557</v>
      </c>
      <c r="BI90" s="468">
        <f>AN90/(AN$34+SUM(R$35:R209))</f>
        <v>0.81948927607227895</v>
      </c>
      <c r="BJ90" s="468">
        <f>AO90/(AO$34+SUM(S$35:S209))</f>
        <v>0.80637245148367753</v>
      </c>
      <c r="BK90" s="468">
        <f>AP90/(AP$34+SUM(T$35:T209))</f>
        <v>0.99915620906592872</v>
      </c>
      <c r="BL90" s="468">
        <f>AQ90/(AQ$34+SUM(U$35:U209))</f>
        <v>0.91380396033145761</v>
      </c>
      <c r="BM90" s="468">
        <f t="shared" si="11"/>
        <v>0.93722185641115341</v>
      </c>
    </row>
    <row r="91" spans="1:65">
      <c r="A91" s="6">
        <f t="shared" si="12"/>
        <v>1956</v>
      </c>
      <c r="B91" s="464">
        <f>aluminum!P62</f>
        <v>3370000</v>
      </c>
      <c r="C91" s="464">
        <f>antimony!M62</f>
        <v>53500</v>
      </c>
      <c r="D91" s="464" t="str">
        <f>bismuth!K62</f>
        <v>NA</v>
      </c>
      <c r="E91" s="464">
        <f>chromium!M62</f>
        <v>1200000</v>
      </c>
      <c r="F91" s="464">
        <f>cobalt!M62</f>
        <v>14400</v>
      </c>
      <c r="G91" s="464">
        <f>copper!M62</f>
        <v>3200000</v>
      </c>
      <c r="H91" s="464">
        <f>gold!I62</f>
        <v>978</v>
      </c>
      <c r="I91" s="465">
        <f>indium!I62</f>
        <v>140</v>
      </c>
      <c r="J91" s="464">
        <f>lead!K62</f>
        <v>2400000</v>
      </c>
      <c r="K91" s="466">
        <f>lithium!H62</f>
        <v>105000</v>
      </c>
      <c r="L91" s="464">
        <f>manganese!K62</f>
        <v>5310000</v>
      </c>
      <c r="M91" s="464">
        <f>iron!J62</f>
        <v>389000000</v>
      </c>
      <c r="N91" s="6">
        <f>molybdenum!J62</f>
        <v>31900</v>
      </c>
      <c r="O91" s="464">
        <f>nickel!J62</f>
        <v>259000</v>
      </c>
      <c r="P91" s="466">
        <f>platinum!M62</f>
        <v>34.5</v>
      </c>
      <c r="Q91" s="464">
        <f>silver!L62</f>
        <v>7020</v>
      </c>
      <c r="R91" s="464">
        <f>tantalum!L62</f>
        <v>0</v>
      </c>
      <c r="S91" s="464">
        <f>tin!L62</f>
        <v>203000</v>
      </c>
      <c r="T91" s="464" t="str">
        <f>vanadium!I62</f>
        <v>NA</v>
      </c>
      <c r="U91" s="464">
        <f>zinc!J62</f>
        <v>3110000</v>
      </c>
      <c r="X91" s="464">
        <f>SUM(B$35:B210)-SUM(B$35:B91)+X$34</f>
        <v>33422850000</v>
      </c>
      <c r="Y91" s="464">
        <f>SUM(C$35:C210)-SUM(C$35:C91)+Y$34</f>
        <v>1806225700</v>
      </c>
      <c r="Z91" s="464">
        <f>SUM(D$35:D210)-SUM(D$35:D91)+Z$34</f>
        <v>683800</v>
      </c>
      <c r="AA91" s="464">
        <f>SUM(E$35:E210)-SUM(E$35:E91)+AA$34</f>
        <v>837260000</v>
      </c>
      <c r="AB91" s="464">
        <f>SUM(F$35:F210)-SUM(F$35:F91)+AB$34</f>
        <v>11270500</v>
      </c>
      <c r="AC91" s="464">
        <f>SUM(G$35:G210)-SUM(G$35:G91)+AC$34</f>
        <v>1320070000</v>
      </c>
      <c r="AD91" s="464">
        <f>SUM(H$35:H210)-SUM(H$35:H91)+AD$34</f>
        <v>151625</v>
      </c>
      <c r="AE91" s="464">
        <f>SUM(I$35:I210)-SUM(I$35:I91)+AE$34</f>
        <v>29904</v>
      </c>
      <c r="AF91" s="464">
        <f>SUM(J$35:J210)-SUM(J$35:J91)+AF$34</f>
        <v>293690000</v>
      </c>
      <c r="AG91" s="464">
        <f>SUM(K$35:K210)-SUM(K$35:K91)+AG$34</f>
        <v>107316540</v>
      </c>
      <c r="AH91" s="464">
        <f>SUM(L$35:L210)-SUM(L$35:L91)+AH$34</f>
        <v>4875690000</v>
      </c>
      <c r="AI91" s="464">
        <f>SUM(M$35:M210)-SUM(M$35:M91)+AI$34</f>
        <v>248935000000</v>
      </c>
      <c r="AJ91" s="464">
        <f>SUM(N$35:N210)-SUM(N$35:N91)+AJ$34</f>
        <v>24190600</v>
      </c>
      <c r="AK91" s="464">
        <f>SUM(O$35:O210)-SUM(O$35:O91)+AK$34</f>
        <v>160036000</v>
      </c>
      <c r="AL91" s="464">
        <f>SUM(P$35:P210)-SUM(P$35:P91)+AL$34</f>
        <v>87132.800000000003</v>
      </c>
      <c r="AM91" s="464">
        <f>SUM(Q$35:Q210)-SUM(Q$35:Q91)+AM$34</f>
        <v>1471920</v>
      </c>
      <c r="AN91" s="464">
        <f>SUM(R$35:R210)-SUM(R$35:R91)+AN$34</f>
        <v>180000</v>
      </c>
      <c r="AO91" s="464">
        <f>SUM(S$35:S210)-SUM(S$35:S91)+AO$34</f>
        <v>30192000</v>
      </c>
      <c r="AP91" s="464">
        <f>SUM(T$35:T210)-SUM(T$35:T91)+AP$34</f>
        <v>65296590</v>
      </c>
      <c r="AQ91" s="464">
        <f>SUM(U$35:U210)-SUM(U$35:U91)+AQ$34</f>
        <v>725380000</v>
      </c>
      <c r="AS91" s="468">
        <f>X91/(X$34+SUM(B$35:B210))</f>
        <v>0.99894244268839771</v>
      </c>
      <c r="AT91" s="468">
        <f>Y91/(Y$34+SUM(C$35:C210))</f>
        <v>0.99906108289921325</v>
      </c>
      <c r="AU91" s="468">
        <f>Z91/(Z$34+SUM(D$35:D210))</f>
        <v>1</v>
      </c>
      <c r="AV91" s="468">
        <f>AA91/(AA$34+SUM(E$35:E210))</f>
        <v>0.98118801728557825</v>
      </c>
      <c r="AW91" s="468">
        <f>AB91/(AB$34+SUM(F$35:F210))</f>
        <v>0.98531017534595788</v>
      </c>
      <c r="AX91" s="468">
        <f>AC91/(AC$34+SUM(G$35:G210))</f>
        <v>0.9372182282118966</v>
      </c>
      <c r="AY91" s="468">
        <f>AD91/(AD$34+SUM(H$35:H210))</f>
        <v>0.77965116876973228</v>
      </c>
      <c r="AZ91" s="468">
        <f>AE91/(AE$34+SUM(I$35:I210))</f>
        <v>0.95704131369154111</v>
      </c>
      <c r="BA91" s="468">
        <f>AF91/(AF$34+SUM(J$35:J210))</f>
        <v>0.84582043343653246</v>
      </c>
      <c r="BB91" s="468">
        <f>AG91/(AG$34+SUM(K$35:K210))</f>
        <v>0.99521326122323905</v>
      </c>
      <c r="BC91" s="468">
        <f>AH91/(AH$34+SUM(L$35:L210))</f>
        <v>0.98194701700531828</v>
      </c>
      <c r="BD91" s="468">
        <f>AI91/(AI$34+SUM(M$35:M210))</f>
        <v>0.96440867667563268</v>
      </c>
      <c r="BE91" s="468">
        <f>AJ91/(AJ$34+SUM(N$35:N210))</f>
        <v>0.98159275595859097</v>
      </c>
      <c r="BF91" s="468">
        <f>AK91/(AK$34+SUM(O$35:O210))</f>
        <v>0.97329105578263608</v>
      </c>
      <c r="BG91" s="468">
        <f>AL91/(AL$34+SUM(P$35:P210))</f>
        <v>0.99258540995319411</v>
      </c>
      <c r="BH91" s="468">
        <f>AM91/(AM$34+SUM(Q$35:Q210))</f>
        <v>0.80022616316367468</v>
      </c>
      <c r="BI91" s="468">
        <f>AN91/(AN$34+SUM(R$35:R210))</f>
        <v>0.81948927607227895</v>
      </c>
      <c r="BJ91" s="468">
        <f>AO91/(AO$34+SUM(S$35:S210))</f>
        <v>0.80098690755700586</v>
      </c>
      <c r="BK91" s="468">
        <f>AP91/(AP$34+SUM(T$35:T210))</f>
        <v>0.99915620906592872</v>
      </c>
      <c r="BL91" s="468">
        <f>AQ91/(AQ$34+SUM(U$35:U210))</f>
        <v>0.90990283565351993</v>
      </c>
      <c r="BM91" s="468">
        <f t="shared" si="11"/>
        <v>0.93515162152199349</v>
      </c>
    </row>
    <row r="92" spans="1:65">
      <c r="A92" s="6">
        <f t="shared" si="12"/>
        <v>1957</v>
      </c>
      <c r="B92" s="464">
        <f>aluminum!P63</f>
        <v>3370000</v>
      </c>
      <c r="C92" s="464">
        <f>antimony!M63</f>
        <v>50800</v>
      </c>
      <c r="D92" s="464" t="str">
        <f>bismuth!K63</f>
        <v>NA</v>
      </c>
      <c r="E92" s="464">
        <f>chromium!M63</f>
        <v>1370000</v>
      </c>
      <c r="F92" s="464">
        <f>cobalt!M63</f>
        <v>14400</v>
      </c>
      <c r="G92" s="464">
        <f>copper!M63</f>
        <v>3300000</v>
      </c>
      <c r="H92" s="464">
        <f>gold!I63</f>
        <v>1020</v>
      </c>
      <c r="I92" s="465">
        <f>indium!I63</f>
        <v>140</v>
      </c>
      <c r="J92" s="464">
        <f>lead!K63</f>
        <v>2380000</v>
      </c>
      <c r="K92" s="466">
        <f>lithium!H63</f>
        <v>111000</v>
      </c>
      <c r="L92" s="464">
        <f>manganese!K63</f>
        <v>5820000</v>
      </c>
      <c r="M92" s="464">
        <f>iron!J63</f>
        <v>423000000</v>
      </c>
      <c r="N92" s="6">
        <f>molybdenum!J63</f>
        <v>34600</v>
      </c>
      <c r="O92" s="464">
        <f>nickel!J63</f>
        <v>286000</v>
      </c>
      <c r="P92" s="466">
        <f>platinum!M63</f>
        <v>41.1</v>
      </c>
      <c r="Q92" s="464">
        <f>silver!L63</f>
        <v>7190</v>
      </c>
      <c r="R92" s="464">
        <f>tantalum!L63</f>
        <v>0</v>
      </c>
      <c r="S92" s="464">
        <f>tin!L63</f>
        <v>204000</v>
      </c>
      <c r="T92" s="464" t="str">
        <f>vanadium!I63</f>
        <v>NA</v>
      </c>
      <c r="U92" s="464">
        <f>zinc!J63</f>
        <v>3150000</v>
      </c>
      <c r="X92" s="464">
        <f>SUM(B$35:B211)-SUM(B$35:B92)+X$34</f>
        <v>33419480000</v>
      </c>
      <c r="Y92" s="464">
        <f>SUM(C$35:C211)-SUM(C$35:C92)+Y$34</f>
        <v>1806174900</v>
      </c>
      <c r="Z92" s="464">
        <f>SUM(D$35:D211)-SUM(D$35:D92)+Z$34</f>
        <v>683800</v>
      </c>
      <c r="AA92" s="464">
        <f>SUM(E$35:E211)-SUM(E$35:E92)+AA$34</f>
        <v>835890000</v>
      </c>
      <c r="AB92" s="464">
        <f>SUM(F$35:F211)-SUM(F$35:F92)+AB$34</f>
        <v>11256100</v>
      </c>
      <c r="AC92" s="464">
        <f>SUM(G$35:G211)-SUM(G$35:G92)+AC$34</f>
        <v>1316770000</v>
      </c>
      <c r="AD92" s="464">
        <f>SUM(H$35:H211)-SUM(H$35:H92)+AD$34</f>
        <v>150605</v>
      </c>
      <c r="AE92" s="464">
        <f>SUM(I$35:I211)-SUM(I$35:I92)+AE$34</f>
        <v>29764</v>
      </c>
      <c r="AF92" s="464">
        <f>SUM(J$35:J211)-SUM(J$35:J92)+AF$34</f>
        <v>291310000</v>
      </c>
      <c r="AG92" s="464">
        <f>SUM(K$35:K211)-SUM(K$35:K92)+AG$34</f>
        <v>107205540</v>
      </c>
      <c r="AH92" s="464">
        <f>SUM(L$35:L211)-SUM(L$35:L92)+AH$34</f>
        <v>4869870000</v>
      </c>
      <c r="AI92" s="464">
        <f>SUM(M$35:M211)-SUM(M$35:M92)+AI$34</f>
        <v>248512000000</v>
      </c>
      <c r="AJ92" s="464">
        <f>SUM(N$35:N211)-SUM(N$35:N92)+AJ$34</f>
        <v>24156000</v>
      </c>
      <c r="AK92" s="464">
        <f>SUM(O$35:O211)-SUM(O$35:O92)+AK$34</f>
        <v>159750000</v>
      </c>
      <c r="AL92" s="464">
        <f>SUM(P$35:P211)-SUM(P$35:P92)+AL$34</f>
        <v>87091.7</v>
      </c>
      <c r="AM92" s="464">
        <f>SUM(Q$35:Q211)-SUM(Q$35:Q92)+AM$34</f>
        <v>1464730</v>
      </c>
      <c r="AN92" s="464">
        <f>SUM(R$35:R211)-SUM(R$35:R92)+AN$34</f>
        <v>180000</v>
      </c>
      <c r="AO92" s="464">
        <f>SUM(S$35:S211)-SUM(S$35:S92)+AO$34</f>
        <v>29988000</v>
      </c>
      <c r="AP92" s="464">
        <f>SUM(T$35:T211)-SUM(T$35:T92)+AP$34</f>
        <v>65296590</v>
      </c>
      <c r="AQ92" s="464">
        <f>SUM(U$35:U211)-SUM(U$35:U92)+AQ$34</f>
        <v>722230000</v>
      </c>
      <c r="AS92" s="468">
        <f>X92/(X$34+SUM(B$35:B211))</f>
        <v>0.99884172009795857</v>
      </c>
      <c r="AT92" s="468">
        <f>Y92/(Y$34+SUM(C$35:C211))</f>
        <v>0.99903298436035881</v>
      </c>
      <c r="AU92" s="468">
        <f>Z92/(Z$34+SUM(D$35:D211))</f>
        <v>1</v>
      </c>
      <c r="AV92" s="468">
        <f>AA92/(AA$34+SUM(E$35:E211))</f>
        <v>0.97958250933860691</v>
      </c>
      <c r="AW92" s="468">
        <f>AB92/(AB$34+SUM(F$35:F211))</f>
        <v>0.98405127232257994</v>
      </c>
      <c r="AX92" s="468">
        <f>AC92/(AC$34+SUM(G$35:G211))</f>
        <v>0.93487530688719478</v>
      </c>
      <c r="AY92" s="468">
        <f>AD92/(AD$34+SUM(H$35:H211))</f>
        <v>0.77440635958823101</v>
      </c>
      <c r="AZ92" s="468">
        <f>AE92/(AE$34+SUM(I$35:I211))</f>
        <v>0.95256078319673054</v>
      </c>
      <c r="BA92" s="468">
        <f>AF92/(AF$34+SUM(J$35:J211))</f>
        <v>0.83896608827129382</v>
      </c>
      <c r="BB92" s="468">
        <f>AG92/(AG$34+SUM(K$35:K211))</f>
        <v>0.9941838889382606</v>
      </c>
      <c r="BC92" s="468">
        <f>AH92/(AH$34+SUM(L$35:L211))</f>
        <v>0.98077488923694689</v>
      </c>
      <c r="BD92" s="468">
        <f>AI92/(AI$34+SUM(M$35:M211))</f>
        <v>0.96276991607453688</v>
      </c>
      <c r="BE92" s="468">
        <f>AJ92/(AJ$34+SUM(N$35:N211))</f>
        <v>0.98018877634021995</v>
      </c>
      <c r="BF92" s="468">
        <f>AK92/(AK$34+SUM(O$35:O211))</f>
        <v>0.97155168937786573</v>
      </c>
      <c r="BG92" s="468">
        <f>AL92/(AL$34+SUM(P$35:P211))</f>
        <v>0.99211721358685356</v>
      </c>
      <c r="BH92" s="468">
        <f>AM92/(AM$34+SUM(Q$35:Q211))</f>
        <v>0.79631723732996984</v>
      </c>
      <c r="BI92" s="468">
        <f>AN92/(AN$34+SUM(R$35:R211))</f>
        <v>0.81948927607227895</v>
      </c>
      <c r="BJ92" s="468">
        <f>AO92/(AO$34+SUM(S$35:S211))</f>
        <v>0.79557483385729633</v>
      </c>
      <c r="BK92" s="468">
        <f>AP92/(AP$34+SUM(T$35:T211))</f>
        <v>0.99915620906592872</v>
      </c>
      <c r="BL92" s="468">
        <f>AQ92/(AQ$34+SUM(U$35:U211))</f>
        <v>0.9059515357385669</v>
      </c>
      <c r="BM92" s="468">
        <f t="shared" si="11"/>
        <v>0.93301962448408404</v>
      </c>
    </row>
    <row r="93" spans="1:65">
      <c r="A93" s="6">
        <f t="shared" si="12"/>
        <v>1958</v>
      </c>
      <c r="B93" s="464">
        <f>aluminum!P64</f>
        <v>3510000</v>
      </c>
      <c r="C93" s="464">
        <f>antimony!M64</f>
        <v>46300</v>
      </c>
      <c r="D93" s="464" t="str">
        <f>bismuth!K64</f>
        <v>NA</v>
      </c>
      <c r="E93" s="464">
        <f>chromium!M64</f>
        <v>1130000</v>
      </c>
      <c r="F93" s="464">
        <f>cobalt!M64</f>
        <v>12600</v>
      </c>
      <c r="G93" s="464">
        <f>copper!M64</f>
        <v>3190000</v>
      </c>
      <c r="H93" s="464">
        <f>gold!I64</f>
        <v>1050</v>
      </c>
      <c r="I93" s="465">
        <f>indium!I64</f>
        <v>145</v>
      </c>
      <c r="J93" s="464">
        <f>lead!K64</f>
        <v>2350000</v>
      </c>
      <c r="K93" s="466">
        <f>lithium!H64</f>
        <v>87800</v>
      </c>
      <c r="L93" s="464">
        <f>manganese!K64</f>
        <v>5580000</v>
      </c>
      <c r="M93" s="464">
        <f>iron!J64</f>
        <v>397000000</v>
      </c>
      <c r="N93" s="6">
        <f>molybdenum!J64</f>
        <v>26200</v>
      </c>
      <c r="O93" s="464">
        <f>nickel!J64</f>
        <v>224000</v>
      </c>
      <c r="P93" s="466">
        <f>platinum!M64</f>
        <v>27.7</v>
      </c>
      <c r="Q93" s="464">
        <f>silver!L64</f>
        <v>7430</v>
      </c>
      <c r="R93" s="464">
        <f>tantalum!L64</f>
        <v>0</v>
      </c>
      <c r="S93" s="464">
        <f>tin!L64</f>
        <v>156000</v>
      </c>
      <c r="T93" s="464" t="str">
        <f>vanadium!I64</f>
        <v>NA</v>
      </c>
      <c r="U93" s="464">
        <f>zinc!J64</f>
        <v>2950000</v>
      </c>
      <c r="X93" s="464">
        <f>SUM(B$35:B212)-SUM(B$35:B93)+X$34</f>
        <v>33415970000</v>
      </c>
      <c r="Y93" s="464">
        <f>SUM(C$35:C212)-SUM(C$35:C93)+Y$34</f>
        <v>1806128600</v>
      </c>
      <c r="Z93" s="464">
        <f>SUM(D$35:D212)-SUM(D$35:D93)+Z$34</f>
        <v>683800</v>
      </c>
      <c r="AA93" s="464">
        <f>SUM(E$35:E212)-SUM(E$35:E93)+AA$34</f>
        <v>834760000</v>
      </c>
      <c r="AB93" s="464">
        <f>SUM(F$35:F212)-SUM(F$35:F93)+AB$34</f>
        <v>11243500</v>
      </c>
      <c r="AC93" s="464">
        <f>SUM(G$35:G212)-SUM(G$35:G93)+AC$34</f>
        <v>1313580000</v>
      </c>
      <c r="AD93" s="464">
        <f>SUM(H$35:H212)-SUM(H$35:H93)+AD$34</f>
        <v>149555</v>
      </c>
      <c r="AE93" s="464">
        <f>SUM(I$35:I212)-SUM(I$35:I93)+AE$34</f>
        <v>29619</v>
      </c>
      <c r="AF93" s="464">
        <f>SUM(J$35:J212)-SUM(J$35:J93)+AF$34</f>
        <v>288960000</v>
      </c>
      <c r="AG93" s="464">
        <f>SUM(K$35:K212)-SUM(K$35:K93)+AG$34</f>
        <v>107117740</v>
      </c>
      <c r="AH93" s="464">
        <f>SUM(L$35:L212)-SUM(L$35:L93)+AH$34</f>
        <v>4864290000</v>
      </c>
      <c r="AI93" s="464">
        <f>SUM(M$35:M212)-SUM(M$35:M93)+AI$34</f>
        <v>248115000000</v>
      </c>
      <c r="AJ93" s="464">
        <f>SUM(N$35:N212)-SUM(N$35:N93)+AJ$34</f>
        <v>24129800</v>
      </c>
      <c r="AK93" s="464">
        <f>SUM(O$35:O212)-SUM(O$35:O93)+AK$34</f>
        <v>159526000</v>
      </c>
      <c r="AL93" s="464">
        <f>SUM(P$35:P212)-SUM(P$35:P93)+AL$34</f>
        <v>87064</v>
      </c>
      <c r="AM93" s="464">
        <f>SUM(Q$35:Q212)-SUM(Q$35:Q93)+AM$34</f>
        <v>1457300</v>
      </c>
      <c r="AN93" s="464">
        <f>SUM(R$35:R212)-SUM(R$35:R93)+AN$34</f>
        <v>180000</v>
      </c>
      <c r="AO93" s="464">
        <f>SUM(S$35:S212)-SUM(S$35:S93)+AO$34</f>
        <v>29832000</v>
      </c>
      <c r="AP93" s="464">
        <f>SUM(T$35:T212)-SUM(T$35:T93)+AP$34</f>
        <v>65296590</v>
      </c>
      <c r="AQ93" s="464">
        <f>SUM(U$35:U212)-SUM(U$35:U93)+AQ$34</f>
        <v>719280000</v>
      </c>
      <c r="AS93" s="468">
        <f>X93/(X$34+SUM(B$35:B212))</f>
        <v>0.99873681318625485</v>
      </c>
      <c r="AT93" s="468">
        <f>Y93/(Y$34+SUM(C$35:C212))</f>
        <v>0.99900737486530056</v>
      </c>
      <c r="AU93" s="468">
        <f>Z93/(Z$34+SUM(D$35:D212))</f>
        <v>1</v>
      </c>
      <c r="AV93" s="468">
        <f>AA93/(AA$34+SUM(E$35:E212))</f>
        <v>0.9782582582582583</v>
      </c>
      <c r="AW93" s="468">
        <f>AB93/(AB$34+SUM(F$35:F212))</f>
        <v>0.98294973217712411</v>
      </c>
      <c r="AX93" s="468">
        <f>AC93/(AC$34+SUM(G$35:G212))</f>
        <v>0.93261048293998283</v>
      </c>
      <c r="AY93" s="468">
        <f>AD93/(AD$34+SUM(H$35:H212))</f>
        <v>0.76900729131315626</v>
      </c>
      <c r="AZ93" s="468">
        <f>AE93/(AE$34+SUM(I$35:I212))</f>
        <v>0.94792023375567669</v>
      </c>
      <c r="BA93" s="468">
        <f>AF93/(AF$34+SUM(J$35:J212))</f>
        <v>0.83219814241486068</v>
      </c>
      <c r="BB93" s="468">
        <f>AG93/(AG$34+SUM(K$35:K212))</f>
        <v>0.99336966473446686</v>
      </c>
      <c r="BC93" s="468">
        <f>AH93/(AH$34+SUM(L$35:L212))</f>
        <v>0.9796510966342814</v>
      </c>
      <c r="BD93" s="468">
        <f>AI93/(AI$34+SUM(M$35:M212))</f>
        <v>0.96123188307539964</v>
      </c>
      <c r="BE93" s="468">
        <f>AJ93/(AJ$34+SUM(N$35:N212))</f>
        <v>0.97912564726503726</v>
      </c>
      <c r="BF93" s="468">
        <f>AK93/(AK$34+SUM(O$35:O212))</f>
        <v>0.97018938841748614</v>
      </c>
      <c r="BG93" s="468">
        <f>AL93/(AL$34+SUM(P$35:P212))</f>
        <v>0.99180166518423474</v>
      </c>
      <c r="BH93" s="468">
        <f>AM93/(AM$34+SUM(Q$35:Q212))</f>
        <v>0.79227783274799113</v>
      </c>
      <c r="BI93" s="468">
        <f>AN93/(AN$34+SUM(R$35:R212))</f>
        <v>0.81948927607227895</v>
      </c>
      <c r="BJ93" s="468">
        <f>AO93/(AO$34+SUM(S$35:S212))</f>
        <v>0.79143618926340087</v>
      </c>
      <c r="BK93" s="468">
        <f>AP93/(AP$34+SUM(T$35:T212))</f>
        <v>0.99915620906592872</v>
      </c>
      <c r="BL93" s="468">
        <f>AQ93/(AQ$34+SUM(U$35:U212))</f>
        <v>0.90225111200869035</v>
      </c>
      <c r="BM93" s="468">
        <f t="shared" si="11"/>
        <v>0.9310334146689907</v>
      </c>
    </row>
    <row r="94" spans="1:65">
      <c r="A94" s="6">
        <f t="shared" si="12"/>
        <v>1959</v>
      </c>
      <c r="B94" s="464">
        <f>aluminum!P65</f>
        <v>4060000</v>
      </c>
      <c r="C94" s="464">
        <f>antimony!M65</f>
        <v>53300</v>
      </c>
      <c r="D94" s="464" t="str">
        <f>bismuth!K65</f>
        <v>NA</v>
      </c>
      <c r="E94" s="464">
        <f>chromium!M65</f>
        <v>1150000</v>
      </c>
      <c r="F94" s="464">
        <f>cobalt!M65</f>
        <v>14800</v>
      </c>
      <c r="G94" s="464">
        <f>copper!M65</f>
        <v>3430000</v>
      </c>
      <c r="H94" s="464">
        <f>gold!I65</f>
        <v>1130</v>
      </c>
      <c r="I94" s="465">
        <f>indium!I65</f>
        <v>239</v>
      </c>
      <c r="J94" s="464">
        <f>lead!K65</f>
        <v>2320000</v>
      </c>
      <c r="K94" s="466">
        <f>lithium!H65</f>
        <v>62400</v>
      </c>
      <c r="L94" s="464">
        <f>manganese!K65</f>
        <v>5830000</v>
      </c>
      <c r="M94" s="464">
        <f>iron!J65</f>
        <v>432000000</v>
      </c>
      <c r="N94" s="6">
        <f>molybdenum!J65</f>
        <v>32400</v>
      </c>
      <c r="O94" s="464">
        <f>nickel!J65</f>
        <v>285000</v>
      </c>
      <c r="P94" s="466">
        <f>platinum!M65</f>
        <v>32.799999999999997</v>
      </c>
      <c r="Q94" s="464">
        <f>silver!L65</f>
        <v>6910</v>
      </c>
      <c r="R94" s="464">
        <f>tantalum!L65</f>
        <v>0</v>
      </c>
      <c r="S94" s="464">
        <f>tin!L65</f>
        <v>164000</v>
      </c>
      <c r="T94" s="464">
        <f>vanadium!I65</f>
        <v>5040</v>
      </c>
      <c r="U94" s="464">
        <f>zinc!J65</f>
        <v>3020000</v>
      </c>
      <c r="X94" s="464">
        <f>SUM(B$35:B213)-SUM(B$35:B94)+X$34</f>
        <v>33411910000</v>
      </c>
      <c r="Y94" s="464">
        <f>SUM(C$35:C213)-SUM(C$35:C94)+Y$34</f>
        <v>1806075300</v>
      </c>
      <c r="Z94" s="464">
        <f>SUM(D$35:D213)-SUM(D$35:D94)+Z$34</f>
        <v>683800</v>
      </c>
      <c r="AA94" s="464">
        <f>SUM(E$35:E213)-SUM(E$35:E94)+AA$34</f>
        <v>833610000</v>
      </c>
      <c r="AB94" s="464">
        <f>SUM(F$35:F213)-SUM(F$35:F94)+AB$34</f>
        <v>11228700</v>
      </c>
      <c r="AC94" s="464">
        <f>SUM(G$35:G213)-SUM(G$35:G94)+AC$34</f>
        <v>1310150000</v>
      </c>
      <c r="AD94" s="464">
        <f>SUM(H$35:H213)-SUM(H$35:H94)+AD$34</f>
        <v>148425</v>
      </c>
      <c r="AE94" s="464">
        <f>SUM(I$35:I213)-SUM(I$35:I94)+AE$34</f>
        <v>29380</v>
      </c>
      <c r="AF94" s="464">
        <f>SUM(J$35:J213)-SUM(J$35:J94)+AF$34</f>
        <v>286640000</v>
      </c>
      <c r="AG94" s="464">
        <f>SUM(K$35:K213)-SUM(K$35:K94)+AG$34</f>
        <v>107055340</v>
      </c>
      <c r="AH94" s="464">
        <f>SUM(L$35:L213)-SUM(L$35:L94)+AH$34</f>
        <v>4858460000</v>
      </c>
      <c r="AI94" s="464">
        <f>SUM(M$35:M213)-SUM(M$35:M94)+AI$34</f>
        <v>247683000000</v>
      </c>
      <c r="AJ94" s="464">
        <f>SUM(N$35:N213)-SUM(N$35:N94)+AJ$34</f>
        <v>24097400</v>
      </c>
      <c r="AK94" s="464">
        <f>SUM(O$35:O213)-SUM(O$35:O94)+AK$34</f>
        <v>159241000</v>
      </c>
      <c r="AL94" s="464">
        <f>SUM(P$35:P213)-SUM(P$35:P94)+AL$34</f>
        <v>87031.2</v>
      </c>
      <c r="AM94" s="464">
        <f>SUM(Q$35:Q213)-SUM(Q$35:Q94)+AM$34</f>
        <v>1450390</v>
      </c>
      <c r="AN94" s="464">
        <f>SUM(R$35:R213)-SUM(R$35:R94)+AN$34</f>
        <v>180000</v>
      </c>
      <c r="AO94" s="464">
        <f>SUM(S$35:S213)-SUM(S$35:S94)+AO$34</f>
        <v>29668000</v>
      </c>
      <c r="AP94" s="464">
        <f>SUM(T$35:T213)-SUM(T$35:T94)+AP$34</f>
        <v>65291550</v>
      </c>
      <c r="AQ94" s="464">
        <f>SUM(U$35:U213)-SUM(U$35:U94)+AQ$34</f>
        <v>716260000</v>
      </c>
      <c r="AS94" s="468">
        <f>X94/(X$34+SUM(B$35:B213))</f>
        <v>0.99861546786958333</v>
      </c>
      <c r="AT94" s="468">
        <f>Y94/(Y$34+SUM(C$35:C213))</f>
        <v>0.99897789352433719</v>
      </c>
      <c r="AU94" s="468">
        <f>Z94/(Z$34+SUM(D$35:D213))</f>
        <v>1</v>
      </c>
      <c r="AV94" s="468">
        <f>AA94/(AA$34+SUM(E$35:E213))</f>
        <v>0.97691056910569107</v>
      </c>
      <c r="AW94" s="468">
        <f>AB94/(AB$34+SUM(F$35:F213))</f>
        <v>0.98165585962531898</v>
      </c>
      <c r="AX94" s="468">
        <f>AC94/(AC$34+SUM(G$35:G213))</f>
        <v>0.93017526471461087</v>
      </c>
      <c r="AY94" s="468">
        <f>AD94/(AD$34+SUM(H$35:H213))</f>
        <v>0.76319686545521859</v>
      </c>
      <c r="AZ94" s="468">
        <f>AE94/(AE$34+SUM(I$35:I213))</f>
        <v>0.94027132812525005</v>
      </c>
      <c r="BA94" s="468">
        <f>AF94/(AF$34+SUM(J$35:J213))</f>
        <v>0.82551659586723303</v>
      </c>
      <c r="BB94" s="468">
        <f>AG94/(AG$34+SUM(K$35:K213))</f>
        <v>0.99279099058507358</v>
      </c>
      <c r="BC94" s="468">
        <f>AH94/(AH$34+SUM(L$35:L213))</f>
        <v>0.97847695490067221</v>
      </c>
      <c r="BD94" s="468">
        <f>AI94/(AI$34+SUM(M$35:M213))</f>
        <v>0.95955825522747196</v>
      </c>
      <c r="BE94" s="468">
        <f>AJ94/(AJ$34+SUM(N$35:N213))</f>
        <v>0.97781093802702501</v>
      </c>
      <c r="BF94" s="468">
        <f>AK94/(AK$34+SUM(O$35:O213))</f>
        <v>0.96845610371343172</v>
      </c>
      <c r="BG94" s="468">
        <f>AL94/(AL$34+SUM(P$35:P213))</f>
        <v>0.99142801942228898</v>
      </c>
      <c r="BH94" s="468">
        <f>AM94/(AM$34+SUM(Q$35:Q213))</f>
        <v>0.78852113212060582</v>
      </c>
      <c r="BI94" s="468">
        <f>AN94/(AN$34+SUM(R$35:R213))</f>
        <v>0.81948927607227895</v>
      </c>
      <c r="BJ94" s="468">
        <f>AO94/(AO$34+SUM(S$35:S213))</f>
        <v>0.78708530648520303</v>
      </c>
      <c r="BK94" s="468">
        <f>AP94/(AP$34+SUM(T$35:T213))</f>
        <v>0.99907908792845901</v>
      </c>
      <c r="BL94" s="468">
        <f>AQ94/(AQ$34+SUM(U$35:U213))</f>
        <v>0.89846288161403698</v>
      </c>
      <c r="BM94" s="468">
        <f t="shared" si="11"/>
        <v>0.9288239395191894</v>
      </c>
    </row>
    <row r="95" spans="1:65">
      <c r="A95" s="6">
        <f t="shared" si="12"/>
        <v>1960</v>
      </c>
      <c r="B95" s="464">
        <f>aluminum!P66</f>
        <v>4490000</v>
      </c>
      <c r="C95" s="464">
        <f>antimony!M66</f>
        <v>53300</v>
      </c>
      <c r="D95" s="464" t="str">
        <f>bismuth!K66</f>
        <v>NA</v>
      </c>
      <c r="E95" s="464">
        <f>chromium!M66</f>
        <v>1250000</v>
      </c>
      <c r="F95" s="464">
        <f>cobalt!M66</f>
        <v>14200</v>
      </c>
      <c r="G95" s="464">
        <f>copper!M66</f>
        <v>3940000</v>
      </c>
      <c r="H95" s="464">
        <f>gold!I66</f>
        <v>1190</v>
      </c>
      <c r="I95" s="465">
        <f>indium!I66</f>
        <v>200</v>
      </c>
      <c r="J95" s="464">
        <f>lead!K66</f>
        <v>2390000</v>
      </c>
      <c r="K95" s="466">
        <f>lithium!H66</f>
        <v>87100</v>
      </c>
      <c r="L95" s="464">
        <f>manganese!K66</f>
        <v>6120000</v>
      </c>
      <c r="M95" s="464">
        <f>iron!J66</f>
        <v>514000000</v>
      </c>
      <c r="N95" s="6">
        <f>molybdenum!J66</f>
        <v>40400</v>
      </c>
      <c r="O95" s="464">
        <f>nickel!J66</f>
        <v>320000</v>
      </c>
      <c r="P95" s="466">
        <f>platinum!M66</f>
        <v>39.700000000000003</v>
      </c>
      <c r="Q95" s="464">
        <f>silver!L66</f>
        <v>7320</v>
      </c>
      <c r="R95" s="464">
        <f>tantalum!L66</f>
        <v>0</v>
      </c>
      <c r="S95" s="464">
        <f>tin!L66</f>
        <v>183000</v>
      </c>
      <c r="T95" s="464">
        <f>vanadium!I66</f>
        <v>7850</v>
      </c>
      <c r="U95" s="464">
        <f>zinc!J66</f>
        <v>3090000</v>
      </c>
      <c r="X95" s="464">
        <f>SUM(B$35:B214)-SUM(B$35:B95)+X$34</f>
        <v>33407420000</v>
      </c>
      <c r="Y95" s="464">
        <f>SUM(C$35:C214)-SUM(C$35:C95)+Y$34</f>
        <v>1806022000</v>
      </c>
      <c r="Z95" s="464">
        <f>SUM(D$35:D214)-SUM(D$35:D95)+Z$34</f>
        <v>683800</v>
      </c>
      <c r="AA95" s="464">
        <f>SUM(E$35:E214)-SUM(E$35:E95)+AA$34</f>
        <v>832360000</v>
      </c>
      <c r="AB95" s="464">
        <f>SUM(F$35:F214)-SUM(F$35:F95)+AB$34</f>
        <v>11214500</v>
      </c>
      <c r="AC95" s="464">
        <f>SUM(G$35:G214)-SUM(G$35:G95)+AC$34</f>
        <v>1306210000</v>
      </c>
      <c r="AD95" s="464">
        <f>SUM(H$35:H214)-SUM(H$35:H95)+AD$34</f>
        <v>147235</v>
      </c>
      <c r="AE95" s="464">
        <f>SUM(I$35:I214)-SUM(I$35:I95)+AE$34</f>
        <v>29180</v>
      </c>
      <c r="AF95" s="464">
        <f>SUM(J$35:J214)-SUM(J$35:J95)+AF$34</f>
        <v>284250000</v>
      </c>
      <c r="AG95" s="464">
        <f>SUM(K$35:K214)-SUM(K$35:K95)+AG$34</f>
        <v>106968240</v>
      </c>
      <c r="AH95" s="464">
        <f>SUM(L$35:L214)-SUM(L$35:L95)+AH$34</f>
        <v>4852340000</v>
      </c>
      <c r="AI95" s="464">
        <f>SUM(M$35:M214)-SUM(M$35:M95)+AI$34</f>
        <v>247169000000</v>
      </c>
      <c r="AJ95" s="464">
        <f>SUM(N$35:N214)-SUM(N$35:N95)+AJ$34</f>
        <v>24057000</v>
      </c>
      <c r="AK95" s="464">
        <f>SUM(O$35:O214)-SUM(O$35:O95)+AK$34</f>
        <v>158921000</v>
      </c>
      <c r="AL95" s="464">
        <f>SUM(P$35:P214)-SUM(P$35:P95)+AL$34</f>
        <v>86991.5</v>
      </c>
      <c r="AM95" s="464">
        <f>SUM(Q$35:Q214)-SUM(Q$35:Q95)+AM$34</f>
        <v>1443070</v>
      </c>
      <c r="AN95" s="464">
        <f>SUM(R$35:R214)-SUM(R$35:R95)+AN$34</f>
        <v>180000</v>
      </c>
      <c r="AO95" s="464">
        <f>SUM(S$35:S214)-SUM(S$35:S95)+AO$34</f>
        <v>29485000</v>
      </c>
      <c r="AP95" s="464">
        <f>SUM(T$35:T214)-SUM(T$35:T95)+AP$34</f>
        <v>65283700</v>
      </c>
      <c r="AQ95" s="464">
        <f>SUM(U$35:U214)-SUM(U$35:U95)+AQ$34</f>
        <v>713170000</v>
      </c>
      <c r="AS95" s="468">
        <f>X95/(X$34+SUM(B$35:B214))</f>
        <v>0.99848127070902781</v>
      </c>
      <c r="AT95" s="468">
        <f>Y95/(Y$34+SUM(C$35:C214))</f>
        <v>0.99894841218337382</v>
      </c>
      <c r="AU95" s="468">
        <f>Z95/(Z$34+SUM(D$35:D214))</f>
        <v>1</v>
      </c>
      <c r="AV95" s="468">
        <f>AA95/(AA$34+SUM(E$35:E214))</f>
        <v>0.97544568959203104</v>
      </c>
      <c r="AW95" s="468">
        <f>AB95/(AB$34+SUM(F$35:F214))</f>
        <v>0.98041444136615452</v>
      </c>
      <c r="AX95" s="468">
        <f>AC95/(AC$34+SUM(G$35:G214))</f>
        <v>0.92737795864814865</v>
      </c>
      <c r="AY95" s="468">
        <f>AD95/(AD$34+SUM(H$35:H214))</f>
        <v>0.75707792141013375</v>
      </c>
      <c r="AZ95" s="468">
        <f>AE95/(AE$34+SUM(I$35:I214))</f>
        <v>0.93387057027552067</v>
      </c>
      <c r="BA95" s="468">
        <f>AF95/(AF$34+SUM(J$35:J214))</f>
        <v>0.81863345093239259</v>
      </c>
      <c r="BB95" s="468">
        <f>AG95/(AG$34+SUM(K$35:K214))</f>
        <v>0.99198325791821218</v>
      </c>
      <c r="BC95" s="468">
        <f>AH95/(AH$34+SUM(L$35:L214))</f>
        <v>0.97724440817516822</v>
      </c>
      <c r="BD95" s="468">
        <f>AI95/(AI$34+SUM(M$35:M214))</f>
        <v>0.95756694801952102</v>
      </c>
      <c r="BE95" s="468">
        <f>AJ95/(AJ$34+SUM(N$35:N214))</f>
        <v>0.97617160922407153</v>
      </c>
      <c r="BF95" s="468">
        <f>AK95/(AK$34+SUM(O$35:O214))</f>
        <v>0.96650995948431795</v>
      </c>
      <c r="BG95" s="468">
        <f>AL95/(AL$34+SUM(P$35:P214))</f>
        <v>0.99097577135066572</v>
      </c>
      <c r="BH95" s="468">
        <f>AM95/(AM$34+SUM(Q$35:Q214))</f>
        <v>0.78454153029825269</v>
      </c>
      <c r="BI95" s="468">
        <f>AN95/(AN$34+SUM(R$35:R214))</f>
        <v>0.81948927607227895</v>
      </c>
      <c r="BJ95" s="468">
        <f>AO95/(AO$34+SUM(S$35:S214))</f>
        <v>0.7822303580192872</v>
      </c>
      <c r="BK95" s="468">
        <f>AP95/(AP$34+SUM(T$35:T214))</f>
        <v>0.99895896869648737</v>
      </c>
      <c r="BL95" s="468">
        <f>AQ95/(AQ$34+SUM(U$35:U214))</f>
        <v>0.89458684455460702</v>
      </c>
      <c r="BM95" s="468">
        <f t="shared" si="11"/>
        <v>0.92652543234648255</v>
      </c>
    </row>
    <row r="96" spans="1:65">
      <c r="A96" s="6">
        <f t="shared" si="12"/>
        <v>1961</v>
      </c>
      <c r="B96" s="464">
        <f>aluminum!P67</f>
        <v>4700000</v>
      </c>
      <c r="C96" s="464">
        <f>antimony!M67</f>
        <v>51900</v>
      </c>
      <c r="D96" s="464" t="str">
        <f>bismuth!K67</f>
        <v>NA</v>
      </c>
      <c r="E96" s="464">
        <f>chromium!M67</f>
        <v>1220000</v>
      </c>
      <c r="F96" s="464">
        <f>cobalt!M67</f>
        <v>14400</v>
      </c>
      <c r="G96" s="464">
        <f>copper!M67</f>
        <v>4090000</v>
      </c>
      <c r="H96" s="464">
        <f>gold!I67</f>
        <v>1230</v>
      </c>
      <c r="I96" s="465">
        <f>indium!I67</f>
        <v>230</v>
      </c>
      <c r="J96" s="464">
        <f>lead!K67</f>
        <v>2390000</v>
      </c>
      <c r="K96" s="466">
        <f>lithium!H67</f>
        <v>57200</v>
      </c>
      <c r="L96" s="464">
        <f>manganese!K67</f>
        <v>6110000</v>
      </c>
      <c r="M96" s="464">
        <f>iron!J67</f>
        <v>495000000</v>
      </c>
      <c r="N96" s="6">
        <f>molybdenum!J67</f>
        <v>33600</v>
      </c>
      <c r="O96" s="464">
        <f>nickel!J67</f>
        <v>361000</v>
      </c>
      <c r="P96" s="466">
        <f>platinum!M67</f>
        <v>41.8</v>
      </c>
      <c r="Q96" s="464">
        <f>silver!L67</f>
        <v>7370</v>
      </c>
      <c r="R96" s="464">
        <f>tantalum!L67</f>
        <v>0</v>
      </c>
      <c r="S96" s="464">
        <f>tin!L67</f>
        <v>187000</v>
      </c>
      <c r="T96" s="464">
        <f>vanadium!I67</f>
        <v>6080</v>
      </c>
      <c r="U96" s="464">
        <f>zinc!J67</f>
        <v>3490000</v>
      </c>
      <c r="X96" s="464">
        <f>SUM(B$35:B215)-SUM(B$35:B96)+X$34</f>
        <v>33402720000</v>
      </c>
      <c r="Y96" s="464">
        <f>SUM(C$35:C215)-SUM(C$35:C96)+Y$34</f>
        <v>1805970100</v>
      </c>
      <c r="Z96" s="464">
        <f>SUM(D$35:D215)-SUM(D$35:D96)+Z$34</f>
        <v>683800</v>
      </c>
      <c r="AA96" s="464">
        <f>SUM(E$35:E215)-SUM(E$35:E96)+AA$34</f>
        <v>831140000</v>
      </c>
      <c r="AB96" s="464">
        <f>SUM(F$35:F215)-SUM(F$35:F96)+AB$34</f>
        <v>11200100</v>
      </c>
      <c r="AC96" s="464">
        <f>SUM(G$35:G215)-SUM(G$35:G96)+AC$34</f>
        <v>1302120000</v>
      </c>
      <c r="AD96" s="464">
        <f>SUM(H$35:H215)-SUM(H$35:H96)+AD$34</f>
        <v>146005</v>
      </c>
      <c r="AE96" s="464">
        <f>SUM(I$35:I215)-SUM(I$35:I96)+AE$34</f>
        <v>28950</v>
      </c>
      <c r="AF96" s="464">
        <f>SUM(J$35:J215)-SUM(J$35:J96)+AF$34</f>
        <v>281860000</v>
      </c>
      <c r="AG96" s="464">
        <f>SUM(K$35:K215)-SUM(K$35:K96)+AG$34</f>
        <v>106911040</v>
      </c>
      <c r="AH96" s="464">
        <f>SUM(L$35:L215)-SUM(L$35:L96)+AH$34</f>
        <v>4846230000</v>
      </c>
      <c r="AI96" s="464">
        <f>SUM(M$35:M215)-SUM(M$35:M96)+AI$34</f>
        <v>246674000000</v>
      </c>
      <c r="AJ96" s="464">
        <f>SUM(N$35:N215)-SUM(N$35:N96)+AJ$34</f>
        <v>24023400</v>
      </c>
      <c r="AK96" s="464">
        <f>SUM(O$35:O215)-SUM(O$35:O96)+AK$34</f>
        <v>158560000</v>
      </c>
      <c r="AL96" s="464">
        <f>SUM(P$35:P215)-SUM(P$35:P96)+AL$34</f>
        <v>86949.7</v>
      </c>
      <c r="AM96" s="464">
        <f>SUM(Q$35:Q215)-SUM(Q$35:Q96)+AM$34</f>
        <v>1435700</v>
      </c>
      <c r="AN96" s="464">
        <f>SUM(R$35:R215)-SUM(R$35:R96)+AN$34</f>
        <v>180000</v>
      </c>
      <c r="AO96" s="464">
        <f>SUM(S$35:S215)-SUM(S$35:S96)+AO$34</f>
        <v>29298000</v>
      </c>
      <c r="AP96" s="464">
        <f>SUM(T$35:T215)-SUM(T$35:T96)+AP$34</f>
        <v>65277620</v>
      </c>
      <c r="AQ96" s="464">
        <f>SUM(U$35:U215)-SUM(U$35:U96)+AQ$34</f>
        <v>709680000</v>
      </c>
      <c r="AS96" s="468">
        <f>X96/(X$34+SUM(B$35:B215))</f>
        <v>0.99834079706657564</v>
      </c>
      <c r="AT96" s="468">
        <f>Y96/(Y$34+SUM(C$35:C215))</f>
        <v>0.99891970521159146</v>
      </c>
      <c r="AU96" s="468">
        <f>Z96/(Z$34+SUM(D$35:D215))</f>
        <v>1</v>
      </c>
      <c r="AV96" s="468">
        <f>AA96/(AA$34+SUM(E$35:E215))</f>
        <v>0.97401596718669892</v>
      </c>
      <c r="AW96" s="468">
        <f>AB96/(AB$34+SUM(F$35:F215))</f>
        <v>0.97915553834277658</v>
      </c>
      <c r="AX96" s="468">
        <f>AC96/(AC$34+SUM(G$35:G215))</f>
        <v>0.92447415615783624</v>
      </c>
      <c r="AY96" s="468">
        <f>AD96/(AD$34+SUM(H$35:H215))</f>
        <v>0.75075329857361761</v>
      </c>
      <c r="AZ96" s="468">
        <f>AE96/(AE$34+SUM(I$35:I215))</f>
        <v>0.92650969874833178</v>
      </c>
      <c r="BA96" s="468">
        <f>AF96/(AF$34+SUM(J$35:J215))</f>
        <v>0.81175030599755205</v>
      </c>
      <c r="BB96" s="468">
        <f>AG96/(AG$34+SUM(K$35:K215))</f>
        <v>0.99145280661460167</v>
      </c>
      <c r="BC96" s="468">
        <f>AH96/(AH$34+SUM(L$35:L215))</f>
        <v>0.97601387541490203</v>
      </c>
      <c r="BD96" s="468">
        <f>AI96/(AI$34+SUM(M$35:M215))</f>
        <v>0.95564924944377061</v>
      </c>
      <c r="BE96" s="468">
        <f>AJ96/(AJ$34+SUM(N$35:N215))</f>
        <v>0.9748082070513181</v>
      </c>
      <c r="BF96" s="468">
        <f>AK96/(AK$34+SUM(O$35:O215))</f>
        <v>0.9643144655258491</v>
      </c>
      <c r="BG96" s="468">
        <f>AL96/(AL$34+SUM(P$35:P215))</f>
        <v>0.99049960083696653</v>
      </c>
      <c r="BH96" s="468">
        <f>AM96/(AM$34+SUM(Q$35:Q215))</f>
        <v>0.78053474540334244</v>
      </c>
      <c r="BI96" s="468">
        <f>AN96/(AN$34+SUM(R$35:R215))</f>
        <v>0.81948927607227895</v>
      </c>
      <c r="BJ96" s="468">
        <f>AO96/(AO$34+SUM(S$35:S215))</f>
        <v>0.77726929046122006</v>
      </c>
      <c r="BK96" s="468">
        <f>AP96/(AP$34+SUM(T$35:T215))</f>
        <v>0.99886593367350807</v>
      </c>
      <c r="BL96" s="468">
        <f>AQ96/(AQ$34+SUM(U$35:U215))</f>
        <v>0.89020905512502413</v>
      </c>
      <c r="BM96" s="468">
        <f t="shared" si="11"/>
        <v>0.92415129864538792</v>
      </c>
    </row>
    <row r="97" spans="1:65">
      <c r="A97" s="6">
        <f t="shared" si="12"/>
        <v>1962</v>
      </c>
      <c r="B97" s="464">
        <f>aluminum!P68</f>
        <v>5060000</v>
      </c>
      <c r="C97" s="464">
        <f>antimony!M68</f>
        <v>53700</v>
      </c>
      <c r="D97" s="464" t="str">
        <f>bismuth!K68</f>
        <v>NA</v>
      </c>
      <c r="E97" s="464">
        <f>chromium!M68</f>
        <v>1280000</v>
      </c>
      <c r="F97" s="464">
        <f>cobalt!M68</f>
        <v>17100</v>
      </c>
      <c r="G97" s="464">
        <f>copper!M68</f>
        <v>4220000</v>
      </c>
      <c r="H97" s="464">
        <f>gold!I68</f>
        <v>1290</v>
      </c>
      <c r="I97" s="465">
        <f>indium!I68</f>
        <v>230</v>
      </c>
      <c r="J97" s="464">
        <f>lead!K68</f>
        <v>2510000</v>
      </c>
      <c r="K97" s="466">
        <f>lithium!H68</f>
        <v>47300</v>
      </c>
      <c r="L97" s="464">
        <f>manganese!K68</f>
        <v>6400000</v>
      </c>
      <c r="M97" s="464">
        <f>iron!J68</f>
        <v>499000000</v>
      </c>
      <c r="N97" s="6">
        <f>molybdenum!J68</f>
        <v>26900</v>
      </c>
      <c r="O97" s="464">
        <f>nickel!J68</f>
        <v>357000</v>
      </c>
      <c r="P97" s="466">
        <f>platinum!M68</f>
        <v>50.5</v>
      </c>
      <c r="Q97" s="464">
        <f>silver!L68</f>
        <v>7650</v>
      </c>
      <c r="R97" s="464">
        <f>tantalum!L68</f>
        <v>0</v>
      </c>
      <c r="S97" s="464">
        <f>tin!L68</f>
        <v>190000</v>
      </c>
      <c r="T97" s="464">
        <f>vanadium!I68</f>
        <v>6500</v>
      </c>
      <c r="U97" s="464">
        <f>zinc!J68</f>
        <v>3570000</v>
      </c>
      <c r="X97" s="464">
        <f>SUM(B$35:B216)-SUM(B$35:B97)+X$34</f>
        <v>33397660000</v>
      </c>
      <c r="Y97" s="464">
        <f>SUM(C$35:C216)-SUM(C$35:C97)+Y$34</f>
        <v>1805916400</v>
      </c>
      <c r="Z97" s="464">
        <f>SUM(D$35:D216)-SUM(D$35:D97)+Z$34</f>
        <v>683800</v>
      </c>
      <c r="AA97" s="464">
        <f>SUM(E$35:E216)-SUM(E$35:E97)+AA$34</f>
        <v>829860000</v>
      </c>
      <c r="AB97" s="464">
        <f>SUM(F$35:F216)-SUM(F$35:F97)+AB$34</f>
        <v>11183000</v>
      </c>
      <c r="AC97" s="464">
        <f>SUM(G$35:G216)-SUM(G$35:G97)+AC$34</f>
        <v>1297900000</v>
      </c>
      <c r="AD97" s="464">
        <f>SUM(H$35:H216)-SUM(H$35:H97)+AD$34</f>
        <v>144715</v>
      </c>
      <c r="AE97" s="464">
        <f>SUM(I$35:I216)-SUM(I$35:I97)+AE$34</f>
        <v>28720</v>
      </c>
      <c r="AF97" s="464">
        <f>SUM(J$35:J216)-SUM(J$35:J97)+AF$34</f>
        <v>279350000</v>
      </c>
      <c r="AG97" s="464">
        <f>SUM(K$35:K216)-SUM(K$35:K97)+AG$34</f>
        <v>106863740</v>
      </c>
      <c r="AH97" s="464">
        <f>SUM(L$35:L216)-SUM(L$35:L97)+AH$34</f>
        <v>4839830000</v>
      </c>
      <c r="AI97" s="464">
        <f>SUM(M$35:M216)-SUM(M$35:M97)+AI$34</f>
        <v>246175000000</v>
      </c>
      <c r="AJ97" s="464">
        <f>SUM(N$35:N216)-SUM(N$35:N97)+AJ$34</f>
        <v>23996500</v>
      </c>
      <c r="AK97" s="464">
        <f>SUM(O$35:O216)-SUM(O$35:O97)+AK$34</f>
        <v>158203000</v>
      </c>
      <c r="AL97" s="464">
        <f>SUM(P$35:P216)-SUM(P$35:P97)+AL$34</f>
        <v>86899.199999999997</v>
      </c>
      <c r="AM97" s="464">
        <f>SUM(Q$35:Q216)-SUM(Q$35:Q97)+AM$34</f>
        <v>1428050</v>
      </c>
      <c r="AN97" s="464">
        <f>SUM(R$35:R216)-SUM(R$35:R97)+AN$34</f>
        <v>180000</v>
      </c>
      <c r="AO97" s="464">
        <f>SUM(S$35:S216)-SUM(S$35:S97)+AO$34</f>
        <v>29108000</v>
      </c>
      <c r="AP97" s="464">
        <f>SUM(T$35:T216)-SUM(T$35:T97)+AP$34</f>
        <v>65271120</v>
      </c>
      <c r="AQ97" s="464">
        <f>SUM(U$35:U216)-SUM(U$35:U97)+AQ$34</f>
        <v>706110000</v>
      </c>
      <c r="AS97" s="468">
        <f>X97/(X$34+SUM(B$35:B216))</f>
        <v>0.99818956374087164</v>
      </c>
      <c r="AT97" s="468">
        <f>Y97/(Y$34+SUM(C$35:C216))</f>
        <v>0.99889000262229066</v>
      </c>
      <c r="AU97" s="468">
        <f>Z97/(Z$34+SUM(D$35:D216))</f>
        <v>1</v>
      </c>
      <c r="AV97" s="468">
        <f>AA97/(AA$34+SUM(E$35:E216))</f>
        <v>0.97251593056471108</v>
      </c>
      <c r="AW97" s="468">
        <f>AB97/(AB$34+SUM(F$35:F216))</f>
        <v>0.97766059100251523</v>
      </c>
      <c r="AX97" s="468">
        <f>AC97/(AC$34+SUM(G$35:G216))</f>
        <v>0.92147805676685379</v>
      </c>
      <c r="AY97" s="468">
        <f>AD97/(AD$34+SUM(H$35:H216))</f>
        <v>0.7441201575499542</v>
      </c>
      <c r="AZ97" s="468">
        <f>AE97/(AE$34+SUM(I$35:I216))</f>
        <v>0.91914882722114299</v>
      </c>
      <c r="BA97" s="468">
        <f>AF97/(AF$34+SUM(J$35:J216))</f>
        <v>0.80452156382748941</v>
      </c>
      <c r="BB97" s="468">
        <f>AG97/(AG$34+SUM(K$35:K216))</f>
        <v>0.99101416419046218</v>
      </c>
      <c r="BC97" s="468">
        <f>AH97/(AH$34+SUM(L$35:L216))</f>
        <v>0.97472493766274093</v>
      </c>
      <c r="BD97" s="468">
        <f>AI97/(AI$34+SUM(M$35:M216))</f>
        <v>0.95371605431387263</v>
      </c>
      <c r="BE97" s="468">
        <f>AJ97/(AJ$34+SUM(N$35:N216))</f>
        <v>0.97371667376420301</v>
      </c>
      <c r="BF97" s="468">
        <f>AK97/(AK$34+SUM(O$35:O216))</f>
        <v>0.96214329837024404</v>
      </c>
      <c r="BG97" s="468">
        <f>AL97/(AL$34+SUM(P$35:P216))</f>
        <v>0.98992432306323919</v>
      </c>
      <c r="BH97" s="468">
        <f>AM97/(AM$34+SUM(Q$35:Q216))</f>
        <v>0.77637573530211268</v>
      </c>
      <c r="BI97" s="468">
        <f>AN97/(AN$34+SUM(R$35:R216))</f>
        <v>0.81948927607227895</v>
      </c>
      <c r="BJ97" s="468">
        <f>AO97/(AO$34+SUM(S$35:S216))</f>
        <v>0.7722286335840397</v>
      </c>
      <c r="BK97" s="468">
        <f>AP97/(AP$34+SUM(T$35:T216))</f>
        <v>0.99876647188907297</v>
      </c>
      <c r="BL97" s="468">
        <f>AQ97/(AQ$34+SUM(U$35:U216))</f>
        <v>0.88573091522141079</v>
      </c>
      <c r="BM97" s="468">
        <f t="shared" si="11"/>
        <v>0.92171775883647522</v>
      </c>
    </row>
    <row r="98" spans="1:65">
      <c r="A98" s="6">
        <f t="shared" si="12"/>
        <v>1963</v>
      </c>
      <c r="B98" s="464">
        <f>aluminum!P69</f>
        <v>5320000</v>
      </c>
      <c r="C98" s="464">
        <f>antimony!M69</f>
        <v>58000</v>
      </c>
      <c r="D98" s="464" t="str">
        <f>bismuth!K69</f>
        <v>NA</v>
      </c>
      <c r="E98" s="464">
        <f>chromium!M69</f>
        <v>1170000</v>
      </c>
      <c r="F98" s="464">
        <f>cobalt!M69</f>
        <v>14500</v>
      </c>
      <c r="G98" s="464">
        <f>copper!M69</f>
        <v>4290000</v>
      </c>
      <c r="H98" s="464">
        <f>gold!I69</f>
        <v>1340</v>
      </c>
      <c r="I98" s="465">
        <f>indium!I69</f>
        <v>215</v>
      </c>
      <c r="J98" s="464">
        <f>lead!K69</f>
        <v>2560000</v>
      </c>
      <c r="K98" s="466">
        <f>lithium!H69</f>
        <v>49500</v>
      </c>
      <c r="L98" s="464">
        <f>manganese!K69</f>
        <v>6630000</v>
      </c>
      <c r="M98" s="464">
        <f>iron!J69</f>
        <v>510000000</v>
      </c>
      <c r="N98" s="6">
        <f>molybdenum!J69</f>
        <v>34000</v>
      </c>
      <c r="O98" s="464">
        <f>nickel!J69</f>
        <v>339000</v>
      </c>
      <c r="P98" s="466">
        <f>platinum!M69</f>
        <v>63.4</v>
      </c>
      <c r="Q98" s="464">
        <f>silver!L69</f>
        <v>7780</v>
      </c>
      <c r="R98" s="464">
        <f>tantalum!L69</f>
        <v>0</v>
      </c>
      <c r="S98" s="464">
        <f>tin!L69</f>
        <v>194000</v>
      </c>
      <c r="T98" s="464">
        <f>vanadium!I69</f>
        <v>7170</v>
      </c>
      <c r="U98" s="464">
        <f>zinc!J69</f>
        <v>3660000</v>
      </c>
      <c r="X98" s="464">
        <f>SUM(B$35:B217)-SUM(B$35:B98)+X$34</f>
        <v>33392340000</v>
      </c>
      <c r="Y98" s="464">
        <f>SUM(C$35:C217)-SUM(C$35:C98)+Y$34</f>
        <v>1805858400</v>
      </c>
      <c r="Z98" s="464">
        <f>SUM(D$35:D217)-SUM(D$35:D98)+Z$34</f>
        <v>683800</v>
      </c>
      <c r="AA98" s="464">
        <f>SUM(E$35:E217)-SUM(E$35:E98)+AA$34</f>
        <v>828690000</v>
      </c>
      <c r="AB98" s="464">
        <f>SUM(F$35:F217)-SUM(F$35:F98)+AB$34</f>
        <v>11168500</v>
      </c>
      <c r="AC98" s="464">
        <f>SUM(G$35:G217)-SUM(G$35:G98)+AC$34</f>
        <v>1293610000</v>
      </c>
      <c r="AD98" s="464">
        <f>SUM(H$35:H217)-SUM(H$35:H98)+AD$34</f>
        <v>143375</v>
      </c>
      <c r="AE98" s="464">
        <f>SUM(I$35:I217)-SUM(I$35:I98)+AE$34</f>
        <v>28505</v>
      </c>
      <c r="AF98" s="464">
        <f>SUM(J$35:J217)-SUM(J$35:J98)+AF$34</f>
        <v>276790000</v>
      </c>
      <c r="AG98" s="464">
        <f>SUM(K$35:K217)-SUM(K$35:K98)+AG$34</f>
        <v>106814240</v>
      </c>
      <c r="AH98" s="464">
        <f>SUM(L$35:L217)-SUM(L$35:L98)+AH$34</f>
        <v>4833200000</v>
      </c>
      <c r="AI98" s="464">
        <f>SUM(M$35:M217)-SUM(M$35:M98)+AI$34</f>
        <v>245665000000</v>
      </c>
      <c r="AJ98" s="464">
        <f>SUM(N$35:N217)-SUM(N$35:N98)+AJ$34</f>
        <v>23962500</v>
      </c>
      <c r="AK98" s="464">
        <f>SUM(O$35:O217)-SUM(O$35:O98)+AK$34</f>
        <v>157864000</v>
      </c>
      <c r="AL98" s="464">
        <f>SUM(P$35:P217)-SUM(P$35:P98)+AL$34</f>
        <v>86835.8</v>
      </c>
      <c r="AM98" s="464">
        <f>SUM(Q$35:Q217)-SUM(Q$35:Q98)+AM$34</f>
        <v>1420270</v>
      </c>
      <c r="AN98" s="464">
        <f>SUM(R$35:R217)-SUM(R$35:R98)+AN$34</f>
        <v>180000</v>
      </c>
      <c r="AO98" s="464">
        <f>SUM(S$35:S217)-SUM(S$35:S98)+AO$34</f>
        <v>28914000</v>
      </c>
      <c r="AP98" s="464">
        <f>SUM(T$35:T217)-SUM(T$35:T98)+AP$34</f>
        <v>65263950</v>
      </c>
      <c r="AQ98" s="464">
        <f>SUM(U$35:U217)-SUM(U$35:U98)+AQ$34</f>
        <v>702450000</v>
      </c>
      <c r="AS98" s="468">
        <f>X98/(X$34+SUM(B$35:B217))</f>
        <v>0.99803055953281938</v>
      </c>
      <c r="AT98" s="468">
        <f>Y98/(Y$34+SUM(C$35:C217))</f>
        <v>0.9988579216133624</v>
      </c>
      <c r="AU98" s="468">
        <f>Z98/(Z$34+SUM(D$35:D217))</f>
        <v>1</v>
      </c>
      <c r="AV98" s="468">
        <f>AA98/(AA$34+SUM(E$35:E217))</f>
        <v>0.97114480333992526</v>
      </c>
      <c r="AW98" s="468">
        <f>AB98/(AB$34+SUM(F$35:F217))</f>
        <v>0.97639294559703038</v>
      </c>
      <c r="AX98" s="468">
        <f>AC98/(AC$34+SUM(G$35:G217))</f>
        <v>0.91843225904474124</v>
      </c>
      <c r="AY98" s="468">
        <f>AD98/(AD$34+SUM(H$35:H217))</f>
        <v>0.73722991803700166</v>
      </c>
      <c r="AZ98" s="468">
        <f>AE98/(AE$34+SUM(I$35:I217))</f>
        <v>0.91226801253268386</v>
      </c>
      <c r="BA98" s="468">
        <f>AF98/(AF$34+SUM(J$35:J217))</f>
        <v>0.79714882280941757</v>
      </c>
      <c r="BB98" s="468">
        <f>AG98/(AG$34+SUM(K$35:K217))</f>
        <v>0.99055511979310695</v>
      </c>
      <c r="BC98" s="468">
        <f>AH98/(AH$34+SUM(L$35:L217))</f>
        <v>0.97338967871011162</v>
      </c>
      <c r="BD98" s="468">
        <f>AI98/(AI$34+SUM(M$35:M217))</f>
        <v>0.95174024366006915</v>
      </c>
      <c r="BE98" s="468">
        <f>AJ98/(AJ$34+SUM(N$35:N217))</f>
        <v>0.97233704061320247</v>
      </c>
      <c r="BF98" s="468">
        <f>AK98/(AK$34+SUM(O$35:O217))</f>
        <v>0.96008160182752678</v>
      </c>
      <c r="BG98" s="468">
        <f>AL98/(AL$34+SUM(P$35:P217))</f>
        <v>0.98920209314533192</v>
      </c>
      <c r="BH98" s="468">
        <f>AM98/(AM$34+SUM(Q$35:Q217))</f>
        <v>0.77214604921223451</v>
      </c>
      <c r="BI98" s="468">
        <f>AN98/(AN$34+SUM(R$35:R217))</f>
        <v>0.81948927607227895</v>
      </c>
      <c r="BJ98" s="468">
        <f>AO98/(AO$34+SUM(S$35:S217))</f>
        <v>0.76708185761470815</v>
      </c>
      <c r="BK98" s="468">
        <f>AP98/(AP$34+SUM(T$35:T217))</f>
        <v>0.99865675788993458</v>
      </c>
      <c r="BL98" s="468">
        <f>AQ98/(AQ$34+SUM(U$35:U217))</f>
        <v>0.88113988103451302</v>
      </c>
      <c r="BM98" s="468">
        <f t="shared" si="11"/>
        <v>0.9192662421040001</v>
      </c>
    </row>
    <row r="99" spans="1:65">
      <c r="A99" s="6">
        <f t="shared" si="12"/>
        <v>1964</v>
      </c>
      <c r="B99" s="464">
        <f>aluminum!P70</f>
        <v>5940000</v>
      </c>
      <c r="C99" s="464">
        <f>antimony!M70</f>
        <v>63000</v>
      </c>
      <c r="D99" s="464" t="str">
        <f>bismuth!K70</f>
        <v>NA</v>
      </c>
      <c r="E99" s="464">
        <f>chromium!M70</f>
        <v>1290000</v>
      </c>
      <c r="F99" s="464">
        <f>cobalt!M70</f>
        <v>17800</v>
      </c>
      <c r="G99" s="464">
        <f>copper!M70</f>
        <v>4450000</v>
      </c>
      <c r="H99" s="464">
        <f>gold!I70</f>
        <v>1390</v>
      </c>
      <c r="I99" s="465">
        <f>indium!I70</f>
        <v>335</v>
      </c>
      <c r="J99" s="464">
        <f>lead!K70</f>
        <v>2530000</v>
      </c>
      <c r="K99" s="466">
        <f>lithium!H70</f>
        <v>64000</v>
      </c>
      <c r="L99" s="464">
        <f>manganese!K70</f>
        <v>7240000</v>
      </c>
      <c r="M99" s="464">
        <f>iron!J70</f>
        <v>573000000</v>
      </c>
      <c r="N99" s="6">
        <f>molybdenum!J70</f>
        <v>35300</v>
      </c>
      <c r="O99" s="464">
        <f>nickel!J70</f>
        <v>371000</v>
      </c>
      <c r="P99" s="466">
        <f>platinum!M70</f>
        <v>79.2</v>
      </c>
      <c r="Q99" s="464">
        <f>silver!L70</f>
        <v>7730</v>
      </c>
      <c r="R99" s="464">
        <f>tantalum!L70</f>
        <v>0</v>
      </c>
      <c r="S99" s="464">
        <f>tin!L70</f>
        <v>197000</v>
      </c>
      <c r="T99" s="464">
        <f>vanadium!I70</f>
        <v>8300</v>
      </c>
      <c r="U99" s="464">
        <f>zinc!J70</f>
        <v>4030000</v>
      </c>
      <c r="X99" s="464">
        <f>SUM(B$35:B218)-SUM(B$35:B99)+X$34</f>
        <v>33386400000</v>
      </c>
      <c r="Y99" s="464">
        <f>SUM(C$35:C218)-SUM(C$35:C99)+Y$34</f>
        <v>1805795400</v>
      </c>
      <c r="Z99" s="464">
        <f>SUM(D$35:D218)-SUM(D$35:D99)+Z$34</f>
        <v>683800</v>
      </c>
      <c r="AA99" s="464">
        <f>SUM(E$35:E218)-SUM(E$35:E99)+AA$34</f>
        <v>827400000</v>
      </c>
      <c r="AB99" s="464">
        <f>SUM(F$35:F218)-SUM(F$35:F99)+AB$34</f>
        <v>11150700</v>
      </c>
      <c r="AC99" s="464">
        <f>SUM(G$35:G218)-SUM(G$35:G99)+AC$34</f>
        <v>1289160000</v>
      </c>
      <c r="AD99" s="464">
        <f>SUM(H$35:H218)-SUM(H$35:H99)+AD$34</f>
        <v>141985</v>
      </c>
      <c r="AE99" s="464">
        <f>SUM(I$35:I218)-SUM(I$35:I99)+AE$34</f>
        <v>28170</v>
      </c>
      <c r="AF99" s="464">
        <f>SUM(J$35:J218)-SUM(J$35:J99)+AF$34</f>
        <v>274260000</v>
      </c>
      <c r="AG99" s="464">
        <f>SUM(K$35:K218)-SUM(K$35:K99)+AG$34</f>
        <v>106750240</v>
      </c>
      <c r="AH99" s="464">
        <f>SUM(L$35:L218)-SUM(L$35:L99)+AH$34</f>
        <v>4825960000</v>
      </c>
      <c r="AI99" s="464">
        <f>SUM(M$35:M218)-SUM(M$35:M99)+AI$34</f>
        <v>245092000000</v>
      </c>
      <c r="AJ99" s="464">
        <f>SUM(N$35:N218)-SUM(N$35:N99)+AJ$34</f>
        <v>23927200</v>
      </c>
      <c r="AK99" s="464">
        <f>SUM(O$35:O218)-SUM(O$35:O99)+AK$34</f>
        <v>157493000</v>
      </c>
      <c r="AL99" s="464">
        <f>SUM(P$35:P218)-SUM(P$35:P99)+AL$34</f>
        <v>86756.6</v>
      </c>
      <c r="AM99" s="464">
        <f>SUM(Q$35:Q218)-SUM(Q$35:Q99)+AM$34</f>
        <v>1412540</v>
      </c>
      <c r="AN99" s="464">
        <f>SUM(R$35:R218)-SUM(R$35:R99)+AN$34</f>
        <v>180000</v>
      </c>
      <c r="AO99" s="464">
        <f>SUM(S$35:S218)-SUM(S$35:S99)+AO$34</f>
        <v>28717000</v>
      </c>
      <c r="AP99" s="464">
        <f>SUM(T$35:T218)-SUM(T$35:T99)+AP$34</f>
        <v>65255650</v>
      </c>
      <c r="AQ99" s="464">
        <f>SUM(U$35:U218)-SUM(U$35:U99)+AQ$34</f>
        <v>698420000</v>
      </c>
      <c r="AS99" s="468">
        <f>X99/(X$34+SUM(B$35:B218))</f>
        <v>0.99785302475916693</v>
      </c>
      <c r="AT99" s="468">
        <f>Y99/(Y$34+SUM(C$35:C218))</f>
        <v>0.99882307500021617</v>
      </c>
      <c r="AU99" s="468">
        <f>Z99/(Z$34+SUM(D$35:D218))</f>
        <v>1</v>
      </c>
      <c r="AV99" s="468">
        <f>AA99/(AA$34+SUM(E$35:E218))</f>
        <v>0.96963304768182812</v>
      </c>
      <c r="AW99" s="468">
        <f>AB99/(AB$34+SUM(F$35:F218))</f>
        <v>0.97483680158202146</v>
      </c>
      <c r="AX99" s="468">
        <f>AC99/(AC$34+SUM(G$35:G218))</f>
        <v>0.91527286513718864</v>
      </c>
      <c r="AY99" s="468">
        <f>AD99/(AD$34+SUM(H$35:H218))</f>
        <v>0.73008258003475968</v>
      </c>
      <c r="AZ99" s="468">
        <f>AE99/(AE$34+SUM(I$35:I218))</f>
        <v>0.9015467431343871</v>
      </c>
      <c r="BA99" s="468">
        <f>AF99/(AF$34+SUM(J$35:J218))</f>
        <v>0.78986248110015123</v>
      </c>
      <c r="BB99" s="468">
        <f>AG99/(AG$34+SUM(K$35:K218))</f>
        <v>0.9899616078450113</v>
      </c>
      <c r="BC99" s="468">
        <f>AH99/(AH$34+SUM(L$35:L218))</f>
        <v>0.97193156787797952</v>
      </c>
      <c r="BD99" s="468">
        <f>AI99/(AI$34+SUM(M$35:M218))</f>
        <v>0.94952036227844283</v>
      </c>
      <c r="BE99" s="468">
        <f>AJ99/(AJ$34+SUM(N$35:N218))</f>
        <v>0.97090465678289906</v>
      </c>
      <c r="BF99" s="468">
        <f>AK99/(AK$34+SUM(O$35:O218))</f>
        <v>0.95782529086189805</v>
      </c>
      <c r="BG99" s="468">
        <f>AL99/(AL$34+SUM(P$35:P218))</f>
        <v>0.98829987532990204</v>
      </c>
      <c r="BH99" s="468">
        <f>AM99/(AM$34+SUM(Q$35:Q218))</f>
        <v>0.76794354619491345</v>
      </c>
      <c r="BI99" s="468">
        <f>AN99/(AN$34+SUM(R$35:R218))</f>
        <v>0.81948927607227895</v>
      </c>
      <c r="BJ99" s="468">
        <f>AO99/(AO$34+SUM(S$35:S218))</f>
        <v>0.76185549232626315</v>
      </c>
      <c r="BK99" s="468">
        <f>AP99/(AP$34+SUM(T$35:T218))</f>
        <v>0.99852975284211742</v>
      </c>
      <c r="BL99" s="468">
        <f>AQ99/(AQ$34+SUM(U$35:U218))</f>
        <v>0.87608472590522402</v>
      </c>
      <c r="BM99" s="468">
        <f t="shared" si="11"/>
        <v>0.91651283863733235</v>
      </c>
    </row>
    <row r="100" spans="1:65">
      <c r="A100" s="6">
        <f t="shared" ref="A100:A131" si="13">A99+1</f>
        <v>1965</v>
      </c>
      <c r="B100" s="464">
        <f>aluminum!P71</f>
        <v>6310000</v>
      </c>
      <c r="C100" s="464">
        <f>antimony!M71</f>
        <v>63000</v>
      </c>
      <c r="D100" s="464" t="str">
        <f>bismuth!K71</f>
        <v>NA</v>
      </c>
      <c r="E100" s="464">
        <f>chromium!M71</f>
        <v>1490000</v>
      </c>
      <c r="F100" s="464">
        <f>cobalt!M71</f>
        <v>19000</v>
      </c>
      <c r="G100" s="464">
        <f>copper!M71</f>
        <v>4660000</v>
      </c>
      <c r="H100" s="464">
        <f>gold!I71</f>
        <v>1440</v>
      </c>
      <c r="I100" s="465">
        <f>indium!I71</f>
        <v>408</v>
      </c>
      <c r="J100" s="464">
        <f>lead!K71</f>
        <v>2700000</v>
      </c>
      <c r="K100" s="466">
        <f>lithium!H71</f>
        <v>68500</v>
      </c>
      <c r="L100" s="464">
        <f>manganese!K71</f>
        <v>7980000</v>
      </c>
      <c r="M100" s="464">
        <f>iron!J71</f>
        <v>611000000</v>
      </c>
      <c r="N100" s="6">
        <f>molybdenum!J71</f>
        <v>44700</v>
      </c>
      <c r="O100" s="464">
        <f>nickel!J71</f>
        <v>425000</v>
      </c>
      <c r="P100" s="466">
        <f>platinum!M71</f>
        <v>92.3</v>
      </c>
      <c r="Q100" s="464">
        <f>silver!L71</f>
        <v>8010</v>
      </c>
      <c r="R100" s="464">
        <f>tantalum!L71</f>
        <v>0</v>
      </c>
      <c r="S100" s="464">
        <f>tin!L71</f>
        <v>204000</v>
      </c>
      <c r="T100" s="464">
        <f>vanadium!I71</f>
        <v>8440</v>
      </c>
      <c r="U100" s="464">
        <f>zinc!J71</f>
        <v>4310000</v>
      </c>
      <c r="X100" s="464">
        <f>SUM(B$35:B219)-SUM(B$35:B100)+X$34</f>
        <v>33380090000</v>
      </c>
      <c r="Y100" s="464">
        <f>SUM(C$35:C219)-SUM(C$35:C100)+Y$34</f>
        <v>1805732400</v>
      </c>
      <c r="Z100" s="464">
        <f>SUM(D$35:D219)-SUM(D$35:D100)+Z$34</f>
        <v>683800</v>
      </c>
      <c r="AA100" s="464">
        <f>SUM(E$35:E219)-SUM(E$35:E100)+AA$34</f>
        <v>825910000</v>
      </c>
      <c r="AB100" s="464">
        <f>SUM(F$35:F219)-SUM(F$35:F100)+AB$34</f>
        <v>11131700</v>
      </c>
      <c r="AC100" s="464">
        <f>SUM(G$35:G219)-SUM(G$35:G100)+AC$34</f>
        <v>1284500000</v>
      </c>
      <c r="AD100" s="464">
        <f>SUM(H$35:H219)-SUM(H$35:H100)+AD$34</f>
        <v>140545</v>
      </c>
      <c r="AE100" s="464">
        <f>SUM(I$35:I219)-SUM(I$35:I100)+AE$34</f>
        <v>27762</v>
      </c>
      <c r="AF100" s="464">
        <f>SUM(J$35:J219)-SUM(J$35:J100)+AF$34</f>
        <v>271560000</v>
      </c>
      <c r="AG100" s="464">
        <f>SUM(K$35:K219)-SUM(K$35:K100)+AG$34</f>
        <v>106681740</v>
      </c>
      <c r="AH100" s="464">
        <f>SUM(L$35:L219)-SUM(L$35:L100)+AH$34</f>
        <v>4817980000</v>
      </c>
      <c r="AI100" s="464">
        <f>SUM(M$35:M219)-SUM(M$35:M100)+AI$34</f>
        <v>244481000000</v>
      </c>
      <c r="AJ100" s="464">
        <f>SUM(N$35:N219)-SUM(N$35:N100)+AJ$34</f>
        <v>23882500</v>
      </c>
      <c r="AK100" s="464">
        <f>SUM(O$35:O219)-SUM(O$35:O100)+AK$34</f>
        <v>157068000</v>
      </c>
      <c r="AL100" s="464">
        <f>SUM(P$35:P219)-SUM(P$35:P100)+AL$34</f>
        <v>86664.3</v>
      </c>
      <c r="AM100" s="464">
        <f>SUM(Q$35:Q219)-SUM(Q$35:Q100)+AM$34</f>
        <v>1404530</v>
      </c>
      <c r="AN100" s="464">
        <f>SUM(R$35:R219)-SUM(R$35:R100)+AN$34</f>
        <v>180000</v>
      </c>
      <c r="AO100" s="464">
        <f>SUM(S$35:S219)-SUM(S$35:S100)+AO$34</f>
        <v>28513000</v>
      </c>
      <c r="AP100" s="464">
        <f>SUM(T$35:T219)-SUM(T$35:T100)+AP$34</f>
        <v>65247210</v>
      </c>
      <c r="AQ100" s="464">
        <f>SUM(U$35:U219)-SUM(U$35:U100)+AQ$34</f>
        <v>694110000</v>
      </c>
      <c r="AS100" s="468">
        <f>X100/(X$34+SUM(B$35:B219))</f>
        <v>0.99766443142217254</v>
      </c>
      <c r="AT100" s="468">
        <f>Y100/(Y$34+SUM(C$35:C219))</f>
        <v>0.99878822838706993</v>
      </c>
      <c r="AU100" s="468">
        <f>Z100/(Z$34+SUM(D$35:D219))</f>
        <v>1</v>
      </c>
      <c r="AV100" s="468">
        <f>AA100/(AA$34+SUM(E$35:E219))</f>
        <v>0.96788691130154547</v>
      </c>
      <c r="AW100" s="468">
        <f>AB100/(AB$34+SUM(F$35:F219))</f>
        <v>0.97317574898173109</v>
      </c>
      <c r="AX100" s="468">
        <f>AC100/(AC$34+SUM(G$35:G219))</f>
        <v>0.91196437623624593</v>
      </c>
      <c r="AY100" s="468">
        <f>AD100/(AD$34+SUM(H$35:H219))</f>
        <v>0.72267814354322857</v>
      </c>
      <c r="AZ100" s="468">
        <f>AE100/(AE$34+SUM(I$35:I219))</f>
        <v>0.8884891971209391</v>
      </c>
      <c r="BA100" s="468">
        <f>AF100/(AF$34+SUM(J$35:J219))</f>
        <v>0.78208654330765359</v>
      </c>
      <c r="BB100" s="468">
        <f>AG100/(AG$34+SUM(K$35:K219))</f>
        <v>0.98932636458806511</v>
      </c>
      <c r="BC100" s="468">
        <f>AH100/(AH$34+SUM(L$35:L219))</f>
        <v>0.97032442361825366</v>
      </c>
      <c r="BD100" s="468">
        <f>AI100/(AI$34+SUM(M$35:M219))</f>
        <v>0.94715326363241559</v>
      </c>
      <c r="BE100" s="468">
        <f>AJ100/(AJ$34+SUM(N$35:N219))</f>
        <v>0.96909084496378961</v>
      </c>
      <c r="BF100" s="468">
        <f>AK100/(AK$34+SUM(O$35:O219))</f>
        <v>0.95524056805760638</v>
      </c>
      <c r="BG100" s="468">
        <f>AL100/(AL$34+SUM(P$35:P219))</f>
        <v>0.9872484270424754</v>
      </c>
      <c r="BH100" s="468">
        <f>AM100/(AM$34+SUM(Q$35:Q219))</f>
        <v>0.76358881797127298</v>
      </c>
      <c r="BI100" s="468">
        <f>AN100/(AN$34+SUM(R$35:R219))</f>
        <v>0.81948927607227895</v>
      </c>
      <c r="BJ100" s="468">
        <f>AO100/(AO$34+SUM(S$35:S219))</f>
        <v>0.75644341862655362</v>
      </c>
      <c r="BK100" s="468">
        <f>AP100/(AP$34+SUM(T$35:T219))</f>
        <v>0.9984006055404816</v>
      </c>
      <c r="BL100" s="468">
        <f>AQ100/(AQ$34+SUM(U$35:U219))</f>
        <v>0.87067834411682798</v>
      </c>
      <c r="BM100" s="468">
        <f t="shared" ref="BM100:BM116" si="14">AVERAGE(AS100:BL100)</f>
        <v>0.91348589672653036</v>
      </c>
    </row>
    <row r="101" spans="1:65">
      <c r="A101" s="6">
        <f t="shared" si="13"/>
        <v>1966</v>
      </c>
      <c r="B101" s="464">
        <f>aluminum!P72</f>
        <v>6880000</v>
      </c>
      <c r="C101" s="464">
        <f>antimony!M72</f>
        <v>61400</v>
      </c>
      <c r="D101" s="464" t="str">
        <f>bismuth!K72</f>
        <v>NA</v>
      </c>
      <c r="E101" s="464">
        <f>chromium!M72</f>
        <v>1360000</v>
      </c>
      <c r="F101" s="464">
        <f>cobalt!M72</f>
        <v>21800</v>
      </c>
      <c r="G101" s="464">
        <f>copper!M72</f>
        <v>4580000</v>
      </c>
      <c r="H101" s="464">
        <f>gold!I72</f>
        <v>1450</v>
      </c>
      <c r="I101" s="465">
        <f>indium!I72</f>
        <v>406</v>
      </c>
      <c r="J101" s="464">
        <f>lead!K72</f>
        <v>2850000</v>
      </c>
      <c r="K101" s="466">
        <f>lithium!H72</f>
        <v>3450</v>
      </c>
      <c r="L101" s="464">
        <f>manganese!K72</f>
        <v>8150000</v>
      </c>
      <c r="M101" s="464">
        <f>iron!J72</f>
        <v>626000000</v>
      </c>
      <c r="N101" s="6">
        <f>molybdenum!J72</f>
        <v>56700</v>
      </c>
      <c r="O101" s="464">
        <f>nickel!J72</f>
        <v>412000</v>
      </c>
      <c r="P101" s="466">
        <f>platinum!M72</f>
        <v>94.5</v>
      </c>
      <c r="Q101" s="464">
        <f>silver!L72</f>
        <v>8300</v>
      </c>
      <c r="R101" s="464">
        <f>tantalum!L72</f>
        <v>0</v>
      </c>
      <c r="S101" s="464">
        <f>tin!L72</f>
        <v>211000</v>
      </c>
      <c r="T101" s="464">
        <f>vanadium!I72</f>
        <v>9610</v>
      </c>
      <c r="U101" s="464">
        <f>zinc!J72</f>
        <v>4500000</v>
      </c>
      <c r="X101" s="464">
        <f>SUM(B$35:B220)-SUM(B$35:B101)+X$34</f>
        <v>33373210000</v>
      </c>
      <c r="Y101" s="464">
        <f>SUM(C$35:C220)-SUM(C$35:C101)+Y$34</f>
        <v>1805671000</v>
      </c>
      <c r="Z101" s="464">
        <f>SUM(D$35:D220)-SUM(D$35:D101)+Z$34</f>
        <v>683800</v>
      </c>
      <c r="AA101" s="464">
        <f>SUM(E$35:E220)-SUM(E$35:E101)+AA$34</f>
        <v>824550000</v>
      </c>
      <c r="AB101" s="464">
        <f>SUM(F$35:F220)-SUM(F$35:F101)+AB$34</f>
        <v>11109900</v>
      </c>
      <c r="AC101" s="464">
        <f>SUM(G$35:G220)-SUM(G$35:G101)+AC$34</f>
        <v>1279920000</v>
      </c>
      <c r="AD101" s="464">
        <f>SUM(H$35:H220)-SUM(H$35:H101)+AD$34</f>
        <v>139095</v>
      </c>
      <c r="AE101" s="464">
        <f>SUM(I$35:I220)-SUM(I$35:I101)+AE$34</f>
        <v>27356</v>
      </c>
      <c r="AF101" s="464">
        <f>SUM(J$35:J220)-SUM(J$35:J101)+AF$34</f>
        <v>268710000</v>
      </c>
      <c r="AG101" s="464">
        <f>SUM(K$35:K220)-SUM(K$35:K101)+AG$34</f>
        <v>106678290</v>
      </c>
      <c r="AH101" s="464">
        <f>SUM(L$35:L220)-SUM(L$35:L101)+AH$34</f>
        <v>4809830000</v>
      </c>
      <c r="AI101" s="464">
        <f>SUM(M$35:M220)-SUM(M$35:M101)+AI$34</f>
        <v>243855000000</v>
      </c>
      <c r="AJ101" s="464">
        <f>SUM(N$35:N220)-SUM(N$35:N101)+AJ$34</f>
        <v>23825800</v>
      </c>
      <c r="AK101" s="464">
        <f>SUM(O$35:O220)-SUM(O$35:O101)+AK$34</f>
        <v>156656000</v>
      </c>
      <c r="AL101" s="464">
        <f>SUM(P$35:P220)-SUM(P$35:P101)+AL$34</f>
        <v>86569.8</v>
      </c>
      <c r="AM101" s="464">
        <f>SUM(Q$35:Q220)-SUM(Q$35:Q101)+AM$34</f>
        <v>1396230</v>
      </c>
      <c r="AN101" s="464">
        <f>SUM(R$35:R220)-SUM(R$35:R101)+AN$34</f>
        <v>180000</v>
      </c>
      <c r="AO101" s="464">
        <f>SUM(S$35:S220)-SUM(S$35:S101)+AO$34</f>
        <v>28302000</v>
      </c>
      <c r="AP101" s="464">
        <f>SUM(T$35:T220)-SUM(T$35:T101)+AP$34</f>
        <v>65237600</v>
      </c>
      <c r="AQ101" s="464">
        <f>SUM(U$35:U220)-SUM(U$35:U101)+AQ$34</f>
        <v>689610000</v>
      </c>
      <c r="AS101" s="468">
        <f>X101/(X$34+SUM(B$35:B220))</f>
        <v>0.99745880192002956</v>
      </c>
      <c r="AT101" s="468">
        <f>Y101/(Y$34+SUM(C$35:C220))</f>
        <v>0.99875426676727341</v>
      </c>
      <c r="AU101" s="468">
        <f>Z101/(Z$34+SUM(D$35:D220))</f>
        <v>1</v>
      </c>
      <c r="AV101" s="468">
        <f>AA101/(AA$34+SUM(E$35:E220))</f>
        <v>0.96629312239068332</v>
      </c>
      <c r="AW101" s="468">
        <f>AB101/(AB$34+SUM(F$35:F220))</f>
        <v>0.97126990968245042</v>
      </c>
      <c r="AX101" s="468">
        <f>AC101/(AC$34+SUM(G$35:G220))</f>
        <v>0.9087126854280233</v>
      </c>
      <c r="AY101" s="468">
        <f>AD101/(AD$34+SUM(H$35:H220))</f>
        <v>0.71522228735383953</v>
      </c>
      <c r="AZ101" s="468">
        <f>AE101/(AE$34+SUM(I$35:I220))</f>
        <v>0.87549565868598844</v>
      </c>
      <c r="BA101" s="468">
        <f>AF101/(AF$34+SUM(J$35:J220))</f>
        <v>0.77387860897112826</v>
      </c>
      <c r="BB101" s="468">
        <f>AG101/(AG$34+SUM(K$35:K220))</f>
        <v>0.98929437058461311</v>
      </c>
      <c r="BC101" s="468">
        <f>AH101/(AH$34+SUM(L$35:L220))</f>
        <v>0.96868304194948618</v>
      </c>
      <c r="BD101" s="468">
        <f>AI101/(AI$34+SUM(M$35:M220))</f>
        <v>0.94472805290833517</v>
      </c>
      <c r="BE101" s="468">
        <f>AJ101/(AJ$34+SUM(N$35:N220))</f>
        <v>0.96679010379726826</v>
      </c>
      <c r="BF101" s="468">
        <f>AK101/(AK$34+SUM(O$35:O220))</f>
        <v>0.95273490736262245</v>
      </c>
      <c r="BG101" s="468">
        <f>AL101/(AL$34+SUM(P$35:P220))</f>
        <v>0.98617191714906471</v>
      </c>
      <c r="BH101" s="468">
        <f>AM101/(AM$34+SUM(Q$35:Q220))</f>
        <v>0.75907642792680141</v>
      </c>
      <c r="BI101" s="468">
        <f>AN101/(AN$34+SUM(R$35:R220))</f>
        <v>0.81948927607227895</v>
      </c>
      <c r="BJ101" s="468">
        <f>AO101/(AO$34+SUM(S$35:S220))</f>
        <v>0.75084563651557956</v>
      </c>
      <c r="BK101" s="468">
        <f>AP101/(AP$34+SUM(T$35:T220))</f>
        <v>0.99825355511764757</v>
      </c>
      <c r="BL101" s="468">
        <f>AQ101/(AQ$34+SUM(U$35:U220))</f>
        <v>0.86503362995260946</v>
      </c>
      <c r="BM101" s="468">
        <f t="shared" si="14"/>
        <v>0.91040931302678596</v>
      </c>
    </row>
    <row r="102" spans="1:65">
      <c r="A102" s="6">
        <f t="shared" si="13"/>
        <v>1967</v>
      </c>
      <c r="B102" s="464">
        <f>aluminum!P73</f>
        <v>7570000</v>
      </c>
      <c r="C102" s="464">
        <f>antimony!M73</f>
        <v>58400</v>
      </c>
      <c r="D102" s="464" t="str">
        <f>bismuth!K73</f>
        <v>NA</v>
      </c>
      <c r="E102" s="464">
        <f>chromium!M73</f>
        <v>1430000</v>
      </c>
      <c r="F102" s="464">
        <f>cobalt!M73</f>
        <v>20500</v>
      </c>
      <c r="G102" s="464">
        <f>copper!M73</f>
        <v>4630000</v>
      </c>
      <c r="H102" s="464">
        <f>gold!I73</f>
        <v>1420</v>
      </c>
      <c r="I102" s="465">
        <f>indium!I73</f>
        <v>381</v>
      </c>
      <c r="J102" s="464">
        <f>lead!K73</f>
        <v>2870000</v>
      </c>
      <c r="K102" s="466">
        <f>lithium!H73</f>
        <v>7590</v>
      </c>
      <c r="L102" s="464">
        <f>manganese!K73</f>
        <v>7510000</v>
      </c>
      <c r="M102" s="464">
        <f>iron!J73</f>
        <v>616000000</v>
      </c>
      <c r="N102" s="6">
        <f>molybdenum!J73</f>
        <v>64300</v>
      </c>
      <c r="O102" s="464">
        <f>nickel!J73</f>
        <v>449000</v>
      </c>
      <c r="P102" s="466">
        <f>platinum!M73</f>
        <v>98.8</v>
      </c>
      <c r="Q102" s="464">
        <f>silver!L73</f>
        <v>8030</v>
      </c>
      <c r="R102" s="464">
        <f>tantalum!L73</f>
        <v>0</v>
      </c>
      <c r="S102" s="464">
        <f>tin!L73</f>
        <v>218000</v>
      </c>
      <c r="T102" s="464">
        <f>vanadium!I73</f>
        <v>11400</v>
      </c>
      <c r="U102" s="464">
        <f>zinc!J73</f>
        <v>4840000</v>
      </c>
      <c r="X102" s="464">
        <f>SUM(B$35:B221)-SUM(B$35:B102)+X$34</f>
        <v>33365640000</v>
      </c>
      <c r="Y102" s="464">
        <f>SUM(C$35:C221)-SUM(C$35:C102)+Y$34</f>
        <v>1805612600</v>
      </c>
      <c r="Z102" s="464">
        <f>SUM(D$35:D221)-SUM(D$35:D102)+Z$34</f>
        <v>683800</v>
      </c>
      <c r="AA102" s="464">
        <f>SUM(E$35:E221)-SUM(E$35:E102)+AA$34</f>
        <v>823120000</v>
      </c>
      <c r="AB102" s="464">
        <f>SUM(F$35:F221)-SUM(F$35:F102)+AB$34</f>
        <v>11089400</v>
      </c>
      <c r="AC102" s="464">
        <f>SUM(G$35:G221)-SUM(G$35:G102)+AC$34</f>
        <v>1275290000</v>
      </c>
      <c r="AD102" s="464">
        <f>SUM(H$35:H221)-SUM(H$35:H102)+AD$34</f>
        <v>137675</v>
      </c>
      <c r="AE102" s="464">
        <f>SUM(I$35:I221)-SUM(I$35:I102)+AE$34</f>
        <v>26975</v>
      </c>
      <c r="AF102" s="464">
        <f>SUM(J$35:J221)-SUM(J$35:J102)+AF$34</f>
        <v>265840000</v>
      </c>
      <c r="AG102" s="464">
        <f>SUM(K$35:K221)-SUM(K$35:K102)+AG$34</f>
        <v>106670700</v>
      </c>
      <c r="AH102" s="464">
        <f>SUM(L$35:L221)-SUM(L$35:L102)+AH$34</f>
        <v>4802320000</v>
      </c>
      <c r="AI102" s="464">
        <f>SUM(M$35:M221)-SUM(M$35:M102)+AI$34</f>
        <v>243239000000</v>
      </c>
      <c r="AJ102" s="464">
        <f>SUM(N$35:N221)-SUM(N$35:N102)+AJ$34</f>
        <v>23761500</v>
      </c>
      <c r="AK102" s="464">
        <f>SUM(O$35:O221)-SUM(O$35:O102)+AK$34</f>
        <v>156207000</v>
      </c>
      <c r="AL102" s="464">
        <f>SUM(P$35:P221)-SUM(P$35:P102)+AL$34</f>
        <v>86471</v>
      </c>
      <c r="AM102" s="464">
        <f>SUM(Q$35:Q221)-SUM(Q$35:Q102)+AM$34</f>
        <v>1388200</v>
      </c>
      <c r="AN102" s="464">
        <f>SUM(R$35:R221)-SUM(R$35:R102)+AN$34</f>
        <v>180000</v>
      </c>
      <c r="AO102" s="464">
        <f>SUM(S$35:S221)-SUM(S$35:S102)+AO$34</f>
        <v>28084000</v>
      </c>
      <c r="AP102" s="464">
        <f>SUM(T$35:T221)-SUM(T$35:T102)+AP$34</f>
        <v>65226200</v>
      </c>
      <c r="AQ102" s="464">
        <f>SUM(U$35:U221)-SUM(U$35:U102)+AQ$34</f>
        <v>684770000</v>
      </c>
      <c r="AS102" s="468">
        <f>X102/(X$34+SUM(B$35:B221))</f>
        <v>0.99723254969165442</v>
      </c>
      <c r="AT102" s="468">
        <f>Y102/(Y$34+SUM(C$35:C221))</f>
        <v>0.99872196451000772</v>
      </c>
      <c r="AU102" s="468">
        <f>Z102/(Z$34+SUM(D$35:D221))</f>
        <v>1</v>
      </c>
      <c r="AV102" s="468">
        <f>AA102/(AA$34+SUM(E$35:E221))</f>
        <v>0.96461730022705627</v>
      </c>
      <c r="AW102" s="468">
        <f>AB102/(AB$34+SUM(F$35:F221))</f>
        <v>0.96947772135055821</v>
      </c>
      <c r="AX102" s="468">
        <f>AC102/(AC$34+SUM(G$35:G221))</f>
        <v>0.90542549581185061</v>
      </c>
      <c r="AY102" s="468">
        <f>AD102/(AD$34+SUM(H$35:H221))</f>
        <v>0.70792069025802407</v>
      </c>
      <c r="AZ102" s="468">
        <f>AE102/(AE$34+SUM(I$35:I221))</f>
        <v>0.8633022149822539</v>
      </c>
      <c r="BA102" s="468">
        <f>AF102/(AF$34+SUM(J$35:J221))</f>
        <v>0.76561307509539922</v>
      </c>
      <c r="BB102" s="468">
        <f>AG102/(AG$34+SUM(K$35:K221))</f>
        <v>0.98922398377701859</v>
      </c>
      <c r="BC102" s="468">
        <f>AH102/(AH$34+SUM(L$35:L221))</f>
        <v>0.96717055405593466</v>
      </c>
      <c r="BD102" s="468">
        <f>AI102/(AI$34+SUM(M$35:M221))</f>
        <v>0.9423415835696235</v>
      </c>
      <c r="BE102" s="468">
        <f>AJ102/(AJ$34+SUM(N$35:N221))</f>
        <v>0.96418097404405267</v>
      </c>
      <c r="BF102" s="468">
        <f>AK102/(AK$34+SUM(O$35:O221))</f>
        <v>0.95000422374114724</v>
      </c>
      <c r="BG102" s="468">
        <f>AL102/(AL$34+SUM(P$35:P221))</f>
        <v>0.98504642320759406</v>
      </c>
      <c r="BH102" s="468">
        <f>AM102/(AM$34+SUM(Q$35:Q221))</f>
        <v>0.75471082647413801</v>
      </c>
      <c r="BI102" s="468">
        <f>AN102/(AN$34+SUM(R$35:R221))</f>
        <v>0.81948927607227895</v>
      </c>
      <c r="BJ102" s="468">
        <f>AO102/(AO$34+SUM(S$35:S221))</f>
        <v>0.74506214599334097</v>
      </c>
      <c r="BK102" s="468">
        <f>AP102/(AP$34+SUM(T$35:T221))</f>
        <v>0.99807911444956132</v>
      </c>
      <c r="BL102" s="468">
        <f>AQ102/(AQ$34+SUM(U$35:U221))</f>
        <v>0.85896242627376107</v>
      </c>
      <c r="BM102" s="468">
        <f t="shared" si="14"/>
        <v>0.90732912717926273</v>
      </c>
    </row>
    <row r="103" spans="1:65">
      <c r="A103" s="6">
        <f t="shared" si="13"/>
        <v>1968</v>
      </c>
      <c r="B103" s="464">
        <f>aluminum!P74</f>
        <v>8020000</v>
      </c>
      <c r="C103" s="464">
        <f>antimony!M74</f>
        <v>61500</v>
      </c>
      <c r="D103" s="464" t="str">
        <f>bismuth!K74</f>
        <v>NA</v>
      </c>
      <c r="E103" s="464">
        <f>chromium!M74</f>
        <v>1560000</v>
      </c>
      <c r="F103" s="464">
        <f>cobalt!M74</f>
        <v>19600</v>
      </c>
      <c r="G103" s="464">
        <f>copper!M74</f>
        <v>5010000</v>
      </c>
      <c r="H103" s="464">
        <f>gold!I74</f>
        <v>1440</v>
      </c>
      <c r="I103" s="465">
        <f>indium!I74</f>
        <v>392</v>
      </c>
      <c r="J103" s="464">
        <f>lead!K74</f>
        <v>3010000</v>
      </c>
      <c r="K103" s="466">
        <f>lithium!H74</f>
        <v>63700</v>
      </c>
      <c r="L103" s="464">
        <f>manganese!K74</f>
        <v>7800000</v>
      </c>
      <c r="M103" s="464">
        <f>iron!J74</f>
        <v>668000000</v>
      </c>
      <c r="N103" s="6">
        <f>molybdenum!J74</f>
        <v>65700</v>
      </c>
      <c r="O103" s="464">
        <f>nickel!J74</f>
        <v>497000</v>
      </c>
      <c r="P103" s="466">
        <f>platinum!M74</f>
        <v>106</v>
      </c>
      <c r="Q103" s="464">
        <f>silver!L74</f>
        <v>8560</v>
      </c>
      <c r="R103" s="464">
        <f>tantalum!L74</f>
        <v>0</v>
      </c>
      <c r="S103" s="464">
        <f>tin!L74</f>
        <v>232000</v>
      </c>
      <c r="T103" s="464">
        <f>vanadium!I74</f>
        <v>10300</v>
      </c>
      <c r="U103" s="464">
        <f>zinc!J74</f>
        <v>4970000</v>
      </c>
      <c r="X103" s="464">
        <f>SUM(B$35:B222)-SUM(B$35:B103)+X$34</f>
        <v>33357620000</v>
      </c>
      <c r="Y103" s="464">
        <f>SUM(C$35:C222)-SUM(C$35:C103)+Y$34</f>
        <v>1805551100</v>
      </c>
      <c r="Z103" s="464">
        <f>SUM(D$35:D222)-SUM(D$35:D103)+Z$34</f>
        <v>683800</v>
      </c>
      <c r="AA103" s="464">
        <f>SUM(E$35:E222)-SUM(E$35:E103)+AA$34</f>
        <v>821560000</v>
      </c>
      <c r="AB103" s="464">
        <f>SUM(F$35:F222)-SUM(F$35:F103)+AB$34</f>
        <v>11069800</v>
      </c>
      <c r="AC103" s="464">
        <f>SUM(G$35:G222)-SUM(G$35:G103)+AC$34</f>
        <v>1270280000</v>
      </c>
      <c r="AD103" s="464">
        <f>SUM(H$35:H222)-SUM(H$35:H103)+AD$34</f>
        <v>136235</v>
      </c>
      <c r="AE103" s="464">
        <f>SUM(I$35:I222)-SUM(I$35:I103)+AE$34</f>
        <v>26583</v>
      </c>
      <c r="AF103" s="464">
        <f>SUM(J$35:J222)-SUM(J$35:J103)+AF$34</f>
        <v>262830000</v>
      </c>
      <c r="AG103" s="464">
        <f>SUM(K$35:K222)-SUM(K$35:K103)+AG$34</f>
        <v>106607000</v>
      </c>
      <c r="AH103" s="464">
        <f>SUM(L$35:L222)-SUM(L$35:L103)+AH$34</f>
        <v>4794520000</v>
      </c>
      <c r="AI103" s="464">
        <f>SUM(M$35:M222)-SUM(M$35:M103)+AI$34</f>
        <v>242571000000</v>
      </c>
      <c r="AJ103" s="464">
        <f>SUM(N$35:N222)-SUM(N$35:N103)+AJ$34</f>
        <v>23695800</v>
      </c>
      <c r="AK103" s="464">
        <f>SUM(O$35:O222)-SUM(O$35:O103)+AK$34</f>
        <v>155710000</v>
      </c>
      <c r="AL103" s="464">
        <f>SUM(P$35:P222)-SUM(P$35:P103)+AL$34</f>
        <v>86365</v>
      </c>
      <c r="AM103" s="464">
        <f>SUM(Q$35:Q222)-SUM(Q$35:Q103)+AM$34</f>
        <v>1379640</v>
      </c>
      <c r="AN103" s="464">
        <f>SUM(R$35:R222)-SUM(R$35:R103)+AN$34</f>
        <v>180000</v>
      </c>
      <c r="AO103" s="464">
        <f>SUM(S$35:S222)-SUM(S$35:S103)+AO$34</f>
        <v>27852000</v>
      </c>
      <c r="AP103" s="464">
        <f>SUM(T$35:T222)-SUM(T$35:T103)+AP$34</f>
        <v>65215900</v>
      </c>
      <c r="AQ103" s="464">
        <f>SUM(U$35:U222)-SUM(U$35:U103)+AQ$34</f>
        <v>679800000</v>
      </c>
      <c r="AS103" s="468">
        <f>X103/(X$34+SUM(B$35:B222))</f>
        <v>0.9969928478592146</v>
      </c>
      <c r="AT103" s="468">
        <f>Y103/(Y$34+SUM(C$35:C222))</f>
        <v>0.99868794757812696</v>
      </c>
      <c r="AU103" s="468">
        <f>Z103/(Z$34+SUM(D$35:D222))</f>
        <v>1</v>
      </c>
      <c r="AV103" s="468">
        <f>AA103/(AA$34+SUM(E$35:E222))</f>
        <v>0.96278913059400861</v>
      </c>
      <c r="AW103" s="468">
        <f>AB103/(AB$34+SUM(F$35:F222))</f>
        <v>0.96776421445762695</v>
      </c>
      <c r="AX103" s="468">
        <f>AC103/(AC$34+SUM(G$35:G222))</f>
        <v>0.90186851525525769</v>
      </c>
      <c r="AY103" s="468">
        <f>AD103/(AD$34+SUM(H$35:H222))</f>
        <v>0.70051625376649285</v>
      </c>
      <c r="AZ103" s="468">
        <f>AE103/(AE$34+SUM(I$35:I222))</f>
        <v>0.85075672959678428</v>
      </c>
      <c r="BA103" s="468">
        <f>AF103/(AF$34+SUM(J$35:J222))</f>
        <v>0.75694434444524439</v>
      </c>
      <c r="BB103" s="468">
        <f>AG103/(AG$34+SUM(K$35:K222))</f>
        <v>0.98863325391617962</v>
      </c>
      <c r="BC103" s="468">
        <f>AH103/(AH$34+SUM(L$35:L222))</f>
        <v>0.96559966117048845</v>
      </c>
      <c r="BD103" s="468">
        <f>AI103/(AI$34+SUM(M$35:M222))</f>
        <v>0.93975365902699459</v>
      </c>
      <c r="BE103" s="468">
        <f>AJ103/(AJ$34+SUM(N$35:N222))</f>
        <v>0.96151503586697229</v>
      </c>
      <c r="BF103" s="468">
        <f>AK103/(AK$34+SUM(O$35:O222))</f>
        <v>0.94698161848530504</v>
      </c>
      <c r="BG103" s="468">
        <f>AL103/(AL$34+SUM(P$35:P222))</f>
        <v>0.98383890946472063</v>
      </c>
      <c r="BH103" s="468">
        <f>AM103/(AM$34+SUM(Q$35:Q222))</f>
        <v>0.75005708445236985</v>
      </c>
      <c r="BI103" s="468">
        <f>AN103/(AN$34+SUM(R$35:R222))</f>
        <v>0.81948927607227895</v>
      </c>
      <c r="BJ103" s="468">
        <f>AO103/(AO$34+SUM(S$35:S222))</f>
        <v>0.73890723864857333</v>
      </c>
      <c r="BK103" s="468">
        <f>AP103/(AP$34+SUM(T$35:T222))</f>
        <v>0.99792150577576411</v>
      </c>
      <c r="BL103" s="468">
        <f>AQ103/(AQ$34+SUM(U$35:U222))</f>
        <v>0.85272815307461314</v>
      </c>
      <c r="BM103" s="468">
        <f t="shared" si="14"/>
        <v>0.90408726897535063</v>
      </c>
    </row>
    <row r="104" spans="1:65">
      <c r="A104" s="6">
        <f t="shared" si="13"/>
        <v>1969</v>
      </c>
      <c r="B104" s="464">
        <f>aluminum!P75</f>
        <v>8970000</v>
      </c>
      <c r="C104" s="464">
        <f>antimony!M75</f>
        <v>66200</v>
      </c>
      <c r="D104" s="464" t="str">
        <f>bismuth!K75</f>
        <v>NA</v>
      </c>
      <c r="E104" s="464">
        <f>chromium!M75</f>
        <v>1670000</v>
      </c>
      <c r="F104" s="464">
        <f>cobalt!M75</f>
        <v>20200</v>
      </c>
      <c r="G104" s="464">
        <f>copper!M75</f>
        <v>5520000</v>
      </c>
      <c r="H104" s="464">
        <f>gold!I75</f>
        <v>1450</v>
      </c>
      <c r="I104" s="465">
        <f>indium!I75</f>
        <v>607</v>
      </c>
      <c r="J104" s="464">
        <f>lead!K75</f>
        <v>3240000</v>
      </c>
      <c r="K104" s="466">
        <f>lithium!H75</f>
        <v>68000</v>
      </c>
      <c r="L104" s="464">
        <f>manganese!K75</f>
        <v>8420000</v>
      </c>
      <c r="M104" s="464">
        <f>iron!J75</f>
        <v>701000000</v>
      </c>
      <c r="N104" s="6">
        <f>molybdenum!J75</f>
        <v>72300</v>
      </c>
      <c r="O104" s="464">
        <f>nickel!J75</f>
        <v>487000</v>
      </c>
      <c r="P104" s="466">
        <f>platinum!M75</f>
        <v>107</v>
      </c>
      <c r="Q104" s="464">
        <f>silver!L75</f>
        <v>9200</v>
      </c>
      <c r="R104" s="464">
        <f>tantalum!L75</f>
        <v>0</v>
      </c>
      <c r="S104" s="464">
        <f>tin!L75</f>
        <v>229000</v>
      </c>
      <c r="T104" s="464">
        <f>vanadium!I75</f>
        <v>14900</v>
      </c>
      <c r="U104" s="464">
        <f>zinc!J75</f>
        <v>5340000</v>
      </c>
      <c r="X104" s="464">
        <f>SUM(B$35:B223)-SUM(B$35:B104)+X$34</f>
        <v>33348650000</v>
      </c>
      <c r="Y104" s="464">
        <f>SUM(C$35:C223)-SUM(C$35:C104)+Y$34</f>
        <v>1805484900</v>
      </c>
      <c r="Z104" s="464">
        <f>SUM(D$35:D223)-SUM(D$35:D104)+Z$34</f>
        <v>683800</v>
      </c>
      <c r="AA104" s="464">
        <f>SUM(E$35:E223)-SUM(E$35:E104)+AA$34</f>
        <v>819890000</v>
      </c>
      <c r="AB104" s="464">
        <f>SUM(F$35:F223)-SUM(F$35:F104)+AB$34</f>
        <v>11049600</v>
      </c>
      <c r="AC104" s="464">
        <f>SUM(G$35:G223)-SUM(G$35:G104)+AC$34</f>
        <v>1264760000</v>
      </c>
      <c r="AD104" s="464">
        <f>SUM(H$35:H223)-SUM(H$35:H104)+AD$34</f>
        <v>134785</v>
      </c>
      <c r="AE104" s="464">
        <f>SUM(I$35:I223)-SUM(I$35:I104)+AE$34</f>
        <v>25976</v>
      </c>
      <c r="AF104" s="464">
        <f>SUM(J$35:J223)-SUM(J$35:J104)+AF$34</f>
        <v>259590000</v>
      </c>
      <c r="AG104" s="464">
        <f>SUM(K$35:K223)-SUM(K$35:K104)+AG$34</f>
        <v>106539000</v>
      </c>
      <c r="AH104" s="464">
        <f>SUM(L$35:L223)-SUM(L$35:L104)+AH$34</f>
        <v>4786100000</v>
      </c>
      <c r="AI104" s="464">
        <f>SUM(M$35:M223)-SUM(M$35:M104)+AI$34</f>
        <v>241870000000</v>
      </c>
      <c r="AJ104" s="464">
        <f>SUM(N$35:N223)-SUM(N$35:N104)+AJ$34</f>
        <v>23623500</v>
      </c>
      <c r="AK104" s="464">
        <f>SUM(O$35:O223)-SUM(O$35:O104)+AK$34</f>
        <v>155223000</v>
      </c>
      <c r="AL104" s="464">
        <f>SUM(P$35:P223)-SUM(P$35:P104)+AL$34</f>
        <v>86258</v>
      </c>
      <c r="AM104" s="464">
        <f>SUM(Q$35:Q223)-SUM(Q$35:Q104)+AM$34</f>
        <v>1370440</v>
      </c>
      <c r="AN104" s="464">
        <f>SUM(R$35:R223)-SUM(R$35:R104)+AN$34</f>
        <v>180000</v>
      </c>
      <c r="AO104" s="464">
        <f>SUM(S$35:S223)-SUM(S$35:S104)+AO$34</f>
        <v>27623000</v>
      </c>
      <c r="AP104" s="464">
        <f>SUM(T$35:T223)-SUM(T$35:T104)+AP$34</f>
        <v>65201000</v>
      </c>
      <c r="AQ104" s="464">
        <f>SUM(U$35:U223)-SUM(U$35:U104)+AQ$34</f>
        <v>674460000</v>
      </c>
      <c r="AS104" s="468">
        <f>X104/(X$34+SUM(B$35:B223))</f>
        <v>0.99672475241819403</v>
      </c>
      <c r="AT104" s="468">
        <f>Y104/(Y$34+SUM(C$35:C223))</f>
        <v>0.99865133097828118</v>
      </c>
      <c r="AU104" s="468">
        <f>Z104/(Z$34+SUM(D$35:D223))</f>
        <v>1</v>
      </c>
      <c r="AV104" s="468">
        <f>AA104/(AA$34+SUM(E$35:E223))</f>
        <v>0.96083205156375884</v>
      </c>
      <c r="AW104" s="468">
        <f>AB104/(AB$34+SUM(F$35:F223))</f>
        <v>0.96599825327205502</v>
      </c>
      <c r="AX104" s="468">
        <f>AC104/(AC$34+SUM(G$35:G223))</f>
        <v>0.8979494468575745</v>
      </c>
      <c r="AY104" s="468">
        <f>AD104/(AD$34+SUM(H$35:H223))</f>
        <v>0.6930603975771038</v>
      </c>
      <c r="AZ104" s="468">
        <f>AE104/(AE$34+SUM(I$35:I223))</f>
        <v>0.83133042952285552</v>
      </c>
      <c r="BA104" s="468">
        <f>AF104/(AF$34+SUM(J$35:J223))</f>
        <v>0.74761321909424727</v>
      </c>
      <c r="BB104" s="468">
        <f>AG104/(AG$34+SUM(K$35:K223))</f>
        <v>0.98800264747132793</v>
      </c>
      <c r="BC104" s="468">
        <f>AH104/(AH$34+SUM(L$35:L223))</f>
        <v>0.96390390244030155</v>
      </c>
      <c r="BD104" s="468">
        <f>AI104/(AI$34+SUM(M$35:M223))</f>
        <v>0.93703788791264897</v>
      </c>
      <c r="BE104" s="468">
        <f>AJ104/(AJ$34+SUM(N$35:N223))</f>
        <v>0.95858128654881547</v>
      </c>
      <c r="BF104" s="468">
        <f>AK104/(AK$34+SUM(O$35:O223))</f>
        <v>0.9440198302366225</v>
      </c>
      <c r="BG104" s="468">
        <f>AL104/(AL$34+SUM(P$35:P223))</f>
        <v>0.98262000408276351</v>
      </c>
      <c r="BH104" s="468">
        <f>AM104/(AM$34+SUM(Q$35:Q223))</f>
        <v>0.74505539910187124</v>
      </c>
      <c r="BI104" s="468">
        <f>AN104/(AN$34+SUM(R$35:R223))</f>
        <v>0.81948927607227895</v>
      </c>
      <c r="BJ104" s="468">
        <f>AO104/(AO$34+SUM(S$35:S223))</f>
        <v>0.73283192062291902</v>
      </c>
      <c r="BK104" s="468">
        <f>AP104/(AP$34+SUM(T$35:T223))</f>
        <v>0.99769350876221286</v>
      </c>
      <c r="BL104" s="468">
        <f>AQ104/(AQ$34+SUM(U$35:U223))</f>
        <v>0.84602975893307375</v>
      </c>
      <c r="BM104" s="468">
        <f t="shared" si="14"/>
        <v>0.90037126517344535</v>
      </c>
    </row>
    <row r="105" spans="1:65">
      <c r="A105" s="6">
        <f t="shared" si="13"/>
        <v>1970</v>
      </c>
      <c r="B105" s="464">
        <f>aluminum!P76</f>
        <v>9650000</v>
      </c>
      <c r="C105" s="464">
        <f>antimony!M76</f>
        <v>70000</v>
      </c>
      <c r="D105" s="464" t="str">
        <f>bismuth!K76</f>
        <v>NA</v>
      </c>
      <c r="E105" s="464">
        <f>chromium!M76</f>
        <v>1910000</v>
      </c>
      <c r="F105" s="464">
        <f>cobalt!M76</f>
        <v>24200</v>
      </c>
      <c r="G105" s="464">
        <f>copper!M76</f>
        <v>5900000</v>
      </c>
      <c r="H105" s="464">
        <f>gold!I76</f>
        <v>1480</v>
      </c>
      <c r="I105" s="465">
        <f>indium!I76</f>
        <v>638</v>
      </c>
      <c r="J105" s="464">
        <f>lead!K76</f>
        <v>3390000</v>
      </c>
      <c r="K105" s="466">
        <f>lithium!H76</f>
        <v>73100</v>
      </c>
      <c r="L105" s="464">
        <f>manganese!K76</f>
        <v>8200000</v>
      </c>
      <c r="M105" s="464">
        <f>iron!J76</f>
        <v>757000000</v>
      </c>
      <c r="N105" s="6">
        <f>molybdenum!J76</f>
        <v>82300</v>
      </c>
      <c r="O105" s="464">
        <f>nickel!J76</f>
        <v>628000</v>
      </c>
      <c r="P105" s="466">
        <f>platinum!M76</f>
        <v>132</v>
      </c>
      <c r="Q105" s="464">
        <f>silver!L76</f>
        <v>9360</v>
      </c>
      <c r="R105" s="464">
        <f>tantalum!L76</f>
        <v>0</v>
      </c>
      <c r="S105" s="464">
        <f>tin!L76</f>
        <v>232000</v>
      </c>
      <c r="T105" s="464">
        <f>vanadium!I76</f>
        <v>15800</v>
      </c>
      <c r="U105" s="464">
        <f>zinc!J76</f>
        <v>5460000</v>
      </c>
      <c r="X105" s="464">
        <f>SUM(B$35:B224)-SUM(B$35:B105)+X$34</f>
        <v>33339000000</v>
      </c>
      <c r="Y105" s="464">
        <f>SUM(C$35:C224)-SUM(C$35:C105)+Y$34</f>
        <v>1805414900</v>
      </c>
      <c r="Z105" s="464">
        <f>SUM(D$35:D224)-SUM(D$35:D105)+Z$34</f>
        <v>683800</v>
      </c>
      <c r="AA105" s="464">
        <f>SUM(E$35:E224)-SUM(E$35:E105)+AA$34</f>
        <v>817980000</v>
      </c>
      <c r="AB105" s="464">
        <f>SUM(F$35:F224)-SUM(F$35:F105)+AB$34</f>
        <v>11025400</v>
      </c>
      <c r="AC105" s="464">
        <f>SUM(G$35:G224)-SUM(G$35:G105)+AC$34</f>
        <v>1258860000</v>
      </c>
      <c r="AD105" s="464">
        <f>SUM(H$35:H224)-SUM(H$35:H105)+AD$34</f>
        <v>133305</v>
      </c>
      <c r="AE105" s="464">
        <f>SUM(I$35:I224)-SUM(I$35:I105)+AE$34</f>
        <v>25338</v>
      </c>
      <c r="AF105" s="464">
        <f>SUM(J$35:J224)-SUM(J$35:J105)+AF$34</f>
        <v>256200000</v>
      </c>
      <c r="AG105" s="464">
        <f>SUM(K$35:K224)-SUM(K$35:K105)+AG$34</f>
        <v>106465900</v>
      </c>
      <c r="AH105" s="464">
        <f>SUM(L$35:L224)-SUM(L$35:L105)+AH$34</f>
        <v>4777900000</v>
      </c>
      <c r="AI105" s="464">
        <f>SUM(M$35:M224)-SUM(M$35:M105)+AI$34</f>
        <v>241113000000</v>
      </c>
      <c r="AJ105" s="464">
        <f>SUM(N$35:N224)-SUM(N$35:N105)+AJ$34</f>
        <v>23541200</v>
      </c>
      <c r="AK105" s="464">
        <f>SUM(O$35:O224)-SUM(O$35:O105)+AK$34</f>
        <v>154595000</v>
      </c>
      <c r="AL105" s="464">
        <f>SUM(P$35:P224)-SUM(P$35:P105)+AL$34</f>
        <v>86126</v>
      </c>
      <c r="AM105" s="464">
        <f>SUM(Q$35:Q224)-SUM(Q$35:Q105)+AM$34</f>
        <v>1361080</v>
      </c>
      <c r="AN105" s="464">
        <f>SUM(R$35:R224)-SUM(R$35:R105)+AN$34</f>
        <v>180000</v>
      </c>
      <c r="AO105" s="464">
        <f>SUM(S$35:S224)-SUM(S$35:S105)+AO$34</f>
        <v>27391000</v>
      </c>
      <c r="AP105" s="464">
        <f>SUM(T$35:T224)-SUM(T$35:T105)+AP$34</f>
        <v>65185200</v>
      </c>
      <c r="AQ105" s="464">
        <f>SUM(U$35:U224)-SUM(U$35:U105)+AQ$34</f>
        <v>669000000</v>
      </c>
      <c r="AS105" s="468">
        <f>X105/(X$34+SUM(B$35:B224))</f>
        <v>0.99643633313103142</v>
      </c>
      <c r="AT105" s="468">
        <f>Y105/(Y$34+SUM(C$35:C224))</f>
        <v>0.99861261251922984</v>
      </c>
      <c r="AU105" s="468">
        <f>Z105/(Z$34+SUM(D$35:D224))</f>
        <v>1</v>
      </c>
      <c r="AV105" s="468">
        <f>AA105/(AA$34+SUM(E$35:E224))</f>
        <v>0.95859371566688645</v>
      </c>
      <c r="AW105" s="468">
        <f>AB105/(AB$34+SUM(F$35:F224))</f>
        <v>0.96388259680221144</v>
      </c>
      <c r="AX105" s="468">
        <f>AC105/(AC$34+SUM(G$35:G224))</f>
        <v>0.89376058751947107</v>
      </c>
      <c r="AY105" s="468">
        <f>AD105/(AD$34+SUM(H$35:H224))</f>
        <v>0.68545028229414129</v>
      </c>
      <c r="AZ105" s="468">
        <f>AE105/(AE$34+SUM(I$35:I224))</f>
        <v>0.81091201198221874</v>
      </c>
      <c r="BA105" s="468">
        <f>AF105/(AF$34+SUM(J$35:J224))</f>
        <v>0.73785009719922245</v>
      </c>
      <c r="BB105" s="468">
        <f>AG105/(AG$34+SUM(K$35:K224))</f>
        <v>0.98732474554311245</v>
      </c>
      <c r="BC105" s="468">
        <f>AH105/(AH$34+SUM(L$35:L224))</f>
        <v>0.96225245094534517</v>
      </c>
      <c r="BD105" s="468">
        <f>AI105/(AI$34+SUM(M$35:M224))</f>
        <v>0.93410516504023877</v>
      </c>
      <c r="BE105" s="468">
        <f>AJ105/(AJ$34+SUM(N$35:N224))</f>
        <v>0.95524176277448192</v>
      </c>
      <c r="BF105" s="468">
        <f>AK105/(AK$34+SUM(O$35:O224))</f>
        <v>0.94020052218698691</v>
      </c>
      <c r="BG105" s="468">
        <f>AL105/(AL$34+SUM(P$35:P224))</f>
        <v>0.98111630772371361</v>
      </c>
      <c r="BH105" s="468">
        <f>AM105/(AM$34+SUM(Q$35:Q224))</f>
        <v>0.73996672791919016</v>
      </c>
      <c r="BI105" s="468">
        <f>AN105/(AN$34+SUM(R$35:R224))</f>
        <v>0.81948927607227895</v>
      </c>
      <c r="BJ105" s="468">
        <f>AO105/(AO$34+SUM(S$35:S224))</f>
        <v>0.72667701327815137</v>
      </c>
      <c r="BK105" s="468">
        <f>AP105/(AP$34+SUM(T$35:T224))</f>
        <v>0.99745174011697058</v>
      </c>
      <c r="BL105" s="468">
        <f>AQ105/(AQ$34+SUM(U$35:U224))</f>
        <v>0.83918083908048857</v>
      </c>
      <c r="BM105" s="468">
        <f t="shared" si="14"/>
        <v>0.89642523938976848</v>
      </c>
    </row>
    <row r="106" spans="1:65">
      <c r="A106" s="6">
        <f t="shared" si="13"/>
        <v>1971</v>
      </c>
      <c r="B106" s="464">
        <f>aluminum!P77</f>
        <v>10300000</v>
      </c>
      <c r="C106" s="464">
        <f>antimony!M77</f>
        <v>64100</v>
      </c>
      <c r="D106" s="464" t="str">
        <f>bismuth!K77</f>
        <v>NA</v>
      </c>
      <c r="E106" s="464">
        <f>chromium!M77</f>
        <v>2000000</v>
      </c>
      <c r="F106" s="464">
        <f>cobalt!M77</f>
        <v>25100</v>
      </c>
      <c r="G106" s="464">
        <f>copper!M77</f>
        <v>5940000</v>
      </c>
      <c r="H106" s="464">
        <f>gold!I77</f>
        <v>1450</v>
      </c>
      <c r="I106" s="465">
        <f>indium!I77</f>
        <v>631</v>
      </c>
      <c r="J106" s="464">
        <f>lead!K77</f>
        <v>3490000</v>
      </c>
      <c r="K106" s="466">
        <f>lithium!H77</f>
        <v>73400</v>
      </c>
      <c r="L106" s="464">
        <f>manganese!K77</f>
        <v>9070000</v>
      </c>
      <c r="M106" s="464">
        <f>iron!J77</f>
        <v>767000000</v>
      </c>
      <c r="N106" s="6">
        <f>molybdenum!J77</f>
        <v>77600</v>
      </c>
      <c r="O106" s="464">
        <f>nickel!J77</f>
        <v>637000</v>
      </c>
      <c r="P106" s="466">
        <f>platinum!M77</f>
        <v>127</v>
      </c>
      <c r="Q106" s="464">
        <f>silver!L77</f>
        <v>9170</v>
      </c>
      <c r="R106" s="464">
        <f>tantalum!L77</f>
        <v>0</v>
      </c>
      <c r="S106" s="464">
        <f>tin!L77</f>
        <v>235000</v>
      </c>
      <c r="T106" s="464">
        <f>vanadium!I77</f>
        <v>15500</v>
      </c>
      <c r="U106" s="464">
        <f>zinc!J77</f>
        <v>5520000</v>
      </c>
      <c r="X106" s="464">
        <f>SUM(B$35:B225)-SUM(B$35:B106)+X$34</f>
        <v>33328700000</v>
      </c>
      <c r="Y106" s="464">
        <f>SUM(C$35:C225)-SUM(C$35:C106)+Y$34</f>
        <v>1805350800</v>
      </c>
      <c r="Z106" s="464">
        <f>SUM(D$35:D225)-SUM(D$35:D106)+Z$34</f>
        <v>683800</v>
      </c>
      <c r="AA106" s="464">
        <f>SUM(E$35:E225)-SUM(E$35:E106)+AA$34</f>
        <v>815980000</v>
      </c>
      <c r="AB106" s="464">
        <f>SUM(F$35:F225)-SUM(F$35:F106)+AB$34</f>
        <v>11000300</v>
      </c>
      <c r="AC106" s="464">
        <f>SUM(G$35:G225)-SUM(G$35:G106)+AC$34</f>
        <v>1252920000</v>
      </c>
      <c r="AD106" s="464">
        <f>SUM(H$35:H225)-SUM(H$35:H106)+AD$34</f>
        <v>131855</v>
      </c>
      <c r="AE106" s="464">
        <f>SUM(I$35:I225)-SUM(I$35:I106)+AE$34</f>
        <v>24707</v>
      </c>
      <c r="AF106" s="464">
        <f>SUM(J$35:J225)-SUM(J$35:J106)+AF$34</f>
        <v>252710000</v>
      </c>
      <c r="AG106" s="464">
        <f>SUM(K$35:K225)-SUM(K$35:K106)+AG$34</f>
        <v>106392500</v>
      </c>
      <c r="AH106" s="464">
        <f>SUM(L$35:L225)-SUM(L$35:L106)+AH$34</f>
        <v>4768830000</v>
      </c>
      <c r="AI106" s="464">
        <f>SUM(M$35:M225)-SUM(M$35:M106)+AI$34</f>
        <v>240346000000</v>
      </c>
      <c r="AJ106" s="464">
        <f>SUM(N$35:N225)-SUM(N$35:N106)+AJ$34</f>
        <v>23463600</v>
      </c>
      <c r="AK106" s="464">
        <f>SUM(O$35:O225)-SUM(O$35:O106)+AK$34</f>
        <v>153958000</v>
      </c>
      <c r="AL106" s="464">
        <f>SUM(P$35:P225)-SUM(P$35:P106)+AL$34</f>
        <v>85999</v>
      </c>
      <c r="AM106" s="464">
        <f>SUM(Q$35:Q225)-SUM(Q$35:Q106)+AM$34</f>
        <v>1351910</v>
      </c>
      <c r="AN106" s="464">
        <f>SUM(R$35:R225)-SUM(R$35:R106)+AN$34</f>
        <v>180000</v>
      </c>
      <c r="AO106" s="464">
        <f>SUM(S$35:S225)-SUM(S$35:S106)+AO$34</f>
        <v>27156000</v>
      </c>
      <c r="AP106" s="464">
        <f>SUM(T$35:T225)-SUM(T$35:T106)+AP$34</f>
        <v>65169700</v>
      </c>
      <c r="AQ106" s="464">
        <f>SUM(U$35:U225)-SUM(U$35:U106)+AQ$34</f>
        <v>663480000</v>
      </c>
      <c r="AS106" s="468">
        <f>X106/(X$34+SUM(B$35:B225))</f>
        <v>0.99612848663799769</v>
      </c>
      <c r="AT106" s="468">
        <f>Y106/(Y$34+SUM(C$35:C225))</f>
        <v>0.99857715747315567</v>
      </c>
      <c r="AU106" s="468">
        <f>Z106/(Z$34+SUM(D$35:D225))</f>
        <v>1</v>
      </c>
      <c r="AV106" s="468">
        <f>AA106/(AA$34+SUM(E$35:E225))</f>
        <v>0.95624990844503044</v>
      </c>
      <c r="AW106" s="468">
        <f>AB106/(AB$34+SUM(F$35:F225))</f>
        <v>0.96168825889340681</v>
      </c>
      <c r="AX106" s="468">
        <f>AC106/(AC$34+SUM(G$35:G225))</f>
        <v>0.88954332913500767</v>
      </c>
      <c r="AY106" s="468">
        <f>AD106/(AD$34+SUM(H$35:H225))</f>
        <v>0.67799442610475225</v>
      </c>
      <c r="AZ106" s="468">
        <f>AE106/(AE$34+SUM(I$35:I225))</f>
        <v>0.79071762096632248</v>
      </c>
      <c r="BA106" s="468">
        <f>AF106/(AF$34+SUM(J$35:J225))</f>
        <v>0.72779897760817913</v>
      </c>
      <c r="BB106" s="468">
        <f>AG106/(AG$34+SUM(K$35:K225))</f>
        <v>0.98664406152764017</v>
      </c>
      <c r="BC106" s="468">
        <f>AH106/(AH$34+SUM(L$35:L225))</f>
        <v>0.9604257844747045</v>
      </c>
      <c r="BD106" s="468">
        <f>AI106/(AI$34+SUM(M$35:M225))</f>
        <v>0.93113370078245972</v>
      </c>
      <c r="BE106" s="468">
        <f>AJ106/(AJ$34+SUM(N$35:N225))</f>
        <v>0.95209295299455143</v>
      </c>
      <c r="BF106" s="468">
        <f>AK106/(AK$34+SUM(O$35:O225))</f>
        <v>0.93632647883090736</v>
      </c>
      <c r="BG106" s="468">
        <f>AL106/(AL$34+SUM(P$35:P225))</f>
        <v>0.97966956956008233</v>
      </c>
      <c r="BH106" s="468">
        <f>AM106/(AM$34+SUM(Q$35:Q225))</f>
        <v>0.73498135241222584</v>
      </c>
      <c r="BI106" s="468">
        <f>AN106/(AN$34+SUM(R$35:R225))</f>
        <v>0.81948927607227895</v>
      </c>
      <c r="BJ106" s="468">
        <f>AO106/(AO$34+SUM(S$35:S225))</f>
        <v>0.72044251661427039</v>
      </c>
      <c r="BK106" s="468">
        <f>AP106/(AP$34+SUM(T$35:T225))</f>
        <v>0.99721456201562531</v>
      </c>
      <c r="BL106" s="468">
        <f>AQ106/(AQ$34+SUM(U$35:U225))</f>
        <v>0.83225665637238055</v>
      </c>
      <c r="BM106" s="468">
        <f t="shared" si="14"/>
        <v>0.89246875384604896</v>
      </c>
    </row>
    <row r="107" spans="1:65">
      <c r="A107" s="6">
        <f t="shared" si="13"/>
        <v>1972</v>
      </c>
      <c r="B107" s="464">
        <f>aluminum!P78</f>
        <v>11000000</v>
      </c>
      <c r="C107" s="464">
        <f>antimony!M78</f>
        <v>68100</v>
      </c>
      <c r="D107" s="464" t="str">
        <f>bismuth!K78</f>
        <v>NA</v>
      </c>
      <c r="E107" s="464">
        <f>chromium!M78</f>
        <v>1970000</v>
      </c>
      <c r="F107" s="464">
        <f>cobalt!M78</f>
        <v>24800</v>
      </c>
      <c r="G107" s="464">
        <f>copper!M78</f>
        <v>6540000</v>
      </c>
      <c r="H107" s="464">
        <f>gold!I78</f>
        <v>1390</v>
      </c>
      <c r="I107" s="465">
        <f>indium!I78</f>
        <v>678</v>
      </c>
      <c r="J107" s="464">
        <f>lead!K78</f>
        <v>3450000</v>
      </c>
      <c r="K107" s="466">
        <f>lithium!H78</f>
        <v>19700</v>
      </c>
      <c r="L107" s="464">
        <f>manganese!K78</f>
        <v>9080000</v>
      </c>
      <c r="M107" s="464">
        <f>iron!J78</f>
        <v>757000000</v>
      </c>
      <c r="N107" s="6">
        <f>molybdenum!J78</f>
        <v>79300</v>
      </c>
      <c r="O107" s="464">
        <f>nickel!J78</f>
        <v>611000</v>
      </c>
      <c r="P107" s="466">
        <f>platinum!M78</f>
        <v>133</v>
      </c>
      <c r="Q107" s="464">
        <f>silver!L78</f>
        <v>9380</v>
      </c>
      <c r="R107" s="464">
        <f>tantalum!L78</f>
        <v>0</v>
      </c>
      <c r="S107" s="464">
        <f>tin!L78</f>
        <v>244000</v>
      </c>
      <c r="T107" s="464">
        <f>vanadium!I78</f>
        <v>16000</v>
      </c>
      <c r="U107" s="464">
        <f>zinc!J78</f>
        <v>5440000</v>
      </c>
      <c r="X107" s="464">
        <f>SUM(B$35:B226)-SUM(B$35:B107)+X$34</f>
        <v>33317700000</v>
      </c>
      <c r="Y107" s="464">
        <f>SUM(C$35:C226)-SUM(C$35:C107)+Y$34</f>
        <v>1805282700</v>
      </c>
      <c r="Z107" s="464">
        <f>SUM(D$35:D226)-SUM(D$35:D107)+Z$34</f>
        <v>683800</v>
      </c>
      <c r="AA107" s="464">
        <f>SUM(E$35:E226)-SUM(E$35:E107)+AA$34</f>
        <v>814010000</v>
      </c>
      <c r="AB107" s="464">
        <f>SUM(F$35:F226)-SUM(F$35:F107)+AB$34</f>
        <v>10975500</v>
      </c>
      <c r="AC107" s="464">
        <f>SUM(G$35:G226)-SUM(G$35:G107)+AC$34</f>
        <v>1246380000</v>
      </c>
      <c r="AD107" s="464">
        <f>SUM(H$35:H226)-SUM(H$35:H107)+AD$34</f>
        <v>130465</v>
      </c>
      <c r="AE107" s="464">
        <f>SUM(I$35:I226)-SUM(I$35:I107)+AE$34</f>
        <v>24029</v>
      </c>
      <c r="AF107" s="464">
        <f>SUM(J$35:J226)-SUM(J$35:J107)+AF$34</f>
        <v>249260000</v>
      </c>
      <c r="AG107" s="464">
        <f>SUM(K$35:K226)-SUM(K$35:K107)+AG$34</f>
        <v>106372800</v>
      </c>
      <c r="AH107" s="464">
        <f>SUM(L$35:L226)-SUM(L$35:L107)+AH$34</f>
        <v>4759750000</v>
      </c>
      <c r="AI107" s="464">
        <f>SUM(M$35:M226)-SUM(M$35:M107)+AI$34</f>
        <v>239589000000</v>
      </c>
      <c r="AJ107" s="464">
        <f>SUM(N$35:N226)-SUM(N$35:N107)+AJ$34</f>
        <v>23384300</v>
      </c>
      <c r="AK107" s="464">
        <f>SUM(O$35:O226)-SUM(O$35:O107)+AK$34</f>
        <v>153347000</v>
      </c>
      <c r="AL107" s="464">
        <f>SUM(P$35:P226)-SUM(P$35:P107)+AL$34</f>
        <v>85866</v>
      </c>
      <c r="AM107" s="464">
        <f>SUM(Q$35:Q226)-SUM(Q$35:Q107)+AM$34</f>
        <v>1342530</v>
      </c>
      <c r="AN107" s="464">
        <f>SUM(R$35:R226)-SUM(R$35:R107)+AN$34</f>
        <v>180000</v>
      </c>
      <c r="AO107" s="464">
        <f>SUM(S$35:S226)-SUM(S$35:S107)+AO$34</f>
        <v>26912000</v>
      </c>
      <c r="AP107" s="464">
        <f>SUM(T$35:T226)-SUM(T$35:T107)+AP$34</f>
        <v>65153700</v>
      </c>
      <c r="AQ107" s="464">
        <f>SUM(U$35:U226)-SUM(U$35:U107)+AQ$34</f>
        <v>658040000</v>
      </c>
      <c r="AS107" s="468">
        <f>X107/(X$34+SUM(B$35:B226))</f>
        <v>0.99579971853864135</v>
      </c>
      <c r="AT107" s="468">
        <f>Y107/(Y$34+SUM(C$35:C226))</f>
        <v>0.99853948994370723</v>
      </c>
      <c r="AU107" s="468">
        <f>Z107/(Z$34+SUM(D$35:D226))</f>
        <v>1</v>
      </c>
      <c r="AV107" s="468">
        <f>AA107/(AA$34+SUM(E$35:E226))</f>
        <v>0.95394125833150223</v>
      </c>
      <c r="AW107" s="468">
        <f>AB107/(AB$34+SUM(F$35:F226))</f>
        <v>0.95952014813092246</v>
      </c>
      <c r="AX107" s="468">
        <f>AC107/(AC$34+SUM(G$35:G226))</f>
        <v>0.88490008505514384</v>
      </c>
      <c r="AY107" s="468">
        <f>AD107/(AD$34+SUM(H$35:H226))</f>
        <v>0.67084708810251026</v>
      </c>
      <c r="AZ107" s="468">
        <f>AE107/(AE$34+SUM(I$35:I226))</f>
        <v>0.76901905185573971</v>
      </c>
      <c r="BA107" s="468">
        <f>AF107/(AF$34+SUM(J$35:J226))</f>
        <v>0.71786305709554321</v>
      </c>
      <c r="BB107" s="468">
        <f>AG107/(AG$34+SUM(K$35:K226))</f>
        <v>0.98646137113111698</v>
      </c>
      <c r="BC107" s="468">
        <f>AH107/(AH$34+SUM(L$35:L226))</f>
        <v>0.95859710403882603</v>
      </c>
      <c r="BD107" s="468">
        <f>AI107/(AI$34+SUM(M$35:M226))</f>
        <v>0.92820097791004952</v>
      </c>
      <c r="BE107" s="468">
        <f>AJ107/(AJ$34+SUM(N$35:N226))</f>
        <v>0.94887516155707086</v>
      </c>
      <c r="BF107" s="468">
        <f>AK107/(AK$34+SUM(O$35:O226))</f>
        <v>0.93261055969344331</v>
      </c>
      <c r="BG107" s="468">
        <f>AL107/(AL$34+SUM(P$35:P226))</f>
        <v>0.97815448156194873</v>
      </c>
      <c r="BH107" s="468">
        <f>AM107/(AM$34+SUM(Q$35:Q226))</f>
        <v>0.72988180800052194</v>
      </c>
      <c r="BI107" s="468">
        <f>AN107/(AN$34+SUM(R$35:R226))</f>
        <v>0.81948927607227895</v>
      </c>
      <c r="BJ107" s="468">
        <f>AO107/(AO$34+SUM(S$35:S226))</f>
        <v>0.71396925199304917</v>
      </c>
      <c r="BK107" s="468">
        <f>AP107/(AP$34+SUM(T$35:T226))</f>
        <v>0.99696973300778502</v>
      </c>
      <c r="BL107" s="468">
        <f>AQ107/(AQ$34+SUM(U$35:U226))</f>
        <v>0.82543282413830299</v>
      </c>
      <c r="BM107" s="468">
        <f t="shared" si="14"/>
        <v>0.88845362230790526</v>
      </c>
    </row>
    <row r="108" spans="1:65">
      <c r="A108" s="6">
        <f t="shared" si="13"/>
        <v>1973</v>
      </c>
      <c r="B108" s="464">
        <f>aluminum!P79</f>
        <v>12100000</v>
      </c>
      <c r="C108" s="464">
        <f>antimony!M79</f>
        <v>69300</v>
      </c>
      <c r="D108" s="464" t="str">
        <f>bismuth!K79</f>
        <v>NA</v>
      </c>
      <c r="E108" s="464">
        <f>chromium!M79</f>
        <v>2030000</v>
      </c>
      <c r="F108" s="464">
        <f>cobalt!M79</f>
        <v>29400</v>
      </c>
      <c r="G108" s="464">
        <f>copper!M79</f>
        <v>6920000</v>
      </c>
      <c r="H108" s="464">
        <f>gold!I79</f>
        <v>1350</v>
      </c>
      <c r="I108" s="465">
        <f>indium!I79</f>
        <v>670</v>
      </c>
      <c r="J108" s="464">
        <f>lead!K79</f>
        <v>3490000</v>
      </c>
      <c r="K108" s="466">
        <f>lithium!H79</f>
        <v>79300</v>
      </c>
      <c r="L108" s="464">
        <f>manganese!K79</f>
        <v>9740000</v>
      </c>
      <c r="M108" s="464">
        <f>iron!J79</f>
        <v>832000000</v>
      </c>
      <c r="N108" s="6">
        <f>molybdenum!J79</f>
        <v>81700</v>
      </c>
      <c r="O108" s="464">
        <f>nickel!J79</f>
        <v>710000</v>
      </c>
      <c r="P108" s="466">
        <f>platinum!M79</f>
        <v>163</v>
      </c>
      <c r="Q108" s="464">
        <f>silver!L79</f>
        <v>9700</v>
      </c>
      <c r="R108" s="464">
        <f>tantalum!L79</f>
        <v>0</v>
      </c>
      <c r="S108" s="464">
        <f>tin!L79</f>
        <v>238000</v>
      </c>
      <c r="T108" s="464">
        <f>vanadium!I79</f>
        <v>20400</v>
      </c>
      <c r="U108" s="464">
        <f>zinc!J79</f>
        <v>5710000</v>
      </c>
      <c r="X108" s="464">
        <f>SUM(B$35:B227)-SUM(B$35:B108)+X$34</f>
        <v>33305600000</v>
      </c>
      <c r="Y108" s="464">
        <f>SUM(C$35:C227)-SUM(C$35:C108)+Y$34</f>
        <v>1805213400</v>
      </c>
      <c r="Z108" s="464">
        <f>SUM(D$35:D227)-SUM(D$35:D108)+Z$34</f>
        <v>683800</v>
      </c>
      <c r="AA108" s="464">
        <f>SUM(E$35:E227)-SUM(E$35:E108)+AA$34</f>
        <v>811980000</v>
      </c>
      <c r="AB108" s="464">
        <f>SUM(F$35:F227)-SUM(F$35:F108)+AB$34</f>
        <v>10946100</v>
      </c>
      <c r="AC108" s="464">
        <f>SUM(G$35:G227)-SUM(G$35:G108)+AC$34</f>
        <v>1239460000</v>
      </c>
      <c r="AD108" s="464">
        <f>SUM(H$35:H227)-SUM(H$35:H108)+AD$34</f>
        <v>129115</v>
      </c>
      <c r="AE108" s="464">
        <f>SUM(I$35:I227)-SUM(I$35:I108)+AE$34</f>
        <v>23359</v>
      </c>
      <c r="AF108" s="464">
        <f>SUM(J$35:J227)-SUM(J$35:J108)+AF$34</f>
        <v>245770000</v>
      </c>
      <c r="AG108" s="464">
        <f>SUM(K$35:K227)-SUM(K$35:K108)+AG$34</f>
        <v>106293500</v>
      </c>
      <c r="AH108" s="464">
        <f>SUM(L$35:L227)-SUM(L$35:L108)+AH$34</f>
        <v>4750010000</v>
      </c>
      <c r="AI108" s="464">
        <f>SUM(M$35:M227)-SUM(M$35:M108)+AI$34</f>
        <v>238757000000</v>
      </c>
      <c r="AJ108" s="464">
        <f>SUM(N$35:N227)-SUM(N$35:N108)+AJ$34</f>
        <v>23302600</v>
      </c>
      <c r="AK108" s="464">
        <f>SUM(O$35:O227)-SUM(O$35:O108)+AK$34</f>
        <v>152637000</v>
      </c>
      <c r="AL108" s="464">
        <f>SUM(P$35:P227)-SUM(P$35:P108)+AL$34</f>
        <v>85703</v>
      </c>
      <c r="AM108" s="464">
        <f>SUM(Q$35:Q227)-SUM(Q$35:Q108)+AM$34</f>
        <v>1332830</v>
      </c>
      <c r="AN108" s="464">
        <f>SUM(R$35:R227)-SUM(R$35:R108)+AN$34</f>
        <v>180000</v>
      </c>
      <c r="AO108" s="464">
        <f>SUM(S$35:S227)-SUM(S$35:S108)+AO$34</f>
        <v>26674000</v>
      </c>
      <c r="AP108" s="464">
        <f>SUM(T$35:T227)-SUM(T$35:T108)+AP$34</f>
        <v>65133300</v>
      </c>
      <c r="AQ108" s="464">
        <f>SUM(U$35:U227)-SUM(U$35:U108)+AQ$34</f>
        <v>652330000</v>
      </c>
      <c r="AS108" s="468">
        <f>X108/(X$34+SUM(B$35:B227))</f>
        <v>0.99543807362934933</v>
      </c>
      <c r="AT108" s="468">
        <f>Y108/(Y$34+SUM(C$35:C227))</f>
        <v>0.99850115866924638</v>
      </c>
      <c r="AU108" s="468">
        <f>Z108/(Z$34+SUM(D$35:D227))</f>
        <v>1</v>
      </c>
      <c r="AV108" s="468">
        <f>AA108/(AA$34+SUM(E$35:E227))</f>
        <v>0.95156229400131842</v>
      </c>
      <c r="AW108" s="468">
        <f>AB108/(AB$34+SUM(F$35:F227))</f>
        <v>0.95694988779152568</v>
      </c>
      <c r="AX108" s="468">
        <f>AC108/(AC$34+SUM(G$35:G227))</f>
        <v>0.87998705003485977</v>
      </c>
      <c r="AY108" s="468">
        <f>AD108/(AD$34+SUM(H$35:H227))</f>
        <v>0.66390542889169979</v>
      </c>
      <c r="AZ108" s="468">
        <f>AE108/(AE$34+SUM(I$35:I227))</f>
        <v>0.74757651305914619</v>
      </c>
      <c r="BA108" s="468">
        <f>AF108/(AF$34+SUM(J$35:J227))</f>
        <v>0.7078119375045</v>
      </c>
      <c r="BB108" s="468">
        <f>AG108/(AG$34+SUM(K$35:K227))</f>
        <v>0.98572597273292972</v>
      </c>
      <c r="BC108" s="468">
        <f>AH108/(AH$34+SUM(L$35:L227))</f>
        <v>0.95663550189725599</v>
      </c>
      <c r="BD108" s="468">
        <f>AI108/(AI$34+SUM(M$35:M227))</f>
        <v>0.924977694647374</v>
      </c>
      <c r="BE108" s="468">
        <f>AJ108/(AJ$34+SUM(N$35:N227))</f>
        <v>0.94555998425010801</v>
      </c>
      <c r="BF108" s="468">
        <f>AK108/(AK$34+SUM(O$35:O227))</f>
        <v>0.92829255218509732</v>
      </c>
      <c r="BG108" s="468">
        <f>AL108/(AL$34+SUM(P$35:P227))</f>
        <v>0.97629764439130384</v>
      </c>
      <c r="BH108" s="468">
        <f>AM108/(AM$34+SUM(Q$35:Q227))</f>
        <v>0.72460829192445275</v>
      </c>
      <c r="BI108" s="468">
        <f>AN108/(AN$34+SUM(R$35:R227))</f>
        <v>0.81948927607227895</v>
      </c>
      <c r="BJ108" s="468">
        <f>AO108/(AO$34+SUM(S$35:S227))</f>
        <v>0.70765516601005474</v>
      </c>
      <c r="BK108" s="468">
        <f>AP108/(AP$34+SUM(T$35:T227))</f>
        <v>0.99665757602278859</v>
      </c>
      <c r="BL108" s="468">
        <f>AQ108/(AQ$34+SUM(U$35:U227))</f>
        <v>0.81827030905437237</v>
      </c>
      <c r="BM108" s="468">
        <f t="shared" si="14"/>
        <v>0.88429511563848318</v>
      </c>
    </row>
    <row r="109" spans="1:65">
      <c r="A109" s="6">
        <f t="shared" si="13"/>
        <v>1974</v>
      </c>
      <c r="B109" s="464">
        <f>aluminum!P80</f>
        <v>13200000</v>
      </c>
      <c r="C109" s="464">
        <f>antimony!M80</f>
        <v>70500</v>
      </c>
      <c r="D109" s="464" t="str">
        <f>bismuth!K80</f>
        <v>NA</v>
      </c>
      <c r="E109" s="464">
        <f>chromium!M80</f>
        <v>2230000</v>
      </c>
      <c r="F109" s="464">
        <f>cobalt!M80</f>
        <v>30900</v>
      </c>
      <c r="G109" s="464">
        <f>copper!M80</f>
        <v>7100000</v>
      </c>
      <c r="H109" s="464">
        <f>gold!I80</f>
        <v>1250</v>
      </c>
      <c r="I109" s="465">
        <f>indium!I80</f>
        <v>664</v>
      </c>
      <c r="J109" s="464">
        <f>lead!K80</f>
        <v>3490000</v>
      </c>
      <c r="K109" s="466">
        <f>lithium!H80</f>
        <v>113000</v>
      </c>
      <c r="L109" s="464">
        <f>manganese!K80</f>
        <v>9270000</v>
      </c>
      <c r="M109" s="464">
        <f>iron!J80</f>
        <v>881000000</v>
      </c>
      <c r="N109" s="6">
        <f>molybdenum!J80</f>
        <v>84200</v>
      </c>
      <c r="O109" s="464">
        <f>nickel!J80</f>
        <v>770000</v>
      </c>
      <c r="P109" s="466">
        <f>platinum!M80</f>
        <v>179</v>
      </c>
      <c r="Q109" s="464">
        <f>silver!L80</f>
        <v>9260</v>
      </c>
      <c r="R109" s="464">
        <f>tantalum!L80</f>
        <v>0</v>
      </c>
      <c r="S109" s="464">
        <f>tin!L80</f>
        <v>233000</v>
      </c>
      <c r="T109" s="464">
        <f>vanadium!I80</f>
        <v>21600</v>
      </c>
      <c r="U109" s="464">
        <f>zinc!J80</f>
        <v>5780000</v>
      </c>
      <c r="X109" s="464">
        <f>SUM(B$35:B228)-SUM(B$35:B109)+X$34</f>
        <v>33292400000</v>
      </c>
      <c r="Y109" s="464">
        <f>SUM(C$35:C228)-SUM(C$35:C109)+Y$34</f>
        <v>1805142900</v>
      </c>
      <c r="Z109" s="464">
        <f>SUM(D$35:D228)-SUM(D$35:D109)+Z$34</f>
        <v>683800</v>
      </c>
      <c r="AA109" s="464">
        <f>SUM(E$35:E228)-SUM(E$35:E109)+AA$34</f>
        <v>809750000</v>
      </c>
      <c r="AB109" s="464">
        <f>SUM(F$35:F228)-SUM(F$35:F109)+AB$34</f>
        <v>10915200</v>
      </c>
      <c r="AC109" s="464">
        <f>SUM(G$35:G228)-SUM(G$35:G109)+AC$34</f>
        <v>1232360000</v>
      </c>
      <c r="AD109" s="464">
        <f>SUM(H$35:H228)-SUM(H$35:H109)+AD$34</f>
        <v>127865</v>
      </c>
      <c r="AE109" s="464">
        <f>SUM(I$35:I228)-SUM(I$35:I109)+AE$34</f>
        <v>22695</v>
      </c>
      <c r="AF109" s="464">
        <f>SUM(J$35:J228)-SUM(J$35:J109)+AF$34</f>
        <v>242280000</v>
      </c>
      <c r="AG109" s="464">
        <f>SUM(K$35:K228)-SUM(K$35:K109)+AG$34</f>
        <v>106180500</v>
      </c>
      <c r="AH109" s="464">
        <f>SUM(L$35:L228)-SUM(L$35:L109)+AH$34</f>
        <v>4740740000</v>
      </c>
      <c r="AI109" s="464">
        <f>SUM(M$35:M228)-SUM(M$35:M109)+AI$34</f>
        <v>237876000000</v>
      </c>
      <c r="AJ109" s="464">
        <f>SUM(N$35:N228)-SUM(N$35:N109)+AJ$34</f>
        <v>23218400</v>
      </c>
      <c r="AK109" s="464">
        <f>SUM(O$35:O228)-SUM(O$35:O109)+AK$34</f>
        <v>151867000</v>
      </c>
      <c r="AL109" s="464">
        <f>SUM(P$35:P228)-SUM(P$35:P109)+AL$34</f>
        <v>85524</v>
      </c>
      <c r="AM109" s="464">
        <f>SUM(Q$35:Q228)-SUM(Q$35:Q109)+AM$34</f>
        <v>1323570</v>
      </c>
      <c r="AN109" s="464">
        <f>SUM(R$35:R228)-SUM(R$35:R109)+AN$34</f>
        <v>180000</v>
      </c>
      <c r="AO109" s="464">
        <f>SUM(S$35:S228)-SUM(S$35:S109)+AO$34</f>
        <v>26441000</v>
      </c>
      <c r="AP109" s="464">
        <f>SUM(T$35:T228)-SUM(T$35:T109)+AP$34</f>
        <v>65111700</v>
      </c>
      <c r="AQ109" s="464">
        <f>SUM(U$35:U228)-SUM(U$35:U109)+AQ$34</f>
        <v>646550000</v>
      </c>
      <c r="AS109" s="468">
        <f>X109/(X$34+SUM(B$35:B228))</f>
        <v>0.99504355191012173</v>
      </c>
      <c r="AT109" s="468">
        <f>Y109/(Y$34+SUM(C$35:C228))</f>
        <v>0.99846216364977325</v>
      </c>
      <c r="AU109" s="468">
        <f>Z109/(Z$34+SUM(D$35:D228))</f>
        <v>1</v>
      </c>
      <c r="AV109" s="468">
        <f>AA109/(AA$34+SUM(E$35:E228))</f>
        <v>0.94894894894894899</v>
      </c>
      <c r="AW109" s="468">
        <f>AB109/(AB$34+SUM(F$35:F228))</f>
        <v>0.95424849172052706</v>
      </c>
      <c r="AX109" s="468">
        <f>AC109/(AC$34+SUM(G$35:G228))</f>
        <v>0.87494621930595573</v>
      </c>
      <c r="AY109" s="468">
        <f>AD109/(AD$34+SUM(H$35:H228))</f>
        <v>0.65747796665946789</v>
      </c>
      <c r="AZ109" s="468">
        <f>AE109/(AE$34+SUM(I$35:I228))</f>
        <v>0.72632599699804457</v>
      </c>
      <c r="BA109" s="468">
        <f>AF109/(AF$34+SUM(J$35:J228))</f>
        <v>0.69776081791345668</v>
      </c>
      <c r="BB109" s="468">
        <f>AG109/(AG$34+SUM(K$35:K228))</f>
        <v>0.98467805319957324</v>
      </c>
      <c r="BC109" s="468">
        <f>AH109/(AH$34+SUM(L$35:L228))</f>
        <v>0.95476855612186018</v>
      </c>
      <c r="BD109" s="468">
        <f>AI109/(AI$34+SUM(M$35:M228))</f>
        <v>0.92156457859639185</v>
      </c>
      <c r="BE109" s="468">
        <f>AJ109/(AJ$34+SUM(N$35:N228))</f>
        <v>0.94214336332910098</v>
      </c>
      <c r="BF109" s="468">
        <f>AK109/(AK$34+SUM(O$35:O228))</f>
        <v>0.92360964263379242</v>
      </c>
      <c r="BG109" s="468">
        <f>AL109/(AL$34+SUM(P$35:P228))</f>
        <v>0.9742585409953195</v>
      </c>
      <c r="BH109" s="468">
        <f>AM109/(AM$34+SUM(Q$35:Q228))</f>
        <v>0.71957398688688579</v>
      </c>
      <c r="BI109" s="468">
        <f>AN109/(AN$34+SUM(R$35:R228))</f>
        <v>0.81948927607227895</v>
      </c>
      <c r="BJ109" s="468">
        <f>AO109/(AO$34+SUM(S$35:S228))</f>
        <v>0.70147372889224935</v>
      </c>
      <c r="BK109" s="468">
        <f>AP109/(AP$34+SUM(T$35:T228))</f>
        <v>0.99632705686220413</v>
      </c>
      <c r="BL109" s="468">
        <f>AQ109/(AQ$34+SUM(U$35:U228))</f>
        <v>0.81101998730566505</v>
      </c>
      <c r="BM109" s="468">
        <f t="shared" si="14"/>
        <v>0.88010604640008094</v>
      </c>
    </row>
    <row r="110" spans="1:65">
      <c r="A110" s="6">
        <f t="shared" si="13"/>
        <v>1975</v>
      </c>
      <c r="B110" s="464">
        <f>aluminum!P81</f>
        <v>12100000</v>
      </c>
      <c r="C110" s="464">
        <f>antimony!M81</f>
        <v>67900</v>
      </c>
      <c r="D110" s="464" t="str">
        <f>bismuth!K81</f>
        <v>NA</v>
      </c>
      <c r="E110" s="464">
        <f>chromium!M81</f>
        <v>2530000</v>
      </c>
      <c r="F110" s="464">
        <f>cobalt!M81</f>
        <v>30800</v>
      </c>
      <c r="G110" s="464">
        <f>copper!M81</f>
        <v>6740000</v>
      </c>
      <c r="H110" s="464">
        <f>gold!I81</f>
        <v>1200</v>
      </c>
      <c r="I110" s="465">
        <f>indium!I81</f>
        <v>720</v>
      </c>
      <c r="J110" s="464">
        <f>lead!K81</f>
        <v>3440000</v>
      </c>
      <c r="K110" s="466">
        <f>lithium!H81</f>
        <v>122000</v>
      </c>
      <c r="L110" s="464">
        <f>manganese!K81</f>
        <v>9810000</v>
      </c>
      <c r="M110" s="464">
        <f>iron!J81</f>
        <v>888000000</v>
      </c>
      <c r="N110" s="6">
        <f>molybdenum!J81</f>
        <v>81800</v>
      </c>
      <c r="O110" s="464">
        <f>nickel!J81</f>
        <v>802000</v>
      </c>
      <c r="P110" s="466">
        <f>platinum!M81</f>
        <v>178</v>
      </c>
      <c r="Q110" s="464">
        <f>silver!L81</f>
        <v>9430</v>
      </c>
      <c r="R110" s="464">
        <f>tantalum!L81</f>
        <v>0</v>
      </c>
      <c r="S110" s="464">
        <f>tin!L81</f>
        <v>222000</v>
      </c>
      <c r="T110" s="464">
        <f>vanadium!I81</f>
        <v>29200</v>
      </c>
      <c r="U110" s="464">
        <f>zinc!J81</f>
        <v>5850000</v>
      </c>
      <c r="X110" s="464">
        <f>SUM(B$35:B229)-SUM(B$35:B110)+X$34</f>
        <v>33280300000</v>
      </c>
      <c r="Y110" s="464">
        <f>SUM(C$35:C229)-SUM(C$35:C110)+Y$34</f>
        <v>1805075000</v>
      </c>
      <c r="Z110" s="464">
        <f>SUM(D$35:D229)-SUM(D$35:D110)+Z$34</f>
        <v>683800</v>
      </c>
      <c r="AA110" s="464">
        <f>SUM(E$35:E229)-SUM(E$35:E110)+AA$34</f>
        <v>807220000</v>
      </c>
      <c r="AB110" s="464">
        <f>SUM(F$35:F229)-SUM(F$35:F110)+AB$34</f>
        <v>10884400</v>
      </c>
      <c r="AC110" s="464">
        <f>SUM(G$35:G229)-SUM(G$35:G110)+AC$34</f>
        <v>1225620000</v>
      </c>
      <c r="AD110" s="464">
        <f>SUM(H$35:H229)-SUM(H$35:H110)+AD$34</f>
        <v>126665</v>
      </c>
      <c r="AE110" s="464">
        <f>SUM(I$35:I229)-SUM(I$35:I110)+AE$34</f>
        <v>21975</v>
      </c>
      <c r="AF110" s="464">
        <f>SUM(J$35:J229)-SUM(J$35:J110)+AF$34</f>
        <v>238840000</v>
      </c>
      <c r="AG110" s="464">
        <f>SUM(K$35:K229)-SUM(K$35:K110)+AG$34</f>
        <v>106058500</v>
      </c>
      <c r="AH110" s="464">
        <f>SUM(L$35:L229)-SUM(L$35:L110)+AH$34</f>
        <v>4730930000</v>
      </c>
      <c r="AI110" s="464">
        <f>SUM(M$35:M229)-SUM(M$35:M110)+AI$34</f>
        <v>236988000000</v>
      </c>
      <c r="AJ110" s="464">
        <f>SUM(N$35:N229)-SUM(N$35:N110)+AJ$34</f>
        <v>23136600</v>
      </c>
      <c r="AK110" s="464">
        <f>SUM(O$35:O229)-SUM(O$35:O110)+AK$34</f>
        <v>151065000</v>
      </c>
      <c r="AL110" s="464">
        <f>SUM(P$35:P229)-SUM(P$35:P110)+AL$34</f>
        <v>85346</v>
      </c>
      <c r="AM110" s="464">
        <f>SUM(Q$35:Q229)-SUM(Q$35:Q110)+AM$34</f>
        <v>1314140</v>
      </c>
      <c r="AN110" s="464">
        <f>SUM(R$35:R229)-SUM(R$35:R110)+AN$34</f>
        <v>180000</v>
      </c>
      <c r="AO110" s="464">
        <f>SUM(S$35:S229)-SUM(S$35:S110)+AO$34</f>
        <v>26219000</v>
      </c>
      <c r="AP110" s="464">
        <f>SUM(T$35:T229)-SUM(T$35:T110)+AP$34</f>
        <v>65082500</v>
      </c>
      <c r="AQ110" s="464">
        <f>SUM(U$35:U229)-SUM(U$35:U110)+AQ$34</f>
        <v>640700000</v>
      </c>
      <c r="AS110" s="468">
        <f>X110/(X$34+SUM(B$35:B229))</f>
        <v>0.9946819070008297</v>
      </c>
      <c r="AT110" s="468">
        <f>Y110/(Y$34+SUM(C$35:C229))</f>
        <v>0.9984246067444934</v>
      </c>
      <c r="AU110" s="468">
        <f>Z110/(Z$34+SUM(D$35:D229))</f>
        <v>1</v>
      </c>
      <c r="AV110" s="468">
        <f>AA110/(AA$34+SUM(E$35:E229))</f>
        <v>0.94598403281330112</v>
      </c>
      <c r="AW110" s="468">
        <f>AB110/(AB$34+SUM(F$35:F229))</f>
        <v>0.95155583803163524</v>
      </c>
      <c r="AX110" s="468">
        <f>AC110/(AC$34+SUM(G$35:G229))</f>
        <v>0.87016097999429176</v>
      </c>
      <c r="AY110" s="468">
        <f>AD110/(AD$34+SUM(H$35:H229))</f>
        <v>0.65130760291652523</v>
      </c>
      <c r="AZ110" s="468">
        <f>AE110/(AE$34+SUM(I$35:I229))</f>
        <v>0.7032832687390187</v>
      </c>
      <c r="BA110" s="468">
        <f>AF110/(AF$34+SUM(J$35:J229))</f>
        <v>0.68785369717042266</v>
      </c>
      <c r="BB110" s="468">
        <f>AG110/(AG$34+SUM(K$35:K229))</f>
        <v>0.9835466710485159</v>
      </c>
      <c r="BC110" s="468">
        <f>AH110/(AH$34+SUM(L$35:L229))</f>
        <v>0.95279285622362586</v>
      </c>
      <c r="BD110" s="468">
        <f>AI110/(AI$34+SUM(M$35:M229))</f>
        <v>0.91812434357565165</v>
      </c>
      <c r="BE110" s="468">
        <f>AJ110/(AJ$34+SUM(N$35:N229))</f>
        <v>0.93882412827757622</v>
      </c>
      <c r="BF110" s="468">
        <f>AK110/(AK$34+SUM(O$35:O229))</f>
        <v>0.91873211865957616</v>
      </c>
      <c r="BG110" s="468">
        <f>AL110/(AL$34+SUM(P$35:P229))</f>
        <v>0.97223082923841886</v>
      </c>
      <c r="BH110" s="468">
        <f>AM110/(AM$34+SUM(Q$35:Q229))</f>
        <v>0.71444725940262477</v>
      </c>
      <c r="BI110" s="468">
        <f>AN110/(AN$34+SUM(R$35:R229))</f>
        <v>0.81948927607227895</v>
      </c>
      <c r="BJ110" s="468">
        <f>AO110/(AO$34+SUM(S$35:S229))</f>
        <v>0.69558411927785957</v>
      </c>
      <c r="BK110" s="468">
        <f>AP110/(AP$34+SUM(T$35:T229))</f>
        <v>0.99588024392289565</v>
      </c>
      <c r="BL110" s="468">
        <f>AQ110/(AQ$34+SUM(U$35:U229))</f>
        <v>0.80368185889218091</v>
      </c>
      <c r="BM110" s="468">
        <f t="shared" si="14"/>
        <v>0.87582928190008591</v>
      </c>
    </row>
    <row r="111" spans="1:65">
      <c r="A111" s="6">
        <f t="shared" si="13"/>
        <v>1976</v>
      </c>
      <c r="B111" s="464">
        <f>aluminum!P82</f>
        <v>12600000</v>
      </c>
      <c r="C111" s="464">
        <f>antimony!M82</f>
        <v>69200</v>
      </c>
      <c r="D111" s="464" t="str">
        <f>bismuth!K82</f>
        <v>NA</v>
      </c>
      <c r="E111" s="464">
        <f>chromium!M82</f>
        <v>2430000</v>
      </c>
      <c r="F111" s="464">
        <f>cobalt!M82</f>
        <v>21400</v>
      </c>
      <c r="G111" s="464">
        <f>copper!M82</f>
        <v>7260000</v>
      </c>
      <c r="H111" s="464">
        <f>gold!I82</f>
        <v>1210</v>
      </c>
      <c r="I111" s="465">
        <f>indium!I82</f>
        <v>784</v>
      </c>
      <c r="J111" s="464">
        <f>lead!K82</f>
        <v>3690000</v>
      </c>
      <c r="K111" s="466">
        <f>lithium!H82</f>
        <v>75000</v>
      </c>
      <c r="L111" s="464">
        <f>manganese!K82</f>
        <v>10000000</v>
      </c>
      <c r="M111" s="464">
        <f>iron!J82</f>
        <v>886000000</v>
      </c>
      <c r="N111" s="6">
        <f>molybdenum!J82</f>
        <v>88700</v>
      </c>
      <c r="O111" s="464">
        <f>nickel!J82</f>
        <v>792000</v>
      </c>
      <c r="P111" s="466">
        <f>platinum!M82</f>
        <v>194</v>
      </c>
      <c r="Q111" s="464">
        <f>silver!L82</f>
        <v>9840</v>
      </c>
      <c r="R111" s="464">
        <f>tantalum!L82</f>
        <v>0</v>
      </c>
      <c r="S111" s="464">
        <f>tin!L82</f>
        <v>218000</v>
      </c>
      <c r="T111" s="464">
        <f>vanadium!I82</f>
        <v>29000</v>
      </c>
      <c r="U111" s="464">
        <f>zinc!J82</f>
        <v>5690000</v>
      </c>
      <c r="X111" s="464">
        <f>SUM(B$35:B230)-SUM(B$35:B111)+X$34</f>
        <v>33267700000</v>
      </c>
      <c r="Y111" s="464">
        <f>SUM(C$35:C230)-SUM(C$35:C111)+Y$34</f>
        <v>1805005800</v>
      </c>
      <c r="Z111" s="464">
        <f>SUM(D$35:D230)-SUM(D$35:D111)+Z$34</f>
        <v>683800</v>
      </c>
      <c r="AA111" s="464">
        <f>SUM(E$35:E230)-SUM(E$35:E111)+AA$34</f>
        <v>804790000</v>
      </c>
      <c r="AB111" s="464">
        <f>SUM(F$35:F230)-SUM(F$35:F111)+AB$34</f>
        <v>10863000</v>
      </c>
      <c r="AC111" s="464">
        <f>SUM(G$35:G230)-SUM(G$35:G111)+AC$34</f>
        <v>1218360000</v>
      </c>
      <c r="AD111" s="464">
        <f>SUM(H$35:H230)-SUM(H$35:H111)+AD$34</f>
        <v>125455</v>
      </c>
      <c r="AE111" s="464">
        <f>SUM(I$35:I230)-SUM(I$35:I111)+AE$34</f>
        <v>21191</v>
      </c>
      <c r="AF111" s="464">
        <f>SUM(J$35:J230)-SUM(J$35:J111)+AF$34</f>
        <v>235150000</v>
      </c>
      <c r="AG111" s="464">
        <f>SUM(K$35:K230)-SUM(K$35:K111)+AG$34</f>
        <v>105983500</v>
      </c>
      <c r="AH111" s="464">
        <f>SUM(L$35:L230)-SUM(L$35:L111)+AH$34</f>
        <v>4720930000</v>
      </c>
      <c r="AI111" s="464">
        <f>SUM(M$35:M230)-SUM(M$35:M111)+AI$34</f>
        <v>236102000000</v>
      </c>
      <c r="AJ111" s="464">
        <f>SUM(N$35:N230)-SUM(N$35:N111)+AJ$34</f>
        <v>23047900</v>
      </c>
      <c r="AK111" s="464">
        <f>SUM(O$35:O230)-SUM(O$35:O111)+AK$34</f>
        <v>150273000</v>
      </c>
      <c r="AL111" s="464">
        <f>SUM(P$35:P230)-SUM(P$35:P111)+AL$34</f>
        <v>85152</v>
      </c>
      <c r="AM111" s="464">
        <f>SUM(Q$35:Q230)-SUM(Q$35:Q111)+AM$34</f>
        <v>1304300</v>
      </c>
      <c r="AN111" s="464">
        <f>SUM(R$35:R230)-SUM(R$35:R111)+AN$34</f>
        <v>180000</v>
      </c>
      <c r="AO111" s="464">
        <f>SUM(S$35:S230)-SUM(S$35:S111)+AO$34</f>
        <v>26001000</v>
      </c>
      <c r="AP111" s="464">
        <f>SUM(T$35:T230)-SUM(T$35:T111)+AP$34</f>
        <v>65053500</v>
      </c>
      <c r="AQ111" s="464">
        <f>SUM(U$35:U230)-SUM(U$35:U111)+AQ$34</f>
        <v>635010000</v>
      </c>
      <c r="AS111" s="468">
        <f>X111/(X$34+SUM(B$35:B230))</f>
        <v>0.99430531808702161</v>
      </c>
      <c r="AT111" s="468">
        <f>Y111/(Y$34+SUM(C$35:C230))</f>
        <v>0.99838633078211692</v>
      </c>
      <c r="AU111" s="468">
        <f>Z111/(Z$34+SUM(D$35:D230))</f>
        <v>1</v>
      </c>
      <c r="AV111" s="468">
        <f>AA111/(AA$34+SUM(E$35:E230))</f>
        <v>0.94313630703874607</v>
      </c>
      <c r="AW111" s="468">
        <f>AB111/(AB$34+SUM(F$35:F230))</f>
        <v>0.94968496826078175</v>
      </c>
      <c r="AX111" s="468">
        <f>AC111/(AC$34+SUM(G$35:G230))</f>
        <v>0.86500655307994756</v>
      </c>
      <c r="AY111" s="468">
        <f>AD111/(AD$34+SUM(H$35:H230))</f>
        <v>0.64508581947572474</v>
      </c>
      <c r="AZ111" s="468">
        <f>AE111/(AE$34+SUM(I$35:I230))</f>
        <v>0.67819229796807945</v>
      </c>
      <c r="BA111" s="468">
        <f>AF111/(AF$34+SUM(J$35:J230))</f>
        <v>0.67722658218734255</v>
      </c>
      <c r="BB111" s="468">
        <f>AG111/(AG$34+SUM(K$35:K230))</f>
        <v>0.98285114923434125</v>
      </c>
      <c r="BC111" s="468">
        <f>AH111/(AH$34+SUM(L$35:L230))</f>
        <v>0.9507788909858742</v>
      </c>
      <c r="BD111" s="468">
        <f>AI111/(AI$34+SUM(M$35:M230))</f>
        <v>0.91469185683198517</v>
      </c>
      <c r="BE111" s="468">
        <f>AJ111/(AJ$34+SUM(N$35:N230))</f>
        <v>0.93522490885128973</v>
      </c>
      <c r="BF111" s="468">
        <f>AK111/(AK$34+SUM(O$35:O230))</f>
        <v>0.91391541169251966</v>
      </c>
      <c r="BG111" s="468">
        <f>AL111/(AL$34+SUM(P$35:P230))</f>
        <v>0.97002085125617887</v>
      </c>
      <c r="BH111" s="468">
        <f>AM111/(AM$34+SUM(Q$35:Q230))</f>
        <v>0.70909763072339593</v>
      </c>
      <c r="BI111" s="468">
        <f>AN111/(AN$34+SUM(R$35:R230))</f>
        <v>0.81948927607227895</v>
      </c>
      <c r="BJ111" s="468">
        <f>AO111/(AO$34+SUM(S$35:S230))</f>
        <v>0.68980062875562098</v>
      </c>
      <c r="BK111" s="468">
        <f>AP111/(AP$34+SUM(T$35:T230))</f>
        <v>0.99543649134618506</v>
      </c>
      <c r="BL111" s="468">
        <f>AQ111/(AQ$34+SUM(U$35:U230))</f>
        <v>0.7965444314267579</v>
      </c>
      <c r="BM111" s="468">
        <f t="shared" si="14"/>
        <v>0.8714437852028093</v>
      </c>
    </row>
    <row r="112" spans="1:65">
      <c r="A112" s="6">
        <f t="shared" si="13"/>
        <v>1977</v>
      </c>
      <c r="B112" s="464">
        <f>aluminum!P83</f>
        <v>13800000</v>
      </c>
      <c r="C112" s="464">
        <f>antimony!M83</f>
        <v>72200</v>
      </c>
      <c r="D112" s="464" t="str">
        <f>bismuth!K83</f>
        <v>NA</v>
      </c>
      <c r="E112" s="464">
        <f>chromium!M83</f>
        <v>2600000</v>
      </c>
      <c r="F112" s="464">
        <f>cobalt!M83</f>
        <v>21500</v>
      </c>
      <c r="G112" s="464">
        <f>copper!M83</f>
        <v>7420000</v>
      </c>
      <c r="H112" s="464">
        <f>gold!I83</f>
        <v>1210</v>
      </c>
      <c r="I112" s="465">
        <f>indium!I83</f>
        <v>831</v>
      </c>
      <c r="J112" s="464">
        <f>lead!K83</f>
        <v>3410000</v>
      </c>
      <c r="K112" s="466">
        <f>lithium!H83</f>
        <v>74300</v>
      </c>
      <c r="L112" s="464">
        <f>manganese!K83</f>
        <v>8690000</v>
      </c>
      <c r="M112" s="464">
        <f>iron!J83</f>
        <v>844000000</v>
      </c>
      <c r="N112" s="6">
        <f>molybdenum!J83</f>
        <v>95100</v>
      </c>
      <c r="O112" s="464">
        <f>nickel!J83</f>
        <v>828000</v>
      </c>
      <c r="P112" s="466">
        <f>platinum!M83</f>
        <v>203</v>
      </c>
      <c r="Q112" s="464">
        <f>silver!L83</f>
        <v>10300</v>
      </c>
      <c r="R112" s="464">
        <f>tantalum!L83</f>
        <v>0</v>
      </c>
      <c r="S112" s="464">
        <f>tin!L83</f>
        <v>231000</v>
      </c>
      <c r="T112" s="464">
        <f>vanadium!I83</f>
        <v>29400</v>
      </c>
      <c r="U112" s="464">
        <f>zinc!J83</f>
        <v>5920000</v>
      </c>
      <c r="X112" s="464">
        <f>SUM(B$35:B231)-SUM(B$35:B112)+X$34</f>
        <v>33253900000</v>
      </c>
      <c r="Y112" s="464">
        <f>SUM(C$35:C231)-SUM(C$35:C112)+Y$34</f>
        <v>1804933600</v>
      </c>
      <c r="Z112" s="464">
        <f>SUM(D$35:D231)-SUM(D$35:D112)+Z$34</f>
        <v>683800</v>
      </c>
      <c r="AA112" s="464">
        <f>SUM(E$35:E231)-SUM(E$35:E112)+AA$34</f>
        <v>802190000</v>
      </c>
      <c r="AB112" s="464">
        <f>SUM(F$35:F231)-SUM(F$35:F112)+AB$34</f>
        <v>10841500</v>
      </c>
      <c r="AC112" s="464">
        <f>SUM(G$35:G231)-SUM(G$35:G112)+AC$34</f>
        <v>1210940000</v>
      </c>
      <c r="AD112" s="464">
        <f>SUM(H$35:H231)-SUM(H$35:H112)+AD$34</f>
        <v>124245</v>
      </c>
      <c r="AE112" s="464">
        <f>SUM(I$35:I231)-SUM(I$35:I112)+AE$34</f>
        <v>20360</v>
      </c>
      <c r="AF112" s="464">
        <f>SUM(J$35:J231)-SUM(J$35:J112)+AF$34</f>
        <v>231740000</v>
      </c>
      <c r="AG112" s="464">
        <f>SUM(K$35:K231)-SUM(K$35:K112)+AG$34</f>
        <v>105909200</v>
      </c>
      <c r="AH112" s="464">
        <f>SUM(L$35:L231)-SUM(L$35:L112)+AH$34</f>
        <v>4712240000</v>
      </c>
      <c r="AI112" s="464">
        <f>SUM(M$35:M231)-SUM(M$35:M112)+AI$34</f>
        <v>235258000000</v>
      </c>
      <c r="AJ112" s="464">
        <f>SUM(N$35:N231)-SUM(N$35:N112)+AJ$34</f>
        <v>22952800</v>
      </c>
      <c r="AK112" s="464">
        <f>SUM(O$35:O231)-SUM(O$35:O112)+AK$34</f>
        <v>149445000</v>
      </c>
      <c r="AL112" s="464">
        <f>SUM(P$35:P231)-SUM(P$35:P112)+AL$34</f>
        <v>84949</v>
      </c>
      <c r="AM112" s="464">
        <f>SUM(Q$35:Q231)-SUM(Q$35:Q112)+AM$34</f>
        <v>1294000</v>
      </c>
      <c r="AN112" s="464">
        <f>SUM(R$35:R231)-SUM(R$35:R112)+AN$34</f>
        <v>180000</v>
      </c>
      <c r="AO112" s="464">
        <f>SUM(S$35:S231)-SUM(S$35:S112)+AO$34</f>
        <v>25770000</v>
      </c>
      <c r="AP112" s="464">
        <f>SUM(T$35:T231)-SUM(T$35:T112)+AP$34</f>
        <v>65024100</v>
      </c>
      <c r="AQ112" s="464">
        <f>SUM(U$35:U231)-SUM(U$35:U112)+AQ$34</f>
        <v>629090000</v>
      </c>
      <c r="AS112" s="468">
        <f>X112/(X$34+SUM(B$35:B231))</f>
        <v>0.9938928635623745</v>
      </c>
      <c r="AT112" s="468">
        <f>Y112/(Y$34+SUM(C$35:C231))</f>
        <v>0.99834639545720971</v>
      </c>
      <c r="AU112" s="468">
        <f>Z112/(Z$34+SUM(D$35:D231))</f>
        <v>1</v>
      </c>
      <c r="AV112" s="468">
        <f>AA112/(AA$34+SUM(E$35:E231))</f>
        <v>0.9400893576503333</v>
      </c>
      <c r="AW112" s="468">
        <f>AB112/(AB$34+SUM(F$35:F231))</f>
        <v>0.94780535610782157</v>
      </c>
      <c r="AX112" s="468">
        <f>AC112/(AC$34+SUM(G$35:G231))</f>
        <v>0.85973852998016331</v>
      </c>
      <c r="AY112" s="468">
        <f>AD112/(AD$34+SUM(H$35:H231))</f>
        <v>0.63886403603492425</v>
      </c>
      <c r="AZ112" s="468">
        <f>AE112/(AE$34+SUM(I$35:I231))</f>
        <v>0.6515971491024537</v>
      </c>
      <c r="BA112" s="468">
        <f>AF112/(AF$34+SUM(J$35:J231))</f>
        <v>0.66740586075311392</v>
      </c>
      <c r="BB112" s="468">
        <f>AG112/(AG$34+SUM(K$35:K231))</f>
        <v>0.98216211895709893</v>
      </c>
      <c r="BC112" s="468">
        <f>AH112/(AH$34+SUM(L$35:L231))</f>
        <v>0.9490287551942681</v>
      </c>
      <c r="BD112" s="468">
        <f>AI112/(AI$34+SUM(M$35:M231))</f>
        <v>0.9114220839068673</v>
      </c>
      <c r="BE112" s="468">
        <f>AJ112/(AJ$34+SUM(N$35:N231))</f>
        <v>0.93136599377305018</v>
      </c>
      <c r="BF112" s="468">
        <f>AK112/(AK$34+SUM(O$35:O231))</f>
        <v>0.90887976349968791</v>
      </c>
      <c r="BG112" s="468">
        <f>AL112/(AL$34+SUM(P$35:P231))</f>
        <v>0.96770834852218557</v>
      </c>
      <c r="BH112" s="468">
        <f>AM112/(AM$34+SUM(Q$35:Q231))</f>
        <v>0.70349791777664217</v>
      </c>
      <c r="BI112" s="468">
        <f>AN112/(AN$34+SUM(R$35:R231))</f>
        <v>0.81948927607227895</v>
      </c>
      <c r="BJ112" s="468">
        <f>AO112/(AO$34+SUM(S$35:S231))</f>
        <v>0.68367225118389108</v>
      </c>
      <c r="BK112" s="468">
        <f>AP112/(AP$34+SUM(T$35:T231))</f>
        <v>0.99498661804427857</v>
      </c>
      <c r="BL112" s="468">
        <f>AQ112/(AQ$34+SUM(U$35:U231))</f>
        <v>0.78911849634849718</v>
      </c>
      <c r="BM112" s="468">
        <f t="shared" si="14"/>
        <v>0.86695355859635692</v>
      </c>
    </row>
    <row r="113" spans="1:65">
      <c r="A113" s="6">
        <f t="shared" si="13"/>
        <v>1978</v>
      </c>
      <c r="B113" s="464">
        <f>aluminum!P84</f>
        <v>14100000</v>
      </c>
      <c r="C113" s="464">
        <f>antimony!M84</f>
        <v>68800</v>
      </c>
      <c r="D113" s="464" t="str">
        <f>bismuth!K84</f>
        <v>NA</v>
      </c>
      <c r="E113" s="464">
        <f>chromium!M84</f>
        <v>2990000</v>
      </c>
      <c r="F113" s="464">
        <f>cobalt!M84</f>
        <v>26800</v>
      </c>
      <c r="G113" s="464">
        <f>copper!M84</f>
        <v>7280000</v>
      </c>
      <c r="H113" s="464">
        <f>gold!I84</f>
        <v>1210</v>
      </c>
      <c r="I113" s="465">
        <f>indium!I84</f>
        <v>881</v>
      </c>
      <c r="J113" s="464">
        <f>lead!K84</f>
        <v>3460000</v>
      </c>
      <c r="K113" s="466">
        <f>lithium!H84</f>
        <v>81900</v>
      </c>
      <c r="L113" s="464">
        <f>manganese!K84</f>
        <v>8690000</v>
      </c>
      <c r="M113" s="464">
        <f>iron!J84</f>
        <v>833000000</v>
      </c>
      <c r="N113" s="6">
        <f>molybdenum!J84</f>
        <v>100000</v>
      </c>
      <c r="O113" s="464">
        <f>nickel!J84</f>
        <v>658000</v>
      </c>
      <c r="P113" s="466">
        <f>platinum!M84</f>
        <v>200</v>
      </c>
      <c r="Q113" s="464">
        <f>silver!L84</f>
        <v>10700</v>
      </c>
      <c r="R113" s="464">
        <f>tantalum!L84</f>
        <v>0</v>
      </c>
      <c r="S113" s="464">
        <f>tin!L84</f>
        <v>241000</v>
      </c>
      <c r="T113" s="464">
        <f>vanadium!I84</f>
        <v>37700</v>
      </c>
      <c r="U113" s="464">
        <f>zinc!J84</f>
        <v>5850000</v>
      </c>
      <c r="X113" s="464">
        <f>SUM(B$35:B232)-SUM(B$35:B113)+X$34</f>
        <v>33239800000</v>
      </c>
      <c r="Y113" s="464">
        <f>SUM(C$35:C232)-SUM(C$35:C113)+Y$34</f>
        <v>1804864800</v>
      </c>
      <c r="Z113" s="464">
        <f>SUM(D$35:D232)-SUM(D$35:D113)+Z$34</f>
        <v>683800</v>
      </c>
      <c r="AA113" s="464">
        <f>SUM(E$35:E232)-SUM(E$35:E113)+AA$34</f>
        <v>799200000</v>
      </c>
      <c r="AB113" s="464">
        <f>SUM(F$35:F232)-SUM(F$35:F113)+AB$34</f>
        <v>10814700</v>
      </c>
      <c r="AC113" s="464">
        <f>SUM(G$35:G232)-SUM(G$35:G113)+AC$34</f>
        <v>1203660000</v>
      </c>
      <c r="AD113" s="464">
        <f>SUM(H$35:H232)-SUM(H$35:H113)+AD$34</f>
        <v>123035</v>
      </c>
      <c r="AE113" s="464">
        <f>SUM(I$35:I232)-SUM(I$35:I113)+AE$34</f>
        <v>19479</v>
      </c>
      <c r="AF113" s="464">
        <f>SUM(J$35:J232)-SUM(J$35:J113)+AF$34</f>
        <v>228280000</v>
      </c>
      <c r="AG113" s="464">
        <f>SUM(K$35:K232)-SUM(K$35:K113)+AG$34</f>
        <v>105827300</v>
      </c>
      <c r="AH113" s="464">
        <f>SUM(L$35:L232)-SUM(L$35:L113)+AH$34</f>
        <v>4703550000</v>
      </c>
      <c r="AI113" s="464">
        <f>SUM(M$35:M232)-SUM(M$35:M113)+AI$34</f>
        <v>234425000000</v>
      </c>
      <c r="AJ113" s="464">
        <f>SUM(N$35:N232)-SUM(N$35:N113)+AJ$34</f>
        <v>22852800</v>
      </c>
      <c r="AK113" s="464">
        <f>SUM(O$35:O232)-SUM(O$35:O113)+AK$34</f>
        <v>148787000</v>
      </c>
      <c r="AL113" s="464">
        <f>SUM(P$35:P232)-SUM(P$35:P113)+AL$34</f>
        <v>84749</v>
      </c>
      <c r="AM113" s="464">
        <f>SUM(Q$35:Q232)-SUM(Q$35:Q113)+AM$34</f>
        <v>1283300</v>
      </c>
      <c r="AN113" s="464">
        <f>SUM(R$35:R232)-SUM(R$35:R113)+AN$34</f>
        <v>180000</v>
      </c>
      <c r="AO113" s="464">
        <f>SUM(S$35:S232)-SUM(S$35:S113)+AO$34</f>
        <v>25529000</v>
      </c>
      <c r="AP113" s="464">
        <f>SUM(T$35:T232)-SUM(T$35:T113)+AP$34</f>
        <v>64986400</v>
      </c>
      <c r="AQ113" s="464">
        <f>SUM(U$35:U232)-SUM(U$35:U113)+AQ$34</f>
        <v>623240000</v>
      </c>
      <c r="AS113" s="468">
        <f>X113/(X$34+SUM(B$35:B232))</f>
        <v>0.99347144263501774</v>
      </c>
      <c r="AT113" s="468">
        <f>Y113/(Y$34+SUM(C$35:C232))</f>
        <v>0.99830834074317065</v>
      </c>
      <c r="AU113" s="468">
        <f>Z113/(Z$34+SUM(D$35:D232))</f>
        <v>1</v>
      </c>
      <c r="AV113" s="468">
        <f>AA113/(AA$34+SUM(E$35:E232))</f>
        <v>0.93658536585365859</v>
      </c>
      <c r="AW113" s="468">
        <f>AB113/(AB$34+SUM(F$35:F232))</f>
        <v>0.9454623977032014</v>
      </c>
      <c r="AX113" s="468">
        <f>AC113/(AC$34+SUM(G$35:G232))</f>
        <v>0.85456990354263906</v>
      </c>
      <c r="AY113" s="468">
        <f>AD113/(AD$34+SUM(H$35:H232))</f>
        <v>0.63264225259412377</v>
      </c>
      <c r="AZ113" s="468">
        <f>AE113/(AE$34+SUM(I$35:I232))</f>
        <v>0.62340181077439571</v>
      </c>
      <c r="BA113" s="468">
        <f>AF113/(AF$34+SUM(J$35:J232))</f>
        <v>0.65744114047087621</v>
      </c>
      <c r="BB113" s="468">
        <f>AG113/(AG$34+SUM(K$35:K232))</f>
        <v>0.98140260913602029</v>
      </c>
      <c r="BC113" s="468">
        <f>AH113/(AH$34+SUM(L$35:L232))</f>
        <v>0.94727861940266189</v>
      </c>
      <c r="BD113" s="468">
        <f>AI113/(AI$34+SUM(M$35:M232))</f>
        <v>0.90819492650565492</v>
      </c>
      <c r="BE113" s="468">
        <f>AJ113/(AJ$34+SUM(N$35:N232))</f>
        <v>0.92730824921128407</v>
      </c>
      <c r="BF113" s="468">
        <f>AK113/(AK$34+SUM(O$35:O232))</f>
        <v>0.9048780044285728</v>
      </c>
      <c r="BG113" s="468">
        <f>AL113/(AL$34+SUM(P$35:P232))</f>
        <v>0.96543002070544326</v>
      </c>
      <c r="BH113" s="468">
        <f>AM113/(AM$34+SUM(Q$35:Q232))</f>
        <v>0.69768074024943183</v>
      </c>
      <c r="BI113" s="468">
        <f>AN113/(AN$34+SUM(R$35:R232))</f>
        <v>0.81948927607227895</v>
      </c>
      <c r="BJ113" s="468">
        <f>AO113/(AO$34+SUM(S$35:S232))</f>
        <v>0.67727857588178331</v>
      </c>
      <c r="BK113" s="468">
        <f>AP113/(AP$34+SUM(T$35:T232))</f>
        <v>0.99440973969455482</v>
      </c>
      <c r="BL113" s="468">
        <f>AQ113/(AQ$34+SUM(U$35:U232))</f>
        <v>0.78178036793501304</v>
      </c>
      <c r="BM113" s="468">
        <f t="shared" si="14"/>
        <v>0.86235068917698909</v>
      </c>
    </row>
    <row r="114" spans="1:65">
      <c r="A114" s="6">
        <f t="shared" si="13"/>
        <v>1979</v>
      </c>
      <c r="B114" s="464">
        <f>aluminum!P85</f>
        <v>14600000</v>
      </c>
      <c r="C114" s="464">
        <f>antimony!M85</f>
        <v>71900</v>
      </c>
      <c r="D114" s="464" t="str">
        <f>bismuth!K85</f>
        <v>NA</v>
      </c>
      <c r="E114" s="464">
        <f>chromium!M85</f>
        <v>2590000</v>
      </c>
      <c r="F114" s="464">
        <f>cobalt!M85</f>
        <v>29900</v>
      </c>
      <c r="G114" s="464">
        <f>copper!M85</f>
        <v>7350000</v>
      </c>
      <c r="H114" s="464">
        <f>gold!I85</f>
        <v>1210</v>
      </c>
      <c r="I114" s="465">
        <f>indium!I85</f>
        <v>832</v>
      </c>
      <c r="J114" s="464">
        <f>lead!K85</f>
        <v>3510000</v>
      </c>
      <c r="K114" s="466">
        <f>lithium!H85</f>
        <v>76000</v>
      </c>
      <c r="L114" s="464">
        <f>manganese!K85</f>
        <v>9800000</v>
      </c>
      <c r="M114" s="464">
        <f>iron!J85</f>
        <v>898000000</v>
      </c>
      <c r="N114" s="6">
        <f>molybdenum!J85</f>
        <v>104000</v>
      </c>
      <c r="O114" s="464">
        <f>nickel!J85</f>
        <v>686000</v>
      </c>
      <c r="P114" s="466">
        <f>platinum!M85</f>
        <v>202</v>
      </c>
      <c r="Q114" s="464">
        <f>silver!L85</f>
        <v>10800</v>
      </c>
      <c r="R114" s="464">
        <f>tantalum!L85</f>
        <v>0</v>
      </c>
      <c r="S114" s="464">
        <f>tin!L85</f>
        <v>245000</v>
      </c>
      <c r="T114" s="464">
        <f>vanadium!I85</f>
        <v>35900</v>
      </c>
      <c r="U114" s="464">
        <f>zinc!J85</f>
        <v>5990000</v>
      </c>
      <c r="X114" s="464">
        <f>SUM(B$35:B233)-SUM(B$35:B114)+X$34</f>
        <v>33225200000</v>
      </c>
      <c r="Y114" s="464">
        <f>SUM(C$35:C233)-SUM(C$35:C114)+Y$34</f>
        <v>1804792900</v>
      </c>
      <c r="Z114" s="464">
        <f>SUM(D$35:D233)-SUM(D$35:D114)+Z$34</f>
        <v>683800</v>
      </c>
      <c r="AA114" s="464">
        <f>SUM(E$35:E233)-SUM(E$35:E114)+AA$34</f>
        <v>796610000</v>
      </c>
      <c r="AB114" s="464">
        <f>SUM(F$35:F233)-SUM(F$35:F114)+AB$34</f>
        <v>10784800</v>
      </c>
      <c r="AC114" s="464">
        <f>SUM(G$35:G233)-SUM(G$35:G114)+AC$34</f>
        <v>1196310000</v>
      </c>
      <c r="AD114" s="464">
        <f>SUM(H$35:H233)-SUM(H$35:H114)+AD$34</f>
        <v>121825</v>
      </c>
      <c r="AE114" s="464">
        <f>SUM(I$35:I233)-SUM(I$35:I114)+AE$34</f>
        <v>18647</v>
      </c>
      <c r="AF114" s="464">
        <f>SUM(J$35:J233)-SUM(J$35:J114)+AF$34</f>
        <v>224770000</v>
      </c>
      <c r="AG114" s="464">
        <f>SUM(K$35:K233)-SUM(K$35:K114)+AG$34</f>
        <v>105751300</v>
      </c>
      <c r="AH114" s="464">
        <f>SUM(L$35:L233)-SUM(L$35:L114)+AH$34</f>
        <v>4693750000</v>
      </c>
      <c r="AI114" s="464">
        <f>SUM(M$35:M233)-SUM(M$35:M114)+AI$34</f>
        <v>233527000000</v>
      </c>
      <c r="AJ114" s="464">
        <f>SUM(N$35:N233)-SUM(N$35:N114)+AJ$34</f>
        <v>22748800</v>
      </c>
      <c r="AK114" s="464">
        <f>SUM(O$35:O233)-SUM(O$35:O114)+AK$34</f>
        <v>148101000</v>
      </c>
      <c r="AL114" s="464">
        <f>SUM(P$35:P233)-SUM(P$35:P114)+AL$34</f>
        <v>84547</v>
      </c>
      <c r="AM114" s="464">
        <f>SUM(Q$35:Q233)-SUM(Q$35:Q114)+AM$34</f>
        <v>1272500</v>
      </c>
      <c r="AN114" s="464">
        <f>SUM(R$35:R233)-SUM(R$35:R114)+AN$34</f>
        <v>180000</v>
      </c>
      <c r="AO114" s="464">
        <f>SUM(S$35:S233)-SUM(S$35:S114)+AO$34</f>
        <v>25284000</v>
      </c>
      <c r="AP114" s="464">
        <f>SUM(T$35:T233)-SUM(T$35:T114)+AP$34</f>
        <v>64950500</v>
      </c>
      <c r="AQ114" s="464">
        <f>SUM(U$35:U233)-SUM(U$35:U114)+AQ$34</f>
        <v>617250000</v>
      </c>
      <c r="AS114" s="468">
        <f>X114/(X$34+SUM(B$35:B233))</f>
        <v>0.99303507770314481</v>
      </c>
      <c r="AT114" s="468">
        <f>Y114/(Y$34+SUM(C$35:C233))</f>
        <v>0.99826857135451641</v>
      </c>
      <c r="AU114" s="468">
        <f>Z114/(Z$34+SUM(D$35:D233))</f>
        <v>1</v>
      </c>
      <c r="AV114" s="468">
        <f>AA114/(AA$34+SUM(E$35:E233))</f>
        <v>0.93355013550135502</v>
      </c>
      <c r="AW114" s="468">
        <f>AB114/(AB$34+SUM(F$35:F233))</f>
        <v>0.94284842545327063</v>
      </c>
      <c r="AX114" s="468">
        <f>AC114/(AC$34+SUM(G$35:G233))</f>
        <v>0.84935157877398482</v>
      </c>
      <c r="AY114" s="468">
        <f>AD114/(AD$34+SUM(H$35:H233))</f>
        <v>0.62642046915332328</v>
      </c>
      <c r="AZ114" s="468">
        <f>AE114/(AE$34+SUM(I$35:I233))</f>
        <v>0.59677465811952135</v>
      </c>
      <c r="BA114" s="468">
        <f>AF114/(AF$34+SUM(J$35:J233))</f>
        <v>0.64733242134062929</v>
      </c>
      <c r="BB114" s="468">
        <f>AG114/(AG$34+SUM(K$35:K233))</f>
        <v>0.98069781369765674</v>
      </c>
      <c r="BC114" s="468">
        <f>AH114/(AH$34+SUM(L$35:L233))</f>
        <v>0.94530493346966538</v>
      </c>
      <c r="BD114" s="468">
        <f>AI114/(AI$34+SUM(M$35:M233))</f>
        <v>0.90471595009954597</v>
      </c>
      <c r="BE114" s="468">
        <f>AJ114/(AJ$34+SUM(N$35:N233))</f>
        <v>0.9230881948670473</v>
      </c>
      <c r="BF114" s="468">
        <f>AK114/(AK$34+SUM(O$35:O233))</f>
        <v>0.90070595773741025</v>
      </c>
      <c r="BG114" s="468">
        <f>AL114/(AL$34+SUM(P$35:P233))</f>
        <v>0.96312890961053366</v>
      </c>
      <c r="BH114" s="468">
        <f>AM114/(AM$34+SUM(Q$35:Q233))</f>
        <v>0.69180919657710749</v>
      </c>
      <c r="BI114" s="468">
        <f>AN114/(AN$34+SUM(R$35:R233))</f>
        <v>0.81948927607227895</v>
      </c>
      <c r="BJ114" s="468">
        <f>AO114/(AO$34+SUM(S$35:S233))</f>
        <v>0.67077878148752434</v>
      </c>
      <c r="BK114" s="468">
        <f>AP114/(AP$34+SUM(T$35:T233))</f>
        <v>0.99386040460821312</v>
      </c>
      <c r="BL114" s="468">
        <f>AQ114/(AQ$34+SUM(U$35:U233))</f>
        <v>0.7742666261919755</v>
      </c>
      <c r="BM114" s="468">
        <f t="shared" si="14"/>
        <v>0.85777136909093521</v>
      </c>
    </row>
    <row r="115" spans="1:65">
      <c r="A115" s="6">
        <f t="shared" si="13"/>
        <v>1980</v>
      </c>
      <c r="B115" s="464">
        <f>aluminum!P86</f>
        <v>15400000</v>
      </c>
      <c r="C115" s="464">
        <f>antimony!M86</f>
        <v>67200</v>
      </c>
      <c r="D115" s="464" t="str">
        <f>bismuth!K86</f>
        <v>NA</v>
      </c>
      <c r="E115" s="464">
        <f>chromium!M86</f>
        <v>2830000</v>
      </c>
      <c r="F115" s="464">
        <f>cobalt!M86</f>
        <v>31300</v>
      </c>
      <c r="G115" s="464">
        <f>copper!M86</f>
        <v>7200000</v>
      </c>
      <c r="H115" s="464">
        <f>gold!I86</f>
        <v>1220</v>
      </c>
      <c r="I115" s="465">
        <f>indium!I86</f>
        <v>840</v>
      </c>
      <c r="J115" s="464">
        <f>lead!K86</f>
        <v>3520000</v>
      </c>
      <c r="K115" s="466">
        <f>lithium!H86</f>
        <v>92800</v>
      </c>
      <c r="L115" s="464">
        <f>manganese!K86</f>
        <v>9670000</v>
      </c>
      <c r="M115" s="464">
        <f>iron!J86</f>
        <v>884000000</v>
      </c>
      <c r="N115" s="6">
        <f>molybdenum!J86</f>
        <v>111000</v>
      </c>
      <c r="O115" s="464">
        <f>nickel!J86</f>
        <v>779000</v>
      </c>
      <c r="P115" s="466">
        <f>platinum!M86</f>
        <v>213</v>
      </c>
      <c r="Q115" s="464">
        <f>silver!L86</f>
        <v>10700</v>
      </c>
      <c r="R115" s="464">
        <f>tantalum!L86</f>
        <v>0</v>
      </c>
      <c r="S115" s="464">
        <f>tin!L86</f>
        <v>245000</v>
      </c>
      <c r="T115" s="464">
        <f>vanadium!I86</f>
        <v>35300</v>
      </c>
      <c r="U115" s="464">
        <f>zinc!J86</f>
        <v>5950000</v>
      </c>
      <c r="X115" s="464">
        <f>SUM(B$35:B234)-SUM(B$35:B115)+X$34</f>
        <v>33209800000</v>
      </c>
      <c r="Y115" s="464">
        <f>SUM(C$35:C234)-SUM(C$35:C115)+Y$34</f>
        <v>1804725700</v>
      </c>
      <c r="Z115" s="464">
        <f>SUM(D$35:D234)-SUM(D$35:D115)+Z$34</f>
        <v>683800</v>
      </c>
      <c r="AA115" s="464">
        <f>SUM(E$35:E234)-SUM(E$35:E115)+AA$34</f>
        <v>793780000</v>
      </c>
      <c r="AB115" s="464">
        <f>SUM(F$35:F234)-SUM(F$35:F115)+AB$34</f>
        <v>10753500</v>
      </c>
      <c r="AC115" s="464">
        <f>SUM(G$35:G234)-SUM(G$35:G115)+AC$34</f>
        <v>1189110000</v>
      </c>
      <c r="AD115" s="464">
        <f>SUM(H$35:H234)-SUM(H$35:H115)+AD$34</f>
        <v>120605</v>
      </c>
      <c r="AE115" s="464">
        <f>SUM(I$35:I234)-SUM(I$35:I115)+AE$34</f>
        <v>17807</v>
      </c>
      <c r="AF115" s="464">
        <f>SUM(J$35:J234)-SUM(J$35:J115)+AF$34</f>
        <v>221250000</v>
      </c>
      <c r="AG115" s="464">
        <f>SUM(K$35:K234)-SUM(K$35:K115)+AG$34</f>
        <v>105658500</v>
      </c>
      <c r="AH115" s="464">
        <f>SUM(L$35:L234)-SUM(L$35:L115)+AH$34</f>
        <v>4684080000</v>
      </c>
      <c r="AI115" s="464">
        <f>SUM(M$35:M234)-SUM(M$35:M115)+AI$34</f>
        <v>232643000000</v>
      </c>
      <c r="AJ115" s="464">
        <f>SUM(N$35:N234)-SUM(N$35:N115)+AJ$34</f>
        <v>22637800</v>
      </c>
      <c r="AK115" s="464">
        <f>SUM(O$35:O234)-SUM(O$35:O115)+AK$34</f>
        <v>147322000</v>
      </c>
      <c r="AL115" s="464">
        <f>SUM(P$35:P234)-SUM(P$35:P115)+AL$34</f>
        <v>84334</v>
      </c>
      <c r="AM115" s="464">
        <f>SUM(Q$35:Q234)-SUM(Q$35:Q115)+AM$34</f>
        <v>1261800</v>
      </c>
      <c r="AN115" s="464">
        <f>SUM(R$35:R234)-SUM(R$35:R115)+AN$34</f>
        <v>180000</v>
      </c>
      <c r="AO115" s="464">
        <f>SUM(S$35:S234)-SUM(S$35:S115)+AO$34</f>
        <v>25039000</v>
      </c>
      <c r="AP115" s="464">
        <f>SUM(T$35:T234)-SUM(T$35:T115)+AP$34</f>
        <v>64915200</v>
      </c>
      <c r="AQ115" s="464">
        <f>SUM(U$35:U234)-SUM(U$35:U115)+AQ$34</f>
        <v>611300000</v>
      </c>
      <c r="AS115" s="468">
        <f>X115/(X$34+SUM(B$35:B234))</f>
        <v>0.99257480236404583</v>
      </c>
      <c r="AT115" s="468">
        <f>Y115/(Y$34+SUM(C$35:C234))</f>
        <v>0.99823140163382718</v>
      </c>
      <c r="AU115" s="468">
        <f>Z115/(Z$34+SUM(D$35:D234))</f>
        <v>1</v>
      </c>
      <c r="AV115" s="468">
        <f>AA115/(AA$34+SUM(E$35:E234))</f>
        <v>0.93023364828242872</v>
      </c>
      <c r="AW115" s="468">
        <f>AB115/(AB$34+SUM(F$35:F234))</f>
        <v>0.94011205985384483</v>
      </c>
      <c r="AX115" s="468">
        <f>AC115/(AC$34+SUM(G$35:G234))</f>
        <v>0.84423975042918054</v>
      </c>
      <c r="AY115" s="468">
        <f>AD115/(AD$34+SUM(H$35:H234))</f>
        <v>0.62014726601466486</v>
      </c>
      <c r="AZ115" s="468">
        <f>AE115/(AE$34+SUM(I$35:I234))</f>
        <v>0.56989147515065786</v>
      </c>
      <c r="BA115" s="468">
        <f>AF115/(AF$34+SUM(J$35:J234))</f>
        <v>0.63719490244078048</v>
      </c>
      <c r="BB115" s="468">
        <f>AG115/(AG$34+SUM(K$35:K234))</f>
        <v>0.97983722137291795</v>
      </c>
      <c r="BC115" s="468">
        <f>AH115/(AH$34+SUM(L$35:L234))</f>
        <v>0.9433574290847595</v>
      </c>
      <c r="BD115" s="468">
        <f>AI115/(AI$34+SUM(M$35:M234))</f>
        <v>0.90129121163295323</v>
      </c>
      <c r="BE115" s="468">
        <f>AJ115/(AJ$34+SUM(N$35:N234))</f>
        <v>0.91858409840348698</v>
      </c>
      <c r="BF115" s="468">
        <f>AK115/(AK$34+SUM(O$35:O234))</f>
        <v>0.89596831287966161</v>
      </c>
      <c r="BG115" s="468">
        <f>AL115/(AL$34+SUM(P$35:P234))</f>
        <v>0.96070249048570311</v>
      </c>
      <c r="BH115" s="468">
        <f>AM115/(AM$34+SUM(Q$35:Q234))</f>
        <v>0.68599201904989726</v>
      </c>
      <c r="BI115" s="468">
        <f>AN115/(AN$34+SUM(R$35:R234))</f>
        <v>0.81948927607227895</v>
      </c>
      <c r="BJ115" s="468">
        <f>AO115/(AO$34+SUM(S$35:S234))</f>
        <v>0.66427898709326538</v>
      </c>
      <c r="BK115" s="468">
        <f>AP115/(AP$34+SUM(T$35:T234))</f>
        <v>0.99332025060966544</v>
      </c>
      <c r="BL115" s="468">
        <f>AQ115/(AQ$34+SUM(U$35:U234))</f>
        <v>0.76680305968595319</v>
      </c>
      <c r="BM115" s="468">
        <f t="shared" si="14"/>
        <v>0.85311248312699861</v>
      </c>
    </row>
    <row r="116" spans="1:65">
      <c r="A116" s="6">
        <f t="shared" si="13"/>
        <v>1981</v>
      </c>
      <c r="B116" s="464">
        <f>aluminum!P87</f>
        <v>15100000</v>
      </c>
      <c r="C116" s="464">
        <f>antimony!M87</f>
        <v>59200</v>
      </c>
      <c r="D116" s="464" t="str">
        <f>bismuth!K87</f>
        <v>NA</v>
      </c>
      <c r="E116" s="464">
        <f>chromium!M87</f>
        <v>2550000</v>
      </c>
      <c r="F116" s="464">
        <f>cobalt!M87</f>
        <v>30700</v>
      </c>
      <c r="G116" s="464">
        <f>copper!M87</f>
        <v>7690000</v>
      </c>
      <c r="H116" s="464">
        <f>gold!I87</f>
        <v>1280</v>
      </c>
      <c r="I116" s="465">
        <f>indium!I87</f>
        <v>905</v>
      </c>
      <c r="J116" s="464">
        <f>lead!K87</f>
        <v>3350000</v>
      </c>
      <c r="K116" s="466">
        <f>lithium!H87</f>
        <v>90200</v>
      </c>
      <c r="L116" s="464">
        <f>manganese!K87</f>
        <v>8400000</v>
      </c>
      <c r="M116" s="464">
        <f>iron!J87</f>
        <v>843000000</v>
      </c>
      <c r="N116" s="6">
        <f>molybdenum!J87</f>
        <v>109000</v>
      </c>
      <c r="O116" s="464">
        <f>nickel!J87</f>
        <v>726000</v>
      </c>
      <c r="P116" s="466">
        <f>platinum!M87</f>
        <v>216</v>
      </c>
      <c r="Q116" s="464">
        <f>silver!L87</f>
        <v>11200</v>
      </c>
      <c r="R116" s="464">
        <f>tantalum!L87</f>
        <v>0</v>
      </c>
      <c r="S116" s="464">
        <f>tin!L87</f>
        <v>238000</v>
      </c>
      <c r="T116" s="464">
        <f>vanadium!I87</f>
        <v>27200</v>
      </c>
      <c r="U116" s="464">
        <f>zinc!J87</f>
        <v>5950000</v>
      </c>
      <c r="X116" s="464">
        <f>SUM(B$35:B235)-SUM(B$35:B116)+X$34</f>
        <v>33194700000</v>
      </c>
      <c r="Y116" s="464">
        <f>SUM(C$35:C235)-SUM(C$35:C116)+Y$34</f>
        <v>1804666500</v>
      </c>
      <c r="Z116" s="464">
        <f>SUM(D$35:D235)-SUM(D$35:D116)+Z$34</f>
        <v>683800</v>
      </c>
      <c r="AA116" s="464">
        <f>SUM(E$35:E235)-SUM(E$35:E116)+AA$34</f>
        <v>791230000</v>
      </c>
      <c r="AB116" s="464">
        <f>SUM(F$35:F235)-SUM(F$35:F116)+AB$34</f>
        <v>10722800</v>
      </c>
      <c r="AC116" s="464">
        <f>SUM(G$35:G235)-SUM(G$35:G116)+AC$34</f>
        <v>1181420000</v>
      </c>
      <c r="AD116" s="464">
        <f>SUM(H$35:H235)-SUM(H$35:H116)+AD$34</f>
        <v>119325</v>
      </c>
      <c r="AE116" s="464">
        <f>SUM(I$35:I235)-SUM(I$35:I116)+AE$34</f>
        <v>16902</v>
      </c>
      <c r="AF116" s="464">
        <f>SUM(J$35:J235)-SUM(J$35:J116)+AF$34</f>
        <v>217900000</v>
      </c>
      <c r="AG116" s="464">
        <f>SUM(K$35:K235)-SUM(K$35:K116)+AG$34</f>
        <v>105568300</v>
      </c>
      <c r="AH116" s="464">
        <f>SUM(L$35:L235)-SUM(L$35:L116)+AH$34</f>
        <v>4675680000</v>
      </c>
      <c r="AI116" s="464">
        <f>SUM(M$35:M235)-SUM(M$35:M116)+AI$34</f>
        <v>231800000000</v>
      </c>
      <c r="AJ116" s="464">
        <f>SUM(N$35:N235)-SUM(N$35:N116)+AJ$34</f>
        <v>22528800</v>
      </c>
      <c r="AK116" s="464">
        <f>SUM(O$35:O235)-SUM(O$35:O116)+AK$34</f>
        <v>146596000</v>
      </c>
      <c r="AL116" s="464">
        <f>SUM(P$35:P235)-SUM(P$35:P116)+AL$34</f>
        <v>84118</v>
      </c>
      <c r="AM116" s="464">
        <f>SUM(Q$35:Q235)-SUM(Q$35:Q116)+AM$34</f>
        <v>1250600</v>
      </c>
      <c r="AN116" s="464">
        <f>SUM(R$35:R235)-SUM(R$35:R116)+AN$34</f>
        <v>180000</v>
      </c>
      <c r="AO116" s="464">
        <f>SUM(S$35:S235)-SUM(S$35:S116)+AO$34</f>
        <v>24801000</v>
      </c>
      <c r="AP116" s="464">
        <f>SUM(T$35:T235)-SUM(T$35:T116)+AP$34</f>
        <v>64888000</v>
      </c>
      <c r="AQ116" s="464">
        <f>SUM(U$35:U235)-SUM(U$35:U116)+AQ$34</f>
        <v>605350000</v>
      </c>
      <c r="AS116" s="468">
        <f>X116/(X$34+SUM(B$35:B235))</f>
        <v>0.99212349342765671</v>
      </c>
      <c r="AT116" s="468">
        <f>Y116/(Y$34+SUM(C$35:C235))</f>
        <v>0.99819865687988663</v>
      </c>
      <c r="AU116" s="468">
        <f>Z116/(Z$34+SUM(D$35:D235))</f>
        <v>1</v>
      </c>
      <c r="AV116" s="468">
        <f>AA116/(AA$34+SUM(E$35:E235))</f>
        <v>0.92724529407456235</v>
      </c>
      <c r="AW116" s="468">
        <f>AB116/(AB$34+SUM(F$35:F235))</f>
        <v>0.9374281485470598</v>
      </c>
      <c r="AX116" s="468">
        <f>AC116/(AC$34+SUM(G$35:G235))</f>
        <v>0.83878003376646615</v>
      </c>
      <c r="AY116" s="468">
        <f>AD116/(AD$34+SUM(H$35:H235))</f>
        <v>0.61356554468885938</v>
      </c>
      <c r="AZ116" s="468">
        <f>AE116/(AE$34+SUM(I$35:I235))</f>
        <v>0.54092804588063226</v>
      </c>
      <c r="BA116" s="468">
        <f>AF116/(AF$34+SUM(J$35:J235))</f>
        <v>0.62754697962416306</v>
      </c>
      <c r="BB116" s="468">
        <f>AG116/(AG$34+SUM(K$35:K235))</f>
        <v>0.97900074047107066</v>
      </c>
      <c r="BC116" s="468">
        <f>AH116/(AH$34+SUM(L$35:L235))</f>
        <v>0.9416656982850482</v>
      </c>
      <c r="BD116" s="468">
        <f>AI116/(AI$34+SUM(M$35:M235))</f>
        <v>0.89802531284637221</v>
      </c>
      <c r="BE116" s="468">
        <f>AJ116/(AJ$34+SUM(N$35:N235))</f>
        <v>0.91416115683116195</v>
      </c>
      <c r="BF116" s="468">
        <f>AK116/(AK$34+SUM(O$35:O235))</f>
        <v>0.89155299815985978</v>
      </c>
      <c r="BG116" s="468">
        <f>AL116/(AL$34+SUM(P$35:P235))</f>
        <v>0.95824189644362145</v>
      </c>
      <c r="BH116" s="468">
        <f>AM116/(AM$34+SUM(Q$35:Q235))</f>
        <v>0.67990301079711646</v>
      </c>
      <c r="BI116" s="468">
        <f>AN116/(AN$34+SUM(R$35:R235))</f>
        <v>0.81948927607227895</v>
      </c>
      <c r="BJ116" s="468">
        <f>AO116/(AO$34+SUM(S$35:S235))</f>
        <v>0.65796490111027095</v>
      </c>
      <c r="BK116" s="468">
        <f>AP116/(AP$34+SUM(T$35:T235))</f>
        <v>0.99290404129633703</v>
      </c>
      <c r="BL116" s="468">
        <f>AQ116/(AQ$34+SUM(U$35:U235))</f>
        <v>0.75933949317993088</v>
      </c>
      <c r="BM116" s="468">
        <f t="shared" si="14"/>
        <v>0.84840323611911761</v>
      </c>
    </row>
    <row r="117" spans="1:65">
      <c r="A117" s="6">
        <f t="shared" si="13"/>
        <v>1982</v>
      </c>
      <c r="B117" s="464">
        <f>aluminum!P88</f>
        <v>13400000</v>
      </c>
      <c r="C117" s="464">
        <f>antimony!M88</f>
        <v>53800</v>
      </c>
      <c r="D117" s="464" t="str">
        <f>bismuth!K88</f>
        <v>NA</v>
      </c>
      <c r="E117" s="464">
        <f>chromium!M88</f>
        <v>2390000</v>
      </c>
      <c r="F117" s="464">
        <f>cobalt!M88</f>
        <v>24600</v>
      </c>
      <c r="G117" s="464">
        <f>copper!M88</f>
        <v>7580000</v>
      </c>
      <c r="H117" s="464">
        <f>gold!I88</f>
        <v>1340</v>
      </c>
      <c r="I117" s="465">
        <f>indium!I88</f>
        <v>934</v>
      </c>
      <c r="J117" s="464">
        <f>lead!K88</f>
        <v>3450000</v>
      </c>
      <c r="K117" s="466">
        <f>lithium!H88</f>
        <v>83600</v>
      </c>
      <c r="L117" s="464">
        <f>manganese!K88</f>
        <v>8580000</v>
      </c>
      <c r="M117" s="464">
        <f>iron!J88</f>
        <v>783000000</v>
      </c>
      <c r="N117" s="6">
        <f>molybdenum!J88</f>
        <v>95000</v>
      </c>
      <c r="O117" s="464">
        <f>nickel!J88</f>
        <v>621000</v>
      </c>
      <c r="P117" s="466">
        <f>platinum!M88</f>
        <v>200</v>
      </c>
      <c r="Q117" s="464">
        <f>silver!L88</f>
        <v>11500</v>
      </c>
      <c r="R117" s="464">
        <f>tantalum!L88</f>
        <v>0</v>
      </c>
      <c r="S117" s="464">
        <f>tin!L88</f>
        <v>219000</v>
      </c>
      <c r="T117" s="464">
        <f>vanadium!I88</f>
        <v>27200</v>
      </c>
      <c r="U117" s="464">
        <f>zinc!J88</f>
        <v>6130000</v>
      </c>
      <c r="X117" s="464">
        <f>SUM(B$35:B236)-SUM(B$35:B117)+X$34</f>
        <v>33181300000</v>
      </c>
      <c r="Y117" s="464">
        <f>SUM(C$35:C236)-SUM(C$35:C117)+Y$34</f>
        <v>1804612700</v>
      </c>
      <c r="Z117" s="464">
        <f>SUM(D$35:D236)-SUM(D$35:D117)+Z$34</f>
        <v>683800</v>
      </c>
      <c r="AA117" s="464">
        <f>SUM(E$35:E236)-SUM(E$35:E117)+AA$34</f>
        <v>788840000</v>
      </c>
      <c r="AB117" s="464">
        <f>SUM(F$35:F236)-SUM(F$35:F117)+AB$34</f>
        <v>10698200</v>
      </c>
      <c r="AC117" s="464">
        <f>SUM(G$35:G236)-SUM(G$35:G117)+AC$34</f>
        <v>1173840000</v>
      </c>
      <c r="AD117" s="464">
        <f>SUM(H$35:H236)-SUM(H$35:H117)+AD$34</f>
        <v>117985</v>
      </c>
      <c r="AE117" s="464">
        <f>SUM(I$35:I236)-SUM(I$35:I117)+AE$34</f>
        <v>15968</v>
      </c>
      <c r="AF117" s="464">
        <f>SUM(J$35:J236)-SUM(J$35:J117)+AF$34</f>
        <v>214450000</v>
      </c>
      <c r="AG117" s="464">
        <f>SUM(K$35:K236)-SUM(K$35:K117)+AG$34</f>
        <v>105484700</v>
      </c>
      <c r="AH117" s="464">
        <f>SUM(L$35:L236)-SUM(L$35:L117)+AH$34</f>
        <v>4667100000</v>
      </c>
      <c r="AI117" s="464">
        <f>SUM(M$35:M236)-SUM(M$35:M117)+AI$34</f>
        <v>231017000000</v>
      </c>
      <c r="AJ117" s="464">
        <f>SUM(N$35:N236)-SUM(N$35:N117)+AJ$34</f>
        <v>22433800</v>
      </c>
      <c r="AK117" s="464">
        <f>SUM(O$35:O236)-SUM(O$35:O117)+AK$34</f>
        <v>145975000</v>
      </c>
      <c r="AL117" s="464">
        <f>SUM(P$35:P236)-SUM(P$35:P117)+AL$34</f>
        <v>83918</v>
      </c>
      <c r="AM117" s="464">
        <f>SUM(Q$35:Q236)-SUM(Q$35:Q117)+AM$34</f>
        <v>1239100</v>
      </c>
      <c r="AN117" s="464">
        <f>SUM(R$35:R236)-SUM(R$35:R117)+AN$34</f>
        <v>180000</v>
      </c>
      <c r="AO117" s="464">
        <f>SUM(S$35:S236)-SUM(S$35:S117)+AO$34</f>
        <v>24582000</v>
      </c>
      <c r="AP117" s="464">
        <f>SUM(T$35:T236)-SUM(T$35:T117)+AP$34</f>
        <v>64860800</v>
      </c>
      <c r="AQ117" s="464">
        <f>SUM(U$35:U236)-SUM(U$35:U117)+AQ$34</f>
        <v>599220000</v>
      </c>
      <c r="AS117" s="468">
        <f>X117/(X$34+SUM(B$35:B236))</f>
        <v>0.99172299410662257</v>
      </c>
      <c r="AT117" s="468">
        <f>Y117/(Y$34+SUM(C$35:C236))</f>
        <v>0.99816889897850136</v>
      </c>
      <c r="AU117" s="468">
        <f>Z117/(Z$34+SUM(D$35:D236))</f>
        <v>1</v>
      </c>
      <c r="AV117" s="468">
        <f>AA117/(AA$34+SUM(E$35:E236))</f>
        <v>0.9244444444444444</v>
      </c>
      <c r="AW117" s="468">
        <f>AB117/(AB$34+SUM(F$35:F236))</f>
        <v>0.93527752254878904</v>
      </c>
      <c r="AX117" s="468">
        <f>AC117/(AC$34+SUM(G$35:G236))</f>
        <v>0.83339841448124174</v>
      </c>
      <c r="AY117" s="468">
        <f>AD117/(AD$34+SUM(H$35:H236))</f>
        <v>0.60667530517590673</v>
      </c>
      <c r="AZ117" s="468">
        <f>AE117/(AE$34+SUM(I$35:I236))</f>
        <v>0.51103650672239598</v>
      </c>
      <c r="BA117" s="468">
        <f>AF117/(AF$34+SUM(J$35:J236))</f>
        <v>0.61761105911152714</v>
      </c>
      <c r="BB117" s="468">
        <f>AG117/(AG$34+SUM(K$35:K236))</f>
        <v>0.97822546548887068</v>
      </c>
      <c r="BC117" s="468">
        <f>AH117/(AH$34+SUM(L$35:L236))</f>
        <v>0.93993771611105725</v>
      </c>
      <c r="BD117" s="468">
        <f>AI117/(AI$34+SUM(M$35:M236))</f>
        <v>0.89499186237200334</v>
      </c>
      <c r="BE117" s="468">
        <f>AJ117/(AJ$34+SUM(N$35:N236))</f>
        <v>0.91030629949748409</v>
      </c>
      <c r="BF117" s="468">
        <f>AK117/(AK$34+SUM(O$35:O236))</f>
        <v>0.88777626201523596</v>
      </c>
      <c r="BG117" s="468">
        <f>AL117/(AL$34+SUM(P$35:P236))</f>
        <v>0.95596356862687926</v>
      </c>
      <c r="BH117" s="468">
        <f>AM117/(AM$34+SUM(Q$35:Q236))</f>
        <v>0.6736509041089932</v>
      </c>
      <c r="BI117" s="468">
        <f>AN117/(AN$34+SUM(R$35:R236))</f>
        <v>0.81948927607227895</v>
      </c>
      <c r="BJ117" s="468">
        <f>AO117/(AO$34+SUM(S$35:S236))</f>
        <v>0.65215488081499462</v>
      </c>
      <c r="BK117" s="468">
        <f>AP117/(AP$34+SUM(T$35:T236))</f>
        <v>0.99248783198300849</v>
      </c>
      <c r="BL117" s="468">
        <f>AQ117/(AQ$34+SUM(U$35:U236))</f>
        <v>0.75165013810733994</v>
      </c>
      <c r="BM117" s="468">
        <f>AVERAGE(AS117:BL117)</f>
        <v>0.84374846753837895</v>
      </c>
    </row>
    <row r="118" spans="1:65">
      <c r="A118" s="6">
        <f t="shared" si="13"/>
        <v>1983</v>
      </c>
      <c r="B118" s="464">
        <f>aluminum!P89</f>
        <v>13900000</v>
      </c>
      <c r="C118" s="464">
        <f>antimony!M89</f>
        <v>48400</v>
      </c>
      <c r="D118" s="464" t="str">
        <f>bismuth!K89</f>
        <v>NA</v>
      </c>
      <c r="E118" s="464">
        <f>chromium!M89</f>
        <v>2540000</v>
      </c>
      <c r="F118" s="464">
        <f>cobalt!M89</f>
        <v>37900</v>
      </c>
      <c r="G118" s="464">
        <f>copper!M89</f>
        <v>7610000</v>
      </c>
      <c r="H118" s="464">
        <f>gold!I89</f>
        <v>1400</v>
      </c>
      <c r="I118" s="465">
        <f>indium!I89</f>
        <v>968</v>
      </c>
      <c r="J118" s="464">
        <f>lead!K89</f>
        <v>3350000</v>
      </c>
      <c r="K118" s="466">
        <f>lithium!H89</f>
        <v>93700</v>
      </c>
      <c r="L118" s="464">
        <f>manganese!K89</f>
        <v>7780000</v>
      </c>
      <c r="M118" s="464">
        <f>iron!J89</f>
        <v>728000000</v>
      </c>
      <c r="N118" s="6">
        <f>molybdenum!J89</f>
        <v>63800</v>
      </c>
      <c r="O118" s="464">
        <f>nickel!J89</f>
        <v>673000</v>
      </c>
      <c r="P118" s="466">
        <f>platinum!M89</f>
        <v>203</v>
      </c>
      <c r="Q118" s="464">
        <f>silver!L89</f>
        <v>12100</v>
      </c>
      <c r="R118" s="464">
        <f>tantalum!L89</f>
        <v>0</v>
      </c>
      <c r="S118" s="464">
        <f>tin!L89</f>
        <v>197000</v>
      </c>
      <c r="T118" s="464">
        <f>vanadium!I89</f>
        <v>31100</v>
      </c>
      <c r="U118" s="464">
        <f>zinc!J89</f>
        <v>6280000</v>
      </c>
      <c r="X118" s="464">
        <f>SUM(B$35:B237)-SUM(B$35:B118)+X$34</f>
        <v>33167400000</v>
      </c>
      <c r="Y118" s="464">
        <f>SUM(C$35:C237)-SUM(C$35:C118)+Y$34</f>
        <v>1804564300</v>
      </c>
      <c r="Z118" s="464">
        <f>SUM(D$35:D237)-SUM(D$35:D118)+Z$34</f>
        <v>683800</v>
      </c>
      <c r="AA118" s="464">
        <f>SUM(E$35:E237)-SUM(E$35:E118)+AA$34</f>
        <v>786300000</v>
      </c>
      <c r="AB118" s="464">
        <f>SUM(F$35:F237)-SUM(F$35:F118)+AB$34</f>
        <v>10660300</v>
      </c>
      <c r="AC118" s="464">
        <f>SUM(G$35:G237)-SUM(G$35:G118)+AC$34</f>
        <v>1166230000</v>
      </c>
      <c r="AD118" s="464">
        <f>SUM(H$35:H237)-SUM(H$35:H118)+AD$34</f>
        <v>116585</v>
      </c>
      <c r="AE118" s="464">
        <f>SUM(I$35:I237)-SUM(I$35:I118)+AE$34</f>
        <v>15000</v>
      </c>
      <c r="AF118" s="464">
        <f>SUM(J$35:J237)-SUM(J$35:J118)+AF$34</f>
        <v>211100000</v>
      </c>
      <c r="AG118" s="464">
        <f>SUM(K$35:K237)-SUM(K$35:K118)+AG$34</f>
        <v>105391000</v>
      </c>
      <c r="AH118" s="464">
        <f>SUM(L$35:L237)-SUM(L$35:L118)+AH$34</f>
        <v>4659320000</v>
      </c>
      <c r="AI118" s="464">
        <f>SUM(M$35:M237)-SUM(M$35:M118)+AI$34</f>
        <v>230289000000</v>
      </c>
      <c r="AJ118" s="464">
        <f>SUM(N$35:N237)-SUM(N$35:N118)+AJ$34</f>
        <v>22370000</v>
      </c>
      <c r="AK118" s="464">
        <f>SUM(O$35:O237)-SUM(O$35:O118)+AK$34</f>
        <v>145302000</v>
      </c>
      <c r="AL118" s="464">
        <f>SUM(P$35:P237)-SUM(P$35:P118)+AL$34</f>
        <v>83715</v>
      </c>
      <c r="AM118" s="464">
        <f>SUM(Q$35:Q237)-SUM(Q$35:Q118)+AM$34</f>
        <v>1227000</v>
      </c>
      <c r="AN118" s="464">
        <f>SUM(R$35:R237)-SUM(R$35:R118)+AN$34</f>
        <v>180000</v>
      </c>
      <c r="AO118" s="464">
        <f>SUM(S$35:S237)-SUM(S$35:S118)+AO$34</f>
        <v>24385000</v>
      </c>
      <c r="AP118" s="464">
        <f>SUM(T$35:T237)-SUM(T$35:T118)+AP$34</f>
        <v>64829700</v>
      </c>
      <c r="AQ118" s="464">
        <f>SUM(U$35:U237)-SUM(U$35:U118)+AQ$34</f>
        <v>592940000</v>
      </c>
      <c r="AS118" s="468">
        <f>X118/(X$34+SUM(B$35:B237))</f>
        <v>0.99130755078107236</v>
      </c>
      <c r="AT118" s="468">
        <f>Y118/(Y$34+SUM(C$35:C237))</f>
        <v>0.99814212792967161</v>
      </c>
      <c r="AU118" s="468">
        <f>Z118/(Z$34+SUM(D$35:D237))</f>
        <v>1</v>
      </c>
      <c r="AV118" s="468">
        <f>AA118/(AA$34+SUM(E$35:E237))</f>
        <v>0.92146780927268734</v>
      </c>
      <c r="AW118" s="468">
        <f>AB118/(AB$34+SUM(F$35:F237))</f>
        <v>0.93196415973031499</v>
      </c>
      <c r="AX118" s="468">
        <f>AC118/(AC$34+SUM(G$35:G237))</f>
        <v>0.82799549591124733</v>
      </c>
      <c r="AY118" s="468">
        <f>AD118/(AD$34+SUM(H$35:H237))</f>
        <v>0.59947654747580703</v>
      </c>
      <c r="AZ118" s="468">
        <f>AE118/(AE$34+SUM(I$35:I237))</f>
        <v>0.48005683872970561</v>
      </c>
      <c r="BA118" s="468">
        <f>AF118/(AF$34+SUM(J$35:J237))</f>
        <v>0.60796313629490961</v>
      </c>
      <c r="BB118" s="468">
        <f>AG118/(AG$34+SUM(K$35:K237))</f>
        <v>0.97735652690236186</v>
      </c>
      <c r="BC118" s="468">
        <f>AH118/(AH$34+SUM(L$35:L237))</f>
        <v>0.93837085115608654</v>
      </c>
      <c r="BD118" s="468">
        <f>AI118/(AI$34+SUM(M$35:M237))</f>
        <v>0.89217148951716219</v>
      </c>
      <c r="BE118" s="468">
        <f>AJ118/(AJ$34+SUM(N$35:N237))</f>
        <v>0.9077174584670773</v>
      </c>
      <c r="BF118" s="468">
        <f>AK118/(AK$34+SUM(O$35:O237))</f>
        <v>0.88368327743338115</v>
      </c>
      <c r="BG118" s="468">
        <f>AL118/(AL$34+SUM(P$35:P237))</f>
        <v>0.95365106589288584</v>
      </c>
      <c r="BH118" s="468">
        <f>AM118/(AM$34+SUM(Q$35:Q237))</f>
        <v>0.66707260055018536</v>
      </c>
      <c r="BI118" s="468">
        <f>AN118/(AN$34+SUM(R$35:R237))</f>
        <v>0.81948927607227895</v>
      </c>
      <c r="BJ118" s="468">
        <f>AO118/(AO$34+SUM(S$35:S237))</f>
        <v>0.64692851552654962</v>
      </c>
      <c r="BK118" s="468">
        <f>AP118/(AP$34+SUM(T$35:T237))</f>
        <v>0.99201194559901884</v>
      </c>
      <c r="BL118" s="468">
        <f>AQ118/(AQ$34+SUM(U$35:U237))</f>
        <v>0.74377262589594162</v>
      </c>
      <c r="BM118" s="468">
        <f t="shared" ref="BM118:BM154" si="15">AVERAGE(AS118:BL118)</f>
        <v>0.83902996495691728</v>
      </c>
    </row>
    <row r="119" spans="1:65">
      <c r="A119" s="6">
        <f t="shared" si="13"/>
        <v>1984</v>
      </c>
      <c r="B119" s="464">
        <f>aluminum!P90</f>
        <v>15700000</v>
      </c>
      <c r="C119" s="464">
        <f>antimony!M90</f>
        <v>53400</v>
      </c>
      <c r="D119" s="464">
        <f>bismuth!K90</f>
        <v>3187</v>
      </c>
      <c r="E119" s="464">
        <f>chromium!M90</f>
        <v>2950000</v>
      </c>
      <c r="F119" s="464">
        <f>cobalt!M90</f>
        <v>40900</v>
      </c>
      <c r="G119" s="464">
        <f>copper!M90</f>
        <v>7810000</v>
      </c>
      <c r="H119" s="464">
        <f>gold!I90</f>
        <v>1460</v>
      </c>
      <c r="I119" s="465">
        <f>indium!I90</f>
        <v>0</v>
      </c>
      <c r="J119" s="464">
        <f>lead!K90</f>
        <v>3200000</v>
      </c>
      <c r="K119" s="466">
        <f>lithium!H90</f>
        <v>108000</v>
      </c>
      <c r="L119" s="464">
        <f>manganese!K90</f>
        <v>8600000</v>
      </c>
      <c r="M119" s="464">
        <f>iron!J90</f>
        <v>823000000</v>
      </c>
      <c r="N119" s="6">
        <f>molybdenum!J90</f>
        <v>97700</v>
      </c>
      <c r="O119" s="464">
        <f>nickel!J90</f>
        <v>773000</v>
      </c>
      <c r="P119" s="466">
        <f>platinum!M90</f>
        <v>238</v>
      </c>
      <c r="Q119" s="464">
        <f>silver!L90</f>
        <v>13100</v>
      </c>
      <c r="R119" s="464">
        <f>tantalum!L90</f>
        <v>0</v>
      </c>
      <c r="S119" s="464">
        <f>tin!L90</f>
        <v>188000</v>
      </c>
      <c r="T119" s="464">
        <f>vanadium!I90</f>
        <v>31000</v>
      </c>
      <c r="U119" s="464">
        <f>zinc!J90</f>
        <v>6520000</v>
      </c>
      <c r="X119" s="464">
        <f>SUM(B$35:B238)-SUM(B$35:B119)+X$34</f>
        <v>33151700000</v>
      </c>
      <c r="Y119" s="464">
        <f>SUM(C$35:C238)-SUM(C$35:C119)+Y$34</f>
        <v>1804510900</v>
      </c>
      <c r="Z119" s="464">
        <f>SUM(D$35:D238)-SUM(D$35:D119)+Z$34</f>
        <v>680613</v>
      </c>
      <c r="AA119" s="464">
        <f>SUM(E$35:E238)-SUM(E$35:E119)+AA$34</f>
        <v>783350000</v>
      </c>
      <c r="AB119" s="464">
        <f>SUM(F$35:F238)-SUM(F$35:F119)+AB$34</f>
        <v>10619400</v>
      </c>
      <c r="AC119" s="464">
        <f>SUM(G$35:G238)-SUM(G$35:G119)+AC$34</f>
        <v>1158420000</v>
      </c>
      <c r="AD119" s="464">
        <f>SUM(H$35:H238)-SUM(H$35:H119)+AD$34</f>
        <v>115125</v>
      </c>
      <c r="AE119" s="464">
        <f>SUM(I$35:I238)-SUM(I$35:I119)+AE$34</f>
        <v>15000</v>
      </c>
      <c r="AF119" s="464">
        <f>SUM(J$35:J238)-SUM(J$35:J119)+AF$34</f>
        <v>207900000</v>
      </c>
      <c r="AG119" s="464">
        <f>SUM(K$35:K238)-SUM(K$35:K119)+AG$34</f>
        <v>105283000</v>
      </c>
      <c r="AH119" s="464">
        <f>SUM(L$35:L238)-SUM(L$35:L119)+AH$34</f>
        <v>4650720000</v>
      </c>
      <c r="AI119" s="464">
        <f>SUM(M$35:M238)-SUM(M$35:M119)+AI$34</f>
        <v>229466000000</v>
      </c>
      <c r="AJ119" s="464">
        <f>SUM(N$35:N238)-SUM(N$35:N119)+AJ$34</f>
        <v>22272300</v>
      </c>
      <c r="AK119" s="464">
        <f>SUM(O$35:O238)-SUM(O$35:O119)+AK$34</f>
        <v>144529000</v>
      </c>
      <c r="AL119" s="464">
        <f>SUM(P$35:P238)-SUM(P$35:P119)+AL$34</f>
        <v>83477</v>
      </c>
      <c r="AM119" s="464">
        <f>SUM(Q$35:Q238)-SUM(Q$35:Q119)+AM$34</f>
        <v>1213900</v>
      </c>
      <c r="AN119" s="464">
        <f>SUM(R$35:R238)-SUM(R$35:R119)+AN$34</f>
        <v>180000</v>
      </c>
      <c r="AO119" s="464">
        <f>SUM(S$35:S238)-SUM(S$35:S119)+AO$34</f>
        <v>24197000</v>
      </c>
      <c r="AP119" s="464">
        <f>SUM(T$35:T238)-SUM(T$35:T119)+AP$34</f>
        <v>64798700</v>
      </c>
      <c r="AQ119" s="464">
        <f>SUM(U$35:U238)-SUM(U$35:U119)+AQ$34</f>
        <v>586420000</v>
      </c>
      <c r="AS119" s="468">
        <f>X119/(X$34+SUM(B$35:B238))</f>
        <v>0.99083830903926373</v>
      </c>
      <c r="AT119" s="468">
        <f>Y119/(Y$34+SUM(C$35:C238))</f>
        <v>0.99811259127662388</v>
      </c>
      <c r="AU119" s="468">
        <f>Z119/(Z$34+SUM(D$35:D238))</f>
        <v>0.99533928049137177</v>
      </c>
      <c r="AV119" s="468">
        <f>AA119/(AA$34+SUM(E$35:E238))</f>
        <v>0.91801069362044974</v>
      </c>
      <c r="AW119" s="468">
        <f>AB119/(AB$34+SUM(F$35:F238))</f>
        <v>0.92838852544863715</v>
      </c>
      <c r="AX119" s="468">
        <f>AC119/(AC$34+SUM(G$35:G238))</f>
        <v>0.82245058210945277</v>
      </c>
      <c r="AY119" s="468">
        <f>AD119/(AD$34+SUM(H$35:H238))</f>
        <v>0.59196927158856016</v>
      </c>
      <c r="AZ119" s="468">
        <f>AE119/(AE$34+SUM(I$35:I238))</f>
        <v>0.48005683872970561</v>
      </c>
      <c r="BA119" s="468">
        <f>AF119/(AF$34+SUM(J$35:J238))</f>
        <v>0.59874721002231979</v>
      </c>
      <c r="BB119" s="468">
        <f>AG119/(AG$34+SUM(K$35:K238))</f>
        <v>0.97635497548995043</v>
      </c>
      <c r="BC119" s="468">
        <f>AH119/(AH$34+SUM(L$35:L238))</f>
        <v>0.9366388410516201</v>
      </c>
      <c r="BD119" s="468">
        <f>AI119/(AI$34+SUM(M$35:M238))</f>
        <v>0.88898307350131855</v>
      </c>
      <c r="BE119" s="468">
        <f>AJ119/(AJ$34+SUM(N$35:N238))</f>
        <v>0.90375304203023188</v>
      </c>
      <c r="BF119" s="468">
        <f>AK119/(AK$34+SUM(O$35:O238))</f>
        <v>0.87898212277992838</v>
      </c>
      <c r="BG119" s="468">
        <f>AL119/(AL$34+SUM(P$35:P238))</f>
        <v>0.95093985579096263</v>
      </c>
      <c r="BH119" s="468">
        <f>AM119/(AM$34+SUM(Q$35:Q238))</f>
        <v>0.65995063554023636</v>
      </c>
      <c r="BI119" s="468">
        <f>AN119/(AN$34+SUM(R$35:R238))</f>
        <v>0.81948927607227895</v>
      </c>
      <c r="BJ119" s="468">
        <f>AO119/(AO$34+SUM(S$35:S238))</f>
        <v>0.64194091819544485</v>
      </c>
      <c r="BK119" s="468">
        <f>AP119/(AP$34+SUM(T$35:T238))</f>
        <v>0.9915375893963283</v>
      </c>
      <c r="BL119" s="468">
        <f>AQ119/(AQ$34+SUM(U$35:U238))</f>
        <v>0.73559406226245161</v>
      </c>
      <c r="BM119" s="468">
        <f t="shared" si="15"/>
        <v>0.83540388472185678</v>
      </c>
    </row>
    <row r="120" spans="1:65">
      <c r="A120" s="6">
        <f t="shared" si="13"/>
        <v>1985</v>
      </c>
      <c r="B120" s="464">
        <f>aluminum!P91</f>
        <v>15400000</v>
      </c>
      <c r="C120" s="464">
        <f>antimony!M91</f>
        <v>55000</v>
      </c>
      <c r="D120" s="464">
        <f>bismuth!K91</f>
        <v>4325</v>
      </c>
      <c r="E120" s="464">
        <f>chromium!M91</f>
        <v>3180000</v>
      </c>
      <c r="F120" s="464">
        <f>cobalt!M91</f>
        <v>47400</v>
      </c>
      <c r="G120" s="464">
        <f>copper!M91</f>
        <v>7990000</v>
      </c>
      <c r="H120" s="464">
        <f>gold!I91</f>
        <v>1530</v>
      </c>
      <c r="I120" s="465">
        <f>indium!I91</f>
        <v>0</v>
      </c>
      <c r="J120" s="464">
        <f>lead!K91</f>
        <v>3390000</v>
      </c>
      <c r="K120" s="466">
        <f>lithium!H91</f>
        <v>122000</v>
      </c>
      <c r="L120" s="464">
        <f>manganese!K91</f>
        <v>8690000</v>
      </c>
      <c r="M120" s="464">
        <f>iron!J91</f>
        <v>845000000</v>
      </c>
      <c r="N120" s="6">
        <f>molybdenum!J91</f>
        <v>98400</v>
      </c>
      <c r="O120" s="464">
        <f>nickel!J91</f>
        <v>813000</v>
      </c>
      <c r="P120" s="466">
        <f>platinum!M91</f>
        <v>247</v>
      </c>
      <c r="Q120" s="464">
        <f>silver!L91</f>
        <v>13100</v>
      </c>
      <c r="R120" s="464">
        <f>tantalum!L91</f>
        <v>0</v>
      </c>
      <c r="S120" s="464">
        <f>tin!L91</f>
        <v>181000</v>
      </c>
      <c r="T120" s="464">
        <f>vanadium!I91</f>
        <v>32000</v>
      </c>
      <c r="U120" s="464">
        <f>zinc!J91</f>
        <v>6760000</v>
      </c>
      <c r="X120" s="464">
        <f>SUM(B$35:B239)-SUM(B$35:B120)+X$34</f>
        <v>33136300000</v>
      </c>
      <c r="Y120" s="464">
        <f>SUM(C$35:C239)-SUM(C$35:C120)+Y$34</f>
        <v>1804455900</v>
      </c>
      <c r="Z120" s="464">
        <f>SUM(D$35:D239)-SUM(D$35:D120)+Z$34</f>
        <v>676288</v>
      </c>
      <c r="AA120" s="464">
        <f>SUM(E$35:E239)-SUM(E$35:E120)+AA$34</f>
        <v>780170000</v>
      </c>
      <c r="AB120" s="464">
        <f>SUM(F$35:F239)-SUM(F$35:F120)+AB$34</f>
        <v>10572000</v>
      </c>
      <c r="AC120" s="464">
        <f>SUM(G$35:G239)-SUM(G$35:G120)+AC$34</f>
        <v>1150430000</v>
      </c>
      <c r="AD120" s="464">
        <f>SUM(H$35:H239)-SUM(H$35:H120)+AD$34</f>
        <v>113595</v>
      </c>
      <c r="AE120" s="464">
        <f>SUM(I$35:I239)-SUM(I$35:I120)+AE$34</f>
        <v>15000</v>
      </c>
      <c r="AF120" s="464">
        <f>SUM(J$35:J239)-SUM(J$35:J120)+AF$34</f>
        <v>204510000</v>
      </c>
      <c r="AG120" s="464">
        <f>SUM(K$35:K239)-SUM(K$35:K120)+AG$34</f>
        <v>105161000</v>
      </c>
      <c r="AH120" s="464">
        <f>SUM(L$35:L239)-SUM(L$35:L120)+AH$34</f>
        <v>4642030000</v>
      </c>
      <c r="AI120" s="464">
        <f>SUM(M$35:M239)-SUM(M$35:M120)+AI$34</f>
        <v>228621000000</v>
      </c>
      <c r="AJ120" s="464">
        <f>SUM(N$35:N239)-SUM(N$35:N120)+AJ$34</f>
        <v>22173900</v>
      </c>
      <c r="AK120" s="464">
        <f>SUM(O$35:O239)-SUM(O$35:O120)+AK$34</f>
        <v>143716000</v>
      </c>
      <c r="AL120" s="464">
        <f>SUM(P$35:P239)-SUM(P$35:P120)+AL$34</f>
        <v>83230</v>
      </c>
      <c r="AM120" s="464">
        <f>SUM(Q$35:Q239)-SUM(Q$35:Q120)+AM$34</f>
        <v>1200800</v>
      </c>
      <c r="AN120" s="464">
        <f>SUM(R$35:R239)-SUM(R$35:R120)+AN$34</f>
        <v>180000</v>
      </c>
      <c r="AO120" s="464">
        <f>SUM(S$35:S239)-SUM(S$35:S120)+AO$34</f>
        <v>24016000</v>
      </c>
      <c r="AP120" s="464">
        <f>SUM(T$35:T239)-SUM(T$35:T120)+AP$34</f>
        <v>64766700</v>
      </c>
      <c r="AQ120" s="464">
        <f>SUM(U$35:U239)-SUM(U$35:U120)+AQ$34</f>
        <v>579660000</v>
      </c>
      <c r="AS120" s="468">
        <f>X120/(X$34+SUM(B$35:B239))</f>
        <v>0.99037803370016486</v>
      </c>
      <c r="AT120" s="468">
        <f>Y120/(Y$34+SUM(C$35:C239))</f>
        <v>0.99808216963022633</v>
      </c>
      <c r="AU120" s="468">
        <f>Z120/(Z$34+SUM(D$35:D239))</f>
        <v>0.98901433167592867</v>
      </c>
      <c r="AV120" s="468">
        <f>AA120/(AA$34+SUM(E$35:E239))</f>
        <v>0.91428404013769871</v>
      </c>
      <c r="AW120" s="468">
        <f>AB120/(AB$34+SUM(F$35:F239))</f>
        <v>0.92424463633001797</v>
      </c>
      <c r="AX120" s="468">
        <f>AC120/(AC$34+SUM(G$35:G239))</f>
        <v>0.81677787259903811</v>
      </c>
      <c r="AY120" s="468">
        <f>AD120/(AD$34+SUM(H$35:H239))</f>
        <v>0.58410205781630831</v>
      </c>
      <c r="AZ120" s="468">
        <f>AE120/(AE$34+SUM(I$35:I239))</f>
        <v>0.48005683872970561</v>
      </c>
      <c r="BA120" s="468">
        <f>AF120/(AF$34+SUM(J$35:J239))</f>
        <v>0.58898408812729497</v>
      </c>
      <c r="BB120" s="468">
        <f>AG120/(AG$34+SUM(K$35:K239))</f>
        <v>0.97522359333889297</v>
      </c>
      <c r="BC120" s="468">
        <f>AH120/(AH$34+SUM(L$35:L239))</f>
        <v>0.934888705260014</v>
      </c>
      <c r="BD120" s="468">
        <f>AI120/(AI$34+SUM(M$35:M239))</f>
        <v>0.8857094264376637</v>
      </c>
      <c r="BE120" s="468">
        <f>AJ120/(AJ$34+SUM(N$35:N239))</f>
        <v>0.89976022138145395</v>
      </c>
      <c r="BF120" s="468">
        <f>AK120/(AK$34+SUM(O$35:O239))</f>
        <v>0.87403770009783632</v>
      </c>
      <c r="BG120" s="468">
        <f>AL120/(AL$34+SUM(P$35:P239))</f>
        <v>0.94812612093728588</v>
      </c>
      <c r="BH120" s="468">
        <f>AM120/(AM$34+SUM(Q$35:Q239))</f>
        <v>0.65282867053028737</v>
      </c>
      <c r="BI120" s="468">
        <f>AN120/(AN$34+SUM(R$35:R239))</f>
        <v>0.81948927607227895</v>
      </c>
      <c r="BJ120" s="468">
        <f>AO120/(AO$34+SUM(S$35:S239))</f>
        <v>0.63713902927560451</v>
      </c>
      <c r="BK120" s="468">
        <f>AP120/(AP$34+SUM(T$35:T239))</f>
        <v>0.99104793138064773</v>
      </c>
      <c r="BL120" s="468">
        <f>AQ120/(AQ$34+SUM(U$35:U239))</f>
        <v>0.72711444720687002</v>
      </c>
      <c r="BM120" s="468">
        <f t="shared" si="15"/>
        <v>0.83156445953326108</v>
      </c>
    </row>
    <row r="121" spans="1:65">
      <c r="A121" s="6">
        <f t="shared" si="13"/>
        <v>1986</v>
      </c>
      <c r="B121" s="464">
        <f>aluminum!P92</f>
        <v>15400000</v>
      </c>
      <c r="C121" s="464">
        <f>antimony!M92</f>
        <v>59900</v>
      </c>
      <c r="D121" s="464">
        <f>bismuth!K92</f>
        <v>4077</v>
      </c>
      <c r="E121" s="464">
        <f>chromium!M92</f>
        <v>3530000</v>
      </c>
      <c r="F121" s="464">
        <f>cobalt!M92</f>
        <v>50200</v>
      </c>
      <c r="G121" s="464">
        <f>copper!M92</f>
        <v>7940000</v>
      </c>
      <c r="H121" s="464">
        <f>gold!I92</f>
        <v>1610</v>
      </c>
      <c r="I121" s="465">
        <f>indium!I92</f>
        <v>0</v>
      </c>
      <c r="J121" s="464">
        <f>lead!K92</f>
        <v>3240000</v>
      </c>
      <c r="K121" s="466">
        <f>lithium!H92</f>
        <v>132000</v>
      </c>
      <c r="L121" s="464">
        <f>manganese!K92</f>
        <v>8830000</v>
      </c>
      <c r="M121" s="464">
        <f>iron!J92</f>
        <v>855000000</v>
      </c>
      <c r="N121" s="6">
        <f>molybdenum!J92</f>
        <v>93200</v>
      </c>
      <c r="O121" s="464">
        <f>nickel!J92</f>
        <v>852000</v>
      </c>
      <c r="P121" s="466">
        <f>platinum!M92</f>
        <v>260</v>
      </c>
      <c r="Q121" s="464">
        <f>silver!L92</f>
        <v>13000</v>
      </c>
      <c r="R121" s="464">
        <f>tantalum!L92</f>
        <v>0</v>
      </c>
      <c r="S121" s="464">
        <f>tin!L92</f>
        <v>173000</v>
      </c>
      <c r="T121" s="464">
        <f>vanadium!I92</f>
        <v>32000</v>
      </c>
      <c r="U121" s="464">
        <f>zinc!J92</f>
        <v>6840000</v>
      </c>
      <c r="X121" s="464">
        <f>SUM(B$35:B240)-SUM(B$35:B121)+X$34</f>
        <v>33120900000</v>
      </c>
      <c r="Y121" s="464">
        <f>SUM(C$35:C240)-SUM(C$35:C121)+Y$34</f>
        <v>1804396000</v>
      </c>
      <c r="Z121" s="464">
        <f>SUM(D$35:D240)-SUM(D$35:D121)+Z$34</f>
        <v>672211</v>
      </c>
      <c r="AA121" s="464">
        <f>SUM(E$35:E240)-SUM(E$35:E121)+AA$34</f>
        <v>776640000</v>
      </c>
      <c r="AB121" s="464">
        <f>SUM(F$35:F240)-SUM(F$35:F121)+AB$34</f>
        <v>10521800</v>
      </c>
      <c r="AC121" s="464">
        <f>SUM(G$35:G240)-SUM(G$35:G121)+AC$34</f>
        <v>1142490000</v>
      </c>
      <c r="AD121" s="464">
        <f>SUM(H$35:H240)-SUM(H$35:H121)+AD$34</f>
        <v>111985</v>
      </c>
      <c r="AE121" s="464">
        <f>SUM(I$35:I240)-SUM(I$35:I121)+AE$34</f>
        <v>15000</v>
      </c>
      <c r="AF121" s="464">
        <f>SUM(J$35:J240)-SUM(J$35:J121)+AF$34</f>
        <v>201270000</v>
      </c>
      <c r="AG121" s="464">
        <f>SUM(K$35:K240)-SUM(K$35:K121)+AG$34</f>
        <v>105029000</v>
      </c>
      <c r="AH121" s="464">
        <f>SUM(L$35:L240)-SUM(L$35:L121)+AH$34</f>
        <v>4633200000</v>
      </c>
      <c r="AI121" s="464">
        <f>SUM(M$35:M240)-SUM(M$35:M121)+AI$34</f>
        <v>227766000000</v>
      </c>
      <c r="AJ121" s="464">
        <f>SUM(N$35:N240)-SUM(N$35:N121)+AJ$34</f>
        <v>22080700</v>
      </c>
      <c r="AK121" s="464">
        <f>SUM(O$35:O240)-SUM(O$35:O121)+AK$34</f>
        <v>142864000</v>
      </c>
      <c r="AL121" s="464">
        <f>SUM(P$35:P240)-SUM(P$35:P121)+AL$34</f>
        <v>82970</v>
      </c>
      <c r="AM121" s="464">
        <f>SUM(Q$35:Q240)-SUM(Q$35:Q121)+AM$34</f>
        <v>1187800</v>
      </c>
      <c r="AN121" s="464">
        <f>SUM(R$35:R240)-SUM(R$35:R121)+AN$34</f>
        <v>180000</v>
      </c>
      <c r="AO121" s="464">
        <f>SUM(S$35:S240)-SUM(S$35:S121)+AO$34</f>
        <v>23843000</v>
      </c>
      <c r="AP121" s="464">
        <f>SUM(T$35:T240)-SUM(T$35:T121)+AP$34</f>
        <v>64734700</v>
      </c>
      <c r="AQ121" s="464">
        <f>SUM(U$35:U240)-SUM(U$35:U121)+AQ$34</f>
        <v>572820000</v>
      </c>
      <c r="AS121" s="468">
        <f>X121/(X$34+SUM(B$35:B240))</f>
        <v>0.98991775836106588</v>
      </c>
      <c r="AT121" s="468">
        <f>Y121/(Y$34+SUM(C$35:C240))</f>
        <v>0.99804903769169528</v>
      </c>
      <c r="AU121" s="468">
        <f>Z121/(Z$34+SUM(D$35:D240))</f>
        <v>0.98305206200643458</v>
      </c>
      <c r="AV121" s="468">
        <f>AA121/(AA$34+SUM(E$35:E240))</f>
        <v>0.91014722039112284</v>
      </c>
      <c r="AW121" s="468">
        <f>AB121/(AB$34+SUM(F$35:F240))</f>
        <v>0.91985596051240848</v>
      </c>
      <c r="AX121" s="468">
        <f>AC121/(AC$34+SUM(G$35:G240))</f>
        <v>0.81114066189657352</v>
      </c>
      <c r="AY121" s="468">
        <f>AD121/(AD$34+SUM(H$35:H240))</f>
        <v>0.57582348646119352</v>
      </c>
      <c r="AZ121" s="468">
        <f>AE121/(AE$34+SUM(I$35:I240))</f>
        <v>0.48005683872970561</v>
      </c>
      <c r="BA121" s="468">
        <f>AF121/(AF$34+SUM(J$35:J240))</f>
        <v>0.57965296277629774</v>
      </c>
      <c r="BB121" s="468">
        <f>AG121/(AG$34+SUM(K$35:K240))</f>
        <v>0.97399947494594563</v>
      </c>
      <c r="BC121" s="468">
        <f>AH121/(AH$34+SUM(L$35:L240))</f>
        <v>0.93311037395507934</v>
      </c>
      <c r="BD121" s="468">
        <f>AI121/(AI$34+SUM(M$35:M240))</f>
        <v>0.88239703798864022</v>
      </c>
      <c r="BE121" s="468">
        <f>AJ121/(AJ$34+SUM(N$35:N240))</f>
        <v>0.89597840344988799</v>
      </c>
      <c r="BF121" s="468">
        <f>AK121/(AK$34+SUM(O$35:O240))</f>
        <v>0.86885609108782103</v>
      </c>
      <c r="BG121" s="468">
        <f>AL121/(AL$34+SUM(P$35:P240))</f>
        <v>0.945164294775521</v>
      </c>
      <c r="BH121" s="468">
        <f>AM121/(AM$34+SUM(Q$35:Q240))</f>
        <v>0.64576107166545249</v>
      </c>
      <c r="BI121" s="468">
        <f>AN121/(AN$34+SUM(R$35:R240))</f>
        <v>0.81948927607227895</v>
      </c>
      <c r="BJ121" s="468">
        <f>AO121/(AO$34+SUM(S$35:S240))</f>
        <v>0.63254937854006654</v>
      </c>
      <c r="BK121" s="468">
        <f>AP121/(AP$34+SUM(T$35:T240))</f>
        <v>0.99055827336496716</v>
      </c>
      <c r="BL121" s="468">
        <f>AQ121/(AQ$34+SUM(U$35:U240))</f>
        <v>0.71853448167725786</v>
      </c>
      <c r="BM121" s="468">
        <f t="shared" si="15"/>
        <v>0.8277047073174707</v>
      </c>
    </row>
    <row r="122" spans="1:65">
      <c r="A122" s="6">
        <f t="shared" si="13"/>
        <v>1987</v>
      </c>
      <c r="B122" s="464">
        <f>aluminum!P93</f>
        <v>16500000</v>
      </c>
      <c r="C122" s="464">
        <f>antimony!M93</f>
        <v>56100</v>
      </c>
      <c r="D122" s="464">
        <f>bismuth!K93</f>
        <v>4078</v>
      </c>
      <c r="E122" s="464">
        <f>chromium!M93</f>
        <v>3450000</v>
      </c>
      <c r="F122" s="464">
        <f>cobalt!M93</f>
        <v>41200</v>
      </c>
      <c r="G122" s="464">
        <f>copper!M93</f>
        <v>8240000</v>
      </c>
      <c r="H122" s="464">
        <f>gold!I93</f>
        <v>1660</v>
      </c>
      <c r="I122" s="465">
        <f>indium!I93</f>
        <v>0</v>
      </c>
      <c r="J122" s="464">
        <f>lead!K93</f>
        <v>3430000</v>
      </c>
      <c r="K122" s="466">
        <f>lithium!H93</f>
        <v>139000</v>
      </c>
      <c r="L122" s="464">
        <f>manganese!K93</f>
        <v>8340000</v>
      </c>
      <c r="M122" s="464">
        <f>iron!J93</f>
        <v>869000000</v>
      </c>
      <c r="N122" s="6">
        <f>molybdenum!J93</f>
        <v>99500</v>
      </c>
      <c r="O122" s="464">
        <f>nickel!J93</f>
        <v>891000</v>
      </c>
      <c r="P122" s="466">
        <f>platinum!M93</f>
        <v>271</v>
      </c>
      <c r="Q122" s="464">
        <f>silver!L93</f>
        <v>14000</v>
      </c>
      <c r="R122" s="464">
        <f>tantalum!L93</f>
        <v>0</v>
      </c>
      <c r="S122" s="464">
        <f>tin!L93</f>
        <v>180000</v>
      </c>
      <c r="T122" s="464">
        <f>vanadium!I93</f>
        <v>33000</v>
      </c>
      <c r="U122" s="464">
        <f>zinc!J93</f>
        <v>7190000</v>
      </c>
      <c r="X122" s="464">
        <f>SUM(B$35:B241)-SUM(B$35:B122)+X$34</f>
        <v>33104400000</v>
      </c>
      <c r="Y122" s="464">
        <f>SUM(C$35:C241)-SUM(C$35:C122)+Y$34</f>
        <v>1804339900</v>
      </c>
      <c r="Z122" s="464">
        <f>SUM(D$35:D241)-SUM(D$35:D122)+Z$34</f>
        <v>668133</v>
      </c>
      <c r="AA122" s="464">
        <f>SUM(E$35:E241)-SUM(E$35:E122)+AA$34</f>
        <v>773190000</v>
      </c>
      <c r="AB122" s="464">
        <f>SUM(F$35:F241)-SUM(F$35:F122)+AB$34</f>
        <v>10480600</v>
      </c>
      <c r="AC122" s="464">
        <f>SUM(G$35:G241)-SUM(G$35:G122)+AC$34</f>
        <v>1134250000</v>
      </c>
      <c r="AD122" s="464">
        <f>SUM(H$35:H241)-SUM(H$35:H122)+AD$34</f>
        <v>110325</v>
      </c>
      <c r="AE122" s="464">
        <f>SUM(I$35:I241)-SUM(I$35:I122)+AE$34</f>
        <v>15000</v>
      </c>
      <c r="AF122" s="464">
        <f>SUM(J$35:J241)-SUM(J$35:J122)+AF$34</f>
        <v>197840000</v>
      </c>
      <c r="AG122" s="464">
        <f>SUM(K$35:K241)-SUM(K$35:K122)+AG$34</f>
        <v>104890000</v>
      </c>
      <c r="AH122" s="464">
        <f>SUM(L$35:L241)-SUM(L$35:L122)+AH$34</f>
        <v>4624860000</v>
      </c>
      <c r="AI122" s="464">
        <f>SUM(M$35:M241)-SUM(M$35:M122)+AI$34</f>
        <v>226897000000</v>
      </c>
      <c r="AJ122" s="464">
        <f>SUM(N$35:N241)-SUM(N$35:N122)+AJ$34</f>
        <v>21981200</v>
      </c>
      <c r="AK122" s="464">
        <f>SUM(O$35:O241)-SUM(O$35:O122)+AK$34</f>
        <v>141973000</v>
      </c>
      <c r="AL122" s="464">
        <f>SUM(P$35:P241)-SUM(P$35:P122)+AL$34</f>
        <v>82699</v>
      </c>
      <c r="AM122" s="464">
        <f>SUM(Q$35:Q241)-SUM(Q$35:Q122)+AM$34</f>
        <v>1173800</v>
      </c>
      <c r="AN122" s="464">
        <f>SUM(R$35:R241)-SUM(R$35:R122)+AN$34</f>
        <v>180000</v>
      </c>
      <c r="AO122" s="464">
        <f>SUM(S$35:S241)-SUM(S$35:S122)+AO$34</f>
        <v>23663000</v>
      </c>
      <c r="AP122" s="464">
        <f>SUM(T$35:T241)-SUM(T$35:T122)+AP$34</f>
        <v>64701700</v>
      </c>
      <c r="AQ122" s="464">
        <f>SUM(U$35:U241)-SUM(U$35:U122)+AQ$34</f>
        <v>565630000</v>
      </c>
      <c r="AS122" s="468">
        <f>X122/(X$34+SUM(B$35:B241))</f>
        <v>0.98942460621203143</v>
      </c>
      <c r="AT122" s="468">
        <f>Y122/(Y$34+SUM(C$35:C241))</f>
        <v>0.99801800761236981</v>
      </c>
      <c r="AU122" s="468">
        <f>Z122/(Z$34+SUM(D$35:D241))</f>
        <v>0.97708832992102956</v>
      </c>
      <c r="AV122" s="468">
        <f>AA122/(AA$34+SUM(E$35:E241))</f>
        <v>0.90610415293342128</v>
      </c>
      <c r="AW122" s="468">
        <f>AB122/(AB$34+SUM(F$35:F241))</f>
        <v>0.91625409908441036</v>
      </c>
      <c r="AX122" s="468">
        <f>AC122/(AC$34+SUM(G$35:G241))</f>
        <v>0.80529045834640878</v>
      </c>
      <c r="AY122" s="468">
        <f>AD122/(AD$34+SUM(H$35:H241))</f>
        <v>0.56728781661678951</v>
      </c>
      <c r="AZ122" s="468">
        <f>AE122/(AE$34+SUM(I$35:I241))</f>
        <v>0.48005683872970561</v>
      </c>
      <c r="BA122" s="468">
        <f>AF122/(AF$34+SUM(J$35:J241))</f>
        <v>0.56977464180286552</v>
      </c>
      <c r="BB122" s="468">
        <f>AG122/(AG$34+SUM(K$35:K241))</f>
        <v>0.97271044118367533</v>
      </c>
      <c r="BC122" s="468">
        <f>AH122/(AH$34+SUM(L$35:L241))</f>
        <v>0.93143072694679441</v>
      </c>
      <c r="BD122" s="468">
        <f>AI122/(AI$34+SUM(M$35:M241))</f>
        <v>0.87903041160010054</v>
      </c>
      <c r="BE122" s="468">
        <f>AJ122/(AJ$34+SUM(N$35:N241))</f>
        <v>0.89194094761093068</v>
      </c>
      <c r="BF122" s="468">
        <f>AK122/(AK$34+SUM(O$35:O241))</f>
        <v>0.86343729574988248</v>
      </c>
      <c r="BG122" s="468">
        <f>AL122/(AL$34+SUM(P$35:P241))</f>
        <v>0.94207716058383528</v>
      </c>
      <c r="BH122" s="468">
        <f>AM122/(AM$34+SUM(Q$35:Q241))</f>
        <v>0.63814981134947646</v>
      </c>
      <c r="BI122" s="468">
        <f>AN122/(AN$34+SUM(R$35:R241))</f>
        <v>0.81948927607227895</v>
      </c>
      <c r="BJ122" s="468">
        <f>AO122/(AO$34+SUM(S$35:S241))</f>
        <v>0.62777401939326405</v>
      </c>
      <c r="BK122" s="468">
        <f>AP122/(AP$34+SUM(T$35:T241))</f>
        <v>0.99005331353629644</v>
      </c>
      <c r="BL122" s="468">
        <f>AQ122/(AQ$34+SUM(U$35:U241))</f>
        <v>0.70951548282376198</v>
      </c>
      <c r="BM122" s="468">
        <f t="shared" si="15"/>
        <v>0.82374539190546658</v>
      </c>
    </row>
    <row r="123" spans="1:65">
      <c r="A123" s="6">
        <f t="shared" si="13"/>
        <v>1988</v>
      </c>
      <c r="B123" s="464">
        <f>aluminum!P94</f>
        <v>18500000</v>
      </c>
      <c r="C123" s="464">
        <f>antimony!M94</f>
        <v>64400</v>
      </c>
      <c r="D123" s="464">
        <f>bismuth!K94</f>
        <v>4099</v>
      </c>
      <c r="E123" s="464">
        <f>chromium!M94</f>
        <v>3870000</v>
      </c>
      <c r="F123" s="464">
        <f>cobalt!M94</f>
        <v>43800</v>
      </c>
      <c r="G123" s="464">
        <f>copper!M94</f>
        <v>8720000</v>
      </c>
      <c r="H123" s="464">
        <f>gold!I94</f>
        <v>1870</v>
      </c>
      <c r="I123" s="465">
        <f>indium!I94</f>
        <v>0</v>
      </c>
      <c r="J123" s="464">
        <f>lead!K94</f>
        <v>3420000</v>
      </c>
      <c r="K123" s="466">
        <f>lithium!H94</f>
        <v>154000</v>
      </c>
      <c r="L123" s="464">
        <f>manganese!K94</f>
        <v>8650000</v>
      </c>
      <c r="M123" s="464">
        <f>iron!J94</f>
        <v>967000000</v>
      </c>
      <c r="N123" s="6">
        <f>molybdenum!J94</f>
        <v>113000</v>
      </c>
      <c r="O123" s="464">
        <f>nickel!J94</f>
        <v>952000</v>
      </c>
      <c r="P123" s="466">
        <f>platinum!M94</f>
        <v>280</v>
      </c>
      <c r="Q123" s="464">
        <f>silver!L94</f>
        <v>15500</v>
      </c>
      <c r="R123" s="464">
        <f>tantalum!L94</f>
        <v>0</v>
      </c>
      <c r="S123" s="464">
        <f>tin!L94</f>
        <v>205000</v>
      </c>
      <c r="T123" s="464">
        <f>vanadium!I94</f>
        <v>33000</v>
      </c>
      <c r="U123" s="464">
        <f>zinc!J94</f>
        <v>6770000</v>
      </c>
      <c r="X123" s="464">
        <f>SUM(B$35:B242)-SUM(B$35:B123)+X$34</f>
        <v>33085900000</v>
      </c>
      <c r="Y123" s="464">
        <f>SUM(C$35:C242)-SUM(C$35:C123)+Y$34</f>
        <v>1804275500</v>
      </c>
      <c r="Z123" s="464">
        <f>SUM(D$35:D242)-SUM(D$35:D123)+Z$34</f>
        <v>664034</v>
      </c>
      <c r="AA123" s="464">
        <f>SUM(E$35:E242)-SUM(E$35:E123)+AA$34</f>
        <v>769320000</v>
      </c>
      <c r="AB123" s="464">
        <f>SUM(F$35:F242)-SUM(F$35:F123)+AB$34</f>
        <v>10436800</v>
      </c>
      <c r="AC123" s="464">
        <f>SUM(G$35:G242)-SUM(G$35:G123)+AC$34</f>
        <v>1125530000</v>
      </c>
      <c r="AD123" s="464">
        <f>SUM(H$35:H242)-SUM(H$35:H123)+AD$34</f>
        <v>108455</v>
      </c>
      <c r="AE123" s="464">
        <f>SUM(I$35:I242)-SUM(I$35:I123)+AE$34</f>
        <v>15000</v>
      </c>
      <c r="AF123" s="464">
        <f>SUM(J$35:J242)-SUM(J$35:J123)+AF$34</f>
        <v>194420000</v>
      </c>
      <c r="AG123" s="464">
        <f>SUM(K$35:K242)-SUM(K$35:K123)+AG$34</f>
        <v>104736000</v>
      </c>
      <c r="AH123" s="464">
        <f>SUM(L$35:L242)-SUM(L$35:L123)+AH$34</f>
        <v>4616210000</v>
      </c>
      <c r="AI123" s="464">
        <f>SUM(M$35:M242)-SUM(M$35:M123)+AI$34</f>
        <v>225930000000</v>
      </c>
      <c r="AJ123" s="464">
        <f>SUM(N$35:N242)-SUM(N$35:N123)+AJ$34</f>
        <v>21868200</v>
      </c>
      <c r="AK123" s="464">
        <f>SUM(O$35:O242)-SUM(O$35:O123)+AK$34</f>
        <v>141021000</v>
      </c>
      <c r="AL123" s="464">
        <f>SUM(P$35:P242)-SUM(P$35:P123)+AL$34</f>
        <v>82419</v>
      </c>
      <c r="AM123" s="464">
        <f>SUM(Q$35:Q242)-SUM(Q$35:Q123)+AM$34</f>
        <v>1158300</v>
      </c>
      <c r="AN123" s="464">
        <f>SUM(R$35:R242)-SUM(R$35:R123)+AN$34</f>
        <v>180000</v>
      </c>
      <c r="AO123" s="464">
        <f>SUM(S$35:S242)-SUM(S$35:S123)+AO$34</f>
        <v>23458000</v>
      </c>
      <c r="AP123" s="464">
        <f>SUM(T$35:T242)-SUM(T$35:T123)+AP$34</f>
        <v>64668700</v>
      </c>
      <c r="AQ123" s="464">
        <f>SUM(U$35:U242)-SUM(U$35:U123)+AQ$34</f>
        <v>558860000</v>
      </c>
      <c r="AS123" s="468">
        <f>X123/(X$34+SUM(B$35:B242))</f>
        <v>0.98887167804493203</v>
      </c>
      <c r="AT123" s="468">
        <f>Y123/(Y$34+SUM(C$35:C242))</f>
        <v>0.99798238663004257</v>
      </c>
      <c r="AU123" s="468">
        <f>Z123/(Z$34+SUM(D$35:D242))</f>
        <v>0.97109388710149169</v>
      </c>
      <c r="AV123" s="468">
        <f>AA123/(AA$34+SUM(E$35:E242))</f>
        <v>0.90156888595912987</v>
      </c>
      <c r="AW123" s="468">
        <f>AB123/(AB$34+SUM(F$35:F242))</f>
        <v>0.91242493572163552</v>
      </c>
      <c r="AX123" s="468">
        <f>AC123/(AC$34+SUM(G$35:G242))</f>
        <v>0.79909946623992367</v>
      </c>
      <c r="AY123" s="468">
        <f>AD123/(AD$34+SUM(H$35:H242))</f>
        <v>0.55767233311737063</v>
      </c>
      <c r="AZ123" s="468">
        <f>AE123/(AE$34+SUM(I$35:I242))</f>
        <v>0.48005683872970561</v>
      </c>
      <c r="BA123" s="468">
        <f>AF123/(AF$34+SUM(J$35:J242))</f>
        <v>0.55992512059903521</v>
      </c>
      <c r="BB123" s="468">
        <f>AG123/(AG$34+SUM(K$35:K242))</f>
        <v>0.97128230305857011</v>
      </c>
      <c r="BC123" s="468">
        <f>AH123/(AH$34+SUM(L$35:L242))</f>
        <v>0.92968864701613929</v>
      </c>
      <c r="BD123" s="468">
        <f>AI123/(AI$34+SUM(M$35:M242))</f>
        <v>0.87528411963494768</v>
      </c>
      <c r="BE123" s="468">
        <f>AJ123/(AJ$34+SUM(N$35:N242))</f>
        <v>0.88735569625613497</v>
      </c>
      <c r="BF123" s="468">
        <f>AK123/(AK$34+SUM(O$35:O242))</f>
        <v>0.85764751666826922</v>
      </c>
      <c r="BG123" s="468">
        <f>AL123/(AL$34+SUM(P$35:P242))</f>
        <v>0.93888750164039614</v>
      </c>
      <c r="BH123" s="468">
        <f>AM123/(AM$34+SUM(Q$35:Q242))</f>
        <v>0.6297230588567887</v>
      </c>
      <c r="BI123" s="468">
        <f>AN123/(AN$34+SUM(R$35:R242))</f>
        <v>0.81948927607227895</v>
      </c>
      <c r="BJ123" s="468">
        <f>AO123/(AO$34+SUM(S$35:S242))</f>
        <v>0.62233541592051678</v>
      </c>
      <c r="BK123" s="468">
        <f>AP123/(AP$34+SUM(T$35:T242))</f>
        <v>0.98954835370762584</v>
      </c>
      <c r="BL123" s="468">
        <f>AQ123/(AQ$34+SUM(U$35:U242))</f>
        <v>0.70102332395892653</v>
      </c>
      <c r="BM123" s="468">
        <f t="shared" si="15"/>
        <v>0.81954803724669301</v>
      </c>
    </row>
    <row r="124" spans="1:65">
      <c r="A124" s="6">
        <f t="shared" si="13"/>
        <v>1989</v>
      </c>
      <c r="B124" s="464">
        <f>aluminum!P95</f>
        <v>19000000</v>
      </c>
      <c r="C124" s="464">
        <f>antimony!M95</f>
        <v>68400</v>
      </c>
      <c r="D124" s="464">
        <f>bismuth!K95</f>
        <v>4194</v>
      </c>
      <c r="E124" s="464">
        <f>chromium!M95</f>
        <v>4320000</v>
      </c>
      <c r="F124" s="464">
        <f>cobalt!M95</f>
        <v>42900</v>
      </c>
      <c r="G124" s="464">
        <f>copper!M95</f>
        <v>9040000</v>
      </c>
      <c r="H124" s="464">
        <f>gold!I95</f>
        <v>2010</v>
      </c>
      <c r="I124" s="465">
        <f>indium!I95</f>
        <v>0</v>
      </c>
      <c r="J124" s="464">
        <f>lead!K95</f>
        <v>3400000</v>
      </c>
      <c r="K124" s="466">
        <f>lithium!H95</f>
        <v>173000</v>
      </c>
      <c r="L124" s="464">
        <f>manganese!K95</f>
        <v>9250000</v>
      </c>
      <c r="M124" s="464">
        <f>iron!J95</f>
        <v>999000000</v>
      </c>
      <c r="N124" s="6">
        <f>molybdenum!J95</f>
        <v>136000</v>
      </c>
      <c r="O124" s="464">
        <f>nickel!J95</f>
        <v>987000</v>
      </c>
      <c r="P124" s="466">
        <f>platinum!M95</f>
        <v>282</v>
      </c>
      <c r="Q124" s="464">
        <f>silver!L95</f>
        <v>16400</v>
      </c>
      <c r="R124" s="464">
        <f>tantalum!L95</f>
        <v>0</v>
      </c>
      <c r="S124" s="464">
        <f>tin!L95</f>
        <v>233000</v>
      </c>
      <c r="T124" s="464">
        <f>vanadium!I95</f>
        <v>33200</v>
      </c>
      <c r="U124" s="464">
        <f>zinc!J95</f>
        <v>6820000</v>
      </c>
      <c r="X124" s="464">
        <f>SUM(B$35:B243)-SUM(B$35:B124)+X$34</f>
        <v>33066900000</v>
      </c>
      <c r="Y124" s="464">
        <f>SUM(C$35:C243)-SUM(C$35:C124)+Y$34</f>
        <v>1804207100</v>
      </c>
      <c r="Z124" s="464">
        <f>SUM(D$35:D243)-SUM(D$35:D124)+Z$34</f>
        <v>659840</v>
      </c>
      <c r="AA124" s="464">
        <f>SUM(E$35:E243)-SUM(E$35:E124)+AA$34</f>
        <v>765000000</v>
      </c>
      <c r="AB124" s="464">
        <f>SUM(F$35:F243)-SUM(F$35:F124)+AB$34</f>
        <v>10393900</v>
      </c>
      <c r="AC124" s="464">
        <f>SUM(G$35:G243)-SUM(G$35:G124)+AC$34</f>
        <v>1116490000</v>
      </c>
      <c r="AD124" s="464">
        <f>SUM(H$35:H243)-SUM(H$35:H124)+AD$34</f>
        <v>106445</v>
      </c>
      <c r="AE124" s="464">
        <f>SUM(I$35:I243)-SUM(I$35:I124)+AE$34</f>
        <v>15000</v>
      </c>
      <c r="AF124" s="464">
        <f>SUM(J$35:J243)-SUM(J$35:J124)+AF$34</f>
        <v>191020000</v>
      </c>
      <c r="AG124" s="464">
        <f>SUM(K$35:K243)-SUM(K$35:K124)+AG$34</f>
        <v>104563000</v>
      </c>
      <c r="AH124" s="464">
        <f>SUM(L$35:L243)-SUM(L$35:L124)+AH$34</f>
        <v>4606960000</v>
      </c>
      <c r="AI124" s="464">
        <f>SUM(M$35:M243)-SUM(M$35:M124)+AI$34</f>
        <v>224931000000</v>
      </c>
      <c r="AJ124" s="464">
        <f>SUM(N$35:N243)-SUM(N$35:N124)+AJ$34</f>
        <v>21732200</v>
      </c>
      <c r="AK124" s="464">
        <f>SUM(O$35:O243)-SUM(O$35:O124)+AK$34</f>
        <v>140034000</v>
      </c>
      <c r="AL124" s="464">
        <f>SUM(P$35:P243)-SUM(P$35:P124)+AL$34</f>
        <v>82137</v>
      </c>
      <c r="AM124" s="464">
        <f>SUM(Q$35:Q243)-SUM(Q$35:Q124)+AM$34</f>
        <v>1141900</v>
      </c>
      <c r="AN124" s="464">
        <f>SUM(R$35:R243)-SUM(R$35:R124)+AN$34</f>
        <v>180000</v>
      </c>
      <c r="AO124" s="464">
        <f>SUM(S$35:S243)-SUM(S$35:S124)+AO$34</f>
        <v>23225000</v>
      </c>
      <c r="AP124" s="464">
        <f>SUM(T$35:T243)-SUM(T$35:T124)+AP$34</f>
        <v>64635500</v>
      </c>
      <c r="AQ124" s="464">
        <f>SUM(U$35:U243)-SUM(U$35:U124)+AQ$34</f>
        <v>552040000</v>
      </c>
      <c r="AS124" s="468">
        <f>X124/(X$34+SUM(B$35:B243))</f>
        <v>0.98830380587331657</v>
      </c>
      <c r="AT124" s="468">
        <f>Y124/(Y$34+SUM(C$35:C243))</f>
        <v>0.99794455316434105</v>
      </c>
      <c r="AU124" s="468">
        <f>Z124/(Z$34+SUM(D$35:D243))</f>
        <v>0.96496051477040068</v>
      </c>
      <c r="AV124" s="468">
        <f>AA124/(AA$34+SUM(E$35:E243))</f>
        <v>0.89650626235992092</v>
      </c>
      <c r="AW124" s="468">
        <f>AB124/(AB$34+SUM(F$35:F243))</f>
        <v>0.90867445379782197</v>
      </c>
      <c r="AX124" s="468">
        <f>AC124/(AC$34+SUM(G$35:G243))</f>
        <v>0.79268128176255837</v>
      </c>
      <c r="AY124" s="468">
        <f>AD124/(AD$34+SUM(H$35:H243))</f>
        <v>0.54733697384794167</v>
      </c>
      <c r="AZ124" s="468">
        <f>AE124/(AE$34+SUM(I$35:I243))</f>
        <v>0.48005683872970561</v>
      </c>
      <c r="BA124" s="468">
        <f>AF124/(AF$34+SUM(J$35:J243))</f>
        <v>0.55013319893440848</v>
      </c>
      <c r="BB124" s="468">
        <f>AG124/(AG$34+SUM(K$35:K243))</f>
        <v>0.96967796607387402</v>
      </c>
      <c r="BC124" s="468">
        <f>AH124/(AH$34+SUM(L$35:L243))</f>
        <v>0.92782572917121908</v>
      </c>
      <c r="BD124" s="468">
        <f>AI124/(AI$34+SUM(M$35:M243))</f>
        <v>0.87141385523661496</v>
      </c>
      <c r="BE124" s="468">
        <f>AJ124/(AJ$34+SUM(N$35:N243))</f>
        <v>0.88183716365213316</v>
      </c>
      <c r="BF124" s="468">
        <f>AK124/(AK$34+SUM(O$35:O243))</f>
        <v>0.85164487806159661</v>
      </c>
      <c r="BG124" s="468">
        <f>AL124/(AL$34+SUM(P$35:P243))</f>
        <v>0.93567505941878959</v>
      </c>
      <c r="BH124" s="468">
        <f>AM124/(AM$34+SUM(Q$35:Q243))</f>
        <v>0.6208070110580739</v>
      </c>
      <c r="BI124" s="468">
        <f>AN124/(AN$34+SUM(R$35:R243))</f>
        <v>0.81948927607227895</v>
      </c>
      <c r="BJ124" s="468">
        <f>AO124/(AO$34+SUM(S$35:S243))</f>
        <v>0.61615397880271139</v>
      </c>
      <c r="BK124" s="468">
        <f>AP124/(AP$34+SUM(T$35:T243))</f>
        <v>0.98904033351635723</v>
      </c>
      <c r="BL124" s="468">
        <f>AQ124/(AQ$34+SUM(U$35:U243))</f>
        <v>0.69246844604782198</v>
      </c>
      <c r="BM124" s="468">
        <f t="shared" si="15"/>
        <v>0.81513157901759425</v>
      </c>
    </row>
    <row r="125" spans="1:65">
      <c r="A125" s="6">
        <f t="shared" si="13"/>
        <v>1990</v>
      </c>
      <c r="B125" s="464">
        <f>aluminum!P96</f>
        <v>19300000</v>
      </c>
      <c r="C125" s="464">
        <f>antimony!M96</f>
        <v>60400</v>
      </c>
      <c r="D125" s="464">
        <f>bismuth!K96</f>
        <v>4190</v>
      </c>
      <c r="E125" s="464">
        <f>chromium!M96</f>
        <v>3950000</v>
      </c>
      <c r="F125" s="464">
        <f>cobalt!M96</f>
        <v>42300</v>
      </c>
      <c r="G125" s="464">
        <f>copper!M96</f>
        <v>9200000</v>
      </c>
      <c r="H125" s="464">
        <f>gold!I96</f>
        <v>2180</v>
      </c>
      <c r="I125" s="465">
        <f>indium!I96</f>
        <v>0</v>
      </c>
      <c r="J125" s="464">
        <f>lead!K96</f>
        <v>3370000</v>
      </c>
      <c r="K125" s="466">
        <f>lithium!H96</f>
        <v>163000</v>
      </c>
      <c r="L125" s="464">
        <f>manganese!K96</f>
        <v>9080000</v>
      </c>
      <c r="M125" s="464">
        <f>iron!J96</f>
        <v>982000000</v>
      </c>
      <c r="N125" s="6">
        <f>molybdenum!J96</f>
        <v>127000</v>
      </c>
      <c r="O125" s="464">
        <f>nickel!J96</f>
        <v>974000</v>
      </c>
      <c r="P125" s="466">
        <f>platinum!M96</f>
        <v>291</v>
      </c>
      <c r="Q125" s="464">
        <f>silver!L96</f>
        <v>16600</v>
      </c>
      <c r="R125" s="464">
        <f>tantalum!L96</f>
        <v>0</v>
      </c>
      <c r="S125" s="464">
        <f>tin!L96</f>
        <v>221000</v>
      </c>
      <c r="T125" s="464">
        <f>vanadium!I96</f>
        <v>26400</v>
      </c>
      <c r="U125" s="464">
        <f>zinc!J96</f>
        <v>7150000</v>
      </c>
      <c r="X125" s="464">
        <f>SUM(B$35:B244)-SUM(B$35:B125)+X$34</f>
        <v>33047600000</v>
      </c>
      <c r="Y125" s="464">
        <f>SUM(C$35:C244)-SUM(C$35:C125)+Y$34</f>
        <v>1804146700</v>
      </c>
      <c r="Z125" s="464">
        <f>SUM(D$35:D244)-SUM(D$35:D125)+Z$34</f>
        <v>655650</v>
      </c>
      <c r="AA125" s="464">
        <f>SUM(E$35:E244)-SUM(E$35:E125)+AA$34</f>
        <v>761050000</v>
      </c>
      <c r="AB125" s="464">
        <f>SUM(F$35:F244)-SUM(F$35:F125)+AB$34</f>
        <v>10351600</v>
      </c>
      <c r="AC125" s="464">
        <f>SUM(G$35:G244)-SUM(G$35:G125)+AC$34</f>
        <v>1107290000</v>
      </c>
      <c r="AD125" s="464">
        <f>SUM(H$35:H244)-SUM(H$35:H125)+AD$34</f>
        <v>104265</v>
      </c>
      <c r="AE125" s="464">
        <f>SUM(I$35:I244)-SUM(I$35:I125)+AE$34</f>
        <v>15000</v>
      </c>
      <c r="AF125" s="464">
        <f>SUM(J$35:J244)-SUM(J$35:J125)+AF$34</f>
        <v>187650000</v>
      </c>
      <c r="AG125" s="464">
        <f>SUM(K$35:K244)-SUM(K$35:K125)+AG$34</f>
        <v>104400000</v>
      </c>
      <c r="AH125" s="464">
        <f>SUM(L$35:L244)-SUM(L$35:L125)+AH$34</f>
        <v>4597880000</v>
      </c>
      <c r="AI125" s="464">
        <f>SUM(M$35:M244)-SUM(M$35:M125)+AI$34</f>
        <v>223949000000</v>
      </c>
      <c r="AJ125" s="464">
        <f>SUM(N$35:N244)-SUM(N$35:N125)+AJ$34</f>
        <v>21605200</v>
      </c>
      <c r="AK125" s="464">
        <f>SUM(O$35:O244)-SUM(O$35:O125)+AK$34</f>
        <v>139060000</v>
      </c>
      <c r="AL125" s="464">
        <f>SUM(P$35:P244)-SUM(P$35:P125)+AL$34</f>
        <v>81846</v>
      </c>
      <c r="AM125" s="464">
        <f>SUM(Q$35:Q244)-SUM(Q$35:Q125)+AM$34</f>
        <v>1125300</v>
      </c>
      <c r="AN125" s="464">
        <f>SUM(R$35:R244)-SUM(R$35:R125)+AN$34</f>
        <v>180000</v>
      </c>
      <c r="AO125" s="464">
        <f>SUM(S$35:S244)-SUM(S$35:S125)+AO$34</f>
        <v>23004000</v>
      </c>
      <c r="AP125" s="464">
        <f>SUM(T$35:T244)-SUM(T$35:T125)+AP$34</f>
        <v>64609100</v>
      </c>
      <c r="AQ125" s="464">
        <f>SUM(U$35:U244)-SUM(U$35:U125)+AQ$34</f>
        <v>544890000</v>
      </c>
      <c r="AS125" s="468">
        <f>X125/(X$34+SUM(B$35:B244))</f>
        <v>0.98772696729899134</v>
      </c>
      <c r="AT125" s="468">
        <f>Y125/(Y$34+SUM(C$35:C244))</f>
        <v>0.99791114466538811</v>
      </c>
      <c r="AU125" s="468">
        <f>Z125/(Z$34+SUM(D$35:D244))</f>
        <v>0.95883299210295403</v>
      </c>
      <c r="AV125" s="468">
        <f>AA125/(AA$34+SUM(E$35:E244))</f>
        <v>0.89187724309675531</v>
      </c>
      <c r="AW125" s="468">
        <f>AB125/(AB$34+SUM(F$35:F244))</f>
        <v>0.90497642616664908</v>
      </c>
      <c r="AX125" s="468">
        <f>AC125/(AC$34+SUM(G$35:G244))</f>
        <v>0.78614950109975312</v>
      </c>
      <c r="AY125" s="468">
        <f>AD125/(AD$34+SUM(H$35:H244))</f>
        <v>0.53612747971492924</v>
      </c>
      <c r="AZ125" s="468">
        <f>AE125/(AE$34+SUM(I$35:I244))</f>
        <v>0.48005683872970561</v>
      </c>
      <c r="BA125" s="468">
        <f>AF125/(AF$34+SUM(J$35:J244))</f>
        <v>0.54042767657858737</v>
      </c>
      <c r="BB125" s="468">
        <f>AG125/(AG$34+SUM(K$35:K244))</f>
        <v>0.96816636533106792</v>
      </c>
      <c r="BC125" s="468">
        <f>AH125/(AH$34+SUM(L$35:L244))</f>
        <v>0.92599704873534061</v>
      </c>
      <c r="BD125" s="468">
        <f>AI125/(AI$34+SUM(M$35:M244))</f>
        <v>0.86760945119340904</v>
      </c>
      <c r="BE125" s="468">
        <f>AJ125/(AJ$34+SUM(N$35:N244))</f>
        <v>0.87668382805869016</v>
      </c>
      <c r="BF125" s="468">
        <f>AK125/(AK$34+SUM(O$35:O244))</f>
        <v>0.84572130156423164</v>
      </c>
      <c r="BG125" s="468">
        <f>AL125/(AL$34+SUM(P$35:P244))</f>
        <v>0.93236009244542961</v>
      </c>
      <c r="BH125" s="468">
        <f>AM125/(AM$34+SUM(Q$35:Q244))</f>
        <v>0.61178223096913087</v>
      </c>
      <c r="BI125" s="468">
        <f>AN125/(AN$34+SUM(R$35:R244))</f>
        <v>0.81948927607227895</v>
      </c>
      <c r="BJ125" s="468">
        <f>AO125/(AO$34+SUM(S$35:S244))</f>
        <v>0.61029089896135935</v>
      </c>
      <c r="BK125" s="468">
        <f>AP125/(AP$34+SUM(T$35:T244))</f>
        <v>0.98863636565342072</v>
      </c>
      <c r="BL125" s="468">
        <f>AQ125/(AQ$34+SUM(U$35:U244))</f>
        <v>0.68349962243134144</v>
      </c>
      <c r="BM125" s="468">
        <f t="shared" si="15"/>
        <v>0.81071613754347072</v>
      </c>
    </row>
    <row r="126" spans="1:65">
      <c r="A126" s="6">
        <f t="shared" si="13"/>
        <v>1991</v>
      </c>
      <c r="B126" s="464">
        <f>aluminum!P97</f>
        <v>19700000</v>
      </c>
      <c r="C126" s="464">
        <f>antimony!M97</f>
        <v>64700</v>
      </c>
      <c r="D126" s="464">
        <f>bismuth!K97</f>
        <v>3820</v>
      </c>
      <c r="E126" s="464">
        <f>chromium!M97</f>
        <v>4060000</v>
      </c>
      <c r="F126" s="464">
        <f>cobalt!M97</f>
        <v>33300</v>
      </c>
      <c r="G126" s="464">
        <f>copper!M97</f>
        <v>9330000</v>
      </c>
      <c r="H126" s="464">
        <f>gold!I97</f>
        <v>2160</v>
      </c>
      <c r="I126" s="465">
        <f>indium!I97</f>
        <v>0</v>
      </c>
      <c r="J126" s="464">
        <f>lead!K97</f>
        <v>3260000</v>
      </c>
      <c r="K126" s="466">
        <f>lithium!H97</f>
        <v>149000</v>
      </c>
      <c r="L126" s="464">
        <f>manganese!K97</f>
        <v>7600000</v>
      </c>
      <c r="M126" s="464">
        <f>iron!J97</f>
        <v>956000000</v>
      </c>
      <c r="N126" s="6">
        <f>molybdenum!J97</f>
        <v>115000</v>
      </c>
      <c r="O126" s="464">
        <f>nickel!J97</f>
        <v>1010000</v>
      </c>
      <c r="P126" s="466">
        <f>platinum!M97</f>
        <v>287</v>
      </c>
      <c r="Q126" s="464">
        <f>silver!L97</f>
        <v>15600</v>
      </c>
      <c r="R126" s="464">
        <f>tantalum!L97</f>
        <v>0</v>
      </c>
      <c r="S126" s="464">
        <f>tin!L97</f>
        <v>201000</v>
      </c>
      <c r="T126" s="464">
        <f>vanadium!I97</f>
        <v>26700</v>
      </c>
      <c r="U126" s="464">
        <f>zinc!J97</f>
        <v>7270000</v>
      </c>
      <c r="X126" s="464">
        <f>SUM(B$35:B245)-SUM(B$35:B126)+X$34</f>
        <v>33027900000</v>
      </c>
      <c r="Y126" s="464">
        <f>SUM(C$35:C245)-SUM(C$35:C126)+Y$34</f>
        <v>1804082000</v>
      </c>
      <c r="Z126" s="464">
        <f>SUM(D$35:D245)-SUM(D$35:D126)+Z$34</f>
        <v>651830</v>
      </c>
      <c r="AA126" s="464">
        <f>SUM(E$35:E245)-SUM(E$35:E126)+AA$34</f>
        <v>756990000</v>
      </c>
      <c r="AB126" s="464">
        <f>SUM(F$35:F245)-SUM(F$35:F126)+AB$34</f>
        <v>10318300</v>
      </c>
      <c r="AC126" s="464">
        <f>SUM(G$35:G245)-SUM(G$35:G126)+AC$34</f>
        <v>1097960000</v>
      </c>
      <c r="AD126" s="464">
        <f>SUM(H$35:H245)-SUM(H$35:H126)+AD$34</f>
        <v>102105</v>
      </c>
      <c r="AE126" s="464">
        <f>SUM(I$35:I245)-SUM(I$35:I126)+AE$34</f>
        <v>15000</v>
      </c>
      <c r="AF126" s="464">
        <f>SUM(J$35:J245)-SUM(J$35:J126)+AF$34</f>
        <v>184390000</v>
      </c>
      <c r="AG126" s="464">
        <f>SUM(K$35:K245)-SUM(K$35:K126)+AG$34</f>
        <v>104251000</v>
      </c>
      <c r="AH126" s="464">
        <f>SUM(L$35:L245)-SUM(L$35:L126)+AH$34</f>
        <v>4590280000</v>
      </c>
      <c r="AI126" s="464">
        <f>SUM(M$35:M245)-SUM(M$35:M126)+AI$34</f>
        <v>222993000000</v>
      </c>
      <c r="AJ126" s="464">
        <f>SUM(N$35:N245)-SUM(N$35:N126)+AJ$34</f>
        <v>21490200</v>
      </c>
      <c r="AK126" s="464">
        <f>SUM(O$35:O245)-SUM(O$35:O126)+AK$34</f>
        <v>138050000</v>
      </c>
      <c r="AL126" s="464">
        <f>SUM(P$35:P245)-SUM(P$35:P126)+AL$34</f>
        <v>81559</v>
      </c>
      <c r="AM126" s="464">
        <f>SUM(Q$35:Q245)-SUM(Q$35:Q126)+AM$34</f>
        <v>1109700</v>
      </c>
      <c r="AN126" s="464">
        <f>SUM(R$35:R245)-SUM(R$35:R126)+AN$34</f>
        <v>180000</v>
      </c>
      <c r="AO126" s="464">
        <f>SUM(S$35:S245)-SUM(S$35:S126)+AO$34</f>
        <v>22803000</v>
      </c>
      <c r="AP126" s="464">
        <f>SUM(T$35:T245)-SUM(T$35:T126)+AP$34</f>
        <v>64582400</v>
      </c>
      <c r="AQ126" s="464">
        <f>SUM(U$35:U245)-SUM(U$35:U126)+AQ$34</f>
        <v>537620000</v>
      </c>
      <c r="AS126" s="468">
        <f>X126/(X$34+SUM(B$35:B245))</f>
        <v>0.98713817352105315</v>
      </c>
      <c r="AT126" s="468">
        <f>Y126/(Y$34+SUM(C$35:C245))</f>
        <v>0.9978753577468078</v>
      </c>
      <c r="AU126" s="468">
        <f>Z126/(Z$34+SUM(D$35:D245))</f>
        <v>0.95324656332260893</v>
      </c>
      <c r="AV126" s="468">
        <f>AA126/(AA$34+SUM(E$35:E245))</f>
        <v>0.88711931443638758</v>
      </c>
      <c r="AW126" s="468">
        <f>AB126/(AB$34+SUM(F$35:F245))</f>
        <v>0.90206521292508746</v>
      </c>
      <c r="AX126" s="468">
        <f>AC126/(AC$34+SUM(G$35:G245))</f>
        <v>0.77952542353627763</v>
      </c>
      <c r="AY126" s="468">
        <f>AD126/(AD$34+SUM(H$35:H245))</f>
        <v>0.52502082497763247</v>
      </c>
      <c r="AZ126" s="468">
        <f>AE126/(AE$34+SUM(I$35:I245))</f>
        <v>0.48005683872970561</v>
      </c>
      <c r="BA126" s="468">
        <f>AF126/(AF$34+SUM(J$35:J245))</f>
        <v>0.53103895168838644</v>
      </c>
      <c r="BB126" s="468">
        <f>AG126/(AG$34+SUM(K$35:K245))</f>
        <v>0.96678459532690764</v>
      </c>
      <c r="BC126" s="468">
        <f>AH126/(AH$34+SUM(L$35:L245))</f>
        <v>0.92446643515464932</v>
      </c>
      <c r="BD126" s="468">
        <f>AI126/(AI$34+SUM(M$35:M245))</f>
        <v>0.86390577475216168</v>
      </c>
      <c r="BE126" s="468">
        <f>AJ126/(AJ$34+SUM(N$35:N245))</f>
        <v>0.87201742181265918</v>
      </c>
      <c r="BF126" s="468">
        <f>AK126/(AK$34+SUM(O$35:O245))</f>
        <v>0.83957878384109152</v>
      </c>
      <c r="BG126" s="468">
        <f>AL126/(AL$34+SUM(P$35:P245))</f>
        <v>0.92909069202840444</v>
      </c>
      <c r="BH126" s="468">
        <f>AM126/(AM$34+SUM(Q$35:Q245))</f>
        <v>0.60330111233132899</v>
      </c>
      <c r="BI126" s="468">
        <f>AN126/(AN$34+SUM(R$35:R245))</f>
        <v>0.81948927607227895</v>
      </c>
      <c r="BJ126" s="468">
        <f>AO126/(AO$34+SUM(S$35:S245))</f>
        <v>0.60495841458076327</v>
      </c>
      <c r="BK126" s="468">
        <f>AP126/(AP$34+SUM(T$35:T245))</f>
        <v>0.98822780724658721</v>
      </c>
      <c r="BL126" s="468">
        <f>AQ126/(AQ$34+SUM(U$35:U245))</f>
        <v>0.6743802731038151</v>
      </c>
      <c r="BM126" s="468">
        <f t="shared" si="15"/>
        <v>0.8064643623567298</v>
      </c>
    </row>
    <row r="127" spans="1:65">
      <c r="A127" s="6">
        <f t="shared" si="13"/>
        <v>1992</v>
      </c>
      <c r="B127" s="464">
        <f>aluminum!P98</f>
        <v>19500000</v>
      </c>
      <c r="C127" s="464">
        <f>antimony!M98</f>
        <v>76000</v>
      </c>
      <c r="D127" s="464">
        <f>bismuth!K98</f>
        <v>3710</v>
      </c>
      <c r="E127" s="464">
        <f>chromium!M98</f>
        <v>3420000</v>
      </c>
      <c r="F127" s="464">
        <f>cobalt!M98</f>
        <v>28000</v>
      </c>
      <c r="G127" s="464">
        <f>copper!M98</f>
        <v>9470000</v>
      </c>
      <c r="H127" s="464">
        <f>gold!I98</f>
        <v>2260</v>
      </c>
      <c r="I127" s="465">
        <f>indium!I98</f>
        <v>0</v>
      </c>
      <c r="J127" s="464">
        <f>lead!K98</f>
        <v>3200000</v>
      </c>
      <c r="K127" s="466">
        <f>lithium!H98</f>
        <v>156000</v>
      </c>
      <c r="L127" s="464">
        <f>manganese!K98</f>
        <v>7260000</v>
      </c>
      <c r="M127" s="464">
        <f>iron!J98</f>
        <v>930000000</v>
      </c>
      <c r="N127" s="6">
        <f>molybdenum!J98</f>
        <v>114000</v>
      </c>
      <c r="O127" s="464">
        <f>nickel!J98</f>
        <v>1010000</v>
      </c>
      <c r="P127" s="466">
        <f>platinum!M98</f>
        <v>280</v>
      </c>
      <c r="Q127" s="464">
        <f>silver!L98</f>
        <v>14900</v>
      </c>
      <c r="R127" s="464">
        <f>tantalum!L98</f>
        <v>0</v>
      </c>
      <c r="S127" s="464">
        <f>tin!L98</f>
        <v>191000</v>
      </c>
      <c r="T127" s="464">
        <f>vanadium!I98</f>
        <v>25000</v>
      </c>
      <c r="U127" s="464">
        <f>zinc!J98</f>
        <v>7250000</v>
      </c>
      <c r="X127" s="464">
        <f>SUM(B$35:B246)-SUM(B$35:B127)+X$34</f>
        <v>33008400000</v>
      </c>
      <c r="Y127" s="464">
        <f>SUM(C$35:C246)-SUM(C$35:C127)+Y$34</f>
        <v>1804006000</v>
      </c>
      <c r="Z127" s="464">
        <f>SUM(D$35:D246)-SUM(D$35:D127)+Z$34</f>
        <v>648120</v>
      </c>
      <c r="AA127" s="464">
        <f>SUM(E$35:E246)-SUM(E$35:E127)+AA$34</f>
        <v>753570000</v>
      </c>
      <c r="AB127" s="464">
        <f>SUM(F$35:F246)-SUM(F$35:F127)+AB$34</f>
        <v>10290300</v>
      </c>
      <c r="AC127" s="464">
        <f>SUM(G$35:G246)-SUM(G$35:G127)+AC$34</f>
        <v>1088490000</v>
      </c>
      <c r="AD127" s="464">
        <f>SUM(H$35:H246)-SUM(H$35:H127)+AD$34</f>
        <v>99845</v>
      </c>
      <c r="AE127" s="464">
        <f>SUM(I$35:I246)-SUM(I$35:I127)+AE$34</f>
        <v>15000</v>
      </c>
      <c r="AF127" s="464">
        <f>SUM(J$35:J246)-SUM(J$35:J127)+AF$34</f>
        <v>181190000</v>
      </c>
      <c r="AG127" s="464">
        <f>SUM(K$35:K246)-SUM(K$35:K127)+AG$34</f>
        <v>104095000</v>
      </c>
      <c r="AH127" s="464">
        <f>SUM(L$35:L246)-SUM(L$35:L127)+AH$34</f>
        <v>4583020000</v>
      </c>
      <c r="AI127" s="464">
        <f>SUM(M$35:M246)-SUM(M$35:M127)+AI$34</f>
        <v>222063000000</v>
      </c>
      <c r="AJ127" s="464">
        <f>SUM(N$35:N246)-SUM(N$35:N127)+AJ$34</f>
        <v>21376200</v>
      </c>
      <c r="AK127" s="464">
        <f>SUM(O$35:O246)-SUM(O$35:O127)+AK$34</f>
        <v>137040000</v>
      </c>
      <c r="AL127" s="464">
        <f>SUM(P$35:P246)-SUM(P$35:P127)+AL$34</f>
        <v>81279</v>
      </c>
      <c r="AM127" s="464">
        <f>SUM(Q$35:Q246)-SUM(Q$35:Q127)+AM$34</f>
        <v>1094800</v>
      </c>
      <c r="AN127" s="464">
        <f>SUM(R$35:R246)-SUM(R$35:R127)+AN$34</f>
        <v>180000</v>
      </c>
      <c r="AO127" s="464">
        <f>SUM(S$35:S246)-SUM(S$35:S127)+AO$34</f>
        <v>22612000</v>
      </c>
      <c r="AP127" s="464">
        <f>SUM(T$35:T246)-SUM(T$35:T127)+AP$34</f>
        <v>64557400</v>
      </c>
      <c r="AQ127" s="464">
        <f>SUM(U$35:U246)-SUM(U$35:U127)+AQ$34</f>
        <v>530370000</v>
      </c>
      <c r="AS127" s="468">
        <f>X127/(X$34+SUM(B$35:B246))</f>
        <v>0.98655535734492139</v>
      </c>
      <c r="AT127" s="468">
        <f>Y127/(Y$34+SUM(C$35:C246))</f>
        <v>0.99783332056269491</v>
      </c>
      <c r="AU127" s="468">
        <f>Z127/(Z$34+SUM(D$35:D246))</f>
        <v>0.94782100029248317</v>
      </c>
      <c r="AV127" s="468">
        <f>AA127/(AA$34+SUM(E$35:E246))</f>
        <v>0.88311140408701383</v>
      </c>
      <c r="AW127" s="468">
        <f>AB127/(AB$34+SUM(F$35:F246))</f>
        <v>0.89961734593518572</v>
      </c>
      <c r="AX127" s="468">
        <f>AC127/(AC$34+SUM(G$35:G246))</f>
        <v>0.77280194931054214</v>
      </c>
      <c r="AY127" s="468">
        <f>AD127/(AD$34+SUM(H$35:H246))</f>
        <v>0.51339997326175713</v>
      </c>
      <c r="AZ127" s="468">
        <f>AE127/(AE$34+SUM(I$35:I246))</f>
        <v>0.48005683872970561</v>
      </c>
      <c r="BA127" s="468">
        <f>AF127/(AF$34+SUM(J$35:J246))</f>
        <v>0.52182302541579673</v>
      </c>
      <c r="BB127" s="468">
        <f>AG127/(AG$34+SUM(K$35:K246))</f>
        <v>0.96533790995342439</v>
      </c>
      <c r="BC127" s="468">
        <f>AH127/(AH$34+SUM(L$35:L246))</f>
        <v>0.92300429639204173</v>
      </c>
      <c r="BD127" s="468">
        <f>AI127/(AI$34+SUM(M$35:M246))</f>
        <v>0.86030282591287299</v>
      </c>
      <c r="BE127" s="468">
        <f>AJ127/(AJ$34+SUM(N$35:N246))</f>
        <v>0.86739159301224578</v>
      </c>
      <c r="BF127" s="468">
        <f>AK127/(AK$34+SUM(O$35:O246))</f>
        <v>0.8334362661179513</v>
      </c>
      <c r="BG127" s="468">
        <f>AL127/(AL$34+SUM(P$35:P246))</f>
        <v>0.9259010330849653</v>
      </c>
      <c r="BH127" s="468">
        <f>AM127/(AM$34+SUM(Q$35:Q246))</f>
        <v>0.59520055670932592</v>
      </c>
      <c r="BI127" s="468">
        <f>AN127/(AN$34+SUM(R$35:R246))</f>
        <v>0.81948927607227895</v>
      </c>
      <c r="BJ127" s="468">
        <f>AO127/(AO$34+SUM(S$35:S246))</f>
        <v>0.59989122793054506</v>
      </c>
      <c r="BK127" s="468">
        <f>AP127/(AP$34+SUM(T$35:T246))</f>
        <v>0.98784526192183675</v>
      </c>
      <c r="BL127" s="468">
        <f>AQ127/(AQ$34+SUM(U$35:U246))</f>
        <v>0.66528601139479637</v>
      </c>
      <c r="BM127" s="468">
        <f t="shared" si="15"/>
        <v>0.80230532367211926</v>
      </c>
    </row>
    <row r="128" spans="1:65">
      <c r="A128" s="6">
        <f t="shared" si="13"/>
        <v>1993</v>
      </c>
      <c r="B128" s="464">
        <f>aluminum!P99</f>
        <v>19800000</v>
      </c>
      <c r="C128" s="464">
        <f>antimony!M99</f>
        <v>73000</v>
      </c>
      <c r="D128" s="464">
        <f>bismuth!K99</f>
        <v>4390</v>
      </c>
      <c r="E128" s="464">
        <f>chromium!M99</f>
        <v>3080000</v>
      </c>
      <c r="F128" s="464">
        <f>cobalt!M99</f>
        <v>21900</v>
      </c>
      <c r="G128" s="464">
        <f>copper!M99</f>
        <v>9490000</v>
      </c>
      <c r="H128" s="464">
        <f>gold!I99</f>
        <v>2280</v>
      </c>
      <c r="I128" s="465">
        <f>indium!I99</f>
        <v>0</v>
      </c>
      <c r="J128" s="464">
        <f>lead!K99</f>
        <v>2900000</v>
      </c>
      <c r="K128" s="466">
        <f>lithium!H99</f>
        <v>127000</v>
      </c>
      <c r="L128" s="464">
        <f>manganese!K99</f>
        <v>7070000</v>
      </c>
      <c r="M128" s="464">
        <f>iron!J99</f>
        <v>953000000</v>
      </c>
      <c r="N128" s="6">
        <f>molybdenum!J99</f>
        <v>99200</v>
      </c>
      <c r="O128" s="464">
        <f>nickel!J99</f>
        <v>928000</v>
      </c>
      <c r="P128" s="466">
        <f>platinum!M99</f>
        <v>276</v>
      </c>
      <c r="Q128" s="464">
        <f>silver!L99</f>
        <v>14100</v>
      </c>
      <c r="R128" s="464">
        <f>tantalum!L99</f>
        <v>0</v>
      </c>
      <c r="S128" s="464">
        <f>tin!L99</f>
        <v>190000</v>
      </c>
      <c r="T128" s="464">
        <f>vanadium!I99</f>
        <v>32000</v>
      </c>
      <c r="U128" s="464">
        <f>zinc!J99</f>
        <v>6910000</v>
      </c>
      <c r="X128" s="464">
        <f>SUM(B$35:B247)-SUM(B$35:B128)+X$34</f>
        <v>32988600000</v>
      </c>
      <c r="Y128" s="464">
        <f>SUM(C$35:C247)-SUM(C$35:C128)+Y$34</f>
        <v>1803933000</v>
      </c>
      <c r="Z128" s="464">
        <f>SUM(D$35:D247)-SUM(D$35:D128)+Z$34</f>
        <v>643730</v>
      </c>
      <c r="AA128" s="464">
        <f>SUM(E$35:E247)-SUM(E$35:E128)+AA$34</f>
        <v>750490000</v>
      </c>
      <c r="AB128" s="464">
        <f>SUM(F$35:F247)-SUM(F$35:F128)+AB$34</f>
        <v>10268400</v>
      </c>
      <c r="AC128" s="464">
        <f>SUM(G$35:G247)-SUM(G$35:G128)+AC$34</f>
        <v>1079000000</v>
      </c>
      <c r="AD128" s="464">
        <f>SUM(H$35:H247)-SUM(H$35:H128)+AD$34</f>
        <v>97565</v>
      </c>
      <c r="AE128" s="464">
        <f>SUM(I$35:I247)-SUM(I$35:I128)+AE$34</f>
        <v>15000</v>
      </c>
      <c r="AF128" s="464">
        <f>SUM(J$35:J247)-SUM(J$35:J128)+AF$34</f>
        <v>178290000</v>
      </c>
      <c r="AG128" s="464">
        <f>SUM(K$35:K247)-SUM(K$35:K128)+AG$34</f>
        <v>103968000</v>
      </c>
      <c r="AH128" s="464">
        <f>SUM(L$35:L247)-SUM(L$35:L128)+AH$34</f>
        <v>4575950000</v>
      </c>
      <c r="AI128" s="464">
        <f>SUM(M$35:M247)-SUM(M$35:M128)+AI$34</f>
        <v>221110000000</v>
      </c>
      <c r="AJ128" s="464">
        <f>SUM(N$35:N247)-SUM(N$35:N128)+AJ$34</f>
        <v>21277000</v>
      </c>
      <c r="AK128" s="464">
        <f>SUM(O$35:O247)-SUM(O$35:O128)+AK$34</f>
        <v>136112000</v>
      </c>
      <c r="AL128" s="464">
        <f>SUM(P$35:P247)-SUM(P$35:P128)+AL$34</f>
        <v>81003</v>
      </c>
      <c r="AM128" s="464">
        <f>SUM(Q$35:Q247)-SUM(Q$35:Q128)+AM$34</f>
        <v>1080700</v>
      </c>
      <c r="AN128" s="464">
        <f>SUM(R$35:R247)-SUM(R$35:R128)+AN$34</f>
        <v>180000</v>
      </c>
      <c r="AO128" s="464">
        <f>SUM(S$35:S247)-SUM(S$35:S128)+AO$34</f>
        <v>22422000</v>
      </c>
      <c r="AP128" s="464">
        <f>SUM(T$35:T247)-SUM(T$35:T128)+AP$34</f>
        <v>64525400</v>
      </c>
      <c r="AQ128" s="464">
        <f>SUM(U$35:U247)-SUM(U$35:U128)+AQ$34</f>
        <v>523460000</v>
      </c>
      <c r="AS128" s="468">
        <f>X128/(X$34+SUM(B$35:B247))</f>
        <v>0.98596357476607999</v>
      </c>
      <c r="AT128" s="468">
        <f>Y128/(Y$34+SUM(C$35:C247))</f>
        <v>0.99779294274111285</v>
      </c>
      <c r="AU128" s="468">
        <f>Z128/(Z$34+SUM(D$35:D247))</f>
        <v>0.94140099444281955</v>
      </c>
      <c r="AV128" s="468">
        <f>AA128/(AA$34+SUM(E$35:E247))</f>
        <v>0.87950194096535561</v>
      </c>
      <c r="AW128" s="468">
        <f>AB128/(AB$34+SUM(F$35:F247))</f>
        <v>0.89770276425379836</v>
      </c>
      <c r="AX128" s="468">
        <f>AC128/(AC$34+SUM(G$35:G247))</f>
        <v>0.7660642755616266</v>
      </c>
      <c r="AY128" s="468">
        <f>AD128/(AD$34+SUM(H$35:H247))</f>
        <v>0.50167628215016613</v>
      </c>
      <c r="AZ128" s="468">
        <f>AE128/(AE$34+SUM(I$35:I247))</f>
        <v>0.48005683872970561</v>
      </c>
      <c r="BA128" s="468">
        <f>AF128/(AF$34+SUM(J$35:J247))</f>
        <v>0.51347109223126219</v>
      </c>
      <c r="BB128" s="468">
        <f>AG128/(AG$34+SUM(K$35:K247))</f>
        <v>0.9641601596814221</v>
      </c>
      <c r="BC128" s="468">
        <f>AH128/(AH$34+SUM(L$35:L247))</f>
        <v>0.92158042296895126</v>
      </c>
      <c r="BD128" s="468">
        <f>AI128/(AI$34+SUM(M$35:M247))</f>
        <v>0.85661077188723622</v>
      </c>
      <c r="BE128" s="468">
        <f>AJ128/(AJ$34+SUM(N$35:N247))</f>
        <v>0.86336631040697387</v>
      </c>
      <c r="BF128" s="468">
        <f>AK128/(AK$34+SUM(O$35:O247))</f>
        <v>0.82779244785352146</v>
      </c>
      <c r="BG128" s="468">
        <f>AL128/(AL$34+SUM(P$35:P247))</f>
        <v>0.92275694069786096</v>
      </c>
      <c r="BH128" s="468">
        <f>AM128/(AM$34+SUM(Q$35:Q247))</f>
        <v>0.58753493024823578</v>
      </c>
      <c r="BI128" s="468">
        <f>AN128/(AN$34+SUM(R$35:R247))</f>
        <v>0.81948927607227895</v>
      </c>
      <c r="BJ128" s="468">
        <f>AO128/(AO$34+SUM(S$35:S247))</f>
        <v>0.59485057105336459</v>
      </c>
      <c r="BK128" s="468">
        <f>AP128/(AP$34+SUM(T$35:T247))</f>
        <v>0.98735560390615618</v>
      </c>
      <c r="BL128" s="468">
        <f>AQ128/(AQ$34+SUM(U$35:U247))</f>
        <v>0.65661823920040741</v>
      </c>
      <c r="BM128" s="468">
        <f t="shared" si="15"/>
        <v>0.79828731899091676</v>
      </c>
    </row>
    <row r="129" spans="1:65">
      <c r="A129" s="6">
        <f t="shared" si="13"/>
        <v>1994</v>
      </c>
      <c r="B129" s="464">
        <f>aluminum!P100</f>
        <v>19200000</v>
      </c>
      <c r="C129" s="464">
        <f>antimony!M100</f>
        <v>106000</v>
      </c>
      <c r="D129" s="464">
        <f>bismuth!K100</f>
        <v>4180</v>
      </c>
      <c r="E129" s="464">
        <f>chromium!M100</f>
        <v>3090000</v>
      </c>
      <c r="F129" s="464">
        <f>cobalt!M100</f>
        <v>18000</v>
      </c>
      <c r="G129" s="464">
        <f>copper!M100</f>
        <v>9500000</v>
      </c>
      <c r="H129" s="464">
        <f>gold!I100</f>
        <v>2260</v>
      </c>
      <c r="I129" s="465">
        <f>indium!I100</f>
        <v>0</v>
      </c>
      <c r="J129" s="464">
        <f>lead!K100</f>
        <v>2800000</v>
      </c>
      <c r="K129" s="466">
        <f>lithium!H100</f>
        <v>128000</v>
      </c>
      <c r="L129" s="464">
        <f>manganese!K100</f>
        <v>6530000</v>
      </c>
      <c r="M129" s="464">
        <f>iron!J100</f>
        <v>982000000</v>
      </c>
      <c r="N129" s="6">
        <f>molybdenum!J100</f>
        <v>108000</v>
      </c>
      <c r="O129" s="464">
        <f>nickel!J100</f>
        <v>932000</v>
      </c>
      <c r="P129" s="466">
        <f>platinum!M100</f>
        <v>269</v>
      </c>
      <c r="Q129" s="464">
        <f>silver!L100</f>
        <v>14000</v>
      </c>
      <c r="R129" s="464">
        <f>tantalum!L100</f>
        <v>0</v>
      </c>
      <c r="S129" s="464">
        <f>tin!L100</f>
        <v>178000</v>
      </c>
      <c r="T129" s="464">
        <f>vanadium!I100</f>
        <v>36000</v>
      </c>
      <c r="U129" s="464">
        <f>zinc!J100</f>
        <v>7050000</v>
      </c>
      <c r="X129" s="464">
        <f>SUM(B$35:B248)-SUM(B$35:B129)+X$34</f>
        <v>32969400000</v>
      </c>
      <c r="Y129" s="464">
        <f>SUM(C$35:C248)-SUM(C$35:C129)+Y$34</f>
        <v>1803827000</v>
      </c>
      <c r="Z129" s="464">
        <f>SUM(D$35:D248)-SUM(D$35:D129)+Z$34</f>
        <v>639550</v>
      </c>
      <c r="AA129" s="464">
        <f>SUM(E$35:E248)-SUM(E$35:E129)+AA$34</f>
        <v>747400000</v>
      </c>
      <c r="AB129" s="464">
        <f>SUM(F$35:F248)-SUM(F$35:F129)+AB$34</f>
        <v>10250400</v>
      </c>
      <c r="AC129" s="464">
        <f>SUM(G$35:G248)-SUM(G$35:G129)+AC$34</f>
        <v>1069500000</v>
      </c>
      <c r="AD129" s="464">
        <f>SUM(H$35:H248)-SUM(H$35:H129)+AD$34</f>
        <v>95305</v>
      </c>
      <c r="AE129" s="464">
        <f>SUM(I$35:I248)-SUM(I$35:I129)+AE$34</f>
        <v>15000</v>
      </c>
      <c r="AF129" s="464">
        <f>SUM(J$35:J248)-SUM(J$35:J129)+AF$34</f>
        <v>175490000</v>
      </c>
      <c r="AG129" s="464">
        <f>SUM(K$35:K248)-SUM(K$35:K129)+AG$34</f>
        <v>103840000</v>
      </c>
      <c r="AH129" s="464">
        <f>SUM(L$35:L248)-SUM(L$35:L129)+AH$34</f>
        <v>4569420000</v>
      </c>
      <c r="AI129" s="464">
        <f>SUM(M$35:M248)-SUM(M$35:M129)+AI$34</f>
        <v>220128000000</v>
      </c>
      <c r="AJ129" s="464">
        <f>SUM(N$35:N248)-SUM(N$35:N129)+AJ$34</f>
        <v>21169000</v>
      </c>
      <c r="AK129" s="464">
        <f>SUM(O$35:O248)-SUM(O$35:O129)+AK$34</f>
        <v>135180000</v>
      </c>
      <c r="AL129" s="464">
        <f>SUM(P$35:P248)-SUM(P$35:P129)+AL$34</f>
        <v>80734</v>
      </c>
      <c r="AM129" s="464">
        <f>SUM(Q$35:Q248)-SUM(Q$35:Q129)+AM$34</f>
        <v>1066700</v>
      </c>
      <c r="AN129" s="464">
        <f>SUM(R$35:R248)-SUM(R$35:R129)+AN$34</f>
        <v>180000</v>
      </c>
      <c r="AO129" s="464">
        <f>SUM(S$35:S248)-SUM(S$35:S129)+AO$34</f>
        <v>22244000</v>
      </c>
      <c r="AP129" s="464">
        <f>SUM(T$35:T248)-SUM(T$35:T129)+AP$34</f>
        <v>64489400</v>
      </c>
      <c r="AQ129" s="464">
        <f>SUM(U$35:U248)-SUM(U$35:U129)+AQ$34</f>
        <v>516410000</v>
      </c>
      <c r="AS129" s="468">
        <f>X129/(X$34+SUM(B$35:B248))</f>
        <v>0.98538972499265798</v>
      </c>
      <c r="AT129" s="468">
        <f>Y129/(Y$34+SUM(C$35:C248))</f>
        <v>0.99773431193169215</v>
      </c>
      <c r="AU129" s="468">
        <f>Z129/(Z$34+SUM(D$35:D248))</f>
        <v>0.93528809593448381</v>
      </c>
      <c r="AV129" s="468">
        <f>AA129/(AA$34+SUM(E$35:E248))</f>
        <v>0.87588075880758809</v>
      </c>
      <c r="AW129" s="468">
        <f>AB129/(AB$34+SUM(F$35:F248))</f>
        <v>0.89612913547457584</v>
      </c>
      <c r="AX129" s="468">
        <f>AC129/(AC$34+SUM(G$35:G248))</f>
        <v>0.75931950205112109</v>
      </c>
      <c r="AY129" s="468">
        <f>AD129/(AD$34+SUM(H$35:H248))</f>
        <v>0.49005543043429078</v>
      </c>
      <c r="AZ129" s="468">
        <f>AE129/(AE$34+SUM(I$35:I248))</f>
        <v>0.48005683872970561</v>
      </c>
      <c r="BA129" s="468">
        <f>AF129/(AF$34+SUM(J$35:J248))</f>
        <v>0.50540715674274606</v>
      </c>
      <c r="BB129" s="468">
        <f>AG129/(AG$34+SUM(K$35:K248))</f>
        <v>0.96297313578523069</v>
      </c>
      <c r="BC129" s="468">
        <f>AH129/(AH$34+SUM(L$35:L248))</f>
        <v>0.92026530366869952</v>
      </c>
      <c r="BD129" s="468">
        <f>AI129/(AI$34+SUM(M$35:M248))</f>
        <v>0.8528063678440303</v>
      </c>
      <c r="BE129" s="468">
        <f>AJ129/(AJ$34+SUM(N$35:N248))</f>
        <v>0.85898394628026642</v>
      </c>
      <c r="BF129" s="468">
        <f>AK129/(AK$34+SUM(O$35:O248))</f>
        <v>0.82212430278622783</v>
      </c>
      <c r="BG129" s="468">
        <f>AL129/(AL$34+SUM(P$35:P248))</f>
        <v>0.91969258978434265</v>
      </c>
      <c r="BH129" s="468">
        <f>AM129/(AM$34+SUM(Q$35:Q248))</f>
        <v>0.57992366993225974</v>
      </c>
      <c r="BI129" s="468">
        <f>AN129/(AN$34+SUM(R$35:R248))</f>
        <v>0.81948927607227895</v>
      </c>
      <c r="BJ129" s="468">
        <f>AO129/(AO$34+SUM(S$35:S248))</f>
        <v>0.59012827145263769</v>
      </c>
      <c r="BK129" s="468">
        <f>AP129/(AP$34+SUM(T$35:T248))</f>
        <v>0.98680473863851548</v>
      </c>
      <c r="BL129" s="468">
        <f>AQ129/(AQ$34+SUM(U$35:U248))</f>
        <v>0.64777485367646503</v>
      </c>
      <c r="BM129" s="468">
        <f t="shared" si="15"/>
        <v>0.79431137055099077</v>
      </c>
    </row>
    <row r="130" spans="1:65">
      <c r="A130" s="6">
        <f t="shared" si="13"/>
        <v>1995</v>
      </c>
      <c r="B130" s="464">
        <f>aluminum!P101</f>
        <v>19700000</v>
      </c>
      <c r="C130" s="464">
        <f>antimony!M101</f>
        <v>103000</v>
      </c>
      <c r="D130" s="464">
        <f>bismuth!K101</f>
        <v>3840</v>
      </c>
      <c r="E130" s="464">
        <f>chromium!M101</f>
        <v>4530000</v>
      </c>
      <c r="F130" s="464">
        <f>cobalt!M101</f>
        <v>24500</v>
      </c>
      <c r="G130" s="464">
        <f>copper!M101</f>
        <v>10000000</v>
      </c>
      <c r="H130" s="464">
        <f>gold!I101</f>
        <v>2230</v>
      </c>
      <c r="I130" s="465">
        <f>indium!I101</f>
        <v>0</v>
      </c>
      <c r="J130" s="464">
        <f>lead!K101</f>
        <v>2710000</v>
      </c>
      <c r="K130" s="466">
        <f>lithium!H101</f>
        <v>177000</v>
      </c>
      <c r="L130" s="464">
        <f>manganese!K101</f>
        <v>7970000</v>
      </c>
      <c r="M130" s="464">
        <f>iron!J101</f>
        <v>1020000000</v>
      </c>
      <c r="N130" s="6">
        <f>molybdenum!J101</f>
        <v>136000</v>
      </c>
      <c r="O130" s="464">
        <f>nickel!J101</f>
        <v>1040000</v>
      </c>
      <c r="P130" s="466">
        <f>platinum!M101</f>
        <v>326</v>
      </c>
      <c r="Q130" s="464">
        <f>silver!L101</f>
        <v>14900</v>
      </c>
      <c r="R130" s="464">
        <f>tantalum!L101</f>
        <v>0</v>
      </c>
      <c r="S130" s="464">
        <f>tin!L101</f>
        <v>201000</v>
      </c>
      <c r="T130" s="464">
        <f>vanadium!I101</f>
        <v>35100</v>
      </c>
      <c r="U130" s="464">
        <f>zinc!J101</f>
        <v>7280000</v>
      </c>
      <c r="X130" s="464">
        <f>SUM(B$35:B249)-SUM(B$35:B130)+X$34</f>
        <v>32949700000</v>
      </c>
      <c r="Y130" s="464">
        <f>SUM(C$35:C249)-SUM(C$35:C130)+Y$34</f>
        <v>1803724000</v>
      </c>
      <c r="Z130" s="464">
        <f>SUM(D$35:D249)-SUM(D$35:D130)+Z$34</f>
        <v>635710</v>
      </c>
      <c r="AA130" s="464">
        <f>SUM(E$35:E249)-SUM(E$35:E130)+AA$34</f>
        <v>742870000</v>
      </c>
      <c r="AB130" s="464">
        <f>SUM(F$35:F249)-SUM(F$35:F130)+AB$34</f>
        <v>10225900</v>
      </c>
      <c r="AC130" s="464">
        <f>SUM(G$35:G249)-SUM(G$35:G130)+AC$34</f>
        <v>1059500000</v>
      </c>
      <c r="AD130" s="464">
        <f>SUM(H$35:H249)-SUM(H$35:H130)+AD$34</f>
        <v>93075</v>
      </c>
      <c r="AE130" s="464">
        <f>SUM(I$35:I249)-SUM(I$35:I130)+AE$34</f>
        <v>15000</v>
      </c>
      <c r="AF130" s="464">
        <f>SUM(J$35:J249)-SUM(J$35:J130)+AF$34</f>
        <v>172780000</v>
      </c>
      <c r="AG130" s="464">
        <f>SUM(K$35:K249)-SUM(K$35:K130)+AG$34</f>
        <v>103663000</v>
      </c>
      <c r="AH130" s="464">
        <f>SUM(L$35:L249)-SUM(L$35:L130)+AH$34</f>
        <v>4561450000</v>
      </c>
      <c r="AI130" s="464">
        <f>SUM(M$35:M249)-SUM(M$35:M130)+AI$34</f>
        <v>219108000000</v>
      </c>
      <c r="AJ130" s="464">
        <f>SUM(N$35:N249)-SUM(N$35:N130)+AJ$34</f>
        <v>21033000</v>
      </c>
      <c r="AK130" s="464">
        <f>SUM(O$35:O249)-SUM(O$35:O130)+AK$34</f>
        <v>134140000</v>
      </c>
      <c r="AL130" s="464">
        <f>SUM(P$35:P249)-SUM(P$35:P130)+AL$34</f>
        <v>80408</v>
      </c>
      <c r="AM130" s="464">
        <f>SUM(Q$35:Q249)-SUM(Q$35:Q130)+AM$34</f>
        <v>1051800</v>
      </c>
      <c r="AN130" s="464">
        <f>SUM(R$35:R249)-SUM(R$35:R130)+AN$34</f>
        <v>180000</v>
      </c>
      <c r="AO130" s="464">
        <f>SUM(S$35:S249)-SUM(S$35:S130)+AO$34</f>
        <v>22043000</v>
      </c>
      <c r="AP130" s="464">
        <f>SUM(T$35:T249)-SUM(T$35:T130)+AP$34</f>
        <v>64454300</v>
      </c>
      <c r="AQ130" s="464">
        <f>SUM(U$35:U249)-SUM(U$35:U130)+AQ$34</f>
        <v>509130000</v>
      </c>
      <c r="AS130" s="468">
        <f>X130/(X$34+SUM(B$35:B249))</f>
        <v>0.98480093121471979</v>
      </c>
      <c r="AT130" s="468">
        <f>Y130/(Y$34+SUM(C$35:C249))</f>
        <v>0.99767734048480239</v>
      </c>
      <c r="AU130" s="468">
        <f>Z130/(Z$34+SUM(D$35:D249))</f>
        <v>0.92967241883591689</v>
      </c>
      <c r="AV130" s="468">
        <f>AA130/(AA$34+SUM(E$35:E249))</f>
        <v>0.87057203545008421</v>
      </c>
      <c r="AW130" s="468">
        <f>AB130/(AB$34+SUM(F$35:F249))</f>
        <v>0.89398725185841188</v>
      </c>
      <c r="AX130" s="468">
        <f>AC130/(AC$34+SUM(G$35:G249))</f>
        <v>0.75221974046111528</v>
      </c>
      <c r="AY130" s="468">
        <f>AD130/(AD$34+SUM(H$35:H249))</f>
        <v>0.47858883781198902</v>
      </c>
      <c r="AZ130" s="468">
        <f>AE130/(AE$34+SUM(I$35:I249))</f>
        <v>0.48005683872970561</v>
      </c>
      <c r="BA130" s="468">
        <f>AF130/(AF$34+SUM(J$35:J249))</f>
        <v>0.49760241918064657</v>
      </c>
      <c r="BB130" s="468">
        <f>AG130/(AG$34+SUM(K$35:K249))</f>
        <v>0.96133170430377868</v>
      </c>
      <c r="BC130" s="468">
        <f>AH130/(AH$34+SUM(L$35:L249))</f>
        <v>0.91866017337421146</v>
      </c>
      <c r="BD130" s="468">
        <f>AI130/(AI$34+SUM(M$35:M249))</f>
        <v>0.84885474653642334</v>
      </c>
      <c r="BE130" s="468">
        <f>AJ130/(AJ$34+SUM(N$35:N249))</f>
        <v>0.85346541367626449</v>
      </c>
      <c r="BF130" s="468">
        <f>AK130/(AK$34+SUM(O$35:O249))</f>
        <v>0.8157993340416082</v>
      </c>
      <c r="BG130" s="468">
        <f>AL130/(AL$34+SUM(P$35:P249))</f>
        <v>0.91597891544305277</v>
      </c>
      <c r="BH130" s="468">
        <f>AM130/(AM$34+SUM(Q$35:Q249))</f>
        <v>0.57182311431025667</v>
      </c>
      <c r="BI130" s="468">
        <f>AN130/(AN$34+SUM(R$35:R249))</f>
        <v>0.81948927607227895</v>
      </c>
      <c r="BJ130" s="468">
        <f>AO130/(AO$34+SUM(S$35:S249))</f>
        <v>0.58479578707204161</v>
      </c>
      <c r="BK130" s="468">
        <f>AP130/(AP$34+SUM(T$35:T249))</f>
        <v>0.98626764500256581</v>
      </c>
      <c r="BL130" s="468">
        <f>AQ130/(AQ$34+SUM(U$35:U249))</f>
        <v>0.63864296053968483</v>
      </c>
      <c r="BM130" s="468">
        <f t="shared" si="15"/>
        <v>0.79001434421997785</v>
      </c>
    </row>
    <row r="131" spans="1:65">
      <c r="A131" s="6">
        <f t="shared" si="13"/>
        <v>1996</v>
      </c>
      <c r="B131" s="464">
        <f>aluminum!P102</f>
        <v>20800000</v>
      </c>
      <c r="C131" s="464">
        <f>antimony!M102</f>
        <v>156000</v>
      </c>
      <c r="D131" s="464">
        <f>bismuth!K102</f>
        <v>4180</v>
      </c>
      <c r="E131" s="464">
        <f>chromium!M102</f>
        <v>3660000</v>
      </c>
      <c r="F131" s="464">
        <f>cobalt!M102</f>
        <v>26200</v>
      </c>
      <c r="G131" s="464">
        <f>copper!M102</f>
        <v>11000000</v>
      </c>
      <c r="H131" s="464">
        <f>gold!I102</f>
        <v>2290</v>
      </c>
      <c r="I131" s="465">
        <f>indium!I102</f>
        <v>0</v>
      </c>
      <c r="J131" s="464">
        <f>lead!K102</f>
        <v>2920000</v>
      </c>
      <c r="K131" s="466">
        <f>lithium!H102</f>
        <v>214000</v>
      </c>
      <c r="L131" s="464">
        <f>manganese!K102</f>
        <v>8180000</v>
      </c>
      <c r="M131" s="464">
        <f>iron!J102</f>
        <v>1020000000</v>
      </c>
      <c r="N131" s="6">
        <f>molybdenum!J102</f>
        <v>127000</v>
      </c>
      <c r="O131" s="464">
        <f>nickel!J102</f>
        <v>1060000</v>
      </c>
      <c r="P131" s="466">
        <f>platinum!M102</f>
        <v>324</v>
      </c>
      <c r="Q131" s="464">
        <f>silver!L102</f>
        <v>15100</v>
      </c>
      <c r="R131" s="464">
        <f>tantalum!L102</f>
        <v>0</v>
      </c>
      <c r="S131" s="464">
        <f>tin!L102</f>
        <v>220000</v>
      </c>
      <c r="T131" s="464">
        <f>vanadium!I102</f>
        <v>37100</v>
      </c>
      <c r="U131" s="464">
        <f>zinc!J102</f>
        <v>7480000</v>
      </c>
      <c r="X131" s="464">
        <f>SUM(B$35:B250)-SUM(B$35:B131)+X$34</f>
        <v>32928900000</v>
      </c>
      <c r="Y131" s="464">
        <f>SUM(C$35:C250)-SUM(C$35:C131)+Y$34</f>
        <v>1803568000</v>
      </c>
      <c r="Z131" s="464">
        <f>SUM(D$35:D250)-SUM(D$35:D131)+Z$34</f>
        <v>631530</v>
      </c>
      <c r="AA131" s="464">
        <f>SUM(E$35:E250)-SUM(E$35:E131)+AA$34</f>
        <v>739210000</v>
      </c>
      <c r="AB131" s="464">
        <f>SUM(F$35:F250)-SUM(F$35:F131)+AB$34</f>
        <v>10199700</v>
      </c>
      <c r="AC131" s="464">
        <f>SUM(G$35:G250)-SUM(G$35:G131)+AC$34</f>
        <v>1048500000</v>
      </c>
      <c r="AD131" s="464">
        <f>SUM(H$35:H250)-SUM(H$35:H131)+AD$34</f>
        <v>90785</v>
      </c>
      <c r="AE131" s="464">
        <f>SUM(I$35:I250)-SUM(I$35:I131)+AE$34</f>
        <v>15000</v>
      </c>
      <c r="AF131" s="464">
        <f>SUM(J$35:J250)-SUM(J$35:J131)+AF$34</f>
        <v>169860000</v>
      </c>
      <c r="AG131" s="464">
        <f>SUM(K$35:K250)-SUM(K$35:K131)+AG$34</f>
        <v>103449000</v>
      </c>
      <c r="AH131" s="464">
        <f>SUM(L$35:L250)-SUM(L$35:L131)+AH$34</f>
        <v>4553270000</v>
      </c>
      <c r="AI131" s="464">
        <f>SUM(M$35:M250)-SUM(M$35:M131)+AI$34</f>
        <v>218088000000</v>
      </c>
      <c r="AJ131" s="464">
        <f>SUM(N$35:N250)-SUM(N$35:N131)+AJ$34</f>
        <v>20906000</v>
      </c>
      <c r="AK131" s="464">
        <f>SUM(O$35:O250)-SUM(O$35:O131)+AK$34</f>
        <v>133080000</v>
      </c>
      <c r="AL131" s="464">
        <f>SUM(P$35:P250)-SUM(P$35:P131)+AL$34</f>
        <v>80084</v>
      </c>
      <c r="AM131" s="464">
        <f>SUM(Q$35:Q250)-SUM(Q$35:Q131)+AM$34</f>
        <v>1036700</v>
      </c>
      <c r="AN131" s="464">
        <f>SUM(R$35:R250)-SUM(R$35:R131)+AN$34</f>
        <v>180000</v>
      </c>
      <c r="AO131" s="464">
        <f>SUM(S$35:S250)-SUM(S$35:S131)+AO$34</f>
        <v>21823000</v>
      </c>
      <c r="AP131" s="464">
        <f>SUM(T$35:T250)-SUM(T$35:T131)+AP$34</f>
        <v>64417200</v>
      </c>
      <c r="AQ131" s="464">
        <f>SUM(U$35:U250)-SUM(U$35:U131)+AQ$34</f>
        <v>501650000</v>
      </c>
      <c r="AS131" s="468">
        <f>X131/(X$34+SUM(B$35:B250))</f>
        <v>0.98417926062684602</v>
      </c>
      <c r="AT131" s="468">
        <f>Y131/(Y$34+SUM(C$35:C250))</f>
        <v>0.99759105363320222</v>
      </c>
      <c r="AU131" s="468">
        <f>Z131/(Z$34+SUM(D$35:D250))</f>
        <v>0.92355952032758115</v>
      </c>
      <c r="AV131" s="468">
        <f>AA131/(AA$34+SUM(E$35:E250))</f>
        <v>0.86628286823408773</v>
      </c>
      <c r="AW131" s="468">
        <f>AB131/(AB$34+SUM(F$35:F250))</f>
        <v>0.89169674774643248</v>
      </c>
      <c r="AX131" s="468">
        <f>AC131/(AC$34+SUM(G$35:G250))</f>
        <v>0.74441000271210889</v>
      </c>
      <c r="AY131" s="468">
        <f>AD131/(AD$34+SUM(H$35:H250))</f>
        <v>0.46681372700254015</v>
      </c>
      <c r="AZ131" s="468">
        <f>AE131/(AE$34+SUM(I$35:I250))</f>
        <v>0.48005683872970561</v>
      </c>
      <c r="BA131" s="468">
        <f>AF131/(AF$34+SUM(J$35:J250))</f>
        <v>0.48919288645690834</v>
      </c>
      <c r="BB131" s="468">
        <f>AG131/(AG$34+SUM(K$35:K250))</f>
        <v>0.95934714872733373</v>
      </c>
      <c r="BC131" s="468">
        <f>AH131/(AH$34+SUM(L$35:L250))</f>
        <v>0.91701274980973069</v>
      </c>
      <c r="BD131" s="468">
        <f>AI131/(AI$34+SUM(M$35:M250))</f>
        <v>0.84490312522881628</v>
      </c>
      <c r="BE131" s="468">
        <f>AJ131/(AJ$34+SUM(N$35:N250))</f>
        <v>0.84831207808282161</v>
      </c>
      <c r="BF131" s="468">
        <f>AK131/(AK$34+SUM(O$35:O250))</f>
        <v>0.80935273128266905</v>
      </c>
      <c r="BG131" s="468">
        <f>AL131/(AL$34+SUM(P$35:P250))</f>
        <v>0.9122880243799304</v>
      </c>
      <c r="BH131" s="468">
        <f>AM131/(AM$34+SUM(Q$35:Q250))</f>
        <v>0.56361382639802537</v>
      </c>
      <c r="BI131" s="468">
        <f>AN131/(AN$34+SUM(R$35:R250))</f>
        <v>0.81948927607227895</v>
      </c>
      <c r="BJ131" s="468">
        <f>AO131/(AO$34+SUM(S$35:S250))</f>
        <v>0.57895923700372742</v>
      </c>
      <c r="BK131" s="468">
        <f>AP131/(AP$34+SUM(T$35:T250))</f>
        <v>0.98569994774063618</v>
      </c>
      <c r="BL131" s="468">
        <f>AQ131/(AQ$34+SUM(U$35:U250))</f>
        <v>0.62926019121782828</v>
      </c>
      <c r="BM131" s="468">
        <f t="shared" si="15"/>
        <v>0.78560106207066061</v>
      </c>
    </row>
    <row r="132" spans="1:65">
      <c r="A132" s="6">
        <f t="shared" ref="A132:A154" si="16">A131+1</f>
        <v>1997</v>
      </c>
      <c r="B132" s="464">
        <f>aluminum!P103</f>
        <v>21700000</v>
      </c>
      <c r="C132" s="464">
        <f>antimony!M103</f>
        <v>155000</v>
      </c>
      <c r="D132" s="464">
        <f>bismuth!K103</f>
        <v>4070</v>
      </c>
      <c r="E132" s="464">
        <f>chromium!M103</f>
        <v>4330000</v>
      </c>
      <c r="F132" s="464">
        <f>cobalt!M103</f>
        <v>27400</v>
      </c>
      <c r="G132" s="464">
        <f>copper!M103</f>
        <v>11500000</v>
      </c>
      <c r="H132" s="464">
        <f>gold!I103</f>
        <v>2450</v>
      </c>
      <c r="I132" s="465">
        <f>indium!I103</f>
        <v>0</v>
      </c>
      <c r="J132" s="464">
        <f>lead!K103</f>
        <v>3100000</v>
      </c>
      <c r="K132" s="466">
        <f>lithium!H103</f>
        <v>213000</v>
      </c>
      <c r="L132" s="464">
        <f>manganese!K103</f>
        <v>7520000</v>
      </c>
      <c r="M132" s="464">
        <f>iron!J103</f>
        <v>1040000000</v>
      </c>
      <c r="N132" s="6">
        <f>molybdenum!J103</f>
        <v>138000</v>
      </c>
      <c r="O132" s="464">
        <f>nickel!J103</f>
        <v>1140000</v>
      </c>
      <c r="P132" s="466">
        <f>platinum!M103</f>
        <v>339</v>
      </c>
      <c r="Q132" s="464">
        <f>silver!L103</f>
        <v>16500</v>
      </c>
      <c r="R132" s="464">
        <f>tantalum!L103</f>
        <v>0</v>
      </c>
      <c r="S132" s="464">
        <f>tin!L103</f>
        <v>241000</v>
      </c>
      <c r="T132" s="464">
        <f>vanadium!I103</f>
        <v>42700</v>
      </c>
      <c r="U132" s="464">
        <f>zinc!J103</f>
        <v>7540000</v>
      </c>
      <c r="X132" s="464">
        <f>SUM(B$35:B251)-SUM(B$35:B132)+X$34</f>
        <v>32907200000</v>
      </c>
      <c r="Y132" s="464">
        <f>SUM(C$35:C251)-SUM(C$35:C132)+Y$34</f>
        <v>1803413000</v>
      </c>
      <c r="Z132" s="464">
        <f>SUM(D$35:D251)-SUM(D$35:D132)+Z$34</f>
        <v>627460</v>
      </c>
      <c r="AA132" s="464">
        <f>SUM(E$35:E251)-SUM(E$35:E132)+AA$34</f>
        <v>734880000</v>
      </c>
      <c r="AB132" s="464">
        <f>SUM(F$35:F251)-SUM(F$35:F132)+AB$34</f>
        <v>10172300</v>
      </c>
      <c r="AC132" s="464">
        <f>SUM(G$35:G251)-SUM(G$35:G132)+AC$34</f>
        <v>1037000000</v>
      </c>
      <c r="AD132" s="464">
        <f>SUM(H$35:H251)-SUM(H$35:H132)+AD$34</f>
        <v>88335</v>
      </c>
      <c r="AE132" s="464">
        <f>SUM(I$35:I251)-SUM(I$35:I132)+AE$34</f>
        <v>15000</v>
      </c>
      <c r="AF132" s="464">
        <f>SUM(J$35:J251)-SUM(J$35:J132)+AF$34</f>
        <v>166760000</v>
      </c>
      <c r="AG132" s="464">
        <f>SUM(K$35:K251)-SUM(K$35:K132)+AG$34</f>
        <v>103236000</v>
      </c>
      <c r="AH132" s="464">
        <f>SUM(L$35:L251)-SUM(L$35:L132)+AH$34</f>
        <v>4545750000</v>
      </c>
      <c r="AI132" s="464">
        <f>SUM(M$35:M251)-SUM(M$35:M132)+AI$34</f>
        <v>217048000000</v>
      </c>
      <c r="AJ132" s="464">
        <f>SUM(N$35:N251)-SUM(N$35:N132)+AJ$34</f>
        <v>20768000</v>
      </c>
      <c r="AK132" s="464">
        <f>SUM(O$35:O251)-SUM(O$35:O132)+AK$34</f>
        <v>131940000</v>
      </c>
      <c r="AL132" s="464">
        <f>SUM(P$35:P251)-SUM(P$35:P132)+AL$34</f>
        <v>79745</v>
      </c>
      <c r="AM132" s="464">
        <f>SUM(Q$35:Q251)-SUM(Q$35:Q132)+AM$34</f>
        <v>1020200</v>
      </c>
      <c r="AN132" s="464">
        <f>SUM(R$35:R251)-SUM(R$35:R132)+AN$34</f>
        <v>180000</v>
      </c>
      <c r="AO132" s="464">
        <f>SUM(S$35:S251)-SUM(S$35:S132)+AO$34</f>
        <v>21582000</v>
      </c>
      <c r="AP132" s="464">
        <f>SUM(T$35:T251)-SUM(T$35:T132)+AP$34</f>
        <v>64374500</v>
      </c>
      <c r="AQ132" s="464">
        <f>SUM(U$35:U251)-SUM(U$35:U132)+AQ$34</f>
        <v>494110000</v>
      </c>
      <c r="AS132" s="468">
        <f>X132/(X$34+SUM(B$35:B251))</f>
        <v>0.98353069083084299</v>
      </c>
      <c r="AT132" s="468">
        <f>Y132/(Y$34+SUM(C$35:C251))</f>
        <v>0.99750531990244562</v>
      </c>
      <c r="AU132" s="468">
        <f>Z132/(Z$34+SUM(D$35:D251))</f>
        <v>0.91760748756946475</v>
      </c>
      <c r="AV132" s="468">
        <f>AA132/(AA$34+SUM(E$35:E251))</f>
        <v>0.86120852559876948</v>
      </c>
      <c r="AW132" s="468">
        <f>AB132/(AB$34+SUM(F$35:F251))</f>
        <v>0.88930133504917153</v>
      </c>
      <c r="AX132" s="468">
        <f>AC132/(AC$34+SUM(G$35:G251))</f>
        <v>0.7362452768836022</v>
      </c>
      <c r="AY132" s="468">
        <f>AD132/(AD$34+SUM(H$35:H251))</f>
        <v>0.45421590102736559</v>
      </c>
      <c r="AZ132" s="468">
        <f>AE132/(AE$34+SUM(I$35:I251))</f>
        <v>0.48005683872970561</v>
      </c>
      <c r="BA132" s="468">
        <f>AF132/(AF$34+SUM(J$35:J251))</f>
        <v>0.48026495788033696</v>
      </c>
      <c r="BB132" s="468">
        <f>AG132/(AG$34+SUM(K$35:K251))</f>
        <v>0.9573718667750778</v>
      </c>
      <c r="BC132" s="468">
        <f>AH132/(AH$34+SUM(L$35:L251))</f>
        <v>0.91549824795094137</v>
      </c>
      <c r="BD132" s="468">
        <f>AI132/(AI$34+SUM(M$35:M251))</f>
        <v>0.84087402115047194</v>
      </c>
      <c r="BE132" s="468">
        <f>AJ132/(AJ$34+SUM(N$35:N251))</f>
        <v>0.8427123905875844</v>
      </c>
      <c r="BF132" s="468">
        <f>AK132/(AK$34+SUM(O$35:O251))</f>
        <v>0.80241959246645134</v>
      </c>
      <c r="BG132" s="468">
        <f>AL132/(AL$34+SUM(P$35:P251))</f>
        <v>0.90842625873055227</v>
      </c>
      <c r="BH132" s="468">
        <f>AM132/(AM$34+SUM(Q$35:Q251))</f>
        <v>0.55464341245419657</v>
      </c>
      <c r="BI132" s="468">
        <f>AN132/(AN$34+SUM(R$35:R251))</f>
        <v>0.81948927607227895</v>
      </c>
      <c r="BJ132" s="468">
        <f>AO132/(AO$34+SUM(S$35:S251))</f>
        <v>0.57256556170161965</v>
      </c>
      <c r="BK132" s="468">
        <f>AP132/(AP$34+SUM(T$35:T251))</f>
        <v>0.98504656032596238</v>
      </c>
      <c r="BL132" s="468">
        <f>AQ132/(AQ$34+SUM(U$35:U251))</f>
        <v>0.61980215904044877</v>
      </c>
      <c r="BM132" s="468">
        <f t="shared" si="15"/>
        <v>0.78093928403636437</v>
      </c>
    </row>
    <row r="133" spans="1:65">
      <c r="A133" s="6">
        <f t="shared" si="16"/>
        <v>1998</v>
      </c>
      <c r="B133" s="464">
        <f>aluminum!P104</f>
        <v>22600000</v>
      </c>
      <c r="C133" s="464">
        <f>antimony!M104</f>
        <v>117000</v>
      </c>
      <c r="D133" s="464">
        <f>bismuth!K104</f>
        <v>4330</v>
      </c>
      <c r="E133" s="464">
        <f>chromium!M104</f>
        <v>4460000</v>
      </c>
      <c r="F133" s="464">
        <f>cobalt!M104</f>
        <v>36300</v>
      </c>
      <c r="G133" s="464">
        <f>copper!M104</f>
        <v>12100000</v>
      </c>
      <c r="H133" s="464">
        <f>gold!I104</f>
        <v>2500</v>
      </c>
      <c r="I133" s="465">
        <f>indium!I104</f>
        <v>0</v>
      </c>
      <c r="J133" s="464">
        <f>lead!K104</f>
        <v>3060000</v>
      </c>
      <c r="K133" s="466">
        <f>lithium!H104</f>
        <v>178000</v>
      </c>
      <c r="L133" s="464">
        <f>manganese!K104</f>
        <v>7330000</v>
      </c>
      <c r="M133" s="464">
        <f>iron!J104</f>
        <v>1050000000</v>
      </c>
      <c r="N133" s="6">
        <f>molybdenum!J104</f>
        <v>135000</v>
      </c>
      <c r="O133" s="464">
        <f>nickel!J104</f>
        <v>1180000</v>
      </c>
      <c r="P133" s="466">
        <f>platinum!M104</f>
        <v>354</v>
      </c>
      <c r="Q133" s="464">
        <f>silver!L104</f>
        <v>17200</v>
      </c>
      <c r="R133" s="464">
        <f>tantalum!L104</f>
        <v>0</v>
      </c>
      <c r="S133" s="464">
        <f>tin!L104</f>
        <v>231000</v>
      </c>
      <c r="T133" s="464">
        <f>vanadium!I104</f>
        <v>36300</v>
      </c>
      <c r="U133" s="464">
        <f>zinc!J104</f>
        <v>7570000</v>
      </c>
      <c r="X133" s="464">
        <f>SUM(B$35:B252)-SUM(B$35:B133)+X$34</f>
        <v>32884600000</v>
      </c>
      <c r="Y133" s="464">
        <f>SUM(C$35:C252)-SUM(C$35:C133)+Y$34</f>
        <v>1803296000</v>
      </c>
      <c r="Z133" s="464">
        <f>SUM(D$35:D252)-SUM(D$35:D133)+Z$34</f>
        <v>623130</v>
      </c>
      <c r="AA133" s="464">
        <f>SUM(E$35:E252)-SUM(E$35:E133)+AA$34</f>
        <v>730420000</v>
      </c>
      <c r="AB133" s="464">
        <f>SUM(F$35:F252)-SUM(F$35:F133)+AB$34</f>
        <v>10136000</v>
      </c>
      <c r="AC133" s="464">
        <f>SUM(G$35:G252)-SUM(G$35:G133)+AC$34</f>
        <v>1024900000</v>
      </c>
      <c r="AD133" s="464">
        <f>SUM(H$35:H252)-SUM(H$35:H133)+AD$34</f>
        <v>85835</v>
      </c>
      <c r="AE133" s="464">
        <f>SUM(I$35:I252)-SUM(I$35:I133)+AE$34</f>
        <v>15000</v>
      </c>
      <c r="AF133" s="464">
        <f>SUM(J$35:J252)-SUM(J$35:J133)+AF$34</f>
        <v>163700000</v>
      </c>
      <c r="AG133" s="464">
        <f>SUM(K$35:K252)-SUM(K$35:K133)+AG$34</f>
        <v>103058000</v>
      </c>
      <c r="AH133" s="464">
        <f>SUM(L$35:L252)-SUM(L$35:L133)+AH$34</f>
        <v>4538420000</v>
      </c>
      <c r="AI133" s="464">
        <f>SUM(M$35:M252)-SUM(M$35:M133)+AI$34</f>
        <v>215998000000</v>
      </c>
      <c r="AJ133" s="464">
        <f>SUM(N$35:N252)-SUM(N$35:N133)+AJ$34</f>
        <v>20633000</v>
      </c>
      <c r="AK133" s="464">
        <f>SUM(O$35:O252)-SUM(O$35:O133)+AK$34</f>
        <v>130760000</v>
      </c>
      <c r="AL133" s="464">
        <f>SUM(P$35:P252)-SUM(P$35:P133)+AL$34</f>
        <v>79391</v>
      </c>
      <c r="AM133" s="464">
        <f>SUM(Q$35:Q252)-SUM(Q$35:Q133)+AM$34</f>
        <v>1003000</v>
      </c>
      <c r="AN133" s="464">
        <f>SUM(R$35:R252)-SUM(R$35:R133)+AN$34</f>
        <v>180000</v>
      </c>
      <c r="AO133" s="464">
        <f>SUM(S$35:S252)-SUM(S$35:S133)+AO$34</f>
        <v>21351000</v>
      </c>
      <c r="AP133" s="464">
        <f>SUM(T$35:T252)-SUM(T$35:T133)+AP$34</f>
        <v>64338200</v>
      </c>
      <c r="AQ133" s="464">
        <f>SUM(U$35:U252)-SUM(U$35:U133)+AQ$34</f>
        <v>486540000</v>
      </c>
      <c r="AS133" s="468">
        <f>X133/(X$34+SUM(B$35:B252))</f>
        <v>0.98285522182671092</v>
      </c>
      <c r="AT133" s="468">
        <f>Y133/(Y$34+SUM(C$35:C252))</f>
        <v>0.99744060476374552</v>
      </c>
      <c r="AU133" s="468">
        <f>Z133/(Z$34+SUM(D$35:D252))</f>
        <v>0.91127522667446625</v>
      </c>
      <c r="AV133" s="468">
        <f>AA133/(AA$34+SUM(E$35:E252))</f>
        <v>0.85598183549403062</v>
      </c>
      <c r="AW133" s="468">
        <f>AB133/(AB$34+SUM(F$35:F252))</f>
        <v>0.88612785034440611</v>
      </c>
      <c r="AX133" s="468">
        <f>AC133/(AC$34+SUM(G$35:G252))</f>
        <v>0.72765456535969519</v>
      </c>
      <c r="AY133" s="468">
        <f>AD133/(AD$34+SUM(H$35:H252))</f>
        <v>0.44136097656290174</v>
      </c>
      <c r="AZ133" s="468">
        <f>AE133/(AE$34+SUM(I$35:I252))</f>
        <v>0.48005683872970561</v>
      </c>
      <c r="BA133" s="468">
        <f>AF133/(AF$34+SUM(J$35:J252))</f>
        <v>0.47145222838217293</v>
      </c>
      <c r="BB133" s="468">
        <f>AG133/(AG$34+SUM(K$35:K252))</f>
        <v>0.95572116166943666</v>
      </c>
      <c r="BC133" s="468">
        <f>AH133/(AH$34+SUM(L$35:L252))</f>
        <v>0.9140220114316695</v>
      </c>
      <c r="BD133" s="468">
        <f>AI133/(AI$34+SUM(M$35:M252))</f>
        <v>0.83680617568675886</v>
      </c>
      <c r="BE133" s="468">
        <f>AJ133/(AJ$34+SUM(N$35:N252))</f>
        <v>0.83723443542920006</v>
      </c>
      <c r="BF133" s="468">
        <f>AK133/(AK$34+SUM(O$35:O252))</f>
        <v>0.79524318562159446</v>
      </c>
      <c r="BG133" s="468">
        <f>AL133/(AL$34+SUM(P$35:P252))</f>
        <v>0.90439361849491851</v>
      </c>
      <c r="BH133" s="468">
        <f>AM133/(AM$34+SUM(Q$35:Q252))</f>
        <v>0.54529243549456885</v>
      </c>
      <c r="BI133" s="468">
        <f>AN133/(AN$34+SUM(R$35:R252))</f>
        <v>0.81948927607227895</v>
      </c>
      <c r="BJ133" s="468">
        <f>AO133/(AO$34+SUM(S$35:S252))</f>
        <v>0.56643718412988975</v>
      </c>
      <c r="BK133" s="468">
        <f>AP133/(AP$34+SUM(T$35:T252))</f>
        <v>0.98449110451442468</v>
      </c>
      <c r="BL133" s="468">
        <f>AQ133/(AQ$34+SUM(U$35:U252))</f>
        <v>0.61030649543530779</v>
      </c>
      <c r="BM133" s="468">
        <f t="shared" si="15"/>
        <v>0.77618212160589417</v>
      </c>
    </row>
    <row r="134" spans="1:65">
      <c r="A134" s="6">
        <f t="shared" si="16"/>
        <v>1999</v>
      </c>
      <c r="B134" s="464">
        <f>aluminum!P105</f>
        <v>23600000</v>
      </c>
      <c r="C134" s="464">
        <f>antimony!M105</f>
        <v>108000</v>
      </c>
      <c r="D134" s="464">
        <f>bismuth!K105</f>
        <v>3570</v>
      </c>
      <c r="E134" s="464">
        <f>chromium!M105</f>
        <v>4810000</v>
      </c>
      <c r="F134" s="464">
        <f>cobalt!M105</f>
        <v>33900</v>
      </c>
      <c r="G134" s="464">
        <f>copper!M105</f>
        <v>12800000</v>
      </c>
      <c r="H134" s="464">
        <f>gold!I105</f>
        <v>2570</v>
      </c>
      <c r="I134" s="465">
        <f>indium!I105</f>
        <v>0</v>
      </c>
      <c r="J134" s="464">
        <f>lead!K105</f>
        <v>3080000</v>
      </c>
      <c r="K134" s="466">
        <f>lithium!H105</f>
        <v>188000</v>
      </c>
      <c r="L134" s="464">
        <f>manganese!K105</f>
        <v>6390000</v>
      </c>
      <c r="M134" s="464">
        <f>iron!J105</f>
        <v>1020000000</v>
      </c>
      <c r="N134" s="6">
        <f>molybdenum!J105</f>
        <v>129000</v>
      </c>
      <c r="O134" s="464">
        <f>nickel!J105</f>
        <v>1170000</v>
      </c>
      <c r="P134" s="466">
        <f>platinum!M105</f>
        <v>366</v>
      </c>
      <c r="Q134" s="464">
        <f>silver!L105</f>
        <v>17600</v>
      </c>
      <c r="R134" s="464">
        <f>tantalum!L105</f>
        <v>0</v>
      </c>
      <c r="S134" s="464">
        <f>tin!L105</f>
        <v>245000</v>
      </c>
      <c r="T134" s="464">
        <f>vanadium!I105</f>
        <v>41000</v>
      </c>
      <c r="U134" s="464">
        <f>zinc!J105</f>
        <v>7960000</v>
      </c>
      <c r="X134" s="464">
        <f>SUM(B$35:B253)-SUM(B$35:B134)+X$34</f>
        <v>32861000000</v>
      </c>
      <c r="Y134" s="464">
        <f>SUM(C$35:C253)-SUM(C$35:C134)+Y$34</f>
        <v>1803188000</v>
      </c>
      <c r="Z134" s="464">
        <f>SUM(D$35:D253)-SUM(D$35:D134)+Z$34</f>
        <v>619560</v>
      </c>
      <c r="AA134" s="464">
        <f>SUM(E$35:E253)-SUM(E$35:E134)+AA$34</f>
        <v>725610000</v>
      </c>
      <c r="AB134" s="464">
        <f>SUM(F$35:F253)-SUM(F$35:F134)+AB$34</f>
        <v>10102100</v>
      </c>
      <c r="AC134" s="464">
        <f>SUM(G$35:G253)-SUM(G$35:G134)+AC$34</f>
        <v>1012100000</v>
      </c>
      <c r="AD134" s="464">
        <f>SUM(H$35:H253)-SUM(H$35:H134)+AD$34</f>
        <v>83265</v>
      </c>
      <c r="AE134" s="464">
        <f>SUM(I$35:I253)-SUM(I$35:I134)+AE$34</f>
        <v>15000</v>
      </c>
      <c r="AF134" s="464">
        <f>SUM(J$35:J253)-SUM(J$35:J134)+AF$34</f>
        <v>160620000</v>
      </c>
      <c r="AG134" s="464">
        <f>SUM(K$35:K253)-SUM(K$35:K134)+AG$34</f>
        <v>102870000</v>
      </c>
      <c r="AH134" s="464">
        <f>SUM(L$35:L253)-SUM(L$35:L134)+AH$34</f>
        <v>4532030000</v>
      </c>
      <c r="AI134" s="464">
        <f>SUM(M$35:M253)-SUM(M$35:M134)+AI$34</f>
        <v>214978000000</v>
      </c>
      <c r="AJ134" s="464">
        <f>SUM(N$35:N253)-SUM(N$35:N134)+AJ$34</f>
        <v>20504000</v>
      </c>
      <c r="AK134" s="464">
        <f>SUM(O$35:O253)-SUM(O$35:O134)+AK$34</f>
        <v>129590000</v>
      </c>
      <c r="AL134" s="464">
        <f>SUM(P$35:P253)-SUM(P$35:P134)+AL$34</f>
        <v>79025</v>
      </c>
      <c r="AM134" s="464">
        <f>SUM(Q$35:Q253)-SUM(Q$35:Q134)+AM$34</f>
        <v>985400</v>
      </c>
      <c r="AN134" s="464">
        <f>SUM(R$35:R253)-SUM(R$35:R134)+AN$34</f>
        <v>180000</v>
      </c>
      <c r="AO134" s="464">
        <f>SUM(S$35:S253)-SUM(S$35:S134)+AO$34</f>
        <v>21106000</v>
      </c>
      <c r="AP134" s="464">
        <f>SUM(T$35:T253)-SUM(T$35:T134)+AP$34</f>
        <v>64297200</v>
      </c>
      <c r="AQ134" s="464">
        <f>SUM(U$35:U253)-SUM(U$35:U134)+AQ$34</f>
        <v>478580000</v>
      </c>
      <c r="AS134" s="468">
        <f>X134/(X$34+SUM(B$35:B253))</f>
        <v>0.98214986481354638</v>
      </c>
      <c r="AT134" s="468">
        <f>Y134/(Y$34+SUM(C$35:C253))</f>
        <v>0.99738086771263768</v>
      </c>
      <c r="AU134" s="468">
        <f>Z134/(Z$34+SUM(D$35:D253))</f>
        <v>0.90605440187189235</v>
      </c>
      <c r="AV134" s="468">
        <f>AA134/(AA$34+SUM(E$35:E253))</f>
        <v>0.85034497912546692</v>
      </c>
      <c r="AW134" s="468">
        <f>AB134/(AB$34+SUM(F$35:F253))</f>
        <v>0.88316418281020381</v>
      </c>
      <c r="AX134" s="468">
        <f>AC134/(AC$34+SUM(G$35:G253))</f>
        <v>0.71856687052448776</v>
      </c>
      <c r="AY134" s="468">
        <f>AD134/(AD$34+SUM(H$35:H253))</f>
        <v>0.4281461142134329</v>
      </c>
      <c r="AZ134" s="468">
        <f>AE134/(AE$34+SUM(I$35:I253))</f>
        <v>0.48005683872970561</v>
      </c>
      <c r="BA134" s="468">
        <f>AF134/(AF$34+SUM(J$35:J253))</f>
        <v>0.46258189934480526</v>
      </c>
      <c r="BB134" s="468">
        <f>AG134/(AG$34+SUM(K$35:K253))</f>
        <v>0.95397772032190564</v>
      </c>
      <c r="BC134" s="468">
        <f>AH134/(AH$34+SUM(L$35:L253))</f>
        <v>0.9127350876447462</v>
      </c>
      <c r="BD134" s="468">
        <f>AI134/(AI$34+SUM(M$35:M253))</f>
        <v>0.8328545543791519</v>
      </c>
      <c r="BE134" s="468">
        <f>AJ134/(AJ$34+SUM(N$35:N253))</f>
        <v>0.83199994494452179</v>
      </c>
      <c r="BF134" s="468">
        <f>AK134/(AK$34+SUM(O$35:O253))</f>
        <v>0.78812759578389746</v>
      </c>
      <c r="BG134" s="468">
        <f>AL134/(AL$34+SUM(P$35:P253))</f>
        <v>0.9002242785902802</v>
      </c>
      <c r="BH134" s="468">
        <f>AM134/(AM$34+SUM(Q$35:Q253))</f>
        <v>0.53572399395448467</v>
      </c>
      <c r="BI134" s="468">
        <f>AN134/(AN$34+SUM(R$35:R253))</f>
        <v>0.81948927607227895</v>
      </c>
      <c r="BJ134" s="468">
        <f>AO134/(AO$34+SUM(S$35:S253))</f>
        <v>0.55993738973563079</v>
      </c>
      <c r="BK134" s="468">
        <f>AP134/(AP$34+SUM(T$35:T253))</f>
        <v>0.98386373018183393</v>
      </c>
      <c r="BL134" s="468">
        <f>AQ134/(AQ$34+SUM(U$35:U253))</f>
        <v>0.60032162326926797</v>
      </c>
      <c r="BM134" s="468">
        <f t="shared" si="15"/>
        <v>0.77138506070120882</v>
      </c>
    </row>
    <row r="135" spans="1:65">
      <c r="A135" s="6">
        <f t="shared" si="16"/>
        <v>2000</v>
      </c>
      <c r="B135" s="464">
        <f>aluminum!P106</f>
        <v>24300000</v>
      </c>
      <c r="C135" s="464">
        <f>antimony!M106</f>
        <v>118000</v>
      </c>
      <c r="D135" s="464">
        <f>bismuth!K106</f>
        <v>4230</v>
      </c>
      <c r="E135" s="464">
        <f>chromium!M106</f>
        <v>4750000</v>
      </c>
      <c r="F135" s="464">
        <f>cobalt!M106</f>
        <v>39000</v>
      </c>
      <c r="G135" s="464">
        <f>copper!M106</f>
        <v>13200000</v>
      </c>
      <c r="H135" s="464">
        <f>gold!I106</f>
        <v>2590</v>
      </c>
      <c r="I135" s="465">
        <f>indium!I106</f>
        <v>0</v>
      </c>
      <c r="J135" s="464">
        <f>lead!K106</f>
        <v>3200000</v>
      </c>
      <c r="K135" s="466">
        <f>lithium!H106</f>
        <v>204000</v>
      </c>
      <c r="L135" s="464">
        <f>manganese!K106</f>
        <v>6960000</v>
      </c>
      <c r="M135" s="464">
        <f>iron!J106</f>
        <v>969000000</v>
      </c>
      <c r="N135" s="6">
        <f>molybdenum!J106</f>
        <v>135000</v>
      </c>
      <c r="O135" s="464">
        <f>nickel!J106</f>
        <v>1290000</v>
      </c>
      <c r="P135" s="466">
        <f>platinum!M106</f>
        <v>364</v>
      </c>
      <c r="Q135" s="464">
        <f>silver!L106</f>
        <v>18100</v>
      </c>
      <c r="R135" s="464">
        <f>tantalum!L106</f>
        <v>0</v>
      </c>
      <c r="S135" s="464">
        <f>tin!L106</f>
        <v>278000</v>
      </c>
      <c r="T135" s="464">
        <f>vanadium!I106</f>
        <v>41800</v>
      </c>
      <c r="U135" s="464">
        <f>zinc!J106</f>
        <v>8770000</v>
      </c>
      <c r="X135" s="464">
        <f>SUM(B$35:B254)-SUM(B$35:B135)+X$34</f>
        <v>32836700000</v>
      </c>
      <c r="Y135" s="464">
        <f>SUM(C$35:C254)-SUM(C$35:C135)+Y$34</f>
        <v>1803070000</v>
      </c>
      <c r="Z135" s="464">
        <f>SUM(D$35:D254)-SUM(D$35:D135)+Z$34</f>
        <v>615330</v>
      </c>
      <c r="AA135" s="464">
        <f>SUM(E$35:E254)-SUM(E$35:E135)+AA$34</f>
        <v>720860000</v>
      </c>
      <c r="AB135" s="464">
        <f>SUM(F$35:F254)-SUM(F$35:F135)+AB$34</f>
        <v>10063100</v>
      </c>
      <c r="AC135" s="464">
        <f>SUM(G$35:G254)-SUM(G$35:G135)+AC$34</f>
        <v>998900000</v>
      </c>
      <c r="AD135" s="464">
        <f>SUM(H$35:H254)-SUM(H$35:H135)+AD$34</f>
        <v>80675</v>
      </c>
      <c r="AE135" s="464">
        <f>SUM(I$35:I254)-SUM(I$35:I135)+AE$34</f>
        <v>15000</v>
      </c>
      <c r="AF135" s="464">
        <f>SUM(J$35:J254)-SUM(J$35:J135)+AF$34</f>
        <v>157420000</v>
      </c>
      <c r="AG135" s="464">
        <f>SUM(K$35:K254)-SUM(K$35:K135)+AG$34</f>
        <v>102666000</v>
      </c>
      <c r="AH135" s="464">
        <f>SUM(L$35:L254)-SUM(L$35:L135)+AH$34</f>
        <v>4525070000</v>
      </c>
      <c r="AI135" s="464">
        <f>SUM(M$35:M254)-SUM(M$35:M135)+AI$34</f>
        <v>214009000000</v>
      </c>
      <c r="AJ135" s="464">
        <f>SUM(N$35:N254)-SUM(N$35:N135)+AJ$34</f>
        <v>20369000</v>
      </c>
      <c r="AK135" s="464">
        <f>SUM(O$35:O254)-SUM(O$35:O135)+AK$34</f>
        <v>128300000</v>
      </c>
      <c r="AL135" s="464">
        <f>SUM(P$35:P254)-SUM(P$35:P135)+AL$34</f>
        <v>78661</v>
      </c>
      <c r="AM135" s="464">
        <f>SUM(Q$35:Q254)-SUM(Q$35:Q135)+AM$34</f>
        <v>967300</v>
      </c>
      <c r="AN135" s="464">
        <f>SUM(R$35:R254)-SUM(R$35:R135)+AN$34</f>
        <v>180000</v>
      </c>
      <c r="AO135" s="464">
        <f>SUM(S$35:S254)-SUM(S$35:S135)+AO$34</f>
        <v>20828000</v>
      </c>
      <c r="AP135" s="464">
        <f>SUM(T$35:T254)-SUM(T$35:T135)+AP$34</f>
        <v>64255400</v>
      </c>
      <c r="AQ135" s="464">
        <f>SUM(U$35:U254)-SUM(U$35:U135)+AQ$34</f>
        <v>469810000</v>
      </c>
      <c r="AS135" s="468">
        <f>X135/(X$34+SUM(B$35:B254))</f>
        <v>0.98142358619405912</v>
      </c>
      <c r="AT135" s="468">
        <f>Y135/(Y$34+SUM(C$35:C254))</f>
        <v>0.997315599453094</v>
      </c>
      <c r="AU135" s="468">
        <f>Z135/(Z$34+SUM(D$35:D254))</f>
        <v>0.89986838256800239</v>
      </c>
      <c r="AV135" s="468">
        <f>AA135/(AA$34+SUM(E$35:E254))</f>
        <v>0.84477843697355892</v>
      </c>
      <c r="AW135" s="468">
        <f>AB135/(AB$34+SUM(F$35:F254))</f>
        <v>0.879754653788555</v>
      </c>
      <c r="AX135" s="468">
        <f>AC135/(AC$34+SUM(G$35:G254))</f>
        <v>0.70919518522568015</v>
      </c>
      <c r="AY135" s="468">
        <f>AD135/(AD$34+SUM(H$35:H254))</f>
        <v>0.41482841246824836</v>
      </c>
      <c r="AZ135" s="468">
        <f>AE135/(AE$34+SUM(I$35:I254))</f>
        <v>0.48005683872970561</v>
      </c>
      <c r="BA135" s="468">
        <f>AF135/(AF$34+SUM(J$35:J254))</f>
        <v>0.45336597307221543</v>
      </c>
      <c r="BB135" s="468">
        <f>AG135/(AG$34+SUM(K$35:K254))</f>
        <v>0.95208590098735069</v>
      </c>
      <c r="BC135" s="468">
        <f>AH135/(AH$34+SUM(L$35:L254))</f>
        <v>0.9113333678392711</v>
      </c>
      <c r="BD135" s="468">
        <f>AI135/(AI$34+SUM(M$35:M254))</f>
        <v>0.8291005141369252</v>
      </c>
      <c r="BE135" s="468">
        <f>AJ135/(AJ$34+SUM(N$35:N254))</f>
        <v>0.82652198978613756</v>
      </c>
      <c r="BF135" s="468">
        <f>AK135/(AK$34+SUM(O$35:O254))</f>
        <v>0.78028220186028274</v>
      </c>
      <c r="BG135" s="468">
        <f>AL135/(AL$34+SUM(P$35:P254))</f>
        <v>0.8960777219638093</v>
      </c>
      <c r="BH135" s="468">
        <f>AM135/(AM$34+SUM(Q$35:Q254))</f>
        <v>0.52588372168882991</v>
      </c>
      <c r="BI135" s="468">
        <f>AN135/(AN$34+SUM(R$35:R254))</f>
        <v>0.81948927607227895</v>
      </c>
      <c r="BJ135" s="468">
        <f>AO135/(AO$34+SUM(S$35:S254))</f>
        <v>0.55256211283112477</v>
      </c>
      <c r="BK135" s="468">
        <f>AP135/(AP$34+SUM(T$35:T254))</f>
        <v>0.98322411439885116</v>
      </c>
      <c r="BL135" s="468">
        <f>AQ135/(AQ$34+SUM(U$35:U254))</f>
        <v>0.58932070255366864</v>
      </c>
      <c r="BM135" s="468">
        <f t="shared" si="15"/>
        <v>0.76632343462958241</v>
      </c>
    </row>
    <row r="136" spans="1:65">
      <c r="A136" s="6">
        <f t="shared" si="16"/>
        <v>2001</v>
      </c>
      <c r="B136" s="464">
        <f>aluminum!P107</f>
        <v>24300000</v>
      </c>
      <c r="C136" s="464">
        <f>antimony!M107</f>
        <v>157000</v>
      </c>
      <c r="D136" s="464">
        <f>bismuth!K107</f>
        <v>5800</v>
      </c>
      <c r="E136" s="464">
        <f>chromium!M107</f>
        <v>3740000</v>
      </c>
      <c r="F136" s="464">
        <f>cobalt!M107</f>
        <v>46000</v>
      </c>
      <c r="G136" s="464">
        <f>copper!M107</f>
        <v>13700000</v>
      </c>
      <c r="H136" s="464">
        <f>gold!I107</f>
        <v>2600</v>
      </c>
      <c r="I136" s="465">
        <f>indium!I107</f>
        <v>0</v>
      </c>
      <c r="J136" s="464">
        <f>lead!K107</f>
        <v>3120000</v>
      </c>
      <c r="K136" s="466">
        <f>lithium!H107</f>
        <v>210000</v>
      </c>
      <c r="L136" s="464">
        <f>manganese!K107</f>
        <v>7580000</v>
      </c>
      <c r="M136" s="464">
        <f>iron!J107</f>
        <v>937000000</v>
      </c>
      <c r="N136" s="6">
        <f>molybdenum!J107</f>
        <v>132000</v>
      </c>
      <c r="O136" s="464">
        <f>nickel!J107</f>
        <v>1350000</v>
      </c>
      <c r="P136" s="466">
        <f>platinum!M107</f>
        <v>395</v>
      </c>
      <c r="Q136" s="464">
        <f>silver!L107</f>
        <v>18700</v>
      </c>
      <c r="R136" s="464">
        <f>tantalum!L107</f>
        <v>0</v>
      </c>
      <c r="S136" s="464">
        <f>tin!L107</f>
        <v>246000</v>
      </c>
      <c r="T136" s="464">
        <f>vanadium!I107</f>
        <v>51000</v>
      </c>
      <c r="U136" s="464">
        <f>zinc!J107</f>
        <v>8910000</v>
      </c>
      <c r="X136" s="464">
        <f>SUM(B$35:B255)-SUM(B$35:B136)+X$34</f>
        <v>32812400000</v>
      </c>
      <c r="Y136" s="464">
        <f>SUM(C$35:C255)-SUM(C$35:C136)+Y$34</f>
        <v>1802913000</v>
      </c>
      <c r="Z136" s="464">
        <f>SUM(D$35:D255)-SUM(D$35:D136)+Z$34</f>
        <v>609530</v>
      </c>
      <c r="AA136" s="464">
        <f>SUM(E$35:E255)-SUM(E$35:E136)+AA$34</f>
        <v>717120000</v>
      </c>
      <c r="AB136" s="464">
        <f>SUM(F$35:F255)-SUM(F$35:F136)+AB$34</f>
        <v>10017100</v>
      </c>
      <c r="AC136" s="464">
        <f>SUM(G$35:G255)-SUM(G$35:G136)+AC$34</f>
        <v>985200000</v>
      </c>
      <c r="AD136" s="464">
        <f>SUM(H$35:H255)-SUM(H$35:H136)+AD$34</f>
        <v>78075</v>
      </c>
      <c r="AE136" s="464">
        <f>SUM(I$35:I255)-SUM(I$35:I136)+AE$34</f>
        <v>15000</v>
      </c>
      <c r="AF136" s="464">
        <f>SUM(J$35:J255)-SUM(J$35:J136)+AF$34</f>
        <v>154300000</v>
      </c>
      <c r="AG136" s="464">
        <f>SUM(K$35:K255)-SUM(K$35:K136)+AG$34</f>
        <v>102456000</v>
      </c>
      <c r="AH136" s="464">
        <f>SUM(L$35:L255)-SUM(L$35:L136)+AH$34</f>
        <v>4517490000</v>
      </c>
      <c r="AI136" s="464">
        <f>SUM(M$35:M255)-SUM(M$35:M136)+AI$34</f>
        <v>213072000000</v>
      </c>
      <c r="AJ136" s="464">
        <f>SUM(N$35:N255)-SUM(N$35:N136)+AJ$34</f>
        <v>20237000</v>
      </c>
      <c r="AK136" s="464">
        <f>SUM(O$35:O255)-SUM(O$35:O136)+AK$34</f>
        <v>126950000</v>
      </c>
      <c r="AL136" s="464">
        <f>SUM(P$35:P255)-SUM(P$35:P136)+AL$34</f>
        <v>78266</v>
      </c>
      <c r="AM136" s="464">
        <f>SUM(Q$35:Q255)-SUM(Q$35:Q136)+AM$34</f>
        <v>948600</v>
      </c>
      <c r="AN136" s="464">
        <f>SUM(R$35:R255)-SUM(R$35:R136)+AN$34</f>
        <v>180000</v>
      </c>
      <c r="AO136" s="464">
        <f>SUM(S$35:S255)-SUM(S$35:S136)+AO$34</f>
        <v>20582000</v>
      </c>
      <c r="AP136" s="464">
        <f>SUM(T$35:T255)-SUM(T$35:T136)+AP$34</f>
        <v>64204400</v>
      </c>
      <c r="AQ136" s="464">
        <f>SUM(U$35:U255)-SUM(U$35:U136)+AQ$34</f>
        <v>460900000</v>
      </c>
      <c r="AS136" s="468">
        <f>X136/(X$34+SUM(B$35:B255))</f>
        <v>0.98069730757457196</v>
      </c>
      <c r="AT136" s="468">
        <f>Y136/(Y$34+SUM(C$35:C255))</f>
        <v>0.99722875948065026</v>
      </c>
      <c r="AU136" s="468">
        <f>Z136/(Z$34+SUM(D$35:D255))</f>
        <v>0.89138637028370871</v>
      </c>
      <c r="AV136" s="468">
        <f>AA136/(AA$34+SUM(E$35:E255))</f>
        <v>0.84039551746868824</v>
      </c>
      <c r="AW136" s="468">
        <f>AB136/(AB$34+SUM(F$35:F255))</f>
        <v>0.87573315801943086</v>
      </c>
      <c r="AX136" s="468">
        <f>AC136/(AC$34+SUM(G$35:G255))</f>
        <v>0.69946851184737213</v>
      </c>
      <c r="AY136" s="468">
        <f>AD136/(AD$34+SUM(H$35:H255))</f>
        <v>0.40145929102520594</v>
      </c>
      <c r="AZ136" s="468">
        <f>AE136/(AE$34+SUM(I$35:I255))</f>
        <v>0.48005683872970561</v>
      </c>
      <c r="BA136" s="468">
        <f>AF136/(AF$34+SUM(J$35:J255))</f>
        <v>0.44438044495644036</v>
      </c>
      <c r="BB136" s="468">
        <f>AG136/(AG$34+SUM(K$35:K255))</f>
        <v>0.95013843990766178</v>
      </c>
      <c r="BC136" s="468">
        <f>AH136/(AH$34+SUM(L$35:L255))</f>
        <v>0.90980678218905531</v>
      </c>
      <c r="BD136" s="468">
        <f>AI136/(AI$34+SUM(M$35:M255))</f>
        <v>0.82547044632787847</v>
      </c>
      <c r="BE136" s="468">
        <f>AJ136/(AJ$34+SUM(N$35:N255))</f>
        <v>0.8211657669646063</v>
      </c>
      <c r="BF136" s="468">
        <f>AK136/(AK$34+SUM(O$35:O255))</f>
        <v>0.77207190589370922</v>
      </c>
      <c r="BG136" s="468">
        <f>AL136/(AL$34+SUM(P$35:P255))</f>
        <v>0.89157802452574331</v>
      </c>
      <c r="BH136" s="468">
        <f>AM136/(AM$34+SUM(Q$35:Q255))</f>
        <v>0.51571725255249057</v>
      </c>
      <c r="BI136" s="468">
        <f>AN136/(AN$34+SUM(R$35:R255))</f>
        <v>0.81948927607227895</v>
      </c>
      <c r="BJ136" s="468">
        <f>AO136/(AO$34+SUM(S$35:S255))</f>
        <v>0.54603578866382796</v>
      </c>
      <c r="BK136" s="468">
        <f>AP136/(AP$34+SUM(T$35:T255))</f>
        <v>0.9824437219363602</v>
      </c>
      <c r="BL136" s="468">
        <f>AQ136/(AQ$34+SUM(U$35:U255))</f>
        <v>0.57814416850851602</v>
      </c>
      <c r="BM136" s="468">
        <f t="shared" si="15"/>
        <v>0.76114338864639497</v>
      </c>
    </row>
    <row r="137" spans="1:65">
      <c r="A137" s="6">
        <f t="shared" si="16"/>
        <v>2002</v>
      </c>
      <c r="B137" s="464">
        <f>aluminum!P108</f>
        <v>26100000</v>
      </c>
      <c r="C137" s="464">
        <f>antimony!M108</f>
        <v>118000</v>
      </c>
      <c r="D137" s="464">
        <f>bismuth!K108</f>
        <v>6700</v>
      </c>
      <c r="E137" s="464">
        <f>chromium!M108</f>
        <v>4510000</v>
      </c>
      <c r="F137" s="464">
        <f>cobalt!M108</f>
        <v>53400</v>
      </c>
      <c r="G137" s="464">
        <f>copper!M108</f>
        <v>13600000</v>
      </c>
      <c r="H137" s="464">
        <f>gold!I108</f>
        <v>2550</v>
      </c>
      <c r="I137" s="465">
        <f>indium!I108</f>
        <v>0</v>
      </c>
      <c r="J137" s="464">
        <f>lead!K108</f>
        <v>2850000</v>
      </c>
      <c r="K137" s="466">
        <f>lithium!H108</f>
        <v>217000</v>
      </c>
      <c r="L137" s="464">
        <f>manganese!K108</f>
        <v>7800000</v>
      </c>
      <c r="M137" s="464">
        <f>iron!J108</f>
        <v>982000000</v>
      </c>
      <c r="N137" s="6">
        <f>molybdenum!J108</f>
        <v>122000</v>
      </c>
      <c r="O137" s="464">
        <f>nickel!J108</f>
        <v>1350000</v>
      </c>
      <c r="P137" s="466">
        <f>platinum!M108</f>
        <v>414</v>
      </c>
      <c r="Q137" s="464">
        <f>silver!L108</f>
        <v>18800</v>
      </c>
      <c r="R137" s="464">
        <f>tantalum!L108</f>
        <v>0</v>
      </c>
      <c r="S137" s="464">
        <f>tin!L108</f>
        <v>233000</v>
      </c>
      <c r="T137" s="464">
        <f>vanadium!I108</f>
        <v>47900</v>
      </c>
      <c r="U137" s="464">
        <f>zinc!J108</f>
        <v>8880000</v>
      </c>
      <c r="X137" s="464">
        <f>SUM(B$35:B256)-SUM(B$35:B137)+X$34</f>
        <v>32786300000</v>
      </c>
      <c r="Y137" s="464">
        <f>SUM(C$35:C256)-SUM(C$35:C137)+Y$34</f>
        <v>1802795000</v>
      </c>
      <c r="Z137" s="464">
        <f>SUM(D$35:D256)-SUM(D$35:D137)+Z$34</f>
        <v>602830</v>
      </c>
      <c r="AA137" s="464">
        <f>SUM(E$35:E256)-SUM(E$35:E137)+AA$34</f>
        <v>712610000</v>
      </c>
      <c r="AB137" s="464">
        <f>SUM(F$35:F256)-SUM(F$35:F137)+AB$34</f>
        <v>9963700</v>
      </c>
      <c r="AC137" s="464">
        <f>SUM(G$35:G256)-SUM(G$35:G137)+AC$34</f>
        <v>971600000</v>
      </c>
      <c r="AD137" s="464">
        <f>SUM(H$35:H256)-SUM(H$35:H137)+AD$34</f>
        <v>75525</v>
      </c>
      <c r="AE137" s="464">
        <f>SUM(I$35:I256)-SUM(I$35:I137)+AE$34</f>
        <v>15000</v>
      </c>
      <c r="AF137" s="464">
        <f>SUM(J$35:J256)-SUM(J$35:J137)+AF$34</f>
        <v>151450000</v>
      </c>
      <c r="AG137" s="464">
        <f>SUM(K$35:K256)-SUM(K$35:K137)+AG$34</f>
        <v>102239000</v>
      </c>
      <c r="AH137" s="464">
        <f>SUM(L$35:L256)-SUM(L$35:L137)+AH$34</f>
        <v>4509690000</v>
      </c>
      <c r="AI137" s="464">
        <f>SUM(M$35:M256)-SUM(M$35:M137)+AI$34</f>
        <v>212090000000</v>
      </c>
      <c r="AJ137" s="464">
        <f>SUM(N$35:N256)-SUM(N$35:N137)+AJ$34</f>
        <v>20115000</v>
      </c>
      <c r="AK137" s="464">
        <f>SUM(O$35:O256)-SUM(O$35:O137)+AK$34</f>
        <v>125600000</v>
      </c>
      <c r="AL137" s="464">
        <f>SUM(P$35:P256)-SUM(P$35:P137)+AL$34</f>
        <v>77852</v>
      </c>
      <c r="AM137" s="464">
        <f>SUM(Q$35:Q256)-SUM(Q$35:Q137)+AM$34</f>
        <v>929800</v>
      </c>
      <c r="AN137" s="464">
        <f>SUM(R$35:R256)-SUM(R$35:R137)+AN$34</f>
        <v>180000</v>
      </c>
      <c r="AO137" s="464">
        <f>SUM(S$35:S256)-SUM(S$35:S137)+AO$34</f>
        <v>20349000</v>
      </c>
      <c r="AP137" s="464">
        <f>SUM(T$35:T256)-SUM(T$35:T137)+AP$34</f>
        <v>64156500</v>
      </c>
      <c r="AQ137" s="464">
        <f>SUM(U$35:U256)-SUM(U$35:U137)+AQ$34</f>
        <v>452020000</v>
      </c>
      <c r="AS137" s="468">
        <f>X137/(X$34+SUM(B$35:B256))</f>
        <v>0.9799172305388264</v>
      </c>
      <c r="AT137" s="468">
        <f>Y137/(Y$34+SUM(C$35:C256))</f>
        <v>0.99716349122110659</v>
      </c>
      <c r="AU137" s="468">
        <f>Z137/(Z$34+SUM(D$35:D256))</f>
        <v>0.88158818367943848</v>
      </c>
      <c r="AV137" s="468">
        <f>AA137/(AA$34+SUM(E$35:E256))</f>
        <v>0.83511023218340297</v>
      </c>
      <c r="AW137" s="468">
        <f>AB137/(AB$34+SUM(F$35:F256))</f>
        <v>0.8710647259744041</v>
      </c>
      <c r="AX137" s="468">
        <f>AC137/(AC$34+SUM(G$35:G256))</f>
        <v>0.68981283608496424</v>
      </c>
      <c r="AY137" s="468">
        <f>AD137/(AD$34+SUM(H$35:H256))</f>
        <v>0.38834726807145281</v>
      </c>
      <c r="AZ137" s="468">
        <f>AE137/(AE$34+SUM(I$35:I256))</f>
        <v>0.48005683872970561</v>
      </c>
      <c r="BA137" s="468">
        <f>AF137/(AF$34+SUM(J$35:J256))</f>
        <v>0.43617251061991502</v>
      </c>
      <c r="BB137" s="468">
        <f>AG137/(AG$34+SUM(K$35:K256))</f>
        <v>0.94812606345864991</v>
      </c>
      <c r="BC137" s="468">
        <f>AH137/(AH$34+SUM(L$35:L256))</f>
        <v>0.9082358893036091</v>
      </c>
      <c r="BD137" s="468">
        <f>AI137/(AI$34+SUM(M$35:M256))</f>
        <v>0.82166604228467244</v>
      </c>
      <c r="BE137" s="468">
        <f>AJ137/(AJ$34+SUM(N$35:N256))</f>
        <v>0.81621531859925167</v>
      </c>
      <c r="BF137" s="468">
        <f>AK137/(AK$34+SUM(O$35:O256))</f>
        <v>0.7638616099271357</v>
      </c>
      <c r="BG137" s="468">
        <f>AL137/(AL$34+SUM(P$35:P256))</f>
        <v>0.88686188594508686</v>
      </c>
      <c r="BH137" s="468">
        <f>AM137/(AM$34+SUM(Q$35:Q256))</f>
        <v>0.505496417271037</v>
      </c>
      <c r="BI137" s="468">
        <f>AN137/(AN$34+SUM(R$35:R256))</f>
        <v>0.81948927607227895</v>
      </c>
      <c r="BJ137" s="468">
        <f>AO137/(AO$34+SUM(S$35:S256))</f>
        <v>0.53985435154602257</v>
      </c>
      <c r="BK137" s="468">
        <f>AP137/(AP$34+SUM(T$35:T256))</f>
        <v>0.98171076509413824</v>
      </c>
      <c r="BL137" s="468">
        <f>AQ137/(AQ$34+SUM(U$35:U256))</f>
        <v>0.56700526589112477</v>
      </c>
      <c r="BM137" s="468">
        <f t="shared" si="15"/>
        <v>0.7558878101248111</v>
      </c>
    </row>
    <row r="138" spans="1:65">
      <c r="A138" s="6">
        <f t="shared" si="16"/>
        <v>2003</v>
      </c>
      <c r="B138" s="464">
        <f>aluminum!P109</f>
        <v>28000000</v>
      </c>
      <c r="C138" s="464">
        <f>antimony!M109</f>
        <v>116000</v>
      </c>
      <c r="D138" s="464">
        <f>bismuth!K109</f>
        <v>8700</v>
      </c>
      <c r="E138" s="464">
        <f>chromium!M109</f>
        <v>4770000</v>
      </c>
      <c r="F138" s="464">
        <f>cobalt!M109</f>
        <v>54600</v>
      </c>
      <c r="G138" s="464">
        <f>copper!M109</f>
        <v>13800000</v>
      </c>
      <c r="H138" s="464">
        <f>gold!I109</f>
        <v>2540</v>
      </c>
      <c r="I138" s="465">
        <f>indium!I109</f>
        <v>0</v>
      </c>
      <c r="J138" s="464">
        <f>lead!K109</f>
        <v>3200000</v>
      </c>
      <c r="K138" s="466">
        <f>lithium!H109</f>
        <v>256000</v>
      </c>
      <c r="L138" s="464">
        <f>manganese!K109</f>
        <v>8790000</v>
      </c>
      <c r="M138" s="464">
        <f>iron!J109</f>
        <v>1080000000</v>
      </c>
      <c r="N138" s="6">
        <f>molybdenum!J109</f>
        <v>131000</v>
      </c>
      <c r="O138" s="464">
        <f>nickel!J109</f>
        <v>1370000</v>
      </c>
      <c r="P138" s="466">
        <f>platinum!M109</f>
        <v>466</v>
      </c>
      <c r="Q138" s="464">
        <f>silver!L109</f>
        <v>18800</v>
      </c>
      <c r="R138" s="464">
        <f>tantalum!L109</f>
        <v>0</v>
      </c>
      <c r="S138" s="464">
        <f>tin!L109</f>
        <v>258000</v>
      </c>
      <c r="T138" s="464">
        <f>vanadium!I109</f>
        <v>51900</v>
      </c>
      <c r="U138" s="464">
        <f>zinc!J109</f>
        <v>9520000</v>
      </c>
      <c r="X138" s="464">
        <f>SUM(B$35:B257)-SUM(B$35:B138)+X$34</f>
        <v>32758300000</v>
      </c>
      <c r="Y138" s="464">
        <f>SUM(C$35:C257)-SUM(C$35:C138)+Y$34</f>
        <v>1802679000</v>
      </c>
      <c r="Z138" s="464">
        <f>SUM(D$35:D257)-SUM(D$35:D138)+Z$34</f>
        <v>594130</v>
      </c>
      <c r="AA138" s="464">
        <f>SUM(E$35:E257)-SUM(E$35:E138)+AA$34</f>
        <v>707840000</v>
      </c>
      <c r="AB138" s="464">
        <f>SUM(F$35:F257)-SUM(F$35:F138)+AB$34</f>
        <v>9909100</v>
      </c>
      <c r="AC138" s="464">
        <f>SUM(G$35:G257)-SUM(G$35:G138)+AC$34</f>
        <v>957800000</v>
      </c>
      <c r="AD138" s="464">
        <f>SUM(H$35:H257)-SUM(H$35:H138)+AD$34</f>
        <v>72985</v>
      </c>
      <c r="AE138" s="464">
        <f>SUM(I$35:I257)-SUM(I$35:I138)+AE$34</f>
        <v>15000</v>
      </c>
      <c r="AF138" s="464">
        <f>SUM(J$35:J257)-SUM(J$35:J138)+AF$34</f>
        <v>148250000</v>
      </c>
      <c r="AG138" s="464">
        <f>SUM(K$35:K257)-SUM(K$35:K138)+AG$34</f>
        <v>101983000</v>
      </c>
      <c r="AH138" s="464">
        <f>SUM(L$35:L257)-SUM(L$35:L138)+AH$34</f>
        <v>4500900000</v>
      </c>
      <c r="AI138" s="464">
        <f>SUM(M$35:M257)-SUM(M$35:M138)+AI$34</f>
        <v>211010000000</v>
      </c>
      <c r="AJ138" s="464">
        <f>SUM(N$35:N257)-SUM(N$35:N138)+AJ$34</f>
        <v>19984000</v>
      </c>
      <c r="AK138" s="464">
        <f>SUM(O$35:O257)-SUM(O$35:O138)+AK$34</f>
        <v>124230000</v>
      </c>
      <c r="AL138" s="464">
        <f>SUM(P$35:P257)-SUM(P$35:P138)+AL$34</f>
        <v>77386</v>
      </c>
      <c r="AM138" s="464">
        <f>SUM(Q$35:Q257)-SUM(Q$35:Q138)+AM$34</f>
        <v>911000</v>
      </c>
      <c r="AN138" s="464">
        <f>SUM(R$35:R257)-SUM(R$35:R138)+AN$34</f>
        <v>180000</v>
      </c>
      <c r="AO138" s="464">
        <f>SUM(S$35:S257)-SUM(S$35:S138)+AO$34</f>
        <v>20091000</v>
      </c>
      <c r="AP138" s="464">
        <f>SUM(T$35:T257)-SUM(T$35:T138)+AP$34</f>
        <v>64104600</v>
      </c>
      <c r="AQ138" s="464">
        <f>SUM(U$35:U257)-SUM(U$35:U138)+AQ$34</f>
        <v>442500000</v>
      </c>
      <c r="AS138" s="468">
        <f>X138/(X$34+SUM(B$35:B257))</f>
        <v>0.97908036628591932</v>
      </c>
      <c r="AT138" s="468">
        <f>Y138/(Y$34+SUM(C$35:C257))</f>
        <v>0.99709932920325006</v>
      </c>
      <c r="AU138" s="468">
        <f>Z138/(Z$34+SUM(D$35:D257))</f>
        <v>0.86886516525299795</v>
      </c>
      <c r="AV138" s="468">
        <f>AA138/(AA$34+SUM(E$35:E257))</f>
        <v>0.82952025195927637</v>
      </c>
      <c r="AW138" s="468">
        <f>AB138/(AB$34+SUM(F$35:F257))</f>
        <v>0.86629138534409578</v>
      </c>
      <c r="AX138" s="468">
        <f>AC138/(AC$34+SUM(G$35:G257))</f>
        <v>0.68001516509075621</v>
      </c>
      <c r="AY138" s="468">
        <f>AD138/(AD$34+SUM(H$35:H257))</f>
        <v>0.37528666481555756</v>
      </c>
      <c r="AZ138" s="468">
        <f>AE138/(AE$34+SUM(I$35:I257))</f>
        <v>0.48005683872970561</v>
      </c>
      <c r="BA138" s="468">
        <f>AF138/(AF$34+SUM(J$35:J257))</f>
        <v>0.4269565843473252</v>
      </c>
      <c r="BB138" s="468">
        <f>AG138/(AG$34+SUM(K$35:K257))</f>
        <v>0.94575201566626721</v>
      </c>
      <c r="BC138" s="468">
        <f>AH138/(AH$34+SUM(L$35:L257))</f>
        <v>0.90646561385962543</v>
      </c>
      <c r="BD138" s="468">
        <f>AI138/(AI$34+SUM(M$35:M257))</f>
        <v>0.81748197266485334</v>
      </c>
      <c r="BE138" s="468">
        <f>AJ138/(AJ$34+SUM(N$35:N257))</f>
        <v>0.81089967322333811</v>
      </c>
      <c r="BF138" s="468">
        <f>AK138/(AK$34+SUM(O$35:O257))</f>
        <v>0.75552967994624265</v>
      </c>
      <c r="BG138" s="468">
        <f>AL138/(AL$34+SUM(P$35:P257))</f>
        <v>0.88155338213207746</v>
      </c>
      <c r="BH138" s="468">
        <f>AM138/(AM$34+SUM(Q$35:Q257))</f>
        <v>0.49527558198958344</v>
      </c>
      <c r="BI138" s="468">
        <f>AN138/(AN$34+SUM(R$35:R257))</f>
        <v>0.81948927607227895</v>
      </c>
      <c r="BJ138" s="468">
        <f>AO138/(AO$34+SUM(S$35:S257))</f>
        <v>0.53300967010227229</v>
      </c>
      <c r="BK138" s="468">
        <f>AP138/(AP$34+SUM(T$35:T257))</f>
        <v>0.98091660099995626</v>
      </c>
      <c r="BL138" s="468">
        <f>AQ138/(AQ$34+SUM(U$35:U257))</f>
        <v>0.55506355948148911</v>
      </c>
      <c r="BM138" s="468">
        <f t="shared" si="15"/>
        <v>0.75023043885834328</v>
      </c>
    </row>
    <row r="139" spans="1:65">
      <c r="A139" s="6">
        <f t="shared" si="16"/>
        <v>2004</v>
      </c>
      <c r="B139" s="464">
        <f>aluminum!P110</f>
        <v>29900000</v>
      </c>
      <c r="C139" s="464">
        <f>antimony!M110</f>
        <v>142000</v>
      </c>
      <c r="D139" s="464">
        <f>bismuth!K110</f>
        <v>15000</v>
      </c>
      <c r="E139" s="464">
        <f>chromium!M110</f>
        <v>5010000</v>
      </c>
      <c r="F139" s="464">
        <f>cobalt!M110</f>
        <v>60300</v>
      </c>
      <c r="G139" s="464">
        <f>copper!M110</f>
        <v>14700000</v>
      </c>
      <c r="H139" s="464">
        <f>gold!I110</f>
        <v>2420</v>
      </c>
      <c r="I139" s="465">
        <f>indium!I110</f>
        <v>0</v>
      </c>
      <c r="J139" s="464">
        <f>lead!K110</f>
        <v>3150000</v>
      </c>
      <c r="K139" s="466">
        <f>lithium!H110</f>
        <v>261000</v>
      </c>
      <c r="L139" s="464">
        <f>manganese!K110</f>
        <v>9900000</v>
      </c>
      <c r="M139" s="464">
        <f>iron!J110</f>
        <v>1200000000</v>
      </c>
      <c r="N139" s="6">
        <f>molybdenum!J110</f>
        <v>159000</v>
      </c>
      <c r="O139" s="464">
        <f>nickel!J110</f>
        <v>1350000</v>
      </c>
      <c r="P139" s="466">
        <f>platinum!M110</f>
        <v>472</v>
      </c>
      <c r="Q139" s="464">
        <f>silver!L110</f>
        <v>20000</v>
      </c>
      <c r="R139" s="464">
        <f>tantalum!L110</f>
        <v>0</v>
      </c>
      <c r="S139" s="464">
        <f>tin!L110</f>
        <v>298000</v>
      </c>
      <c r="T139" s="464">
        <f>vanadium!I110</f>
        <v>56400</v>
      </c>
      <c r="U139" s="464">
        <f>zinc!J110</f>
        <v>9600000</v>
      </c>
      <c r="X139" s="464">
        <f>SUM(B$35:B258)-SUM(B$35:B139)+X$34</f>
        <v>32728400000</v>
      </c>
      <c r="Y139" s="464">
        <f>SUM(C$35:C258)-SUM(C$35:C139)+Y$34</f>
        <v>1802537000</v>
      </c>
      <c r="Z139" s="464">
        <f>SUM(D$35:D258)-SUM(D$35:D139)+Z$34</f>
        <v>579130</v>
      </c>
      <c r="AA139" s="464">
        <f>SUM(E$35:E258)-SUM(E$35:E139)+AA$34</f>
        <v>702830000</v>
      </c>
      <c r="AB139" s="464">
        <f>SUM(F$35:F258)-SUM(F$35:F139)+AB$34</f>
        <v>9848800</v>
      </c>
      <c r="AC139" s="464">
        <f>SUM(G$35:G258)-SUM(G$35:G139)+AC$34</f>
        <v>943100000</v>
      </c>
      <c r="AD139" s="464">
        <f>SUM(H$35:H258)-SUM(H$35:H139)+AD$34</f>
        <v>70565</v>
      </c>
      <c r="AE139" s="464">
        <f>SUM(I$35:I258)-SUM(I$35:I139)+AE$34</f>
        <v>15000</v>
      </c>
      <c r="AF139" s="464">
        <f>SUM(J$35:J258)-SUM(J$35:J139)+AF$34</f>
        <v>145100000</v>
      </c>
      <c r="AG139" s="464">
        <f>SUM(K$35:K258)-SUM(K$35:K139)+AG$34</f>
        <v>101722000</v>
      </c>
      <c r="AH139" s="464">
        <f>SUM(L$35:L258)-SUM(L$35:L139)+AH$34</f>
        <v>4491000000</v>
      </c>
      <c r="AI139" s="464">
        <f>SUM(M$35:M258)-SUM(M$35:M139)+AI$34</f>
        <v>209810000000</v>
      </c>
      <c r="AJ139" s="464">
        <f>SUM(N$35:N258)-SUM(N$35:N139)+AJ$34</f>
        <v>19825000</v>
      </c>
      <c r="AK139" s="464">
        <f>SUM(O$35:O258)-SUM(O$35:O139)+AK$34</f>
        <v>122880000</v>
      </c>
      <c r="AL139" s="464">
        <f>SUM(P$35:P258)-SUM(P$35:P139)+AL$34</f>
        <v>76914</v>
      </c>
      <c r="AM139" s="464">
        <f>SUM(Q$35:Q258)-SUM(Q$35:Q139)+AM$34</f>
        <v>891000</v>
      </c>
      <c r="AN139" s="464">
        <f>SUM(R$35:R258)-SUM(R$35:R139)+AN$34</f>
        <v>180000</v>
      </c>
      <c r="AO139" s="464">
        <f>SUM(S$35:S258)-SUM(S$35:S139)+AO$34</f>
        <v>19793000</v>
      </c>
      <c r="AP139" s="464">
        <f>SUM(T$35:T258)-SUM(T$35:T139)+AP$34</f>
        <v>64048200</v>
      </c>
      <c r="AQ139" s="464">
        <f>SUM(U$35:U258)-SUM(U$35:U139)+AQ$34</f>
        <v>432900000</v>
      </c>
      <c r="AS139" s="468">
        <f>X139/(X$34+SUM(B$35:B258))</f>
        <v>0.97818671481585073</v>
      </c>
      <c r="AT139" s="468">
        <f>Y139/(Y$34+SUM(C$35:C258))</f>
        <v>0.99702078604346023</v>
      </c>
      <c r="AU139" s="468">
        <f>Z139/(Z$34+SUM(D$35:D258))</f>
        <v>0.84692892658672125</v>
      </c>
      <c r="AV139" s="468">
        <f>AA139/(AA$34+SUM(E$35:E258))</f>
        <v>0.82364901486852704</v>
      </c>
      <c r="AW139" s="468">
        <f>AB139/(AB$34+SUM(F$35:F258))</f>
        <v>0.86101972893370038</v>
      </c>
      <c r="AX139" s="468">
        <f>AC139/(AC$34+SUM(G$35:G258))</f>
        <v>0.66957851555344772</v>
      </c>
      <c r="AY139" s="468">
        <f>AD139/(AD$34+SUM(H$35:H258))</f>
        <v>0.36284309793395653</v>
      </c>
      <c r="AZ139" s="468">
        <f>AE139/(AE$34+SUM(I$35:I258))</f>
        <v>0.48005683872970561</v>
      </c>
      <c r="BA139" s="468">
        <f>AF139/(AF$34+SUM(J$35:J258))</f>
        <v>0.41788465692274462</v>
      </c>
      <c r="BB139" s="468">
        <f>AG139/(AG$34+SUM(K$35:K258))</f>
        <v>0.94333159975293956</v>
      </c>
      <c r="BC139" s="468">
        <f>AH139/(AH$34+SUM(L$35:L258))</f>
        <v>0.90447178827425134</v>
      </c>
      <c r="BD139" s="468">
        <f>AI139/(AI$34+SUM(M$35:M258))</f>
        <v>0.81283300642060985</v>
      </c>
      <c r="BE139" s="468">
        <f>AJ139/(AJ$34+SUM(N$35:N258))</f>
        <v>0.80444785937012997</v>
      </c>
      <c r="BF139" s="468">
        <f>AK139/(AK$34+SUM(O$35:O258))</f>
        <v>0.74731938397966913</v>
      </c>
      <c r="BG139" s="468">
        <f>AL139/(AL$34+SUM(P$35:P258))</f>
        <v>0.87617652848456573</v>
      </c>
      <c r="BH139" s="468">
        <f>AM139/(AM$34+SUM(Q$35:Q258))</f>
        <v>0.48440235296676054</v>
      </c>
      <c r="BI139" s="468">
        <f>AN139/(AN$34+SUM(R$35:R258))</f>
        <v>0.81948927607227895</v>
      </c>
      <c r="BJ139" s="468">
        <f>AO139/(AO$34+SUM(S$35:S258))</f>
        <v>0.52510379773701032</v>
      </c>
      <c r="BK139" s="468">
        <f>AP139/(AP$34+SUM(T$35:T258))</f>
        <v>0.98005357874731924</v>
      </c>
      <c r="BL139" s="468">
        <f>AQ139/(AQ$34+SUM(U$35:U258))</f>
        <v>0.54302150259782289</v>
      </c>
      <c r="BM139" s="468">
        <f t="shared" si="15"/>
        <v>0.74389094773957354</v>
      </c>
    </row>
    <row r="140" spans="1:65">
      <c r="A140" s="6">
        <f t="shared" si="16"/>
        <v>2005</v>
      </c>
      <c r="B140" s="464">
        <f>aluminum!P111</f>
        <v>31900000</v>
      </c>
      <c r="C140" s="464">
        <f>antimony!M111</f>
        <v>172000</v>
      </c>
      <c r="D140" s="464">
        <f>bismuth!K111</f>
        <v>14000</v>
      </c>
      <c r="E140" s="464">
        <f>chromium!M111</f>
        <v>5920000</v>
      </c>
      <c r="F140" s="464">
        <f>cobalt!M111</f>
        <v>65200</v>
      </c>
      <c r="G140" s="464">
        <f>copper!M111</f>
        <v>15000000</v>
      </c>
      <c r="H140" s="464">
        <f>gold!I111</f>
        <v>2470</v>
      </c>
      <c r="I140" s="465">
        <f>indium!I111</f>
        <v>0</v>
      </c>
      <c r="J140" s="464">
        <f>lead!K111</f>
        <v>3470000</v>
      </c>
      <c r="K140" s="466">
        <f>lithium!H111</f>
        <v>342000</v>
      </c>
      <c r="L140" s="464">
        <f>manganese!K111</f>
        <v>11000000</v>
      </c>
      <c r="M140" s="464">
        <f>iron!J111</f>
        <v>1320000000</v>
      </c>
      <c r="N140" s="6">
        <f>molybdenum!J111</f>
        <v>186000</v>
      </c>
      <c r="O140" s="464">
        <f>nickel!J111</f>
        <v>1460000</v>
      </c>
      <c r="P140" s="466">
        <f>platinum!M111</f>
        <v>504</v>
      </c>
      <c r="Q140" s="464">
        <f>silver!L111</f>
        <v>20800</v>
      </c>
      <c r="R140" s="464">
        <f>tantalum!L111</f>
        <v>0</v>
      </c>
      <c r="S140" s="464">
        <f>tin!L111</f>
        <v>296000</v>
      </c>
      <c r="T140" s="464">
        <f>vanadium!I111</f>
        <v>57900</v>
      </c>
      <c r="U140" s="464">
        <f>zinc!J111</f>
        <v>10000000</v>
      </c>
      <c r="X140" s="464">
        <f>SUM(B$35:B259)-SUM(B$35:B140)+X$34</f>
        <v>32696500000</v>
      </c>
      <c r="Y140" s="464">
        <f>SUM(C$35:C259)-SUM(C$35:C140)+Y$34</f>
        <v>1802365000</v>
      </c>
      <c r="Z140" s="464">
        <f>SUM(D$35:D259)-SUM(D$35:D140)+Z$34</f>
        <v>565130</v>
      </c>
      <c r="AA140" s="464">
        <f>SUM(E$35:E259)-SUM(E$35:E140)+AA$34</f>
        <v>696910000</v>
      </c>
      <c r="AB140" s="464">
        <f>SUM(F$35:F259)-SUM(F$35:F140)+AB$34</f>
        <v>9783600</v>
      </c>
      <c r="AC140" s="464">
        <f>SUM(G$35:G259)-SUM(G$35:G140)+AC$34</f>
        <v>928100000</v>
      </c>
      <c r="AD140" s="464">
        <f>SUM(H$35:H259)-SUM(H$35:H140)+AD$34</f>
        <v>68095</v>
      </c>
      <c r="AE140" s="464">
        <f>SUM(I$35:I259)-SUM(I$35:I140)+AE$34</f>
        <v>15000</v>
      </c>
      <c r="AF140" s="464">
        <f>SUM(J$35:J259)-SUM(J$35:J140)+AF$34</f>
        <v>141630000</v>
      </c>
      <c r="AG140" s="464">
        <f>SUM(K$35:K259)-SUM(K$35:K140)+AG$34</f>
        <v>101380000</v>
      </c>
      <c r="AH140" s="464">
        <f>SUM(L$35:L259)-SUM(L$35:L140)+AH$34</f>
        <v>4480000000</v>
      </c>
      <c r="AI140" s="464">
        <f>SUM(M$35:M259)-SUM(M$35:M140)+AI$34</f>
        <v>208490000000</v>
      </c>
      <c r="AJ140" s="464">
        <f>SUM(N$35:N259)-SUM(N$35:N140)+AJ$34</f>
        <v>19639000</v>
      </c>
      <c r="AK140" s="464">
        <f>SUM(O$35:O259)-SUM(O$35:O140)+AK$34</f>
        <v>121420000</v>
      </c>
      <c r="AL140" s="464">
        <f>SUM(P$35:P259)-SUM(P$35:P140)+AL$34</f>
        <v>76410</v>
      </c>
      <c r="AM140" s="464">
        <f>SUM(Q$35:Q259)-SUM(Q$35:Q140)+AM$34</f>
        <v>870200</v>
      </c>
      <c r="AN140" s="464">
        <f>SUM(R$35:R259)-SUM(R$35:R140)+AN$34</f>
        <v>180000</v>
      </c>
      <c r="AO140" s="464">
        <f>SUM(S$35:S259)-SUM(S$35:S140)+AO$34</f>
        <v>19497000</v>
      </c>
      <c r="AP140" s="464">
        <f>SUM(T$35:T259)-SUM(T$35:T140)+AP$34</f>
        <v>63990300</v>
      </c>
      <c r="AQ140" s="464">
        <f>SUM(U$35:U259)-SUM(U$35:U140)+AQ$34</f>
        <v>422900000</v>
      </c>
      <c r="AS140" s="468">
        <f>X140/(X$34+SUM(B$35:B259))</f>
        <v>0.9772332873277173</v>
      </c>
      <c r="AT140" s="468">
        <f>Y140/(Y$34+SUM(C$35:C259))</f>
        <v>0.99692564925836258</v>
      </c>
      <c r="AU140" s="468">
        <f>Z140/(Z$34+SUM(D$35:D259))</f>
        <v>0.82645510383152965</v>
      </c>
      <c r="AV140" s="468">
        <f>AA140/(AA$34+SUM(E$35:E259))</f>
        <v>0.81671134549183333</v>
      </c>
      <c r="AW140" s="468">
        <f>AB140/(AB$34+SUM(F$35:F259))</f>
        <v>0.85531969580007217</v>
      </c>
      <c r="AX140" s="468">
        <f>AC140/(AC$34+SUM(G$35:G259))</f>
        <v>0.65892887316843896</v>
      </c>
      <c r="AY140" s="468">
        <f>AD140/(AD$34+SUM(H$35:H259))</f>
        <v>0.35014243256306626</v>
      </c>
      <c r="AZ140" s="468">
        <f>AE140/(AE$34+SUM(I$35:I259))</f>
        <v>0.48005683872970561</v>
      </c>
      <c r="BA140" s="468">
        <f>AF140/(AF$34+SUM(J$35:J259))</f>
        <v>0.40789113687090506</v>
      </c>
      <c r="BB140" s="468">
        <f>AG140/(AG$34+SUM(K$35:K259))</f>
        <v>0.94016002028030332</v>
      </c>
      <c r="BC140" s="468">
        <f>AH140/(AH$34+SUM(L$35:L259))</f>
        <v>0.90225642651272453</v>
      </c>
      <c r="BD140" s="468">
        <f>AI140/(AI$34+SUM(M$35:M259))</f>
        <v>0.80771914355194196</v>
      </c>
      <c r="BE140" s="468">
        <f>AJ140/(AJ$34+SUM(N$35:N259))</f>
        <v>0.79690045448524505</v>
      </c>
      <c r="BF140" s="468">
        <f>AK140/(AK$34+SUM(O$35:O259))</f>
        <v>0.73844010093433776</v>
      </c>
      <c r="BG140" s="468">
        <f>AL140/(AL$34+SUM(P$35:P259))</f>
        <v>0.87043514238637532</v>
      </c>
      <c r="BH140" s="468">
        <f>AM140/(AM$34+SUM(Q$35:Q259))</f>
        <v>0.47309419478302472</v>
      </c>
      <c r="BI140" s="468">
        <f>AN140/(AN$34+SUM(R$35:R259))</f>
        <v>0.81948927607227895</v>
      </c>
      <c r="BJ140" s="468">
        <f>AO140/(AO$34+SUM(S$35:S259))</f>
        <v>0.51725098491782406</v>
      </c>
      <c r="BK140" s="468">
        <f>AP140/(AP$34+SUM(T$35:T259))</f>
        <v>0.97916760377519718</v>
      </c>
      <c r="BL140" s="468">
        <f>AQ140/(AQ$34+SUM(U$35:U259))</f>
        <v>0.53047769334400396</v>
      </c>
      <c r="BM140" s="468">
        <f t="shared" si="15"/>
        <v>0.7372527702042444</v>
      </c>
    </row>
    <row r="141" spans="1:65">
      <c r="A141" s="6">
        <f t="shared" si="16"/>
        <v>2006</v>
      </c>
      <c r="B141" s="464">
        <f>aluminum!P112</f>
        <v>33900000</v>
      </c>
      <c r="C141" s="464">
        <f>antimony!M112</f>
        <v>173000</v>
      </c>
      <c r="D141" s="464">
        <f>bismuth!K112</f>
        <v>15000</v>
      </c>
      <c r="E141" s="464">
        <f>chromium!M112</f>
        <v>6080000</v>
      </c>
      <c r="F141" s="464">
        <f>cobalt!M112</f>
        <v>70000</v>
      </c>
      <c r="G141" s="464">
        <f>copper!M112</f>
        <v>15100000</v>
      </c>
      <c r="H141" s="464">
        <f>gold!I112</f>
        <v>2370</v>
      </c>
      <c r="I141" s="465">
        <f>indium!I112</f>
        <v>0</v>
      </c>
      <c r="J141" s="464">
        <f>lead!K112</f>
        <v>3630000</v>
      </c>
      <c r="K141" s="466">
        <f>lithium!H112</f>
        <v>392000</v>
      </c>
      <c r="L141" s="464">
        <f>manganese!K112</f>
        <v>11500000</v>
      </c>
      <c r="M141" s="464">
        <f>iron!J112</f>
        <v>1470000000</v>
      </c>
      <c r="N141" s="6">
        <f>molybdenum!J112</f>
        <v>186000</v>
      </c>
      <c r="O141" s="464">
        <f>nickel!J112</f>
        <v>1570000</v>
      </c>
      <c r="P141" s="466">
        <f>platinum!M112</f>
        <v>515</v>
      </c>
      <c r="Q141" s="464">
        <f>silver!L112</f>
        <v>20100</v>
      </c>
      <c r="R141" s="464">
        <f>tantalum!L112</f>
        <v>0</v>
      </c>
      <c r="S141" s="464">
        <f>tin!L112</f>
        <v>293000</v>
      </c>
      <c r="T141" s="464">
        <f>vanadium!I112</f>
        <v>58500</v>
      </c>
      <c r="U141" s="464">
        <f>zinc!J112</f>
        <v>10300000</v>
      </c>
      <c r="X141" s="464">
        <f>SUM(B$35:B260)-SUM(B$35:B141)+X$34</f>
        <v>32662600000</v>
      </c>
      <c r="Y141" s="464">
        <f>SUM(C$35:C260)-SUM(C$35:C141)+Y$34</f>
        <v>1802192000</v>
      </c>
      <c r="Z141" s="464">
        <f>SUM(D$35:D260)-SUM(D$35:D141)+Z$34</f>
        <v>550130</v>
      </c>
      <c r="AA141" s="464">
        <f>SUM(E$35:E260)-SUM(E$35:E141)+AA$34</f>
        <v>690830000</v>
      </c>
      <c r="AB141" s="464">
        <f>SUM(F$35:F260)-SUM(F$35:F141)+AB$34</f>
        <v>9713600</v>
      </c>
      <c r="AC141" s="464">
        <f>SUM(G$35:G260)-SUM(G$35:G141)+AC$34</f>
        <v>913000000</v>
      </c>
      <c r="AD141" s="464">
        <f>SUM(H$35:H260)-SUM(H$35:H141)+AD$34</f>
        <v>65725</v>
      </c>
      <c r="AE141" s="464">
        <f>SUM(I$35:I260)-SUM(I$35:I141)+AE$34</f>
        <v>15000</v>
      </c>
      <c r="AF141" s="464">
        <f>SUM(J$35:J260)-SUM(J$35:J141)+AF$34</f>
        <v>138000000</v>
      </c>
      <c r="AG141" s="464">
        <f>SUM(K$35:K260)-SUM(K$35:K141)+AG$34</f>
        <v>100988000</v>
      </c>
      <c r="AH141" s="464">
        <f>SUM(L$35:L260)-SUM(L$35:L141)+AH$34</f>
        <v>4468500000</v>
      </c>
      <c r="AI141" s="464">
        <f>SUM(M$35:M260)-SUM(M$35:M141)+AI$34</f>
        <v>207020000000</v>
      </c>
      <c r="AJ141" s="464">
        <f>SUM(N$35:N260)-SUM(N$35:N141)+AJ$34</f>
        <v>19453000</v>
      </c>
      <c r="AK141" s="464">
        <f>SUM(O$35:O260)-SUM(O$35:O141)+AK$34</f>
        <v>119850000</v>
      </c>
      <c r="AL141" s="464">
        <f>SUM(P$35:P260)-SUM(P$35:P141)+AL$34</f>
        <v>75895</v>
      </c>
      <c r="AM141" s="464">
        <f>SUM(Q$35:Q260)-SUM(Q$35:Q141)+AM$34</f>
        <v>850100</v>
      </c>
      <c r="AN141" s="464">
        <f>SUM(R$35:R260)-SUM(R$35:R141)+AN$34</f>
        <v>180000</v>
      </c>
      <c r="AO141" s="464">
        <f>SUM(S$35:S260)-SUM(S$35:S141)+AO$34</f>
        <v>19204000</v>
      </c>
      <c r="AP141" s="464">
        <f>SUM(T$35:T260)-SUM(T$35:T141)+AP$34</f>
        <v>63931800</v>
      </c>
      <c r="AQ141" s="464">
        <f>SUM(U$35:U260)-SUM(U$35:U141)+AQ$34</f>
        <v>412600000</v>
      </c>
      <c r="AS141" s="468">
        <f>X141/(X$34+SUM(B$35:B260))</f>
        <v>0.97622008382151915</v>
      </c>
      <c r="AT141" s="468">
        <f>Y141/(Y$34+SUM(C$35:C260))</f>
        <v>0.99682995935242136</v>
      </c>
      <c r="AU141" s="468">
        <f>Z141/(Z$34+SUM(D$35:D260))</f>
        <v>0.80451886516525295</v>
      </c>
      <c r="AV141" s="468">
        <f>AA141/(AA$34+SUM(E$35:E260))</f>
        <v>0.8095861715373911</v>
      </c>
      <c r="AW141" s="468">
        <f>AB141/(AB$34+SUM(F$35:F260))</f>
        <v>0.84920002832531805</v>
      </c>
      <c r="AX141" s="468">
        <f>AC141/(AC$34+SUM(G$35:G260))</f>
        <v>0.64820823316753018</v>
      </c>
      <c r="AY141" s="468">
        <f>AD141/(AD$34+SUM(H$35:H260))</f>
        <v>0.33795596417075452</v>
      </c>
      <c r="AZ141" s="468">
        <f>AE141/(AE$34+SUM(I$35:I260))</f>
        <v>0.48005683872970561</v>
      </c>
      <c r="BA141" s="468">
        <f>AF141/(AF$34+SUM(J$35:J260))</f>
        <v>0.39743682050543594</v>
      </c>
      <c r="BB141" s="468">
        <f>AG141/(AG$34+SUM(K$35:K260))</f>
        <v>0.93652475959821724</v>
      </c>
      <c r="BC141" s="468">
        <f>AH141/(AH$34+SUM(L$35:L260))</f>
        <v>0.8999403664893102</v>
      </c>
      <c r="BD141" s="468">
        <f>AI141/(AI$34+SUM(M$35:M260))</f>
        <v>0.80202415990274367</v>
      </c>
      <c r="BE141" s="468">
        <f>AJ141/(AJ$34+SUM(N$35:N260))</f>
        <v>0.78935304960036012</v>
      </c>
      <c r="BF141" s="468">
        <f>AK141/(AK$34+SUM(O$35:O260))</f>
        <v>0.72889183081024855</v>
      </c>
      <c r="BG141" s="468">
        <f>AL141/(AL$34+SUM(P$35:P260))</f>
        <v>0.86456844825826407</v>
      </c>
      <c r="BH141" s="468">
        <f>AM141/(AM$34+SUM(Q$35:Q260))</f>
        <v>0.46216659961508771</v>
      </c>
      <c r="BI141" s="468">
        <f>AN141/(AN$34+SUM(R$35:R260))</f>
        <v>0.81948927607227895</v>
      </c>
      <c r="BJ141" s="468">
        <f>AO141/(AO$34+SUM(S$35:S260))</f>
        <v>0.50947776141775103</v>
      </c>
      <c r="BK141" s="468">
        <f>AP141/(AP$34+SUM(T$35:T260))</f>
        <v>0.9782724477152811</v>
      </c>
      <c r="BL141" s="468">
        <f>AQ141/(AQ$34+SUM(U$35:U260))</f>
        <v>0.51755756981257039</v>
      </c>
      <c r="BM141" s="468">
        <f t="shared" si="15"/>
        <v>0.73041396170337203</v>
      </c>
    </row>
    <row r="142" spans="1:65">
      <c r="A142" s="6">
        <f t="shared" si="16"/>
        <v>2007</v>
      </c>
      <c r="B142" s="464">
        <f>aluminum!P113</f>
        <v>37900000</v>
      </c>
      <c r="C142" s="464">
        <f>antimony!M113</f>
        <v>180000</v>
      </c>
      <c r="D142" s="464">
        <f>bismuth!K113</f>
        <v>15400</v>
      </c>
      <c r="E142" s="464">
        <f>chromium!M113</f>
        <v>6929999.9999999991</v>
      </c>
      <c r="F142" s="464">
        <f>cobalt!M113</f>
        <v>73700</v>
      </c>
      <c r="G142" s="464">
        <f>copper!M113</f>
        <v>15500000</v>
      </c>
      <c r="H142" s="464">
        <f>gold!I113</f>
        <v>2350</v>
      </c>
      <c r="I142" s="465">
        <f>indium!I113</f>
        <v>0</v>
      </c>
      <c r="J142" s="464">
        <f>lead!K113</f>
        <v>3710000</v>
      </c>
      <c r="K142" s="466">
        <f>lithium!H113</f>
        <v>378000</v>
      </c>
      <c r="L142" s="464">
        <f>manganese!K113</f>
        <v>12000000</v>
      </c>
      <c r="M142" s="464">
        <f>iron!J113</f>
        <v>1680000000</v>
      </c>
      <c r="N142" s="6">
        <f>molybdenum!J113</f>
        <v>212000</v>
      </c>
      <c r="O142" s="464">
        <f>nickel!J113</f>
        <v>1740000</v>
      </c>
      <c r="P142" s="466">
        <f>platinum!M113</f>
        <v>509</v>
      </c>
      <c r="Q142" s="464">
        <f>silver!L113</f>
        <v>20800</v>
      </c>
      <c r="R142" s="464">
        <f>tantalum!L113</f>
        <v>0</v>
      </c>
      <c r="S142" s="464">
        <f>tin!L113</f>
        <v>301000</v>
      </c>
      <c r="T142" s="464">
        <f>vanadium!I113</f>
        <v>61600</v>
      </c>
      <c r="U142" s="464">
        <f>zinc!J113</f>
        <v>11100000</v>
      </c>
      <c r="X142" s="464">
        <f>SUM(B$35:B261)-SUM(B$35:B142)+X$34</f>
        <v>32624700000</v>
      </c>
      <c r="Y142" s="464">
        <f>SUM(C$35:C261)-SUM(C$35:C142)+Y$34</f>
        <v>1802012000</v>
      </c>
      <c r="Z142" s="464">
        <f>SUM(D$35:D261)-SUM(D$35:D142)+Z$34</f>
        <v>534730</v>
      </c>
      <c r="AA142" s="464">
        <f>SUM(E$35:E261)-SUM(E$35:E142)+AA$34</f>
        <v>683900000</v>
      </c>
      <c r="AB142" s="464">
        <f>SUM(F$35:F261)-SUM(F$35:F142)+AB$34</f>
        <v>9639900</v>
      </c>
      <c r="AC142" s="464">
        <f>SUM(G$35:G261)-SUM(G$35:G142)+AC$34</f>
        <v>897500000</v>
      </c>
      <c r="AD142" s="464">
        <f>SUM(H$35:H261)-SUM(H$35:H142)+AD$34</f>
        <v>63375</v>
      </c>
      <c r="AE142" s="464">
        <f>SUM(I$35:I261)-SUM(I$35:I142)+AE$34</f>
        <v>15000</v>
      </c>
      <c r="AF142" s="464">
        <f>SUM(J$35:J261)-SUM(J$35:J142)+AF$34</f>
        <v>134290000</v>
      </c>
      <c r="AG142" s="464">
        <f>SUM(K$35:K261)-SUM(K$35:K142)+AG$34</f>
        <v>100610000</v>
      </c>
      <c r="AH142" s="464">
        <f>SUM(L$35:L261)-SUM(L$35:L142)+AH$34</f>
        <v>4456500000</v>
      </c>
      <c r="AI142" s="464">
        <f>SUM(M$35:M261)-SUM(M$35:M142)+AI$34</f>
        <v>205340000000</v>
      </c>
      <c r="AJ142" s="464">
        <f>SUM(N$35:N261)-SUM(N$35:N142)+AJ$34</f>
        <v>19241000</v>
      </c>
      <c r="AK142" s="464">
        <f>SUM(O$35:O261)-SUM(O$35:O142)+AK$34</f>
        <v>118110000</v>
      </c>
      <c r="AL142" s="464">
        <f>SUM(P$35:P261)-SUM(P$35:P142)+AL$34</f>
        <v>75386</v>
      </c>
      <c r="AM142" s="464">
        <f>SUM(Q$35:Q261)-SUM(Q$35:Q142)+AM$34</f>
        <v>829300</v>
      </c>
      <c r="AN142" s="464">
        <f>SUM(R$35:R261)-SUM(R$35:R142)+AN$34</f>
        <v>180000</v>
      </c>
      <c r="AO142" s="464">
        <f>SUM(S$35:S261)-SUM(S$35:S142)+AO$34</f>
        <v>18903000</v>
      </c>
      <c r="AP142" s="464">
        <f>SUM(T$35:T261)-SUM(T$35:T142)+AP$34</f>
        <v>63870200</v>
      </c>
      <c r="AQ142" s="464">
        <f>SUM(U$35:U261)-SUM(U$35:U142)+AQ$34</f>
        <v>401500000</v>
      </c>
      <c r="AS142" s="468">
        <f>X142/(X$34+SUM(B$35:B261))</f>
        <v>0.97508732827919131</v>
      </c>
      <c r="AT142" s="468">
        <f>Y142/(Y$34+SUM(C$35:C261))</f>
        <v>0.99673039760057502</v>
      </c>
      <c r="AU142" s="468">
        <f>Z142/(Z$34+SUM(D$35:D261))</f>
        <v>0.78199766013454231</v>
      </c>
      <c r="AV142" s="468">
        <f>AA142/(AA$34+SUM(E$35:E261))</f>
        <v>0.80146487951365997</v>
      </c>
      <c r="AW142" s="468">
        <f>AB142/(AB$34+SUM(F$35:F261))</f>
        <v>0.84275689271261256</v>
      </c>
      <c r="AX142" s="468">
        <f>AC142/(AC$34+SUM(G$35:G261))</f>
        <v>0.63720360270302123</v>
      </c>
      <c r="AY142" s="468">
        <f>AD142/(AD$34+SUM(H$35:H261))</f>
        <v>0.32587233517415853</v>
      </c>
      <c r="AZ142" s="468">
        <f>AE142/(AE$34+SUM(I$35:I261))</f>
        <v>0.48005683872970561</v>
      </c>
      <c r="BA142" s="468">
        <f>AF142/(AF$34+SUM(J$35:J261))</f>
        <v>0.38675210598315213</v>
      </c>
      <c r="BB142" s="468">
        <f>AG142/(AG$34+SUM(K$35:K261))</f>
        <v>0.93301932965477719</v>
      </c>
      <c r="BC142" s="468">
        <f>AH142/(AH$34+SUM(L$35:L261))</f>
        <v>0.89752360820400823</v>
      </c>
      <c r="BD142" s="468">
        <f>AI142/(AI$34+SUM(M$35:M261))</f>
        <v>0.79551560716080272</v>
      </c>
      <c r="BE142" s="468">
        <f>AJ142/(AJ$34+SUM(N$35:N261))</f>
        <v>0.7807506311294159</v>
      </c>
      <c r="BF142" s="468">
        <f>AK142/(AK$34+SUM(O$35:O261))</f>
        <v>0.7183096715644427</v>
      </c>
      <c r="BG142" s="468">
        <f>AL142/(AL$34+SUM(P$35:P261))</f>
        <v>0.85877010396465503</v>
      </c>
      <c r="BH142" s="468">
        <f>AM142/(AM$34+SUM(Q$35:Q261))</f>
        <v>0.45085844143135184</v>
      </c>
      <c r="BI142" s="468">
        <f>AN142/(AN$34+SUM(R$35:R261))</f>
        <v>0.81948927607227895</v>
      </c>
      <c r="BJ142" s="468">
        <f>AO142/(AO$34+SUM(S$35:S261))</f>
        <v>0.50149229973337583</v>
      </c>
      <c r="BK142" s="468">
        <f>AP142/(AP$34+SUM(T$35:T261))</f>
        <v>0.97732985603509592</v>
      </c>
      <c r="BL142" s="468">
        <f>AQ142/(AQ$34+SUM(U$35:U261))</f>
        <v>0.5036339415408313</v>
      </c>
      <c r="BM142" s="468">
        <f t="shared" si="15"/>
        <v>0.72323074036608292</v>
      </c>
    </row>
    <row r="143" spans="1:65">
      <c r="A143" s="6">
        <f t="shared" si="16"/>
        <v>2008</v>
      </c>
      <c r="B143" s="464">
        <f>aluminum!P114</f>
        <v>39700000</v>
      </c>
      <c r="C143" s="464">
        <f>antimony!M114</f>
        <v>185000</v>
      </c>
      <c r="D143" s="464">
        <f>bismuth!K114</f>
        <v>16000</v>
      </c>
      <c r="E143" s="464">
        <f>chromium!M114</f>
        <v>7320000</v>
      </c>
      <c r="F143" s="464">
        <f>cobalt!M114</f>
        <v>79900</v>
      </c>
      <c r="G143" s="464">
        <f>copper!M114</f>
        <v>15600000</v>
      </c>
      <c r="H143" s="464">
        <f>gold!I114</f>
        <v>2300</v>
      </c>
      <c r="I143" s="465">
        <f>indium!I114</f>
        <v>0</v>
      </c>
      <c r="J143" s="464">
        <f>lead!K114</f>
        <v>3880000</v>
      </c>
      <c r="K143" s="466">
        <f>lithium!H114</f>
        <v>449000</v>
      </c>
      <c r="L143" s="464">
        <f>manganese!K114</f>
        <v>13400000</v>
      </c>
      <c r="M143" s="464">
        <f>iron!J114</f>
        <v>1730000000</v>
      </c>
      <c r="N143" s="6">
        <f>molybdenum!J114</f>
        <v>221000</v>
      </c>
      <c r="O143" s="464">
        <f>nickel!J114</f>
        <v>1630000</v>
      </c>
      <c r="P143" s="466">
        <f>platinum!M114</f>
        <v>468</v>
      </c>
      <c r="Q143" s="464">
        <f>silver!L114</f>
        <v>21300</v>
      </c>
      <c r="R143" s="464">
        <f>tantalum!L114</f>
        <v>0</v>
      </c>
      <c r="S143" s="464">
        <f>tin!L114</f>
        <v>258000</v>
      </c>
      <c r="T143" s="464">
        <f>vanadium!I114</f>
        <v>58800</v>
      </c>
      <c r="U143" s="464">
        <f>zinc!J114</f>
        <v>11900000</v>
      </c>
      <c r="X143" s="464">
        <f>SUM(B$35:B262)-SUM(B$35:B143)+X$34</f>
        <v>32585000000</v>
      </c>
      <c r="Y143" s="464">
        <f>SUM(C$35:C262)-SUM(C$35:C143)+Y$34</f>
        <v>1801827000</v>
      </c>
      <c r="Z143" s="464">
        <f>SUM(D$35:D262)-SUM(D$35:D143)+Z$34</f>
        <v>518730</v>
      </c>
      <c r="AA143" s="464">
        <f>SUM(E$35:E262)-SUM(E$35:E143)+AA$34</f>
        <v>676580000</v>
      </c>
      <c r="AB143" s="464">
        <f>SUM(F$35:F262)-SUM(F$35:F143)+AB$34</f>
        <v>9560000</v>
      </c>
      <c r="AC143" s="464">
        <f>SUM(G$35:G262)-SUM(G$35:G143)+AC$34</f>
        <v>881900000</v>
      </c>
      <c r="AD143" s="464">
        <f>SUM(H$35:H262)-SUM(H$35:H143)+AD$34</f>
        <v>61075</v>
      </c>
      <c r="AE143" s="464">
        <f>SUM(I$35:I262)-SUM(I$35:I143)+AE$34</f>
        <v>15000</v>
      </c>
      <c r="AF143" s="464">
        <f>SUM(J$35:J262)-SUM(J$35:J143)+AF$34</f>
        <v>130410000</v>
      </c>
      <c r="AG143" s="464">
        <f>SUM(K$35:K262)-SUM(K$35:K143)+AG$34</f>
        <v>100161000</v>
      </c>
      <c r="AH143" s="464">
        <f>SUM(L$35:L262)-SUM(L$35:L143)+AH$34</f>
        <v>4443100000</v>
      </c>
      <c r="AI143" s="464">
        <f>SUM(M$35:M262)-SUM(M$35:M143)+AI$34</f>
        <v>203610000000</v>
      </c>
      <c r="AJ143" s="464">
        <f>SUM(N$35:N262)-SUM(N$35:N143)+AJ$34</f>
        <v>19020000</v>
      </c>
      <c r="AK143" s="464">
        <f>SUM(O$35:O262)-SUM(O$35:O143)+AK$34</f>
        <v>116480000</v>
      </c>
      <c r="AL143" s="464">
        <f>SUM(P$35:P262)-SUM(P$35:P143)+AL$34</f>
        <v>74918</v>
      </c>
      <c r="AM143" s="464">
        <f>SUM(Q$35:Q262)-SUM(Q$35:Q143)+AM$34</f>
        <v>808000</v>
      </c>
      <c r="AN143" s="464">
        <f>SUM(R$35:R262)-SUM(R$35:R143)+AN$34</f>
        <v>180000</v>
      </c>
      <c r="AO143" s="464">
        <f>SUM(S$35:S262)-SUM(S$35:S143)+AO$34</f>
        <v>18645000</v>
      </c>
      <c r="AP143" s="464">
        <f>SUM(T$35:T262)-SUM(T$35:T143)+AP$34</f>
        <v>63811400</v>
      </c>
      <c r="AQ143" s="464">
        <f>SUM(U$35:U262)-SUM(U$35:U143)+AQ$34</f>
        <v>389600000</v>
      </c>
      <c r="AS143" s="468">
        <f>X143/(X$34+SUM(B$35:B262))</f>
        <v>0.97390077432060518</v>
      </c>
      <c r="AT143" s="468">
        <f>Y143/(Y$34+SUM(C$35:C262))</f>
        <v>0.99662807024451072</v>
      </c>
      <c r="AU143" s="468">
        <f>Z143/(Z$34+SUM(D$35:D262))</f>
        <v>0.75859900555718052</v>
      </c>
      <c r="AV143" s="468">
        <f>AA143/(AA$34+SUM(E$35:E262))</f>
        <v>0.792886545081667</v>
      </c>
      <c r="AW143" s="468">
        <f>AB143/(AB$34+SUM(F$35:F262))</f>
        <v>0.83577172940928601</v>
      </c>
      <c r="AX143" s="468">
        <f>AC143/(AC$34+SUM(G$35:G262))</f>
        <v>0.62612797462261216</v>
      </c>
      <c r="AY143" s="468">
        <f>AD143/(AD$34+SUM(H$35:H262))</f>
        <v>0.31404580466685178</v>
      </c>
      <c r="AZ143" s="468">
        <f>AE143/(AE$34+SUM(I$35:I262))</f>
        <v>0.48005683872970561</v>
      </c>
      <c r="BA143" s="468">
        <f>AF143/(AF$34+SUM(J$35:J262))</f>
        <v>0.37557779537763697</v>
      </c>
      <c r="BB143" s="468">
        <f>AG143/(AG$34+SUM(K$35:K262))</f>
        <v>0.92885547239391852</v>
      </c>
      <c r="BC143" s="468">
        <f>AH143/(AH$34+SUM(L$35:L262))</f>
        <v>0.89482489478542104</v>
      </c>
      <c r="BD143" s="468">
        <f>AI143/(AI$34+SUM(M$35:M262))</f>
        <v>0.78881334749201826</v>
      </c>
      <c r="BE143" s="468">
        <f>AJ143/(AJ$34+SUM(N$35:N262))</f>
        <v>0.77178301564791285</v>
      </c>
      <c r="BF143" s="468">
        <f>AK143/(AK$34+SUM(O$35:O262))</f>
        <v>0.70839649939739469</v>
      </c>
      <c r="BG143" s="468">
        <f>AL143/(AL$34+SUM(P$35:P262))</f>
        <v>0.85343881687347811</v>
      </c>
      <c r="BH143" s="468">
        <f>AM143/(AM$34+SUM(Q$35:Q262))</f>
        <v>0.43927845252204545</v>
      </c>
      <c r="BI143" s="468">
        <f>AN143/(AN$34+SUM(R$35:R262))</f>
        <v>0.81948927607227895</v>
      </c>
      <c r="BJ143" s="468">
        <f>AO143/(AO$34+SUM(S$35:S262))</f>
        <v>0.49464761828962556</v>
      </c>
      <c r="BK143" s="468">
        <f>AP143/(AP$34+SUM(T$35:T262))</f>
        <v>0.97643010943128283</v>
      </c>
      <c r="BL143" s="468">
        <f>AQ143/(AQ$34+SUM(U$35:U262))</f>
        <v>0.48870680852878678</v>
      </c>
      <c r="BM143" s="468">
        <f t="shared" si="15"/>
        <v>0.71591294247221104</v>
      </c>
    </row>
    <row r="144" spans="1:65">
      <c r="A144" s="6">
        <f t="shared" si="16"/>
        <v>2009</v>
      </c>
      <c r="B144" s="464">
        <f>aluminum!P115</f>
        <v>37200000</v>
      </c>
      <c r="C144" s="464">
        <f>antimony!M115</f>
        <v>158000</v>
      </c>
      <c r="D144" s="464">
        <f>bismuth!K115</f>
        <v>14000</v>
      </c>
      <c r="E144" s="464">
        <f>chromium!M115</f>
        <v>6010000</v>
      </c>
      <c r="F144" s="464">
        <f>cobalt!M115</f>
        <v>81200</v>
      </c>
      <c r="G144" s="464">
        <f>copper!M115</f>
        <v>16100000</v>
      </c>
      <c r="H144" s="464">
        <f>gold!I115</f>
        <v>2490</v>
      </c>
      <c r="I144" s="465">
        <f>indium!I115</f>
        <v>0</v>
      </c>
      <c r="J144" s="464">
        <f>lead!K115</f>
        <v>3780000</v>
      </c>
      <c r="K144" s="466">
        <f>lithium!H115</f>
        <v>366000</v>
      </c>
      <c r="L144" s="464">
        <f>manganese!K115</f>
        <v>11300000</v>
      </c>
      <c r="M144" s="464">
        <f>iron!J115</f>
        <v>1710000000</v>
      </c>
      <c r="N144" s="6">
        <f>molybdenum!J115</f>
        <v>221000</v>
      </c>
      <c r="O144" s="464">
        <f>nickel!J115</f>
        <v>1410000</v>
      </c>
      <c r="P144" s="466">
        <f>platinum!M115</f>
        <v>450</v>
      </c>
      <c r="Q144" s="464">
        <f>silver!L115</f>
        <v>22300</v>
      </c>
      <c r="R144" s="464">
        <f>tantalum!L115</f>
        <v>0</v>
      </c>
      <c r="S144" s="464">
        <f>tin!L115</f>
        <v>237000</v>
      </c>
      <c r="T144" s="464">
        <f>vanadium!I115</f>
        <v>71700</v>
      </c>
      <c r="U144" s="464">
        <f>zinc!J115</f>
        <v>11600000</v>
      </c>
      <c r="X144" s="464">
        <f>SUM(B$35:B263)-SUM(B$35:B144)+X$34</f>
        <v>32547800000</v>
      </c>
      <c r="Y144" s="464">
        <f>SUM(C$35:C263)-SUM(C$35:C144)+Y$34</f>
        <v>1801669000</v>
      </c>
      <c r="Z144" s="464">
        <f>SUM(D$35:D263)-SUM(D$35:D144)+Z$34</f>
        <v>504730</v>
      </c>
      <c r="AA144" s="464">
        <f>SUM(E$35:E263)-SUM(E$35:E144)+AA$34</f>
        <v>670570000</v>
      </c>
      <c r="AB144" s="464">
        <f>SUM(F$35:F263)-SUM(F$35:F144)+AB$34</f>
        <v>9478800</v>
      </c>
      <c r="AC144" s="464">
        <f>SUM(G$35:G263)-SUM(G$35:G144)+AC$34</f>
        <v>865800000</v>
      </c>
      <c r="AD144" s="464">
        <f>SUM(H$35:H263)-SUM(H$35:H144)+AD$34</f>
        <v>58585</v>
      </c>
      <c r="AE144" s="464">
        <f>SUM(I$35:I263)-SUM(I$35:I144)+AE$34</f>
        <v>15000</v>
      </c>
      <c r="AF144" s="464">
        <f>SUM(J$35:J263)-SUM(J$35:J144)+AF$34</f>
        <v>126630000</v>
      </c>
      <c r="AG144" s="464">
        <f>SUM(K$35:K263)-SUM(K$35:K144)+AG$34</f>
        <v>99795000</v>
      </c>
      <c r="AH144" s="464">
        <f>SUM(L$35:L263)-SUM(L$35:L144)+AH$34</f>
        <v>4431800000</v>
      </c>
      <c r="AI144" s="464">
        <f>SUM(M$35:M263)-SUM(M$35:M144)+AI$34</f>
        <v>201900000000</v>
      </c>
      <c r="AJ144" s="464">
        <f>SUM(N$35:N263)-SUM(N$35:N144)+AJ$34</f>
        <v>18799000</v>
      </c>
      <c r="AK144" s="464">
        <f>SUM(O$35:O263)-SUM(O$35:O144)+AK$34</f>
        <v>115070000</v>
      </c>
      <c r="AL144" s="464">
        <f>SUM(P$35:P263)-SUM(P$35:P144)+AL$34</f>
        <v>74468</v>
      </c>
      <c r="AM144" s="464">
        <f>SUM(Q$35:Q263)-SUM(Q$35:Q144)+AM$34</f>
        <v>785700</v>
      </c>
      <c r="AN144" s="464">
        <f>SUM(R$35:R263)-SUM(R$35:R144)+AN$34</f>
        <v>180000</v>
      </c>
      <c r="AO144" s="464">
        <f>SUM(S$35:S263)-SUM(S$35:S144)+AO$34</f>
        <v>18408000</v>
      </c>
      <c r="AP144" s="464">
        <f>SUM(T$35:T263)-SUM(T$35:T144)+AP$34</f>
        <v>63739700</v>
      </c>
      <c r="AQ144" s="464">
        <f>SUM(U$35:U263)-SUM(U$35:U144)+AQ$34</f>
        <v>378000000</v>
      </c>
      <c r="AS144" s="468">
        <f>X144/(X$34+SUM(B$35:B263))</f>
        <v>0.97278894038460006</v>
      </c>
      <c r="AT144" s="468">
        <f>Y144/(Y$34+SUM(C$35:C263))</f>
        <v>0.99654067715122341</v>
      </c>
      <c r="AU144" s="468">
        <f>Z144/(Z$34+SUM(D$35:D263))</f>
        <v>0.73812518280198891</v>
      </c>
      <c r="AV144" s="468">
        <f>AA144/(AA$34+SUM(E$35:E263))</f>
        <v>0.78584340437998979</v>
      </c>
      <c r="AW144" s="468">
        <f>AB144/(AB$34+SUM(F$35:F263))</f>
        <v>0.82867291513857111</v>
      </c>
      <c r="AX144" s="468">
        <f>AC144/(AC$34+SUM(G$35:G263))</f>
        <v>0.61469735846270279</v>
      </c>
      <c r="AY144" s="468">
        <f>AD144/(AD$34+SUM(H$35:H263))</f>
        <v>0.30124229990024581</v>
      </c>
      <c r="AZ144" s="468">
        <f>AE144/(AE$34+SUM(I$35:I263))</f>
        <v>0.48005683872970561</v>
      </c>
      <c r="BA144" s="468">
        <f>AF144/(AF$34+SUM(J$35:J263))</f>
        <v>0.36469148246814026</v>
      </c>
      <c r="BB144" s="468">
        <f>AG144/(AG$34+SUM(K$35:K263))</f>
        <v>0.92546132594074637</v>
      </c>
      <c r="BC144" s="468">
        <f>AH144/(AH$34+SUM(L$35:L263))</f>
        <v>0.89254911406676174</v>
      </c>
      <c r="BD144" s="468">
        <f>AI144/(AI$34+SUM(M$35:M263))</f>
        <v>0.78218857059397129</v>
      </c>
      <c r="BE144" s="468">
        <f>AJ144/(AJ$34+SUM(N$35:N263))</f>
        <v>0.76281540016640981</v>
      </c>
      <c r="BF144" s="468">
        <f>AK144/(AK$34+SUM(O$35:O263))</f>
        <v>0.69982130138786236</v>
      </c>
      <c r="BG144" s="468">
        <f>AL144/(AL$34+SUM(P$35:P263))</f>
        <v>0.84831257928580805</v>
      </c>
      <c r="BH144" s="468">
        <f>AM144/(AM$34+SUM(Q$35:Q263))</f>
        <v>0.42715480216159796</v>
      </c>
      <c r="BI144" s="468">
        <f>AN144/(AN$34+SUM(R$35:R263))</f>
        <v>0.81948927607227895</v>
      </c>
      <c r="BJ144" s="468">
        <f>AO144/(AO$34+SUM(S$35:S263))</f>
        <v>0.48836006207966892</v>
      </c>
      <c r="BK144" s="468">
        <f>AP144/(AP$34+SUM(T$35:T263))</f>
        <v>0.97533296943989845</v>
      </c>
      <c r="BL144" s="468">
        <f>AQ144/(AQ$34+SUM(U$35:U263))</f>
        <v>0.4741559897943568</v>
      </c>
      <c r="BM144" s="468">
        <f t="shared" si="15"/>
        <v>0.70891502452032651</v>
      </c>
    </row>
    <row r="145" spans="1:65">
      <c r="A145" s="6">
        <f t="shared" si="16"/>
        <v>2010</v>
      </c>
      <c r="B145" s="464">
        <f>aluminum!P116</f>
        <v>41800000</v>
      </c>
      <c r="C145" s="464">
        <f>antimony!M116</f>
        <v>182000</v>
      </c>
      <c r="D145" s="464">
        <f>bismuth!K116</f>
        <v>16000</v>
      </c>
      <c r="E145" s="464">
        <f>chromium!M116</f>
        <v>7510000</v>
      </c>
      <c r="F145" s="464">
        <f>cobalt!M116</f>
        <v>110000</v>
      </c>
      <c r="G145" s="464">
        <f>copper!M116</f>
        <v>16100000</v>
      </c>
      <c r="H145" s="464">
        <f>gold!I116</f>
        <v>2590</v>
      </c>
      <c r="I145" s="465">
        <f>indium!I116</f>
        <v>0</v>
      </c>
      <c r="J145" s="464">
        <f>lead!K116</f>
        <v>4160000</v>
      </c>
      <c r="K145" s="466">
        <f>lithium!H116</f>
        <v>481000</v>
      </c>
      <c r="L145" s="464">
        <f>manganese!K116</f>
        <v>14700000</v>
      </c>
      <c r="M145" s="464">
        <f>iron!J116</f>
        <v>1870000000</v>
      </c>
      <c r="N145" s="6">
        <f>molybdenum!J116</f>
        <v>246000</v>
      </c>
      <c r="O145" s="464">
        <f>nickel!J116</f>
        <v>1710000</v>
      </c>
      <c r="P145" s="466">
        <f>platinum!M116</f>
        <v>472</v>
      </c>
      <c r="Q145" s="464">
        <f>silver!L116</f>
        <v>23300</v>
      </c>
      <c r="R145" s="464">
        <f>tantalum!L116</f>
        <v>0</v>
      </c>
      <c r="S145" s="464">
        <f>tin!L116</f>
        <v>266000</v>
      </c>
      <c r="T145" s="464">
        <f>vanadium!I116</f>
        <v>71500</v>
      </c>
      <c r="U145" s="464">
        <f>zinc!J116</f>
        <v>12300000</v>
      </c>
      <c r="X145" s="464">
        <f>SUM(B$35:B264)-SUM(B$35:B145)+X$34</f>
        <v>32506000000</v>
      </c>
      <c r="Y145" s="464">
        <f>SUM(C$35:C264)-SUM(C$35:C145)+Y$34</f>
        <v>1801487000</v>
      </c>
      <c r="Z145" s="464">
        <f>SUM(D$35:D264)-SUM(D$35:D145)+Z$34</f>
        <v>488730</v>
      </c>
      <c r="AA145" s="464">
        <f>SUM(E$35:E264)-SUM(E$35:E145)+AA$34</f>
        <v>663060000</v>
      </c>
      <c r="AB145" s="464">
        <f>SUM(F$35:F264)-SUM(F$35:F145)+AB$34</f>
        <v>9368800</v>
      </c>
      <c r="AC145" s="464">
        <f>SUM(G$35:G264)-SUM(G$35:G145)+AC$34</f>
        <v>849700000</v>
      </c>
      <c r="AD145" s="464">
        <f>SUM(H$35:H264)-SUM(H$35:H145)+AD$34</f>
        <v>55995</v>
      </c>
      <c r="AE145" s="464">
        <f>SUM(I$35:I264)-SUM(I$35:I145)+AE$34</f>
        <v>15000</v>
      </c>
      <c r="AF145" s="464">
        <f>SUM(J$35:J264)-SUM(J$35:J145)+AF$34</f>
        <v>122470000</v>
      </c>
      <c r="AG145" s="464">
        <f>SUM(K$35:K264)-SUM(K$35:K145)+AG$34</f>
        <v>99314000</v>
      </c>
      <c r="AH145" s="464">
        <f>SUM(L$35:L264)-SUM(L$35:L145)+AH$34</f>
        <v>4417100000</v>
      </c>
      <c r="AI145" s="464">
        <f>SUM(M$35:M264)-SUM(M$35:M145)+AI$34</f>
        <v>200030000000</v>
      </c>
      <c r="AJ145" s="464">
        <f>SUM(N$35:N264)-SUM(N$35:N145)+AJ$34</f>
        <v>18553000</v>
      </c>
      <c r="AK145" s="464">
        <f>SUM(O$35:O264)-SUM(O$35:O145)+AK$34</f>
        <v>113360000</v>
      </c>
      <c r="AL145" s="464">
        <f>SUM(P$35:P264)-SUM(P$35:P145)+AL$34</f>
        <v>73996</v>
      </c>
      <c r="AM145" s="464">
        <f>SUM(Q$35:Q264)-SUM(Q$35:Q145)+AM$34</f>
        <v>762400</v>
      </c>
      <c r="AN145" s="464">
        <f>SUM(R$35:R264)-SUM(R$35:R145)+AN$34</f>
        <v>180000</v>
      </c>
      <c r="AO145" s="464">
        <f>SUM(S$35:S264)-SUM(S$35:S145)+AO$34</f>
        <v>18142000</v>
      </c>
      <c r="AP145" s="464">
        <f>SUM(T$35:T264)-SUM(T$35:T145)+AP$34</f>
        <v>63668200</v>
      </c>
      <c r="AQ145" s="464">
        <f>SUM(U$35:U264)-SUM(U$35:U145)+AQ$34</f>
        <v>365700000</v>
      </c>
      <c r="AS145" s="468">
        <f>X145/(X$34+SUM(B$35:B264))</f>
        <v>0.97153962160704599</v>
      </c>
      <c r="AT145" s="468">
        <f>Y145/(Y$34+SUM(C$35:C264))</f>
        <v>0.99644000915768993</v>
      </c>
      <c r="AU145" s="468">
        <f>Z145/(Z$34+SUM(D$35:D264))</f>
        <v>0.71472652822462712</v>
      </c>
      <c r="AV145" s="468">
        <f>AA145/(AA$34+SUM(E$35:E264))</f>
        <v>0.7770424082619205</v>
      </c>
      <c r="AW145" s="468">
        <f>AB145/(AB$34+SUM(F$35:F264))</f>
        <v>0.81905629482110032</v>
      </c>
      <c r="AX145" s="468">
        <f>AC145/(AC$34+SUM(G$35:G264))</f>
        <v>0.60326674230279342</v>
      </c>
      <c r="AY145" s="468">
        <f>AD145/(AD$34+SUM(H$35:H264))</f>
        <v>0.28792459815506122</v>
      </c>
      <c r="AZ145" s="468">
        <f>AE145/(AE$34+SUM(I$35:I264))</f>
        <v>0.48005683872970561</v>
      </c>
      <c r="BA145" s="468">
        <f>AF145/(AF$34+SUM(J$35:J264))</f>
        <v>0.35271077831377351</v>
      </c>
      <c r="BB145" s="468">
        <f>AG145/(AG$34+SUM(K$35:K264))</f>
        <v>0.92100071270583983</v>
      </c>
      <c r="BC145" s="468">
        <f>AH145/(AH$34+SUM(L$35:L264))</f>
        <v>0.88958858516726691</v>
      </c>
      <c r="BD145" s="468">
        <f>AI145/(AI$34+SUM(M$35:M264))</f>
        <v>0.77494393153002517</v>
      </c>
      <c r="BE145" s="468">
        <f>AJ145/(AJ$34+SUM(N$35:N264))</f>
        <v>0.75283334854446515</v>
      </c>
      <c r="BF145" s="468">
        <f>AK145/(AK$34+SUM(O$35:O264))</f>
        <v>0.68942159316353591</v>
      </c>
      <c r="BG145" s="468">
        <f>AL145/(AL$34+SUM(P$35:P264))</f>
        <v>0.84293572563829644</v>
      </c>
      <c r="BH145" s="468">
        <f>AM145/(AM$34+SUM(Q$35:Q264))</f>
        <v>0.41448749035000926</v>
      </c>
      <c r="BI145" s="468">
        <f>AN145/(AN$34+SUM(R$35:R264))</f>
        <v>0.81948927607227895</v>
      </c>
      <c r="BJ145" s="468">
        <f>AO145/(AO$34+SUM(S$35:S264))</f>
        <v>0.48130314245161632</v>
      </c>
      <c r="BK145" s="468">
        <f>AP145/(AP$34+SUM(T$35:T264))</f>
        <v>0.97423888981111206</v>
      </c>
      <c r="BL145" s="468">
        <f>AQ145/(AQ$34+SUM(U$35:U264))</f>
        <v>0.45872710441215947</v>
      </c>
      <c r="BM145" s="468">
        <f t="shared" si="15"/>
        <v>0.70108668097101601</v>
      </c>
    </row>
    <row r="146" spans="1:65">
      <c r="A146" s="6">
        <f t="shared" si="16"/>
        <v>2011</v>
      </c>
      <c r="B146" s="464">
        <f>aluminum!P117</f>
        <v>46800000</v>
      </c>
      <c r="C146" s="464">
        <f>antimony!M117</f>
        <v>187000</v>
      </c>
      <c r="D146" s="464">
        <f>bismuth!K117</f>
        <v>16700</v>
      </c>
      <c r="E146" s="464">
        <f>chromium!M117</f>
        <v>8350000</v>
      </c>
      <c r="F146" s="464">
        <f>cobalt!M117</f>
        <v>102000</v>
      </c>
      <c r="G146" s="464">
        <f>copper!M117</f>
        <v>16100000</v>
      </c>
      <c r="H146" s="464">
        <f>gold!I117</f>
        <v>2680</v>
      </c>
      <c r="I146" s="465">
        <f>indium!I117</f>
        <v>0</v>
      </c>
      <c r="J146" s="464">
        <f>lead!K117</f>
        <v>4750000</v>
      </c>
      <c r="K146" s="466">
        <f>lithium!H117</f>
        <v>610000</v>
      </c>
      <c r="L146" s="464">
        <f>manganese!K117</f>
        <v>15400000</v>
      </c>
      <c r="M146" s="464">
        <f>iron!J117</f>
        <v>2030000000</v>
      </c>
      <c r="N146" s="6">
        <f>molybdenum!J117</f>
        <v>264000</v>
      </c>
      <c r="O146" s="464">
        <f>nickel!J117</f>
        <v>2340000</v>
      </c>
      <c r="P146" s="466">
        <f>platinum!M117</f>
        <v>491</v>
      </c>
      <c r="Q146" s="464">
        <f>silver!L117</f>
        <v>23300</v>
      </c>
      <c r="R146" s="464">
        <f>tantalum!L117</f>
        <v>0</v>
      </c>
      <c r="S146" s="464">
        <f>tin!L117</f>
        <v>268000</v>
      </c>
      <c r="T146" s="464">
        <f>vanadium!I117</f>
        <v>74900</v>
      </c>
      <c r="U146" s="464">
        <f>zinc!J117</f>
        <v>12500000</v>
      </c>
      <c r="X146" s="464">
        <f>SUM(B$35:B265)-SUM(B$35:B146)+X$34</f>
        <v>32459200000</v>
      </c>
      <c r="Y146" s="464">
        <f>SUM(C$35:C265)-SUM(C$35:C146)+Y$34</f>
        <v>1801300000</v>
      </c>
      <c r="Z146" s="464">
        <f>SUM(D$35:D265)-SUM(D$35:D146)+Z$34</f>
        <v>472030</v>
      </c>
      <c r="AA146" s="464">
        <f>SUM(E$35:E265)-SUM(E$35:E146)+AA$34</f>
        <v>654710000</v>
      </c>
      <c r="AB146" s="464">
        <f>SUM(F$35:F265)-SUM(F$35:F146)+AB$34</f>
        <v>9266800</v>
      </c>
      <c r="AC146" s="464">
        <f>SUM(G$35:G265)-SUM(G$35:G146)+AC$34</f>
        <v>833600000</v>
      </c>
      <c r="AD146" s="464">
        <f>SUM(H$35:H265)-SUM(H$35:H146)+AD$34</f>
        <v>53315</v>
      </c>
      <c r="AE146" s="464">
        <f>SUM(I$35:I265)-SUM(I$35:I146)+AE$34</f>
        <v>15000</v>
      </c>
      <c r="AF146" s="464">
        <f>SUM(J$35:J265)-SUM(J$35:J146)+AF$34</f>
        <v>117720000</v>
      </c>
      <c r="AG146" s="464">
        <f>SUM(K$35:K265)-SUM(K$35:K146)+AG$34</f>
        <v>98704000</v>
      </c>
      <c r="AH146" s="464">
        <f>SUM(L$35:L265)-SUM(L$35:L146)+AH$34</f>
        <v>4401700000</v>
      </c>
      <c r="AI146" s="464">
        <f>SUM(M$35:M265)-SUM(M$35:M146)+AI$34</f>
        <v>198000000000</v>
      </c>
      <c r="AJ146" s="464">
        <f>SUM(N$35:N265)-SUM(N$35:N146)+AJ$34</f>
        <v>18289000</v>
      </c>
      <c r="AK146" s="464">
        <f>SUM(O$35:O265)-SUM(O$35:O146)+AK$34</f>
        <v>111020000</v>
      </c>
      <c r="AL146" s="464">
        <f>SUM(P$35:P265)-SUM(P$35:P146)+AL$34</f>
        <v>73505</v>
      </c>
      <c r="AM146" s="464">
        <f>SUM(Q$35:Q265)-SUM(Q$35:Q146)+AM$34</f>
        <v>739100</v>
      </c>
      <c r="AN146" s="464">
        <f>SUM(R$35:R265)-SUM(R$35:R146)+AN$34</f>
        <v>180000</v>
      </c>
      <c r="AO146" s="464">
        <f>SUM(S$35:S265)-SUM(S$35:S146)+AO$34</f>
        <v>17874000</v>
      </c>
      <c r="AP146" s="464">
        <f>SUM(T$35:T265)-SUM(T$35:T146)+AP$34</f>
        <v>63593300</v>
      </c>
      <c r="AQ146" s="464">
        <f>SUM(U$35:U265)-SUM(U$35:U146)+AQ$34</f>
        <v>353200000</v>
      </c>
      <c r="AS146" s="468">
        <f>X146/(X$34+SUM(B$35:B265))</f>
        <v>0.97014086278432987</v>
      </c>
      <c r="AT146" s="468">
        <f>Y146/(Y$34+SUM(C$35:C265))</f>
        <v>0.99633657555993849</v>
      </c>
      <c r="AU146" s="468">
        <f>Z146/(Z$34+SUM(D$35:D265))</f>
        <v>0.69030418250950565</v>
      </c>
      <c r="AV146" s="468">
        <f>AA146/(AA$34+SUM(E$35:E265))</f>
        <v>0.76725701311067163</v>
      </c>
      <c r="AW146" s="468">
        <f>AB146/(AB$34+SUM(F$35:F265))</f>
        <v>0.8101390650721727</v>
      </c>
      <c r="AX146" s="468">
        <f>AC146/(AC$34+SUM(G$35:G265))</f>
        <v>0.59183612614288417</v>
      </c>
      <c r="AY146" s="468">
        <f>AD146/(AD$34+SUM(H$35:H265))</f>
        <v>0.27414411912915598</v>
      </c>
      <c r="AZ146" s="468">
        <f>AE146/(AE$34+SUM(I$35:I265))</f>
        <v>0.48005683872970561</v>
      </c>
      <c r="BA146" s="468">
        <f>AF146/(AF$34+SUM(J$35:J265))</f>
        <v>0.33903088775289797</v>
      </c>
      <c r="BB146" s="468">
        <f>AG146/(AG$34+SUM(K$35:K265))</f>
        <v>0.91534380195055287</v>
      </c>
      <c r="BC146" s="468">
        <f>AH146/(AH$34+SUM(L$35:L265))</f>
        <v>0.88648707870112942</v>
      </c>
      <c r="BD146" s="468">
        <f>AI146/(AI$34+SUM(M$35:M265))</f>
        <v>0.76707943030017989</v>
      </c>
      <c r="BE146" s="468">
        <f>AJ146/(AJ$34+SUM(N$35:N265))</f>
        <v>0.74212090290140265</v>
      </c>
      <c r="BF146" s="468">
        <f>AK146/(AK$34+SUM(O$35:O265))</f>
        <v>0.67519041348814179</v>
      </c>
      <c r="BG146" s="468">
        <f>AL146/(AL$34+SUM(P$35:P265))</f>
        <v>0.83734243084819415</v>
      </c>
      <c r="BH146" s="468">
        <f>AM146/(AM$34+SUM(Q$35:Q265))</f>
        <v>0.40182017853842056</v>
      </c>
      <c r="BI146" s="468">
        <f>AN146/(AN$34+SUM(R$35:R265))</f>
        <v>0.81948927607227895</v>
      </c>
      <c r="BJ146" s="468">
        <f>AO146/(AO$34+SUM(S$35:S265))</f>
        <v>0.47419316327748817</v>
      </c>
      <c r="BK146" s="468">
        <f>AP146/(AP$34+SUM(T$35:T265))</f>
        <v>0.97309278401815968</v>
      </c>
      <c r="BL146" s="468">
        <f>AQ146/(AQ$34+SUM(U$35:U265))</f>
        <v>0.44304734284488578</v>
      </c>
      <c r="BM146" s="468">
        <f t="shared" si="15"/>
        <v>0.69272262368660498</v>
      </c>
    </row>
    <row r="147" spans="1:65">
      <c r="A147" s="6">
        <f t="shared" si="16"/>
        <v>2012</v>
      </c>
      <c r="B147" s="464">
        <f>aluminum!P118</f>
        <v>49300000</v>
      </c>
      <c r="C147" s="464">
        <f>antimony!M118</f>
        <v>181000</v>
      </c>
      <c r="D147" s="464">
        <f>bismuth!K118</f>
        <v>16700</v>
      </c>
      <c r="E147" s="464">
        <f>chromium!M118</f>
        <v>8310000</v>
      </c>
      <c r="F147" s="464">
        <f>cobalt!M118</f>
        <v>96800</v>
      </c>
      <c r="G147" s="464">
        <f>copper!M118</f>
        <v>16700000</v>
      </c>
      <c r="H147" s="464">
        <f>gold!I118</f>
        <v>2740</v>
      </c>
      <c r="I147" s="465">
        <f>indium!I118</f>
        <v>0</v>
      </c>
      <c r="J147" s="464">
        <f>lead!K118</f>
        <v>5080000</v>
      </c>
      <c r="K147" s="466">
        <f>lithium!H118</f>
        <v>634000</v>
      </c>
      <c r="L147" s="464">
        <f>manganese!K118</f>
        <v>16200000</v>
      </c>
      <c r="M147" s="464">
        <f>iron!J118</f>
        <v>2070000000</v>
      </c>
      <c r="N147" s="6">
        <f>molybdenum!J118</f>
        <v>272000</v>
      </c>
      <c r="O147" s="464">
        <f>nickel!J118</f>
        <v>2570000</v>
      </c>
      <c r="P147" s="466">
        <f>platinum!M118</f>
        <v>423</v>
      </c>
      <c r="Q147" s="464">
        <f>silver!L118</f>
        <v>24300</v>
      </c>
      <c r="R147" s="464">
        <f>tantalum!L118</f>
        <v>0</v>
      </c>
      <c r="S147" s="464">
        <f>tin!L118</f>
        <v>254000</v>
      </c>
      <c r="T147" s="464">
        <f>vanadium!I118</f>
        <v>81400</v>
      </c>
      <c r="U147" s="464">
        <f>zinc!J118</f>
        <v>13300000</v>
      </c>
      <c r="X147" s="464">
        <f>SUM(B$35:B266)-SUM(B$35:B147)+X$34</f>
        <v>32409900000</v>
      </c>
      <c r="Y147" s="464">
        <f>SUM(C$35:C266)-SUM(C$35:C147)+Y$34</f>
        <v>1801119000</v>
      </c>
      <c r="Z147" s="464">
        <f>SUM(D$35:D266)-SUM(D$35:D147)+Z$34</f>
        <v>455330</v>
      </c>
      <c r="AA147" s="464">
        <f>SUM(E$35:E266)-SUM(E$35:E147)+AA$34</f>
        <v>646400000</v>
      </c>
      <c r="AB147" s="464">
        <f>SUM(F$35:F266)-SUM(F$35:F147)+AB$34</f>
        <v>9170000</v>
      </c>
      <c r="AC147" s="464">
        <f>SUM(G$35:G266)-SUM(G$35:G147)+AC$34</f>
        <v>816900000</v>
      </c>
      <c r="AD147" s="464">
        <f>SUM(H$35:H266)-SUM(H$35:H147)+AD$34</f>
        <v>50575</v>
      </c>
      <c r="AE147" s="464">
        <f>SUM(I$35:I266)-SUM(I$35:I147)+AE$34</f>
        <v>15000</v>
      </c>
      <c r="AF147" s="464">
        <f>SUM(J$35:J266)-SUM(J$35:J147)+AF$34</f>
        <v>112640000</v>
      </c>
      <c r="AG147" s="464">
        <f>SUM(K$35:K266)-SUM(K$35:K147)+AG$34</f>
        <v>98070000</v>
      </c>
      <c r="AH147" s="464">
        <f>SUM(L$35:L266)-SUM(L$35:L147)+AH$34</f>
        <v>4385500000</v>
      </c>
      <c r="AI147" s="464">
        <f>SUM(M$35:M266)-SUM(M$35:M147)+AI$34</f>
        <v>195930000000</v>
      </c>
      <c r="AJ147" s="464">
        <f>SUM(N$35:N266)-SUM(N$35:N147)+AJ$34</f>
        <v>18017000</v>
      </c>
      <c r="AK147" s="464">
        <f>SUM(O$35:O266)-SUM(O$35:O147)+AK$34</f>
        <v>108450000</v>
      </c>
      <c r="AL147" s="464">
        <f>SUM(P$35:P266)-SUM(P$35:P147)+AL$34</f>
        <v>73082</v>
      </c>
      <c r="AM147" s="464">
        <f>SUM(Q$35:Q266)-SUM(Q$35:Q147)+AM$34</f>
        <v>714800</v>
      </c>
      <c r="AN147" s="464">
        <f>SUM(R$35:R266)-SUM(R$35:R147)+AN$34</f>
        <v>180000</v>
      </c>
      <c r="AO147" s="464">
        <f>SUM(S$35:S266)-SUM(S$35:S147)+AO$34</f>
        <v>17620000</v>
      </c>
      <c r="AP147" s="464">
        <f>SUM(T$35:T266)-SUM(T$35:T147)+AP$34</f>
        <v>63511900</v>
      </c>
      <c r="AQ147" s="464">
        <f>SUM(U$35:U266)-SUM(U$35:U147)+AQ$34</f>
        <v>339900000</v>
      </c>
      <c r="AS147" s="468">
        <f>X147/(X$34+SUM(B$35:B266))</f>
        <v>0.96866738393903273</v>
      </c>
      <c r="AT147" s="468">
        <f>Y147/(Y$34+SUM(C$35:C266))</f>
        <v>0.99623646068724858</v>
      </c>
      <c r="AU147" s="468">
        <f>Z147/(Z$34+SUM(D$35:D266))</f>
        <v>0.66588183679438429</v>
      </c>
      <c r="AV147" s="468">
        <f>AA147/(AA$34+SUM(E$35:E266))</f>
        <v>0.75751849410385996</v>
      </c>
      <c r="AW147" s="468">
        <f>AB147/(AB$34+SUM(F$35:F266))</f>
        <v>0.80167643919279841</v>
      </c>
      <c r="AX147" s="468">
        <f>AC147/(AC$34+SUM(G$35:G266))</f>
        <v>0.57997952428757438</v>
      </c>
      <c r="AY147" s="468">
        <f>AD147/(AD$34+SUM(H$35:H266))</f>
        <v>0.26005512191610364</v>
      </c>
      <c r="AZ147" s="468">
        <f>AE147/(AE$34+SUM(I$35:I266))</f>
        <v>0.48005683872970561</v>
      </c>
      <c r="BA147" s="468">
        <f>AF147/(AF$34+SUM(J$35:J266))</f>
        <v>0.32440060479516164</v>
      </c>
      <c r="BB147" s="468">
        <f>AG147/(AG$34+SUM(K$35:K266))</f>
        <v>0.90946432421473011</v>
      </c>
      <c r="BC147" s="468">
        <f>AH147/(AH$34+SUM(L$35:L266))</f>
        <v>0.8832244550159718</v>
      </c>
      <c r="BD147" s="468">
        <f>AI147/(AI$34+SUM(M$35:M266))</f>
        <v>0.75905996352885985</v>
      </c>
      <c r="BE147" s="468">
        <f>AJ147/(AJ$34+SUM(N$35:N266))</f>
        <v>0.7310838376933988</v>
      </c>
      <c r="BF147" s="468">
        <f>AK147/(AK$34+SUM(O$35:O266))</f>
        <v>0.65956044264807223</v>
      </c>
      <c r="BG147" s="468">
        <f>AL147/(AL$34+SUM(P$35:P266))</f>
        <v>0.83252376751578427</v>
      </c>
      <c r="BH147" s="468">
        <f>AM147/(AM$34+SUM(Q$35:Q266))</f>
        <v>0.38860920527569071</v>
      </c>
      <c r="BI147" s="468">
        <f>AN147/(AN$34+SUM(R$35:R266))</f>
        <v>0.81948927607227895</v>
      </c>
      <c r="BJ147" s="468">
        <f>AO147/(AO$34+SUM(S$35:S266))</f>
        <v>0.46745460092588909</v>
      </c>
      <c r="BK147" s="468">
        <f>AP147/(AP$34+SUM(T$35:T266))</f>
        <v>0.97184721644077221</v>
      </c>
      <c r="BL147" s="468">
        <f>AQ147/(AQ$34+SUM(U$35:U266))</f>
        <v>0.42636407653730657</v>
      </c>
      <c r="BM147" s="468">
        <f t="shared" si="15"/>
        <v>0.68415769351573097</v>
      </c>
    </row>
    <row r="148" spans="1:65">
      <c r="A148" s="6">
        <f t="shared" si="16"/>
        <v>2013</v>
      </c>
      <c r="B148" s="464">
        <f>aluminum!P119</f>
        <v>52200000</v>
      </c>
      <c r="C148" s="464">
        <f>antimony!M119</f>
        <v>193000</v>
      </c>
      <c r="D148" s="464">
        <f>bismuth!K119</f>
        <v>17100</v>
      </c>
      <c r="E148" s="464">
        <f>chromium!M119</f>
        <v>11500000</v>
      </c>
      <c r="F148" s="464">
        <f>cobalt!M119</f>
        <v>103000</v>
      </c>
      <c r="G148" s="464">
        <f>copper!M119</f>
        <v>18400000</v>
      </c>
      <c r="H148" s="464">
        <f>gold!I119</f>
        <v>2960</v>
      </c>
      <c r="I148" s="465">
        <f>indium!I119</f>
        <v>0</v>
      </c>
      <c r="J148" s="464">
        <f>lead!K119</f>
        <v>4930000</v>
      </c>
      <c r="K148" s="466">
        <f>lithium!H119</f>
        <v>582000</v>
      </c>
      <c r="L148" s="464">
        <f>manganese!K119</f>
        <v>17200000</v>
      </c>
      <c r="M148" s="464">
        <f>iron!J119</f>
        <v>2230000000</v>
      </c>
      <c r="N148" s="6">
        <f>molybdenum!J119</f>
        <v>281000</v>
      </c>
      <c r="O148" s="464">
        <f>nickel!J119</f>
        <v>2610000</v>
      </c>
      <c r="P148" s="466">
        <f>platinum!M119</f>
        <v>459</v>
      </c>
      <c r="Q148" s="464">
        <f>silver!L119</f>
        <v>26700</v>
      </c>
      <c r="R148" s="464">
        <f>tantalum!L119</f>
        <v>0</v>
      </c>
      <c r="S148" s="464">
        <f>tin!L119</f>
        <v>322000</v>
      </c>
      <c r="T148" s="464">
        <f>vanadium!I119</f>
        <v>91800</v>
      </c>
      <c r="U148" s="464">
        <f>zinc!J119</f>
        <v>13200000</v>
      </c>
      <c r="X148" s="464">
        <f>SUM(B$35:B267)-SUM(B$35:B148)+X$34</f>
        <v>32357700000</v>
      </c>
      <c r="Y148" s="464">
        <f>SUM(C$35:C267)-SUM(C$35:C148)+Y$34</f>
        <v>1800926000</v>
      </c>
      <c r="Z148" s="464">
        <f>SUM(D$35:D267)-SUM(D$35:D148)+Z$34</f>
        <v>438230</v>
      </c>
      <c r="AA148" s="464">
        <f>SUM(E$35:E267)-SUM(E$35:E148)+AA$34</f>
        <v>634900000</v>
      </c>
      <c r="AB148" s="464">
        <f>SUM(F$35:F267)-SUM(F$35:F148)+AB$34</f>
        <v>9067000</v>
      </c>
      <c r="AC148" s="464">
        <f>SUM(G$35:G267)-SUM(G$35:G148)+AC$34</f>
        <v>798500000</v>
      </c>
      <c r="AD148" s="464">
        <f>SUM(H$35:H267)-SUM(H$35:H148)+AD$34</f>
        <v>47615</v>
      </c>
      <c r="AE148" s="464">
        <f>SUM(I$35:I267)-SUM(I$35:I148)+AE$34</f>
        <v>15000</v>
      </c>
      <c r="AF148" s="464">
        <f>SUM(J$35:J267)-SUM(J$35:J148)+AF$34</f>
        <v>107710000</v>
      </c>
      <c r="AG148" s="464">
        <f>SUM(K$35:K267)-SUM(K$35:K148)+AG$34</f>
        <v>97488000</v>
      </c>
      <c r="AH148" s="464">
        <f>SUM(L$35:L267)-SUM(L$35:L148)+AH$34</f>
        <v>4368300000</v>
      </c>
      <c r="AI148" s="464">
        <f>SUM(M$35:M267)-SUM(M$35:M148)+AI$34</f>
        <v>193700000000</v>
      </c>
      <c r="AJ148" s="464">
        <f>SUM(N$35:N267)-SUM(N$35:N148)+AJ$34</f>
        <v>17736000</v>
      </c>
      <c r="AK148" s="464">
        <f>SUM(O$35:O267)-SUM(O$35:O148)+AK$34</f>
        <v>105840000</v>
      </c>
      <c r="AL148" s="464">
        <f>SUM(P$35:P267)-SUM(P$35:P148)+AL$34</f>
        <v>72623</v>
      </c>
      <c r="AM148" s="464">
        <f>SUM(Q$35:Q267)-SUM(Q$35:Q148)+AM$34</f>
        <v>688100</v>
      </c>
      <c r="AN148" s="464">
        <f>SUM(R$35:R267)-SUM(R$35:R148)+AN$34</f>
        <v>180000</v>
      </c>
      <c r="AO148" s="464">
        <f>SUM(S$35:S267)-SUM(S$35:S148)+AO$34</f>
        <v>17298000</v>
      </c>
      <c r="AP148" s="464">
        <f>SUM(T$35:T267)-SUM(T$35:T148)+AP$34</f>
        <v>63420100</v>
      </c>
      <c r="AQ148" s="464">
        <f>SUM(U$35:U267)-SUM(U$35:U148)+AQ$34</f>
        <v>326700000</v>
      </c>
      <c r="AS148" s="468">
        <f>X148/(X$34+SUM(B$35:B267))</f>
        <v>0.96710722986754172</v>
      </c>
      <c r="AT148" s="468">
        <f>Y148/(Y$34+SUM(C$35:C267))</f>
        <v>0.9961297083644356</v>
      </c>
      <c r="AU148" s="468">
        <f>Z148/(Z$34+SUM(D$35:D267))</f>
        <v>0.64087452471482886</v>
      </c>
      <c r="AV148" s="468">
        <f>AA148/(AA$34+SUM(E$35:E267))</f>
        <v>0.74404160257818797</v>
      </c>
      <c r="AW148" s="468">
        <f>AB148/(AB$34+SUM(F$35:F267))</f>
        <v>0.79267178562280294</v>
      </c>
      <c r="AX148" s="468">
        <f>AC148/(AC$34+SUM(G$35:G267))</f>
        <v>0.56691596296196378</v>
      </c>
      <c r="AY148" s="468">
        <f>AD148/(AD$34+SUM(H$35:H267))</f>
        <v>0.24483489135017841</v>
      </c>
      <c r="AZ148" s="468">
        <f>AE148/(AE$34+SUM(I$35:I267))</f>
        <v>0.48005683872970561</v>
      </c>
      <c r="BA148" s="468">
        <f>AF148/(AF$34+SUM(J$35:J267))</f>
        <v>0.31020231838145296</v>
      </c>
      <c r="BB148" s="468">
        <f>AG148/(AG$34+SUM(K$35:K267))</f>
        <v>0.9040670749367351</v>
      </c>
      <c r="BC148" s="468">
        <f>AH148/(AH$34+SUM(L$35:L267))</f>
        <v>0.87976043480703892</v>
      </c>
      <c r="BD148" s="468">
        <f>AI148/(AI$34+SUM(M$35:M267))</f>
        <v>0.75042063459164066</v>
      </c>
      <c r="BE148" s="468">
        <f>AJ148/(AJ$34+SUM(N$35:N267))</f>
        <v>0.71968157547483613</v>
      </c>
      <c r="BF148" s="468">
        <f>AK148/(AK$34+SUM(O$35:O267))</f>
        <v>0.64368720377936339</v>
      </c>
      <c r="BG148" s="468">
        <f>AL148/(AL$34+SUM(P$35:P267))</f>
        <v>0.8272950051763609</v>
      </c>
      <c r="BH148" s="468">
        <f>AM148/(AM$34+SUM(Q$35:Q267))</f>
        <v>0.37409344453022214</v>
      </c>
      <c r="BI148" s="468">
        <f>AN148/(AN$34+SUM(R$35:R267))</f>
        <v>0.81948927607227895</v>
      </c>
      <c r="BJ148" s="468">
        <f>AO148/(AO$34+SUM(S$35:S267))</f>
        <v>0.45891201400772014</v>
      </c>
      <c r="BK148" s="468">
        <f>AP148/(AP$34+SUM(T$35:T267))</f>
        <v>0.97044251000828841</v>
      </c>
      <c r="BL148" s="468">
        <f>AQ148/(AQ$34+SUM(U$35:U267))</f>
        <v>0.40980624832226553</v>
      </c>
      <c r="BM148" s="468">
        <f t="shared" si="15"/>
        <v>0.67502451421389231</v>
      </c>
    </row>
    <row r="149" spans="1:65">
      <c r="A149" s="6">
        <f t="shared" si="16"/>
        <v>2014</v>
      </c>
      <c r="B149" s="464">
        <f>aluminum!P120</f>
        <v>54100000</v>
      </c>
      <c r="C149" s="464">
        <f>antimony!M120</f>
        <v>175000</v>
      </c>
      <c r="D149" s="464">
        <f>bismuth!K120</f>
        <v>19000</v>
      </c>
      <c r="E149" s="464">
        <f>chromium!M120</f>
        <v>11800000</v>
      </c>
      <c r="F149" s="464">
        <f>cobalt!M120</f>
        <v>115000</v>
      </c>
      <c r="G149" s="464">
        <f>copper!M120</f>
        <v>18600000</v>
      </c>
      <c r="H149" s="464">
        <f>gold!I120</f>
        <v>3040</v>
      </c>
      <c r="I149" s="465">
        <f>indium!I120</f>
        <v>0</v>
      </c>
      <c r="J149" s="464">
        <f>lead!K120</f>
        <v>4630000</v>
      </c>
      <c r="K149" s="466">
        <f>lithium!H120</f>
        <v>621000</v>
      </c>
      <c r="L149" s="464">
        <f>manganese!K120</f>
        <v>18300000</v>
      </c>
      <c r="M149" s="464">
        <f>iron!J120</f>
        <v>2370000000</v>
      </c>
      <c r="N149" s="6">
        <f>molybdenum!J120</f>
        <v>305000</v>
      </c>
      <c r="O149" s="464">
        <f>nickel!J120</f>
        <v>2130000</v>
      </c>
      <c r="P149" s="466">
        <f>platinum!M120</f>
        <v>382</v>
      </c>
      <c r="Q149" s="464">
        <f>silver!L120</f>
        <v>28000</v>
      </c>
      <c r="R149" s="464">
        <f>tantalum!L120</f>
        <v>0</v>
      </c>
      <c r="S149" s="464">
        <f>tin!L120</f>
        <v>322000</v>
      </c>
      <c r="T149" s="464">
        <f>vanadium!I120</f>
        <v>85700</v>
      </c>
      <c r="U149" s="464">
        <f>zinc!J120</f>
        <v>13500000</v>
      </c>
      <c r="X149" s="464">
        <f>SUM(B$35:B268)-SUM(B$35:B149)+X$34</f>
        <v>32303600000</v>
      </c>
      <c r="Y149" s="464">
        <f>SUM(C$35:C268)-SUM(C$35:C149)+Y$34</f>
        <v>1800751000</v>
      </c>
      <c r="Z149" s="464">
        <f>SUM(D$35:D268)-SUM(D$35:D149)+Z$34</f>
        <v>419230</v>
      </c>
      <c r="AA149" s="464">
        <f>SUM(E$35:E268)-SUM(E$35:E149)+AA$34</f>
        <v>623100000</v>
      </c>
      <c r="AB149" s="464">
        <f>SUM(F$35:F268)-SUM(F$35:F149)+AB$34</f>
        <v>8952000</v>
      </c>
      <c r="AC149" s="464">
        <f>SUM(G$35:G268)-SUM(G$35:G149)+AC$34</f>
        <v>779900000</v>
      </c>
      <c r="AD149" s="464">
        <f>SUM(H$35:H268)-SUM(H$35:H149)+AD$34</f>
        <v>44575</v>
      </c>
      <c r="AE149" s="464">
        <f>SUM(I$35:I268)-SUM(I$35:I149)+AE$34</f>
        <v>15000</v>
      </c>
      <c r="AF149" s="464">
        <f>SUM(J$35:J268)-SUM(J$35:J149)+AF$34</f>
        <v>103080000</v>
      </c>
      <c r="AG149" s="464">
        <f>SUM(K$35:K268)-SUM(K$35:K149)+AG$34</f>
        <v>96867000</v>
      </c>
      <c r="AH149" s="464">
        <f>SUM(L$35:L268)-SUM(L$35:L149)+AH$34</f>
        <v>4350000000</v>
      </c>
      <c r="AI149" s="464">
        <f>SUM(M$35:M268)-SUM(M$35:M149)+AI$34</f>
        <v>191330000000</v>
      </c>
      <c r="AJ149" s="464">
        <f>SUM(N$35:N268)-SUM(N$35:N149)+AJ$34</f>
        <v>17431000</v>
      </c>
      <c r="AK149" s="464">
        <f>SUM(O$35:O268)-SUM(O$35:O149)+AK$34</f>
        <v>103710000</v>
      </c>
      <c r="AL149" s="464">
        <f>SUM(P$35:P268)-SUM(P$35:P149)+AL$34</f>
        <v>72241</v>
      </c>
      <c r="AM149" s="464">
        <f>SUM(Q$35:Q268)-SUM(Q$35:Q149)+AM$34</f>
        <v>660100</v>
      </c>
      <c r="AN149" s="464">
        <f>SUM(R$35:R268)-SUM(R$35:R149)+AN$34</f>
        <v>180000</v>
      </c>
      <c r="AO149" s="464">
        <f>SUM(S$35:S268)-SUM(S$35:S149)+AO$34</f>
        <v>16976000</v>
      </c>
      <c r="AP149" s="464">
        <f>SUM(T$35:T268)-SUM(T$35:T149)+AP$34</f>
        <v>63334400</v>
      </c>
      <c r="AQ149" s="464">
        <f>SUM(U$35:U268)-SUM(U$35:U149)+AQ$34</f>
        <v>313200000</v>
      </c>
      <c r="AS149" s="468">
        <f>X149/(X$34+SUM(B$35:B268))</f>
        <v>0.96549028857888908</v>
      </c>
      <c r="AT149" s="468">
        <f>Y149/(Y$34+SUM(C$35:C268))</f>
        <v>0.99603291221680712</v>
      </c>
      <c r="AU149" s="468">
        <f>Z149/(Z$34+SUM(D$35:D268))</f>
        <v>0.6130886224042118</v>
      </c>
      <c r="AV149" s="468">
        <f>AA149/(AA$34+SUM(E$35:E268))</f>
        <v>0.73021313996923753</v>
      </c>
      <c r="AW149" s="468">
        <f>AB149/(AB$34+SUM(F$35:F268))</f>
        <v>0.78261804619999253</v>
      </c>
      <c r="AX149" s="468">
        <f>AC149/(AC$34+SUM(G$35:G268))</f>
        <v>0.55371040640455294</v>
      </c>
      <c r="AY149" s="468">
        <f>AD149/(AD$34+SUM(H$35:H268))</f>
        <v>0.2292033032013904</v>
      </c>
      <c r="AZ149" s="468">
        <f>AE149/(AE$34+SUM(I$35:I268))</f>
        <v>0.48005683872970561</v>
      </c>
      <c r="BA149" s="468">
        <f>AF149/(AF$34+SUM(J$35:J268))</f>
        <v>0.29686802505579957</v>
      </c>
      <c r="BB149" s="468">
        <f>AG149/(AG$34+SUM(K$35:K268))</f>
        <v>0.89830815431536926</v>
      </c>
      <c r="BC149" s="468">
        <f>AH149/(AH$34+SUM(L$35:L268))</f>
        <v>0.87607487842195353</v>
      </c>
      <c r="BD149" s="468">
        <f>AI149/(AI$34+SUM(M$35:M268))</f>
        <v>0.74123892625925969</v>
      </c>
      <c r="BE149" s="468">
        <f>AJ149/(AJ$34+SUM(N$35:N268))</f>
        <v>0.70730545456144944</v>
      </c>
      <c r="BF149" s="468">
        <f>AK149/(AK$34+SUM(O$35:O268))</f>
        <v>0.6307331812543252</v>
      </c>
      <c r="BG149" s="468">
        <f>AL149/(AL$34+SUM(P$35:P268))</f>
        <v>0.82294339904638314</v>
      </c>
      <c r="BH149" s="468">
        <f>AM149/(AM$34+SUM(Q$35:Q268))</f>
        <v>0.35887092389827008</v>
      </c>
      <c r="BI149" s="468">
        <f>AN149/(AN$34+SUM(R$35:R268))</f>
        <v>0.81948927607227895</v>
      </c>
      <c r="BJ149" s="468">
        <f>AO149/(AO$34+SUM(S$35:S268))</f>
        <v>0.45036942708955124</v>
      </c>
      <c r="BK149" s="468">
        <f>AP149/(AP$34+SUM(T$35:T268))</f>
        <v>0.96913114463504391</v>
      </c>
      <c r="BL149" s="468">
        <f>AQ149/(AQ$34+SUM(U$35:U268))</f>
        <v>0.39287210582960991</v>
      </c>
      <c r="BM149" s="468">
        <f t="shared" si="15"/>
        <v>0.66573092270720413</v>
      </c>
    </row>
    <row r="150" spans="1:65">
      <c r="A150" s="6">
        <f t="shared" si="16"/>
        <v>2015</v>
      </c>
      <c r="B150" s="464">
        <f>aluminum!P121</f>
        <v>57800000</v>
      </c>
      <c r="C150" s="464">
        <f>antimony!M121</f>
        <v>150000</v>
      </c>
      <c r="D150" s="464">
        <f>bismuth!K121</f>
        <v>19400</v>
      </c>
      <c r="E150" s="464">
        <f>chromium!M121</f>
        <v>11400000</v>
      </c>
      <c r="F150" s="464">
        <f>cobalt!M121</f>
        <v>122000</v>
      </c>
      <c r="G150" s="464">
        <f>copper!M121</f>
        <v>19200000</v>
      </c>
      <c r="H150" s="464">
        <f>gold!I121</f>
        <v>3110</v>
      </c>
      <c r="I150" s="465">
        <f>indium!I121</f>
        <v>0</v>
      </c>
      <c r="J150" s="464">
        <f>lead!K121</f>
        <v>4510000</v>
      </c>
      <c r="K150" s="466">
        <f>lithium!H121</f>
        <v>616000</v>
      </c>
      <c r="L150" s="464">
        <f>manganese!K121</f>
        <v>15300000</v>
      </c>
      <c r="M150" s="464">
        <f>iron!J121</f>
        <v>2370000000</v>
      </c>
      <c r="N150" s="6">
        <f>molybdenum!J121</f>
        <v>289000</v>
      </c>
      <c r="O150" s="464">
        <f>nickel!J121</f>
        <v>2110000</v>
      </c>
      <c r="P150" s="466">
        <f>platinum!M121</f>
        <v>470</v>
      </c>
      <c r="Q150" s="464">
        <f>silver!L121</f>
        <v>27600</v>
      </c>
      <c r="R150" s="464">
        <f>tantalum!L121</f>
        <v>0</v>
      </c>
      <c r="S150" s="464">
        <f>tin!L121</f>
        <v>307000</v>
      </c>
      <c r="T150" s="464">
        <f>vanadium!I121</f>
        <v>78200</v>
      </c>
      <c r="U150" s="464">
        <f>zinc!J121</f>
        <v>13300000</v>
      </c>
      <c r="X150" s="464">
        <f>SUM(B$35:B269)-SUM(B$35:B150)+X$34</f>
        <v>32245800000</v>
      </c>
      <c r="Y150" s="464">
        <f>SUM(C$35:C269)-SUM(C$35:C150)+Y$34</f>
        <v>1800601000</v>
      </c>
      <c r="Z150" s="464">
        <f>SUM(D$35:D269)-SUM(D$35:D150)+Z$34</f>
        <v>399830</v>
      </c>
      <c r="AA150" s="464">
        <f>SUM(E$35:E269)-SUM(E$35:E150)+AA$34</f>
        <v>611700000</v>
      </c>
      <c r="AB150" s="464">
        <f>SUM(F$35:F269)-SUM(F$35:F150)+AB$34</f>
        <v>8830000</v>
      </c>
      <c r="AC150" s="464">
        <f>SUM(G$35:G269)-SUM(G$35:G150)+AC$34</f>
        <v>760700000</v>
      </c>
      <c r="AD150" s="464">
        <f>SUM(H$35:H269)-SUM(H$35:H150)+AD$34</f>
        <v>41465</v>
      </c>
      <c r="AE150" s="464">
        <f>SUM(I$35:I269)-SUM(I$35:I150)+AE$34</f>
        <v>15000</v>
      </c>
      <c r="AF150" s="464">
        <f>SUM(J$35:J269)-SUM(J$35:J150)+AF$34</f>
        <v>98570000</v>
      </c>
      <c r="AG150" s="464">
        <f>SUM(K$35:K269)-SUM(K$35:K150)+AG$34</f>
        <v>96251000</v>
      </c>
      <c r="AH150" s="464">
        <f>SUM(L$35:L269)-SUM(L$35:L150)+AH$34</f>
        <v>4334700000</v>
      </c>
      <c r="AI150" s="464">
        <f>SUM(M$35:M269)-SUM(M$35:M150)+AI$34</f>
        <v>188960000000</v>
      </c>
      <c r="AJ150" s="464">
        <f>SUM(N$35:N269)-SUM(N$35:N150)+AJ$34</f>
        <v>17142000</v>
      </c>
      <c r="AK150" s="464">
        <f>SUM(O$35:O269)-SUM(O$35:O150)+AK$34</f>
        <v>101600000</v>
      </c>
      <c r="AL150" s="464">
        <f>SUM(P$35:P269)-SUM(P$35:P150)+AL$34</f>
        <v>71771</v>
      </c>
      <c r="AM150" s="464">
        <f>SUM(Q$35:Q269)-SUM(Q$35:Q150)+AM$34</f>
        <v>632500</v>
      </c>
      <c r="AN150" s="464">
        <f>SUM(R$35:R269)-SUM(R$35:R150)+AN$34</f>
        <v>180000</v>
      </c>
      <c r="AO150" s="464">
        <f>SUM(S$35:S269)-SUM(S$35:S150)+AO$34</f>
        <v>16669000</v>
      </c>
      <c r="AP150" s="464">
        <f>SUM(T$35:T269)-SUM(T$35:T150)+AP$34</f>
        <v>63256200</v>
      </c>
      <c r="AQ150" s="464">
        <f>SUM(U$35:U269)-SUM(U$35:U150)+AQ$34</f>
        <v>299900000</v>
      </c>
      <c r="AS150" s="468">
        <f>X150/(X$34+SUM(B$35:B269))</f>
        <v>0.96376276165681662</v>
      </c>
      <c r="AT150" s="468">
        <f>Y150/(Y$34+SUM(C$35:C269))</f>
        <v>0.9959499440902686</v>
      </c>
      <c r="AU150" s="468">
        <f>Z150/(Z$34+SUM(D$35:D269))</f>
        <v>0.58471775372916057</v>
      </c>
      <c r="AV150" s="468">
        <f>AA150/(AA$34+SUM(E$35:E269))</f>
        <v>0.71685343880465835</v>
      </c>
      <c r="AW150" s="468">
        <f>AB150/(AB$34+SUM(F$35:F269))</f>
        <v>0.77195234002970659</v>
      </c>
      <c r="AX150" s="468">
        <f>AC150/(AC$34+SUM(G$35:G269))</f>
        <v>0.54007886415174178</v>
      </c>
      <c r="AY150" s="468">
        <f>AD150/(AD$34+SUM(H$35:H269))</f>
        <v>0.21321177716759737</v>
      </c>
      <c r="AZ150" s="468">
        <f>AE150/(AE$34+SUM(I$35:I269))</f>
        <v>0.48005683872970561</v>
      </c>
      <c r="BA150" s="468">
        <f>AF150/(AF$34+SUM(J$35:J269))</f>
        <v>0.28387932896536827</v>
      </c>
      <c r="BB150" s="468">
        <f>AG150/(AG$34+SUM(K$35:K269))</f>
        <v>0.89259560181494846</v>
      </c>
      <c r="BC150" s="468">
        <f>AH150/(AH$34+SUM(L$35:L269))</f>
        <v>0.8729935116081935</v>
      </c>
      <c r="BD150" s="468">
        <f>AI150/(AI$34+SUM(M$35:M269))</f>
        <v>0.73205721792687872</v>
      </c>
      <c r="BE150" s="468">
        <f>AJ150/(AJ$34+SUM(N$35:N269))</f>
        <v>0.69557857277794544</v>
      </c>
      <c r="BF150" s="468">
        <f>AK150/(AK$34+SUM(O$35:O269))</f>
        <v>0.61790079274360665</v>
      </c>
      <c r="BG150" s="468">
        <f>AL150/(AL$34+SUM(P$35:P269))</f>
        <v>0.81758932867703893</v>
      </c>
      <c r="BH150" s="468">
        <f>AM150/(AM$34+SUM(Q$35:Q269))</f>
        <v>0.34386586784677448</v>
      </c>
      <c r="BI150" s="468">
        <f>AN150/(AN$34+SUM(R$35:R269))</f>
        <v>0.81948927607227895</v>
      </c>
      <c r="BJ150" s="468">
        <f>AO150/(AO$34+SUM(S$35:S269))</f>
        <v>0.44222478676694921</v>
      </c>
      <c r="BK150" s="468">
        <f>AP150/(AP$34+SUM(T$35:T269))</f>
        <v>0.96793454285922442</v>
      </c>
      <c r="BL150" s="468">
        <f>AQ150/(AQ$34+SUM(U$35:U269))</f>
        <v>0.37618883952203069</v>
      </c>
      <c r="BM150" s="468">
        <f t="shared" si="15"/>
        <v>0.65644406929704469</v>
      </c>
    </row>
    <row r="151" spans="1:65">
      <c r="A151" s="6">
        <f t="shared" si="16"/>
        <v>2016</v>
      </c>
      <c r="B151" s="464">
        <f>aluminum!P122</f>
        <v>59500000</v>
      </c>
      <c r="C151" s="464">
        <f>antimony!M122</f>
        <v>148000</v>
      </c>
      <c r="D151" s="464">
        <f>bismuth!K122</f>
        <v>19700</v>
      </c>
      <c r="E151" s="464">
        <f>chromium!M122</f>
        <v>10900000</v>
      </c>
      <c r="F151" s="464">
        <f>cobalt!M122</f>
        <v>112000</v>
      </c>
      <c r="G151" s="464">
        <f>copper!M122</f>
        <v>20400000</v>
      </c>
      <c r="H151" s="464">
        <f>gold!I122</f>
        <v>3190</v>
      </c>
      <c r="I151" s="465">
        <f>indium!I122</f>
        <v>0</v>
      </c>
      <c r="J151" s="464">
        <f>lead!K122</f>
        <v>4640000</v>
      </c>
      <c r="K151" s="466">
        <f>lithium!H122</f>
        <v>741000</v>
      </c>
      <c r="L151" s="464">
        <f>manganese!K122</f>
        <v>14900000</v>
      </c>
      <c r="M151" s="464">
        <f>iron!J122</f>
        <v>2370000000</v>
      </c>
      <c r="N151" s="6">
        <f>molybdenum!J122</f>
        <v>280000</v>
      </c>
      <c r="O151" s="464">
        <f>nickel!J122</f>
        <v>2010000</v>
      </c>
      <c r="P151" s="466">
        <f>platinum!M122</f>
        <v>460</v>
      </c>
      <c r="Q151" s="464">
        <f>silver!L122</f>
        <v>28200</v>
      </c>
      <c r="R151" s="464">
        <f>tantalum!L122</f>
        <v>0</v>
      </c>
      <c r="S151" s="464">
        <f>tin!L122</f>
        <v>309000</v>
      </c>
      <c r="T151" s="464">
        <f>vanadium!I122</f>
        <v>85900</v>
      </c>
      <c r="U151" s="464">
        <f>zinc!J122</f>
        <v>12300000</v>
      </c>
      <c r="X151" s="464">
        <f>SUM(B$35:B270)-SUM(B$35:B151)+X$34</f>
        <v>32186300000</v>
      </c>
      <c r="Y151" s="464">
        <f>SUM(C$35:C270)-SUM(C$35:C151)+Y$34</f>
        <v>1800453000</v>
      </c>
      <c r="Z151" s="464">
        <f>SUM(D$35:D270)-SUM(D$35:D151)+Z$34</f>
        <v>380130</v>
      </c>
      <c r="AA151" s="464">
        <f>SUM(E$35:E270)-SUM(E$35:E151)+AA$34</f>
        <v>600800000</v>
      </c>
      <c r="AB151" s="464">
        <f>SUM(F$35:F270)-SUM(F$35:F151)+AB$34</f>
        <v>8718000</v>
      </c>
      <c r="AC151" s="464">
        <f>SUM(G$35:G270)-SUM(G$35:G151)+AC$34</f>
        <v>740300000</v>
      </c>
      <c r="AD151" s="464">
        <f>SUM(H$35:H270)-SUM(H$35:H151)+AD$34</f>
        <v>38275</v>
      </c>
      <c r="AE151" s="464">
        <f>SUM(I$35:I270)-SUM(I$35:I151)+AE$34</f>
        <v>15000</v>
      </c>
      <c r="AF151" s="464">
        <f>SUM(J$35:J270)-SUM(J$35:J151)+AF$34</f>
        <v>93930000</v>
      </c>
      <c r="AG151" s="464">
        <f>SUM(K$35:K270)-SUM(K$35:K151)+AG$34</f>
        <v>95510000</v>
      </c>
      <c r="AH151" s="464">
        <f>SUM(L$35:L270)-SUM(L$35:L151)+AH$34</f>
        <v>4319800000</v>
      </c>
      <c r="AI151" s="464">
        <f>SUM(M$35:M270)-SUM(M$35:M151)+AI$34</f>
        <v>186590000000</v>
      </c>
      <c r="AJ151" s="464">
        <f>SUM(N$35:N270)-SUM(N$35:N151)+AJ$34</f>
        <v>16862000</v>
      </c>
      <c r="AK151" s="464">
        <f>SUM(O$35:O270)-SUM(O$35:O151)+AK$34</f>
        <v>99590000</v>
      </c>
      <c r="AL151" s="464">
        <f>SUM(P$35:P270)-SUM(P$35:P151)+AL$34</f>
        <v>71311</v>
      </c>
      <c r="AM151" s="464">
        <f>SUM(Q$35:Q270)-SUM(Q$35:Q151)+AM$34</f>
        <v>604300</v>
      </c>
      <c r="AN151" s="464">
        <f>SUM(R$35:R270)-SUM(R$35:R151)+AN$34</f>
        <v>180000</v>
      </c>
      <c r="AO151" s="464">
        <f>SUM(S$35:S270)-SUM(S$35:S151)+AO$34</f>
        <v>16360000</v>
      </c>
      <c r="AP151" s="464">
        <f>SUM(T$35:T270)-SUM(T$35:T151)+AP$34</f>
        <v>63170300</v>
      </c>
      <c r="AQ151" s="464">
        <f>SUM(U$35:U270)-SUM(U$35:U151)+AQ$34</f>
        <v>287600000</v>
      </c>
      <c r="AS151" s="468">
        <f>X151/(X$34+SUM(B$35:B270))</f>
        <v>0.9619844251193892</v>
      </c>
      <c r="AT151" s="468">
        <f>Y151/(Y$34+SUM(C$35:C270))</f>
        <v>0.99586808220541712</v>
      </c>
      <c r="AU151" s="468">
        <f>Z151/(Z$34+SUM(D$35:D270))</f>
        <v>0.55590816028078383</v>
      </c>
      <c r="AV151" s="468">
        <f>AA151/(AA$34+SUM(E$35:E270))</f>
        <v>0.70407968944554311</v>
      </c>
      <c r="AW151" s="468">
        <f>AB151/(AB$34+SUM(F$35:F270))</f>
        <v>0.76216087207009997</v>
      </c>
      <c r="AX151" s="468">
        <f>AC151/(AC$34+SUM(G$35:G270))</f>
        <v>0.52559535050812989</v>
      </c>
      <c r="AY151" s="468">
        <f>AD151/(AD$34+SUM(H$35:H270))</f>
        <v>0.1968088935509415</v>
      </c>
      <c r="AZ151" s="468">
        <f>AE151/(AE$34+SUM(I$35:I270))</f>
        <v>0.48005683872970561</v>
      </c>
      <c r="BA151" s="468">
        <f>AF151/(AF$34+SUM(J$35:J270))</f>
        <v>0.27051623587011303</v>
      </c>
      <c r="BB151" s="468">
        <f>AG151/(AG$34+SUM(K$35:K270))</f>
        <v>0.88572384629090317</v>
      </c>
      <c r="BC151" s="468">
        <f>AH151/(AH$34+SUM(L$35:L270))</f>
        <v>0.86999270340394363</v>
      </c>
      <c r="BD151" s="468">
        <f>AI151/(AI$34+SUM(M$35:M270))</f>
        <v>0.72287550959449776</v>
      </c>
      <c r="BE151" s="468">
        <f>AJ151/(AJ$34+SUM(N$35:N270))</f>
        <v>0.68421688800500036</v>
      </c>
      <c r="BF151" s="468">
        <f>AK151/(AK$34+SUM(O$35:O270))</f>
        <v>0.60567657430448607</v>
      </c>
      <c r="BG151" s="468">
        <f>AL151/(AL$34+SUM(P$35:P270))</f>
        <v>0.81234917469853174</v>
      </c>
      <c r="BH151" s="468">
        <f>AM151/(AM$34+SUM(Q$35:Q270))</f>
        <v>0.32853461492459418</v>
      </c>
      <c r="BI151" s="468">
        <f>AN151/(AN$34+SUM(R$35:R270))</f>
        <v>0.81948927607227895</v>
      </c>
      <c r="BJ151" s="468">
        <f>AO151/(AO$34+SUM(S$35:S270))</f>
        <v>0.43402708689827157</v>
      </c>
      <c r="BK151" s="468">
        <f>AP151/(AP$34+SUM(T$35:T270))</f>
        <v>0.96662011712338181</v>
      </c>
      <c r="BL151" s="468">
        <f>AQ151/(AQ$34+SUM(U$35:U270))</f>
        <v>0.36075995413983336</v>
      </c>
      <c r="BM151" s="468">
        <f t="shared" si="15"/>
        <v>0.64716221466179236</v>
      </c>
    </row>
    <row r="152" spans="1:65">
      <c r="A152" s="6">
        <f t="shared" si="16"/>
        <v>2017</v>
      </c>
      <c r="B152" s="464">
        <f>aluminum!P123</f>
        <v>59500000</v>
      </c>
      <c r="C152" s="464">
        <f>antimony!M123</f>
        <v>144000</v>
      </c>
      <c r="D152" s="464">
        <f>bismuth!K123</f>
        <v>19800</v>
      </c>
      <c r="E152" s="464">
        <f>chromium!M123</f>
        <v>12600000</v>
      </c>
      <c r="F152" s="464">
        <f>cobalt!M123</f>
        <v>126000</v>
      </c>
      <c r="G152" s="464">
        <f>copper!M123</f>
        <v>19900000</v>
      </c>
      <c r="H152" s="464">
        <f>gold!I123</f>
        <v>3270</v>
      </c>
      <c r="I152" s="465">
        <f>indium!I123</f>
        <v>0</v>
      </c>
      <c r="J152" s="464">
        <f>lead!K123</f>
        <v>4630000</v>
      </c>
      <c r="K152" s="466">
        <f>lithium!H123</f>
        <v>1960000</v>
      </c>
      <c r="L152" s="464">
        <f>manganese!K123</f>
        <v>18800000</v>
      </c>
      <c r="M152" s="464">
        <f>iron!J123</f>
        <v>2440000000</v>
      </c>
      <c r="N152" s="6">
        <f>molybdenum!J123</f>
        <v>283000</v>
      </c>
      <c r="O152" s="464">
        <f>nickel!J123</f>
        <v>2190000</v>
      </c>
      <c r="P152" s="466">
        <f>platinum!M123</f>
        <v>456</v>
      </c>
      <c r="Q152" s="464">
        <f>silver!L123</f>
        <v>27300</v>
      </c>
      <c r="R152" s="464">
        <f>tantalum!L123</f>
        <v>0</v>
      </c>
      <c r="S152" s="464">
        <f>tin!L123</f>
        <v>341000</v>
      </c>
      <c r="T152" s="464">
        <f>vanadium!I123</f>
        <v>83500</v>
      </c>
      <c r="U152" s="464">
        <f>zinc!J123</f>
        <v>12300000</v>
      </c>
      <c r="X152" s="464">
        <f>SUM(B$35:B271)-SUM(B$35:B152)+X$34</f>
        <v>32126800000</v>
      </c>
      <c r="Y152" s="464">
        <f>SUM(C$35:C271)-SUM(C$35:C152)+Y$34</f>
        <v>1800309000</v>
      </c>
      <c r="Z152" s="464">
        <f>SUM(D$35:D271)-SUM(D$35:D152)+Z$34</f>
        <v>360330</v>
      </c>
      <c r="AA152" s="464">
        <f>SUM(E$35:E271)-SUM(E$35:E152)+AA$34</f>
        <v>588200000</v>
      </c>
      <c r="AB152" s="464">
        <f>SUM(F$35:F271)-SUM(F$35:F152)+AB$34</f>
        <v>8592000</v>
      </c>
      <c r="AC152" s="464">
        <f>SUM(G$35:G271)-SUM(G$35:G152)+AC$34</f>
        <v>720400000</v>
      </c>
      <c r="AD152" s="464">
        <f>SUM(H$35:H271)-SUM(H$35:H152)+AD$34</f>
        <v>35005</v>
      </c>
      <c r="AE152" s="464">
        <f>SUM(I$35:I271)-SUM(I$35:I152)+AE$34</f>
        <v>15000</v>
      </c>
      <c r="AF152" s="464">
        <f>SUM(J$35:J271)-SUM(J$35:J152)+AF$34</f>
        <v>89300000</v>
      </c>
      <c r="AG152" s="464">
        <f>SUM(K$35:K271)-SUM(K$35:K152)+AG$34</f>
        <v>93550000</v>
      </c>
      <c r="AH152" s="464">
        <f>SUM(L$35:L271)-SUM(L$35:L152)+AH$34</f>
        <v>4301000000</v>
      </c>
      <c r="AI152" s="464">
        <f>SUM(M$35:M271)-SUM(M$35:M152)+AI$34</f>
        <v>184150000000</v>
      </c>
      <c r="AJ152" s="464">
        <f>SUM(N$35:N271)-SUM(N$35:N152)+AJ$34</f>
        <v>16579000</v>
      </c>
      <c r="AK152" s="464">
        <f>SUM(O$35:O271)-SUM(O$35:O152)+AK$34</f>
        <v>97400000</v>
      </c>
      <c r="AL152" s="464">
        <f>SUM(P$35:P271)-SUM(P$35:P152)+AL$34</f>
        <v>70855</v>
      </c>
      <c r="AM152" s="464">
        <f>SUM(Q$35:Q271)-SUM(Q$35:Q152)+AM$34</f>
        <v>577000</v>
      </c>
      <c r="AN152" s="464">
        <f>SUM(R$35:R271)-SUM(R$35:R152)+AN$34</f>
        <v>180000</v>
      </c>
      <c r="AO152" s="464">
        <f>SUM(S$35:S271)-SUM(S$35:S152)+AO$34</f>
        <v>16019000</v>
      </c>
      <c r="AP152" s="464">
        <f>SUM(T$35:T271)-SUM(T$35:T152)+AP$34</f>
        <v>63086800</v>
      </c>
      <c r="AQ152" s="464">
        <f>SUM(U$35:U271)-SUM(U$35:U152)+AQ$34</f>
        <v>275300000</v>
      </c>
      <c r="AS152" s="468">
        <f>X152/(X$34+SUM(B$35:B271))</f>
        <v>0.96020608858196166</v>
      </c>
      <c r="AT152" s="468">
        <f>Y152/(Y$34+SUM(C$35:C271))</f>
        <v>0.99578843280394014</v>
      </c>
      <c r="AU152" s="468">
        <f>Z152/(Z$34+SUM(D$35:D271))</f>
        <v>0.52695232524129865</v>
      </c>
      <c r="AV152" s="468">
        <f>AA152/(AA$34+SUM(E$35:E271))</f>
        <v>0.6893137039478503</v>
      </c>
      <c r="AW152" s="468">
        <f>AB152/(AB$34+SUM(F$35:F271))</f>
        <v>0.75114547061554238</v>
      </c>
      <c r="AX152" s="468">
        <f>AC152/(AC$34+SUM(G$35:G271))</f>
        <v>0.51146682494401841</v>
      </c>
      <c r="AY152" s="468">
        <f>AD152/(AD$34+SUM(H$35:H271))</f>
        <v>0.17999465235142278</v>
      </c>
      <c r="AZ152" s="468">
        <f>AE152/(AE$34+SUM(I$35:I271))</f>
        <v>0.48005683872970561</v>
      </c>
      <c r="BA152" s="468">
        <f>AF152/(AF$34+SUM(J$35:J271))</f>
        <v>0.25718194254445964</v>
      </c>
      <c r="BB152" s="468">
        <f>AG152/(AG$34+SUM(K$35:K271))</f>
        <v>0.8675475428804732</v>
      </c>
      <c r="BC152" s="468">
        <f>AH152/(AH$34+SUM(L$35:L271))</f>
        <v>0.86620644875697062</v>
      </c>
      <c r="BD152" s="468">
        <f>AI152/(AI$34+SUM(M$35:M271))</f>
        <v>0.71342261156453601</v>
      </c>
      <c r="BE152" s="468">
        <f>AJ152/(AJ$34+SUM(N$35:N271))</f>
        <v>0.6727334708952023</v>
      </c>
      <c r="BF152" s="468">
        <f>AK152/(AK$34+SUM(O$35:O271))</f>
        <v>0.59235764973648908</v>
      </c>
      <c r="BG152" s="468">
        <f>AL152/(AL$34+SUM(P$35:P271))</f>
        <v>0.80715458727635936</v>
      </c>
      <c r="BH152" s="468">
        <f>AM152/(AM$34+SUM(Q$35:Q271))</f>
        <v>0.31369265730844087</v>
      </c>
      <c r="BI152" s="468">
        <f>AN152/(AN$34+SUM(R$35:R271))</f>
        <v>0.81948927607227895</v>
      </c>
      <c r="BJ152" s="468">
        <f>AO152/(AO$34+SUM(S$35:S271))</f>
        <v>0.42498043429238463</v>
      </c>
      <c r="BK152" s="468">
        <f>AP152/(AP$34+SUM(T$35:T271))</f>
        <v>0.96534241573871515</v>
      </c>
      <c r="BL152" s="468">
        <f>AQ152/(AQ$34+SUM(U$35:U271))</f>
        <v>0.34533106875763603</v>
      </c>
      <c r="BM152" s="468">
        <f t="shared" si="15"/>
        <v>0.63701822215198411</v>
      </c>
    </row>
    <row r="153" spans="1:65">
      <c r="A153" s="6">
        <f t="shared" si="16"/>
        <v>2018</v>
      </c>
      <c r="B153" s="464">
        <f>aluminum!P124</f>
        <v>63600000</v>
      </c>
      <c r="C153" s="464">
        <f>antimony!M124</f>
        <v>147000</v>
      </c>
      <c r="D153" s="464">
        <f>bismuth!K124</f>
        <v>19200</v>
      </c>
      <c r="E153" s="464">
        <f>chromium!M124</f>
        <v>14400000</v>
      </c>
      <c r="F153" s="464">
        <f>cobalt!M124</f>
        <v>148000</v>
      </c>
      <c r="G153" s="464">
        <f>copper!M124</f>
        <v>20400000</v>
      </c>
      <c r="H153" s="464">
        <f>gold!I124</f>
        <v>3310</v>
      </c>
      <c r="I153" s="465">
        <f>indium!I124</f>
        <v>0</v>
      </c>
      <c r="J153" s="464">
        <f>lead!K124</f>
        <v>4300000</v>
      </c>
      <c r="K153" s="466">
        <f>lithium!H124</f>
        <v>2480000</v>
      </c>
      <c r="L153" s="464">
        <f>manganese!K124</f>
        <v>19400000</v>
      </c>
      <c r="M153" s="464">
        <f>iron!J124</f>
        <v>2470000000</v>
      </c>
      <c r="N153" s="6">
        <f>molybdenum!J124</f>
        <v>285000</v>
      </c>
      <c r="O153" s="464">
        <f>nickel!J124</f>
        <v>2400000</v>
      </c>
      <c r="P153" s="466">
        <f>platinum!M124</f>
        <v>470</v>
      </c>
      <c r="Q153" s="464">
        <f>silver!L124</f>
        <v>27000</v>
      </c>
      <c r="R153" s="464">
        <f>tantalum!L124</f>
        <v>0</v>
      </c>
      <c r="S153" s="464">
        <f>tin!L124</f>
        <v>323000</v>
      </c>
      <c r="T153" s="464">
        <f>vanadium!I124</f>
        <v>86800</v>
      </c>
      <c r="U153" s="464">
        <f>zinc!J124</f>
        <v>12600000</v>
      </c>
      <c r="X153" s="464">
        <f>SUM(B$35:B272)-SUM(B$35:B153)+X$34</f>
        <v>32063200000</v>
      </c>
      <c r="Y153" s="464">
        <f>SUM(C$35:C272)-SUM(C$35:C153)+Y$34</f>
        <v>1800162000</v>
      </c>
      <c r="Z153" s="464">
        <f>SUM(D$35:D272)-SUM(D$35:D153)+Z$34</f>
        <v>341130</v>
      </c>
      <c r="AA153" s="464">
        <f>SUM(E$35:E272)-SUM(E$35:E153)+AA$34</f>
        <v>573800000</v>
      </c>
      <c r="AB153" s="464">
        <f>SUM(F$35:F272)-SUM(F$35:F153)+AB$34</f>
        <v>8444000</v>
      </c>
      <c r="AC153" s="464">
        <f>SUM(G$35:G272)-SUM(G$35:G153)+AC$34</f>
        <v>700000000</v>
      </c>
      <c r="AD153" s="464">
        <f>SUM(H$35:H272)-SUM(H$35:H153)+AD$34</f>
        <v>31695</v>
      </c>
      <c r="AE153" s="464">
        <f>SUM(I$35:I272)-SUM(I$35:I153)+AE$34</f>
        <v>15000</v>
      </c>
      <c r="AF153" s="464">
        <f>SUM(J$35:J272)-SUM(J$35:J153)+AF$34</f>
        <v>85000000</v>
      </c>
      <c r="AG153" s="464">
        <f>SUM(K$35:K272)-SUM(K$35:K153)+AG$34</f>
        <v>91070000</v>
      </c>
      <c r="AH153" s="464">
        <f>SUM(L$35:L272)-SUM(L$35:L153)+AH$34</f>
        <v>4281600000</v>
      </c>
      <c r="AI153" s="464">
        <f>SUM(M$35:M272)-SUM(M$35:M153)+AI$34</f>
        <v>181680000000</v>
      </c>
      <c r="AJ153" s="464">
        <f>SUM(N$35:N272)-SUM(N$35:N153)+AJ$34</f>
        <v>16294000</v>
      </c>
      <c r="AK153" s="464">
        <f>SUM(O$35:O272)-SUM(O$35:O153)+AK$34</f>
        <v>95000000</v>
      </c>
      <c r="AL153" s="464">
        <f>SUM(P$35:P272)-SUM(P$35:P153)+AL$34</f>
        <v>70385</v>
      </c>
      <c r="AM153" s="464">
        <f>SUM(Q$35:Q272)-SUM(Q$35:Q153)+AM$34</f>
        <v>550000</v>
      </c>
      <c r="AN153" s="464">
        <f>SUM(R$35:R272)-SUM(R$35:R153)+AN$34</f>
        <v>180000</v>
      </c>
      <c r="AO153" s="464">
        <f>SUM(S$35:S272)-SUM(S$35:S153)+AO$34</f>
        <v>15696000</v>
      </c>
      <c r="AP153" s="464">
        <f>SUM(T$35:T272)-SUM(T$35:T153)+AP$34</f>
        <v>63000000</v>
      </c>
      <c r="AQ153" s="464">
        <f>SUM(U$35:U272)-SUM(U$35:U153)+AQ$34</f>
        <v>262700000</v>
      </c>
      <c r="AS153" s="468">
        <f>X153/(X$34+SUM(B$35:B272))</f>
        <v>0.95830521120750123</v>
      </c>
      <c r="AT153" s="468">
        <f>Y153/(Y$34+SUM(C$35:C272))</f>
        <v>0.99570712403993222</v>
      </c>
      <c r="AU153" s="468">
        <f>Z153/(Z$34+SUM(D$35:D272))</f>
        <v>0.49887393974846445</v>
      </c>
      <c r="AV153" s="468">
        <f>AA153/(AA$34+SUM(E$35:E272))</f>
        <v>0.6724382919504871</v>
      </c>
      <c r="AW153" s="468">
        <f>AB153/(AB$34+SUM(F$35:F272))</f>
        <v>0.73820674509749062</v>
      </c>
      <c r="AX153" s="468">
        <f>AC153/(AC$34+SUM(G$35:G272))</f>
        <v>0.49698331130040652</v>
      </c>
      <c r="AY153" s="468">
        <f>AD153/(AD$34+SUM(H$35:H272))</f>
        <v>0.16297473236047266</v>
      </c>
      <c r="AZ153" s="468">
        <f>AE153/(AE$34+SUM(I$35:I272))</f>
        <v>0.48005683872970561</v>
      </c>
      <c r="BA153" s="468">
        <f>AF153/(AF$34+SUM(J$35:J272))</f>
        <v>0.24479804161566707</v>
      </c>
      <c r="BB153" s="468">
        <f>AG153/(AG$34+SUM(K$35:K272))</f>
        <v>0.84454895489176585</v>
      </c>
      <c r="BC153" s="468">
        <f>AH153/(AH$34+SUM(L$35:L272))</f>
        <v>0.8622993561957325</v>
      </c>
      <c r="BD153" s="468">
        <f>AI153/(AI$34+SUM(M$35:M272))</f>
        <v>0.70385348937846803</v>
      </c>
      <c r="BE153" s="468">
        <f>AJ153/(AJ$34+SUM(N$35:N272))</f>
        <v>0.66116889889416885</v>
      </c>
      <c r="BF153" s="468">
        <f>AK153/(AK$34+SUM(O$35:O272))</f>
        <v>0.57776156801813616</v>
      </c>
      <c r="BG153" s="468">
        <f>AL153/(AL$34+SUM(P$35:P272))</f>
        <v>0.80180051690701515</v>
      </c>
      <c r="BH153" s="468">
        <f>AM153/(AM$34+SUM(Q$35:Q272))</f>
        <v>0.29901379812762996</v>
      </c>
      <c r="BI153" s="468">
        <f>AN153/(AN$34+SUM(R$35:R272))</f>
        <v>0.81948927607227895</v>
      </c>
      <c r="BJ153" s="468">
        <f>AO153/(AO$34+SUM(S$35:S272))</f>
        <v>0.41641131760117794</v>
      </c>
      <c r="BK153" s="468">
        <f>AP153/(AP$34+SUM(T$35:T272))</f>
        <v>0.96401421837118162</v>
      </c>
      <c r="BL153" s="468">
        <f>AQ153/(AQ$34+SUM(U$35:U272))</f>
        <v>0.32952586909782416</v>
      </c>
      <c r="BM153" s="468">
        <f t="shared" si="15"/>
        <v>0.62641157498027522</v>
      </c>
    </row>
    <row r="154" spans="1:65">
      <c r="A154" s="6">
        <f t="shared" si="16"/>
        <v>2019</v>
      </c>
      <c r="B154" s="464">
        <f>aluminum!P125</f>
        <v>63200000</v>
      </c>
      <c r="C154" s="464">
        <f>antimony!M125</f>
        <v>162000</v>
      </c>
      <c r="D154" s="464">
        <f>bismuth!K125</f>
        <v>21130</v>
      </c>
      <c r="E154" s="464">
        <f>chromium!M125</f>
        <v>13800000.000000002</v>
      </c>
      <c r="F154" s="464">
        <f>cobalt!M125</f>
        <v>144000</v>
      </c>
      <c r="G154" s="464">
        <f>copper!M125</f>
        <v>0</v>
      </c>
      <c r="H154" s="464">
        <f>gold!I125</f>
        <v>0</v>
      </c>
      <c r="I154" s="465">
        <f>indium!I125</f>
        <v>0</v>
      </c>
      <c r="J154" s="464">
        <f>lead!K125</f>
        <v>0</v>
      </c>
      <c r="K154" s="466">
        <f>lithium!H125</f>
        <v>2070000</v>
      </c>
      <c r="L154" s="464">
        <f>manganese!K125</f>
        <v>20600000</v>
      </c>
      <c r="M154" s="464">
        <f>iron!J125</f>
        <v>2450000000</v>
      </c>
      <c r="N154" s="6">
        <f>molybdenum!J125</f>
        <v>294000</v>
      </c>
      <c r="O154" s="464">
        <f>nickel!J125</f>
        <v>0</v>
      </c>
      <c r="P154" s="466">
        <f>platinum!M125</f>
        <v>475</v>
      </c>
      <c r="Q154" s="464">
        <f>silver!L125</f>
        <v>0</v>
      </c>
      <c r="R154" s="464">
        <f>tantalum!L125</f>
        <v>0</v>
      </c>
      <c r="S154" s="464">
        <f>tin!L125</f>
        <v>296000</v>
      </c>
      <c r="T154" s="464">
        <f>vanadium!I125</f>
        <v>0</v>
      </c>
      <c r="U154" s="464">
        <f>zinc!J125</f>
        <v>12700000</v>
      </c>
      <c r="X154" s="464">
        <f>SUM(B$35:B273)-SUM(B$35:B154)+X$34</f>
        <v>32000000000</v>
      </c>
      <c r="Y154" s="464">
        <f>SUM(C$35:C273)-SUM(C$35:C154)+Y$34</f>
        <v>1800000000</v>
      </c>
      <c r="Z154" s="464">
        <f>SUM(D$35:D273)-SUM(D$35:D154)+Z$34</f>
        <v>320000</v>
      </c>
      <c r="AA154" s="464">
        <f>SUM(E$35:E273)-SUM(E$35:E154)+AA$34</f>
        <v>560000000</v>
      </c>
      <c r="AB154" s="464">
        <f>SUM(F$35:F273)-SUM(F$35:F154)+AB$34</f>
        <v>8300000</v>
      </c>
      <c r="AC154" s="464">
        <f>SUM(G$35:G273)-SUM(G$35:G154)+AC$34</f>
        <v>700000000</v>
      </c>
      <c r="AD154" s="464">
        <f>SUM(H$35:H273)-SUM(H$35:H154)+AD$34</f>
        <v>31695</v>
      </c>
      <c r="AE154" s="464">
        <f>SUM(I$35:I273)-SUM(I$35:I154)+AE$34</f>
        <v>15000</v>
      </c>
      <c r="AF154" s="464">
        <f>SUM(J$35:J273)-SUM(J$35:J154)+AF$34</f>
        <v>85000000</v>
      </c>
      <c r="AG154" s="464">
        <f>SUM(K$35:K273)-SUM(K$35:K154)+AG$34</f>
        <v>89000000</v>
      </c>
      <c r="AH154" s="464">
        <f>SUM(L$35:L273)-SUM(L$35:L154)+AH$34</f>
        <v>4261000000</v>
      </c>
      <c r="AI154" s="464">
        <f>SUM(M$35:M273)-SUM(M$35:M154)+AI$34</f>
        <v>179230000000</v>
      </c>
      <c r="AJ154" s="464">
        <f>SUM(N$35:N273)-SUM(N$35:N154)+AJ$34</f>
        <v>16000000</v>
      </c>
      <c r="AK154" s="464">
        <f>SUM(O$35:O273)-SUM(O$35:O154)+AK$34</f>
        <v>95000000</v>
      </c>
      <c r="AL154" s="464">
        <f>SUM(P$35:P273)-SUM(P$35:P154)+AL$34</f>
        <v>69910</v>
      </c>
      <c r="AM154" s="464">
        <f>SUM(Q$35:Q273)-SUM(Q$35:Q154)+AM$34</f>
        <v>550000</v>
      </c>
      <c r="AN154" s="464">
        <f>SUM(R$35:R273)-SUM(R$35:R154)+AN$34</f>
        <v>180000</v>
      </c>
      <c r="AO154" s="464">
        <f>SUM(S$35:S273)-SUM(S$35:S154)+AO$34</f>
        <v>15400000</v>
      </c>
      <c r="AP154" s="464">
        <f>SUM(T$35:T273)-SUM(T$35:T154)+AP$34</f>
        <v>63000000</v>
      </c>
      <c r="AQ154" s="464">
        <f>SUM(U$35:U273)-SUM(U$35:U154)+AQ$34</f>
        <v>250000000</v>
      </c>
      <c r="AS154" s="468">
        <f>X154/(X$34+SUM(B$35:B273))</f>
        <v>0.95641628903665388</v>
      </c>
      <c r="AT154" s="468">
        <f>Y154/(Y$34+SUM(C$35:C273))</f>
        <v>0.99561751846327051</v>
      </c>
      <c r="AU154" s="468">
        <f>Z154/(Z$34+SUM(D$35:D273))</f>
        <v>0.46797309154723604</v>
      </c>
      <c r="AV154" s="468">
        <f>AA154/(AA$34+SUM(E$35:E273))</f>
        <v>0.65626602211968066</v>
      </c>
      <c r="AW154" s="468">
        <f>AB154/(AB$34+SUM(F$35:F273))</f>
        <v>0.72561771486371063</v>
      </c>
      <c r="AX154" s="468">
        <f>AC154/(AC$34+SUM(G$35:G273))</f>
        <v>0.49698331130040652</v>
      </c>
      <c r="AY154" s="468">
        <f>AD154/(AD$34+SUM(H$35:H273))</f>
        <v>0.16297473236047266</v>
      </c>
      <c r="AZ154" s="468">
        <f>AE154/(AE$34+SUM(I$35:I273))</f>
        <v>0.48005683872970561</v>
      </c>
      <c r="BA154" s="468">
        <f>AF154/(AF$34+SUM(J$35:J273))</f>
        <v>0.24479804161566707</v>
      </c>
      <c r="BB154" s="468">
        <f>AG154/(AG$34+SUM(K$35:K273))</f>
        <v>0.82535255282054631</v>
      </c>
      <c r="BC154" s="468">
        <f>AH154/(AH$34+SUM(L$35:L273))</f>
        <v>0.85815058780596409</v>
      </c>
      <c r="BD154" s="468">
        <f>AI154/(AI$34+SUM(M$35:M273))</f>
        <v>0.69436184996313755</v>
      </c>
      <c r="BE154" s="468">
        <f>AJ154/(AJ$34+SUM(N$35:N273))</f>
        <v>0.64923912988257659</v>
      </c>
      <c r="BF154" s="468">
        <f>AK154/(AK$34+SUM(O$35:O273))</f>
        <v>0.57776156801813616</v>
      </c>
      <c r="BG154" s="468">
        <f>AL154/(AL$34+SUM(P$35:P273))</f>
        <v>0.79638948834225232</v>
      </c>
      <c r="BH154" s="468">
        <f>AM154/(AM$34+SUM(Q$35:Q273))</f>
        <v>0.29901379812762996</v>
      </c>
      <c r="BI154" s="468">
        <f>AN154/(AN$34+SUM(R$35:R273))</f>
        <v>0.81948927607227895</v>
      </c>
      <c r="BJ154" s="468">
        <f>AO154/(AO$34+SUM(S$35:S273))</f>
        <v>0.40855850478199157</v>
      </c>
      <c r="BK154" s="468">
        <f>AP154/(AP$34+SUM(T$35:T273))</f>
        <v>0.96401421837118162</v>
      </c>
      <c r="BL154" s="468">
        <f>AQ154/(AQ$34+SUM(U$35:U273))</f>
        <v>0.31359523134547407</v>
      </c>
      <c r="BM154" s="468">
        <f t="shared" si="15"/>
        <v>0.61963148827839865</v>
      </c>
    </row>
    <row r="155" spans="1:65">
      <c r="A155" s="6"/>
      <c r="B155" s="464"/>
      <c r="C155" s="464"/>
      <c r="D155" s="464"/>
      <c r="E155" s="464"/>
      <c r="F155" s="464"/>
      <c r="G155" s="464"/>
      <c r="H155" s="464"/>
      <c r="I155" s="465"/>
      <c r="J155" s="464"/>
      <c r="K155" s="466"/>
      <c r="L155" s="464"/>
      <c r="M155" s="464"/>
      <c r="N155" s="6"/>
      <c r="O155" s="464"/>
      <c r="P155" s="466"/>
      <c r="Q155" s="464"/>
      <c r="R155" s="464"/>
      <c r="S155" s="464"/>
      <c r="T155" s="464"/>
      <c r="U155" s="464"/>
    </row>
    <row r="156" spans="1:65">
      <c r="A156" s="6"/>
      <c r="B156" s="464"/>
      <c r="C156" s="464"/>
      <c r="D156" s="464"/>
      <c r="E156" s="464"/>
      <c r="F156" s="464"/>
      <c r="G156" s="464"/>
      <c r="H156" s="464"/>
      <c r="I156" s="465"/>
      <c r="J156" s="464"/>
      <c r="K156" s="466"/>
      <c r="L156" s="464"/>
      <c r="M156" s="464"/>
      <c r="N156" s="6"/>
      <c r="O156" s="464"/>
      <c r="P156" s="466"/>
      <c r="Q156" s="464"/>
      <c r="R156" s="464"/>
      <c r="S156" s="464"/>
      <c r="T156" s="464"/>
      <c r="U156" s="464"/>
    </row>
    <row r="157" spans="1:65">
      <c r="A157" s="6"/>
      <c r="B157" s="464"/>
      <c r="C157" s="464"/>
      <c r="D157" s="464"/>
      <c r="E157" s="464"/>
      <c r="F157" s="464"/>
      <c r="G157" s="464"/>
      <c r="H157" s="464"/>
      <c r="I157" s="465"/>
      <c r="J157" s="464"/>
      <c r="K157" s="466"/>
      <c r="L157" s="464"/>
      <c r="M157" s="464"/>
      <c r="N157" s="6"/>
      <c r="O157" s="464"/>
      <c r="P157" s="466"/>
      <c r="Q157" s="464"/>
      <c r="R157" s="464"/>
      <c r="S157" s="464"/>
      <c r="T157" s="464"/>
      <c r="U157" s="464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World3_data</vt:lpstr>
      <vt:lpstr>Arable Land</vt:lpstr>
      <vt:lpstr>GFCF2</vt:lpstr>
      <vt:lpstr>GFCF</vt:lpstr>
      <vt:lpstr>assorted raw data</vt:lpstr>
      <vt:lpstr>Edu index</vt:lpstr>
      <vt:lpstr>weighted edu index</vt:lpstr>
      <vt:lpstr>world pop by country</vt:lpstr>
      <vt:lpstr>NRR estimates</vt:lpstr>
      <vt:lpstr>energy estimates</vt:lpstr>
      <vt:lpstr>aluminum</vt:lpstr>
      <vt:lpstr>antimony</vt:lpstr>
      <vt:lpstr>bismuth</vt:lpstr>
      <vt:lpstr>chromium</vt:lpstr>
      <vt:lpstr>cobalt</vt:lpstr>
      <vt:lpstr>copper</vt:lpstr>
      <vt:lpstr>gold</vt:lpstr>
      <vt:lpstr>indium</vt:lpstr>
      <vt:lpstr>lead</vt:lpstr>
      <vt:lpstr>lithium</vt:lpstr>
      <vt:lpstr>manganese</vt:lpstr>
      <vt:lpstr>iron</vt:lpstr>
      <vt:lpstr>molybdenum</vt:lpstr>
      <vt:lpstr>nickel</vt:lpstr>
      <vt:lpstr>platinum</vt:lpstr>
      <vt:lpstr>silver</vt:lpstr>
      <vt:lpstr>tantalum</vt:lpstr>
      <vt:lpstr>tin</vt:lpstr>
      <vt:lpstr>vanadium</vt:lpstr>
      <vt:lpstr>zinc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Murray</cp:lastModifiedBy>
  <dcterms:modified xsi:type="dcterms:W3CDTF">2023-05-04T13:07:17Z</dcterms:modified>
</cp:coreProperties>
</file>