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uds\OneDrive\Рабочий стол\"/>
    </mc:Choice>
  </mc:AlternateContent>
  <xr:revisionPtr revIDLastSave="0" documentId="13_ncr:1_{9B7B9C3C-74E1-4A06-910C-15DBB057C82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8" i="1"/>
  <c r="T7" i="1"/>
  <c r="T6" i="1"/>
  <c r="T5" i="1"/>
  <c r="T4" i="1"/>
  <c r="T3" i="1"/>
  <c r="P26" i="1" l="1"/>
  <c r="P25" i="1"/>
  <c r="P23" i="1"/>
  <c r="P21" i="1"/>
  <c r="P24" i="1"/>
  <c r="P22" i="1"/>
  <c r="P20" i="1" l="1"/>
  <c r="Q10" i="1" l="1"/>
  <c r="Q9" i="1"/>
  <c r="Q8" i="1"/>
  <c r="Q7" i="1"/>
  <c r="Q6" i="1"/>
  <c r="Q5" i="1"/>
  <c r="Q4" i="1"/>
  <c r="Q3" i="1"/>
  <c r="P10" i="1"/>
  <c r="P9" i="1"/>
  <c r="P8" i="1"/>
  <c r="P7" i="1"/>
  <c r="P6" i="1"/>
  <c r="P5" i="1"/>
  <c r="P4" i="1"/>
  <c r="P3" i="1"/>
  <c r="O10" i="1"/>
  <c r="O9" i="1"/>
  <c r="O8" i="1"/>
  <c r="O7" i="1"/>
  <c r="O6" i="1"/>
  <c r="O5" i="1"/>
  <c r="O4" i="1"/>
  <c r="O3" i="1"/>
  <c r="N10" i="1"/>
  <c r="N9" i="1"/>
  <c r="N8" i="1"/>
  <c r="N7" i="1"/>
  <c r="N6" i="1"/>
  <c r="N5" i="1"/>
  <c r="N4" i="1"/>
  <c r="N3" i="1"/>
  <c r="M10" i="1"/>
  <c r="M9" i="1"/>
  <c r="M8" i="1"/>
  <c r="M7" i="1"/>
  <c r="M6" i="1"/>
  <c r="M5" i="1"/>
  <c r="M4" i="1"/>
  <c r="L10" i="1"/>
  <c r="M3" i="1"/>
  <c r="K10" i="1"/>
  <c r="K5" i="1"/>
  <c r="K9" i="1" l="1"/>
  <c r="K8" i="1"/>
  <c r="K7" i="1"/>
  <c r="K6" i="1"/>
  <c r="K4" i="1"/>
  <c r="K3" i="1"/>
  <c r="K2" i="1"/>
  <c r="K1" i="1" l="1"/>
</calcChain>
</file>

<file path=xl/sharedStrings.xml><?xml version="1.0" encoding="utf-8"?>
<sst xmlns="http://schemas.openxmlformats.org/spreadsheetml/2006/main" count="39" uniqueCount="38">
  <si>
    <t>k=</t>
  </si>
  <si>
    <t>h=</t>
  </si>
  <si>
    <t>x0=</t>
  </si>
  <si>
    <t>x1=</t>
  </si>
  <si>
    <t>x2=</t>
  </si>
  <si>
    <t>x3=</t>
  </si>
  <si>
    <t>x4=</t>
  </si>
  <si>
    <t>x5=</t>
  </si>
  <si>
    <t>x6=</t>
  </si>
  <si>
    <t>x7=</t>
  </si>
  <si>
    <t>Кол-во банков(fi)</t>
  </si>
  <si>
    <t>Накопленная частота(Si)</t>
  </si>
  <si>
    <t>Частости(Wi)</t>
  </si>
  <si>
    <t>Относительная плотность(mi)</t>
  </si>
  <si>
    <t>среднее значение интервала</t>
  </si>
  <si>
    <t>Номер интервала вариационного ряда</t>
  </si>
  <si>
    <t>0,63-0,84</t>
  </si>
  <si>
    <t>0,84-1,05</t>
  </si>
  <si>
    <t>1,05-1,26</t>
  </si>
  <si>
    <t>1,26-1,47</t>
  </si>
  <si>
    <t>1,47-1,68</t>
  </si>
  <si>
    <t>1,68-1,89</t>
  </si>
  <si>
    <t>1,89-2,1</t>
  </si>
  <si>
    <t>2,1 и более</t>
  </si>
  <si>
    <t>Группы банков с доходами от 100 до 300 млн дол.</t>
  </si>
  <si>
    <t>Группы банков с доходами от 50 до 100 млн дол.</t>
  </si>
  <si>
    <t>Рентабельность активов</t>
  </si>
  <si>
    <t>Количество банков в % (частости)</t>
  </si>
  <si>
    <t>0,6-0,8</t>
  </si>
  <si>
    <t>-</t>
  </si>
  <si>
    <t>0,8-1,0</t>
  </si>
  <si>
    <t>1,0-1,1</t>
  </si>
  <si>
    <t>1,1-1,2</t>
  </si>
  <si>
    <t>1,2-1,4</t>
  </si>
  <si>
    <t>1,4-1,8</t>
  </si>
  <si>
    <t>1,8-2,0</t>
  </si>
  <si>
    <t>ИТОГО</t>
  </si>
  <si>
    <t>Среднее значение рентабельности активов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</si>
</sst>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Кривая</a:t>
            </a:r>
            <a:r>
              <a:rPr lang="ru-RU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ненормированной плотности распределения</a:t>
            </a:r>
            <a:endPara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855153247831851"/>
          <c:y val="0.88382967592968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8.6139747995418112E-2"/>
          <c:w val="0.85029396325459317"/>
          <c:h val="0.64168015080589158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Sheet1!$Q$3:$Q$10</c:f>
              <c:numCache>
                <c:formatCode>General</c:formatCode>
                <c:ptCount val="8"/>
                <c:pt idx="0">
                  <c:v>0.74</c:v>
                </c:pt>
                <c:pt idx="1">
                  <c:v>0.95</c:v>
                </c:pt>
                <c:pt idx="2">
                  <c:v>1.1599999999999999</c:v>
                </c:pt>
                <c:pt idx="3">
                  <c:v>1.37</c:v>
                </c:pt>
                <c:pt idx="4">
                  <c:v>1.58</c:v>
                </c:pt>
                <c:pt idx="5">
                  <c:v>1.79</c:v>
                </c:pt>
                <c:pt idx="6">
                  <c:v>2</c:v>
                </c:pt>
                <c:pt idx="7">
                  <c:v>2.21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9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22</c:v>
                </c:pt>
                <c:pt idx="5">
                  <c:v>16</c:v>
                </c:pt>
                <c:pt idx="6">
                  <c:v>9</c:v>
                </c:pt>
                <c:pt idx="7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45B-48D6-8993-93B0E4E2AF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1697696"/>
        <c:axId val="611698024"/>
        <c:extLst/>
      </c:scatterChart>
      <c:valAx>
        <c:axId val="6116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Среднее значение интервала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8024"/>
        <c:crosses val="autoZero"/>
        <c:crossBetween val="midCat"/>
      </c:valAx>
      <c:valAx>
        <c:axId val="6116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Частоты 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769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Полигон частот</a:t>
            </a:r>
          </a:p>
        </c:rich>
      </c:tx>
      <c:layout>
        <c:manualLayout>
          <c:xMode val="edge"/>
          <c:yMode val="edge"/>
          <c:x val="0.40390266841644795"/>
          <c:y val="0.90740740740740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183326033970414E-2"/>
          <c:y val="6.5231481481481488E-2"/>
          <c:w val="0.89974540682414694"/>
          <c:h val="0.6653320939049285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Sheet1!$Q$3:$Q$10</c:f>
              <c:numCache>
                <c:formatCode>General</c:formatCode>
                <c:ptCount val="8"/>
                <c:pt idx="0">
                  <c:v>0.74</c:v>
                </c:pt>
                <c:pt idx="1">
                  <c:v>0.95</c:v>
                </c:pt>
                <c:pt idx="2">
                  <c:v>1.1599999999999999</c:v>
                </c:pt>
                <c:pt idx="3">
                  <c:v>1.37</c:v>
                </c:pt>
                <c:pt idx="4">
                  <c:v>1.58</c:v>
                </c:pt>
                <c:pt idx="5">
                  <c:v>1.79</c:v>
                </c:pt>
                <c:pt idx="6">
                  <c:v>2</c:v>
                </c:pt>
                <c:pt idx="7">
                  <c:v>2.21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9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22</c:v>
                </c:pt>
                <c:pt idx="5">
                  <c:v>16</c:v>
                </c:pt>
                <c:pt idx="6">
                  <c:v>9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8-4B92-8F59-7C55738065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26323192"/>
        <c:axId val="626328768"/>
      </c:scatterChart>
      <c:valAx>
        <c:axId val="626323192"/>
        <c:scaling>
          <c:orientation val="minMax"/>
          <c:max val="2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Среднее</a:t>
                </a:r>
                <a:r>
                  <a:rPr lang="ru-RU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значение интервала</a:t>
                </a:r>
                <a:endParaRPr lang="ru-RU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328768"/>
        <c:crosses val="autoZero"/>
        <c:crossBetween val="midCat"/>
        <c:majorUnit val="0.5"/>
      </c:valAx>
      <c:valAx>
        <c:axId val="6263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Частоты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fi</a:t>
                </a: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3231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Гистограмма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41510885851912188"/>
          <c:y val="0.89723511601787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92580525135507"/>
          <c:y val="0.11464203588414708"/>
          <c:w val="0.85662729658792647"/>
          <c:h val="0.63727653834937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Sheet1!$R$3:$R$10</c:f>
              <c:strCache>
                <c:ptCount val="8"/>
                <c:pt idx="0">
                  <c:v>0,63-0,84</c:v>
                </c:pt>
                <c:pt idx="1">
                  <c:v>0,84-1,05</c:v>
                </c:pt>
                <c:pt idx="2">
                  <c:v>1,05-1,26</c:v>
                </c:pt>
                <c:pt idx="3">
                  <c:v>1,26-1,47</c:v>
                </c:pt>
                <c:pt idx="4">
                  <c:v>1,47-1,68</c:v>
                </c:pt>
                <c:pt idx="5">
                  <c:v>1,68-1,89</c:v>
                </c:pt>
                <c:pt idx="6">
                  <c:v>1,89-2,1</c:v>
                </c:pt>
                <c:pt idx="7">
                  <c:v>2,1 и более</c:v>
                </c:pt>
              </c:strCache>
            </c:strRef>
          </c:cat>
          <c:val>
            <c:numRef>
              <c:f>Sheet1!$M$3:$M$10</c:f>
              <c:numCache>
                <c:formatCode>General</c:formatCode>
                <c:ptCount val="8"/>
                <c:pt idx="0">
                  <c:v>9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22</c:v>
                </c:pt>
                <c:pt idx="5">
                  <c:v>16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7-4AD8-9F57-BAB6E9C69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61049624"/>
        <c:axId val="461050608"/>
      </c:barChart>
      <c:catAx>
        <c:axId val="46104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 интервала вариационного ряда</a:t>
                </a:r>
              </a:p>
            </c:rich>
          </c:tx>
          <c:layout>
            <c:manualLayout>
              <c:xMode val="edge"/>
              <c:yMode val="edge"/>
              <c:x val="0.3135829285707103"/>
              <c:y val="0.82780052036679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50608"/>
        <c:crosses val="autoZero"/>
        <c:auto val="1"/>
        <c:lblAlgn val="ctr"/>
        <c:lblOffset val="100"/>
        <c:noMultiLvlLbl val="0"/>
      </c:catAx>
      <c:valAx>
        <c:axId val="4610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Частота</a:t>
                </a:r>
                <a:r>
                  <a:rPr lang="en-US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fi</a:t>
                </a:r>
                <a:r>
                  <a:rPr lang="ru-RU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Кумулята ряда </a:t>
            </a:r>
            <a:r>
              <a:rPr lang="ru-RU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распределения</a:t>
            </a:r>
            <a:endPara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929850576587532"/>
          <c:y val="0.8838297386739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8.6139747995418112E-2"/>
          <c:w val="0.85029396325459317"/>
          <c:h val="0.64168015080589158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Sheet1!$Q$3:$Q$10</c:f>
              <c:numCache>
                <c:formatCode>General</c:formatCode>
                <c:ptCount val="8"/>
                <c:pt idx="0">
                  <c:v>0.74</c:v>
                </c:pt>
                <c:pt idx="1">
                  <c:v>0.95</c:v>
                </c:pt>
                <c:pt idx="2">
                  <c:v>1.1599999999999999</c:v>
                </c:pt>
                <c:pt idx="3">
                  <c:v>1.37</c:v>
                </c:pt>
                <c:pt idx="4">
                  <c:v>1.58</c:v>
                </c:pt>
                <c:pt idx="5">
                  <c:v>1.79</c:v>
                </c:pt>
                <c:pt idx="6">
                  <c:v>2</c:v>
                </c:pt>
                <c:pt idx="7">
                  <c:v>2.21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9</c:v>
                </c:pt>
                <c:pt idx="1">
                  <c:v>20</c:v>
                </c:pt>
                <c:pt idx="2">
                  <c:v>24</c:v>
                </c:pt>
                <c:pt idx="3">
                  <c:v>29</c:v>
                </c:pt>
                <c:pt idx="4">
                  <c:v>51</c:v>
                </c:pt>
                <c:pt idx="5">
                  <c:v>67</c:v>
                </c:pt>
                <c:pt idx="6">
                  <c:v>76</c:v>
                </c:pt>
                <c:pt idx="7">
                  <c:v>77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4E22-4952-9773-D6DD37A41D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1697696"/>
        <c:axId val="611698024"/>
        <c:extLst/>
      </c:scatterChart>
      <c:valAx>
        <c:axId val="6116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Среднее значение интервала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8024"/>
        <c:crosses val="autoZero"/>
        <c:crossBetween val="midCat"/>
      </c:valAx>
      <c:valAx>
        <c:axId val="6116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Накопленная</a:t>
                </a:r>
                <a:r>
                  <a:rPr lang="ru-RU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ч</a:t>
                </a: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астота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r>
                  <a:rPr lang="en-US" sz="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769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Процентное соотношение между группами банков с доходами: ряд 1 - от 100 до 300 млн дол., ряд</a:t>
            </a:r>
            <a:r>
              <a:rPr lang="ru-RU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2 - от 50 до 100 млн дол.</a:t>
            </a:r>
            <a:endPara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855153247831851"/>
          <c:y val="0.88382967592968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8.6139747995418112E-2"/>
          <c:w val="0.85029396325459317"/>
          <c:h val="0.64168015080589158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Sheet1!$T$3:$T$9</c:f>
              <c:numCache>
                <c:formatCode>General</c:formatCode>
                <c:ptCount val="7"/>
                <c:pt idx="0">
                  <c:v>0.7</c:v>
                </c:pt>
                <c:pt idx="1">
                  <c:v>0.9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1.2999999999999998</c:v>
                </c:pt>
                <c:pt idx="5">
                  <c:v>1.6</c:v>
                </c:pt>
                <c:pt idx="6">
                  <c:v>1.9</c:v>
                </c:pt>
              </c:numCache>
            </c:numRef>
          </c:xVal>
          <c:yVal>
            <c:numRef>
              <c:f>Sheet1!$O$19:$O$25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0D9-4D7F-93A6-D62782ABE1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Sheet1!$T$4:$T$10</c:f>
              <c:numCache>
                <c:formatCode>General</c:formatCode>
                <c:ptCount val="7"/>
                <c:pt idx="0">
                  <c:v>0.9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1.2999999999999998</c:v>
                </c:pt>
                <c:pt idx="4">
                  <c:v>1.6</c:v>
                </c:pt>
                <c:pt idx="5">
                  <c:v>1.9</c:v>
                </c:pt>
                <c:pt idx="6">
                  <c:v>2.1</c:v>
                </c:pt>
              </c:numCache>
            </c:numRef>
          </c:xVal>
          <c:yVal>
            <c:numRef>
              <c:f>Sheet1!$P$20:$P$25</c:f>
              <c:numCache>
                <c:formatCode>General</c:formatCode>
                <c:ptCount val="6"/>
                <c:pt idx="0">
                  <c:v>20.6</c:v>
                </c:pt>
                <c:pt idx="1">
                  <c:v>8.7899999999999991</c:v>
                </c:pt>
                <c:pt idx="2">
                  <c:v>6.8</c:v>
                </c:pt>
                <c:pt idx="3">
                  <c:v>12.73</c:v>
                </c:pt>
                <c:pt idx="4">
                  <c:v>47.93</c:v>
                </c:pt>
                <c:pt idx="5">
                  <c:v>27.209999999999997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9-4D7F-93A6-D62782AB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97696"/>
        <c:axId val="611698024"/>
        <c:extLst/>
      </c:scatterChart>
      <c:valAx>
        <c:axId val="611697696"/>
        <c:scaling>
          <c:orientation val="minMax"/>
          <c:max val="2.200000000000000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Среднее значение рентабельности активов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8024"/>
        <c:crosses val="autoZero"/>
        <c:crossBetween val="midCat"/>
        <c:majorUnit val="0.5"/>
      </c:valAx>
      <c:valAx>
        <c:axId val="6116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банков,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7696"/>
        <c:crosses val="autoZero"/>
        <c:crossBetween val="midCat"/>
        <c:majorUnit val="10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34</xdr:row>
      <xdr:rowOff>0</xdr:rowOff>
    </xdr:from>
    <xdr:to>
      <xdr:col>12</xdr:col>
      <xdr:colOff>685799</xdr:colOff>
      <xdr:row>48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38ECA7-7748-42A3-88EC-62D7DB0D9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34</xdr:row>
      <xdr:rowOff>19050</xdr:rowOff>
    </xdr:from>
    <xdr:to>
      <xdr:col>16</xdr:col>
      <xdr:colOff>1228726</xdr:colOff>
      <xdr:row>48</xdr:row>
      <xdr:rowOff>185738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3C13677-53D5-46C7-8A5A-022AA7465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53</xdr:row>
      <xdr:rowOff>9525</xdr:rowOff>
    </xdr:from>
    <xdr:to>
      <xdr:col>12</xdr:col>
      <xdr:colOff>714375</xdr:colOff>
      <xdr:row>69</xdr:row>
      <xdr:rowOff>4763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13E9EE-10DD-417E-A59C-F8881425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571500</xdr:colOff>
      <xdr:row>53</xdr:row>
      <xdr:rowOff>9525</xdr:rowOff>
    </xdr:from>
    <xdr:to>
      <xdr:col>16</xdr:col>
      <xdr:colOff>1190625</xdr:colOff>
      <xdr:row>68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3A81F77-BEFE-4E21-B727-BD6ECB8A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581025</xdr:colOff>
      <xdr:row>72</xdr:row>
      <xdr:rowOff>9525</xdr:rowOff>
    </xdr:from>
    <xdr:to>
      <xdr:col>13</xdr:col>
      <xdr:colOff>152400</xdr:colOff>
      <xdr:row>87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DA715AF-F8D8-48D3-997C-7E2EA02BA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0.54662</cdr:x>
      <cdr:y>0.18571</cdr:y>
    </cdr:from>
    <cdr:to>
      <cdr:x>0.54853</cdr:x>
      <cdr:y>0.75222</cdr:y>
    </cdr:to>
    <cdr:cxnSp macro="">
      <cdr:nvCxnSpPr>
        <cdr:cNvPr id="2" name="Прямая соединительная линия 1">
          <a:extLst xmlns:a="http://schemas.openxmlformats.org/drawingml/2006/main">
            <a:ext uri="{FF2B5EF4-FFF2-40B4-BE49-F238E27FC236}">
              <a16:creationId xmlns:a16="http://schemas.microsoft.com/office/drawing/2014/main" id="{0DF3CC60-83F5-4887-884E-3D59862578AD}"/>
            </a:ext>
          </a:extLst>
        </cdr:cNvPr>
        <cdr:cNvCxnSpPr/>
      </cdr:nvCxnSpPr>
      <cdr:spPr>
        <a:xfrm xmlns:a="http://schemas.openxmlformats.org/drawingml/2006/main" flipH="1" flipV="1">
          <a:off x="2717800" y="565150"/>
          <a:ext cx="9525" cy="1724025"/>
        </a:xfrm>
        <a:prstGeom xmlns:a="http://schemas.openxmlformats.org/drawingml/2006/main" prst="line">
          <a:avLst/>
        </a:prstGeom>
        <a:ln xmlns:a="http://schemas.openxmlformats.org/drawingml/2006/main" w="25400">
          <a:prstDash val="soli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0.64432</cdr:x>
      <cdr:y>0.18571</cdr:y>
    </cdr:from>
    <cdr:to>
      <cdr:x>0.64623</cdr:x>
      <cdr:y>0.75222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70583ED7-BFBA-471A-B8E6-416B480CB6F7}"/>
            </a:ext>
          </a:extLst>
        </cdr:cNvPr>
        <cdr:cNvCxnSpPr/>
      </cdr:nvCxnSpPr>
      <cdr:spPr>
        <a:xfrm xmlns:a="http://schemas.openxmlformats.org/drawingml/2006/main" flipH="1" flipV="1">
          <a:off x="3203575" y="565150"/>
          <a:ext cx="9525" cy="1724025"/>
        </a:xfrm>
        <a:prstGeom xmlns:a="http://schemas.openxmlformats.org/drawingml/2006/main" prst="line">
          <a:avLst/>
        </a:prstGeom>
        <a:ln xmlns:a="http://schemas.openxmlformats.org/drawingml/2006/main" w="25400">
          <a:prstDash val="soli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0.55236</cdr:x>
      <cdr:y>0.20136</cdr:y>
    </cdr:from>
    <cdr:to>
      <cdr:x>0.64049</cdr:x>
      <cdr:y>0.35785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0BFFF3C8-7FBA-496C-B071-B9317B236571}"/>
            </a:ext>
          </a:extLst>
        </cdr:cNvPr>
        <cdr:cNvCxnSpPr/>
      </cdr:nvCxnSpPr>
      <cdr:spPr>
        <a:xfrm xmlns:a="http://schemas.openxmlformats.org/drawingml/2006/main" flipH="1" flipV="1">
          <a:off x="2746375" y="612775"/>
          <a:ext cx="438149" cy="476250"/>
        </a:xfrm>
        <a:prstGeom xmlns:a="http://schemas.openxmlformats.org/drawingml/2006/main" prst="line">
          <a:avLst/>
        </a:prstGeom>
        <a:ln xmlns:a="http://schemas.openxmlformats.org/drawingml/2006/main" w="254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0.55236</cdr:x>
      <cdr:y>0.20136</cdr:y>
    </cdr:from>
    <cdr:to>
      <cdr:x>0.63665</cdr:x>
      <cdr:y>0.43297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E57FFB04-D478-4A1C-ABB0-C3B714FC26A6}"/>
            </a:ext>
          </a:extLst>
        </cdr:cNvPr>
        <cdr:cNvCxnSpPr/>
      </cdr:nvCxnSpPr>
      <cdr:spPr>
        <a:xfrm xmlns:a="http://schemas.openxmlformats.org/drawingml/2006/main" flipV="1">
          <a:off x="2746375" y="612775"/>
          <a:ext cx="419101" cy="704850"/>
        </a:xfrm>
        <a:prstGeom xmlns:a="http://schemas.openxmlformats.org/drawingml/2006/main" prst="line">
          <a:avLst/>
        </a:prstGeom>
        <a:ln xmlns:a="http://schemas.openxmlformats.org/drawingml/2006/main" w="254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0.60217</cdr:x>
      <cdr:y>0.28273</cdr:y>
    </cdr:from>
    <cdr:to>
      <cdr:x>0.60217</cdr:x>
      <cdr:y>0.75222</cdr:y>
    </cdr:to>
    <cdr:cxnSp macro="">
      <cdr:nvCxnSpPr>
        <cdr:cNvPr id="6" name="Прямая соединительная линия 5">
          <a:extLst xmlns:a="http://schemas.openxmlformats.org/drawingml/2006/main">
            <a:ext uri="{FF2B5EF4-FFF2-40B4-BE49-F238E27FC236}">
              <a16:creationId xmlns:a16="http://schemas.microsoft.com/office/drawing/2014/main" id="{F5937014-1E62-459E-9431-112A0B60380E}"/>
            </a:ext>
          </a:extLst>
        </cdr:cNvPr>
        <cdr:cNvCxnSpPr/>
      </cdr:nvCxnSpPr>
      <cdr:spPr>
        <a:xfrm xmlns:a="http://schemas.openxmlformats.org/drawingml/2006/main" flipV="1">
          <a:off x="2994025" y="860425"/>
          <a:ext cx="1" cy="1428749"/>
        </a:xfrm>
        <a:prstGeom xmlns:a="http://schemas.openxmlformats.org/drawingml/2006/main" prst="line">
          <a:avLst/>
        </a:prstGeom>
        <a:ln xmlns:a="http://schemas.openxmlformats.org/drawingml/2006/main" w="25400">
          <a:prstDash val="soli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56;1%20&#1086;&#1073;&#1097;&#1080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">
          <cell r="E3">
            <v>10</v>
          </cell>
        </row>
        <row r="4">
          <cell r="E4">
            <v>30</v>
          </cell>
        </row>
        <row r="5">
          <cell r="E5">
            <v>10</v>
          </cell>
          <cell r="K5" t="str">
            <v>Накопл. частота</v>
          </cell>
        </row>
        <row r="6">
          <cell r="E6">
            <v>15</v>
          </cell>
          <cell r="H6">
            <v>0.8</v>
          </cell>
          <cell r="I6">
            <v>1.04</v>
          </cell>
          <cell r="J6">
            <v>2</v>
          </cell>
          <cell r="K6">
            <v>2</v>
          </cell>
          <cell r="O6">
            <v>0.92</v>
          </cell>
          <cell r="P6" t="str">
            <v>0,8-1,04</v>
          </cell>
        </row>
        <row r="7">
          <cell r="E7">
            <v>20</v>
          </cell>
          <cell r="I7">
            <v>1.28</v>
          </cell>
          <cell r="J7">
            <v>4</v>
          </cell>
          <cell r="K7">
            <v>6</v>
          </cell>
          <cell r="O7">
            <v>1.1600000000000001</v>
          </cell>
          <cell r="P7" t="str">
            <v>1,04-1,28</v>
          </cell>
        </row>
        <row r="8">
          <cell r="E8">
            <v>10</v>
          </cell>
          <cell r="I8">
            <v>1.52</v>
          </cell>
          <cell r="J8">
            <v>7</v>
          </cell>
          <cell r="K8">
            <v>13</v>
          </cell>
          <cell r="O8">
            <v>1.4</v>
          </cell>
          <cell r="P8" t="str">
            <v>1,28-1,52</v>
          </cell>
        </row>
        <row r="9">
          <cell r="E9">
            <v>5</v>
          </cell>
          <cell r="I9">
            <v>1.76</v>
          </cell>
          <cell r="J9">
            <v>5</v>
          </cell>
          <cell r="K9">
            <v>18</v>
          </cell>
          <cell r="O9">
            <v>1.6400000000000001</v>
          </cell>
          <cell r="P9" t="str">
            <v>1,52-1,76</v>
          </cell>
        </row>
        <row r="10">
          <cell r="I10">
            <v>2</v>
          </cell>
          <cell r="J10">
            <v>1</v>
          </cell>
          <cell r="K10">
            <v>19</v>
          </cell>
          <cell r="O10">
            <v>1.88</v>
          </cell>
          <cell r="P10" t="str">
            <v>1,76-2,0</v>
          </cell>
        </row>
        <row r="11">
          <cell r="I11">
            <v>2.2400000000000002</v>
          </cell>
          <cell r="J11">
            <v>1</v>
          </cell>
          <cell r="K11">
            <v>20</v>
          </cell>
          <cell r="O11">
            <v>2.12</v>
          </cell>
          <cell r="P11" t="str">
            <v>2,0 и более</v>
          </cell>
        </row>
        <row r="13">
          <cell r="I13">
            <v>8.3333333333333321</v>
          </cell>
          <cell r="O13">
            <v>0.7</v>
          </cell>
        </row>
        <row r="14">
          <cell r="I14">
            <v>6.6666666666666732</v>
          </cell>
          <cell r="O14">
            <v>0.9</v>
          </cell>
        </row>
        <row r="15">
          <cell r="I15">
            <v>8.3333333333333233</v>
          </cell>
          <cell r="O15">
            <v>1.05</v>
          </cell>
        </row>
        <row r="16">
          <cell r="I16">
            <v>24.166666666666657</v>
          </cell>
          <cell r="O16">
            <v>1.1499999999999999</v>
          </cell>
        </row>
        <row r="17">
          <cell r="I17">
            <v>43.333333333333357</v>
          </cell>
          <cell r="O17">
            <v>1.2999999999999998</v>
          </cell>
        </row>
        <row r="18">
          <cell r="I18">
            <v>4.1666666666666661</v>
          </cell>
          <cell r="O18">
            <v>1.6</v>
          </cell>
        </row>
        <row r="19">
          <cell r="I19">
            <v>5</v>
          </cell>
          <cell r="O19">
            <v>1.9</v>
          </cell>
        </row>
        <row r="20">
          <cell r="O20">
            <v>2.1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"/>
  <sheetViews>
    <sheetView tabSelected="1" workbookViewId="0">
      <selection activeCell="T11" sqref="T11"/>
    </sheetView>
  </sheetViews>
  <sheetFormatPr defaultRowHeight="15" x14ac:dyDescent="0.25"/>
  <cols>
    <col min="1" max="1" width="9.140625" customWidth="1"/>
    <col min="13" max="13" width="18.140625" customWidth="1"/>
    <col min="14" max="14" width="23.7109375" customWidth="1"/>
    <col min="15" max="15" width="15" customWidth="1"/>
    <col min="16" max="16" width="27.85546875" customWidth="1"/>
    <col min="17" max="17" width="27.7109375" customWidth="1"/>
    <col min="18" max="18" width="36.7109375" customWidth="1"/>
    <col min="20" max="20" width="40.28515625" customWidth="1"/>
  </cols>
  <sheetData>
    <row r="1" spans="1:20" x14ac:dyDescent="0.25">
      <c r="A1" s="1">
        <v>0.63</v>
      </c>
      <c r="J1" s="2" t="s">
        <v>0</v>
      </c>
      <c r="K1">
        <f>INT(1+3.322*LOG10(77))</f>
        <v>7</v>
      </c>
    </row>
    <row r="2" spans="1:20" x14ac:dyDescent="0.25">
      <c r="A2" s="1">
        <v>0.63</v>
      </c>
      <c r="J2" s="2" t="s">
        <v>1</v>
      </c>
      <c r="K2">
        <f>(A77-A1)/K1</f>
        <v>0.21000000000000002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T2" s="8" t="s">
        <v>37</v>
      </c>
    </row>
    <row r="3" spans="1:20" x14ac:dyDescent="0.25">
      <c r="A3" s="1">
        <v>0.63</v>
      </c>
      <c r="J3" s="2" t="s">
        <v>2</v>
      </c>
      <c r="K3">
        <f>A1</f>
        <v>0.63</v>
      </c>
      <c r="L3">
        <v>0.84</v>
      </c>
      <c r="M3">
        <f t="shared" ref="M3:M10" si="0">COUNTIFS($A$1:$A$77, "&gt;="&amp;K3, $A$1:$A$77,"&lt;"&amp;L3)</f>
        <v>9</v>
      </c>
      <c r="N3">
        <f>M3</f>
        <v>9</v>
      </c>
      <c r="O3">
        <f t="shared" ref="O3:O10" si="1">ROUND(100/77*M3, 2)</f>
        <v>11.69</v>
      </c>
      <c r="P3">
        <f>ROUND(O3/K2, 2)</f>
        <v>55.67</v>
      </c>
      <c r="Q3">
        <f t="shared" ref="Q3:Q10" si="2">ROUND(AVERAGE(K3,L3), 2)</f>
        <v>0.74</v>
      </c>
      <c r="R3" s="2" t="s">
        <v>16</v>
      </c>
      <c r="T3">
        <f>AVERAGE(0.6,0.8)</f>
        <v>0.7</v>
      </c>
    </row>
    <row r="4" spans="1:20" x14ac:dyDescent="0.25">
      <c r="A4">
        <v>0.63</v>
      </c>
      <c r="J4" s="2" t="s">
        <v>3</v>
      </c>
      <c r="K4">
        <f>A1+K2</f>
        <v>0.84000000000000008</v>
      </c>
      <c r="L4">
        <v>1.05</v>
      </c>
      <c r="M4">
        <f t="shared" si="0"/>
        <v>11</v>
      </c>
      <c r="N4">
        <f t="shared" ref="N4:N10" si="3">M4+N3</f>
        <v>20</v>
      </c>
      <c r="O4">
        <f t="shared" si="1"/>
        <v>14.29</v>
      </c>
      <c r="P4">
        <f>ROUND(O4/K2, 2)</f>
        <v>68.05</v>
      </c>
      <c r="Q4">
        <f t="shared" si="2"/>
        <v>0.95</v>
      </c>
      <c r="R4" s="2" t="s">
        <v>17</v>
      </c>
      <c r="T4">
        <f>AVERAGE(0.8,1)</f>
        <v>0.9</v>
      </c>
    </row>
    <row r="5" spans="1:20" x14ac:dyDescent="0.25">
      <c r="A5" s="1">
        <v>0.67</v>
      </c>
      <c r="J5" s="2" t="s">
        <v>4</v>
      </c>
      <c r="K5">
        <f>A1+2*K2</f>
        <v>1.05</v>
      </c>
      <c r="L5">
        <v>1.26</v>
      </c>
      <c r="M5">
        <f t="shared" si="0"/>
        <v>4</v>
      </c>
      <c r="N5">
        <f t="shared" si="3"/>
        <v>24</v>
      </c>
      <c r="O5">
        <f t="shared" si="1"/>
        <v>5.19</v>
      </c>
      <c r="P5">
        <f>ROUND(O5/K2, 2)</f>
        <v>24.71</v>
      </c>
      <c r="Q5">
        <f t="shared" si="2"/>
        <v>1.1599999999999999</v>
      </c>
      <c r="R5" s="2" t="s">
        <v>18</v>
      </c>
      <c r="T5">
        <f>AVERAGE(1,1.1)</f>
        <v>1.05</v>
      </c>
    </row>
    <row r="6" spans="1:20" x14ac:dyDescent="0.25">
      <c r="A6">
        <v>0.67</v>
      </c>
      <c r="J6" s="2" t="s">
        <v>5</v>
      </c>
      <c r="K6">
        <f>A1+3*K2</f>
        <v>1.2600000000000002</v>
      </c>
      <c r="L6">
        <v>1.47</v>
      </c>
      <c r="M6">
        <f t="shared" si="0"/>
        <v>5</v>
      </c>
      <c r="N6">
        <f t="shared" si="3"/>
        <v>29</v>
      </c>
      <c r="O6">
        <f t="shared" si="1"/>
        <v>6.49</v>
      </c>
      <c r="P6">
        <f>ROUND(O6/K2, 2)</f>
        <v>30.9</v>
      </c>
      <c r="Q6">
        <f t="shared" si="2"/>
        <v>1.37</v>
      </c>
      <c r="R6" s="2" t="s">
        <v>19</v>
      </c>
      <c r="T6">
        <f>AVERAGE(1.1,1.2)</f>
        <v>1.1499999999999999</v>
      </c>
    </row>
    <row r="7" spans="1:20" x14ac:dyDescent="0.25">
      <c r="A7">
        <v>0.69</v>
      </c>
      <c r="J7" s="2" t="s">
        <v>6</v>
      </c>
      <c r="K7">
        <f>A1+4*K2</f>
        <v>1.4700000000000002</v>
      </c>
      <c r="L7">
        <v>1.68</v>
      </c>
      <c r="M7">
        <f t="shared" si="0"/>
        <v>22</v>
      </c>
      <c r="N7">
        <f t="shared" si="3"/>
        <v>51</v>
      </c>
      <c r="O7">
        <f t="shared" si="1"/>
        <v>28.57</v>
      </c>
      <c r="P7">
        <f>ROUND(O7/K2, 2)</f>
        <v>136.05000000000001</v>
      </c>
      <c r="Q7">
        <f t="shared" si="2"/>
        <v>1.58</v>
      </c>
      <c r="R7" s="2" t="s">
        <v>20</v>
      </c>
      <c r="T7">
        <f>AVERAGE(1.2,1.4)</f>
        <v>1.2999999999999998</v>
      </c>
    </row>
    <row r="8" spans="1:20" x14ac:dyDescent="0.25">
      <c r="A8" s="1">
        <v>0.71</v>
      </c>
      <c r="J8" s="2" t="s">
        <v>7</v>
      </c>
      <c r="K8">
        <f>A1+5*K2</f>
        <v>1.6800000000000002</v>
      </c>
      <c r="L8">
        <v>1.89</v>
      </c>
      <c r="M8">
        <f t="shared" si="0"/>
        <v>16</v>
      </c>
      <c r="N8">
        <f t="shared" si="3"/>
        <v>67</v>
      </c>
      <c r="O8">
        <f t="shared" si="1"/>
        <v>20.78</v>
      </c>
      <c r="P8">
        <f>ROUND(O8/K2, 2)</f>
        <v>98.95</v>
      </c>
      <c r="Q8">
        <f t="shared" si="2"/>
        <v>1.79</v>
      </c>
      <c r="R8" s="2" t="s">
        <v>21</v>
      </c>
      <c r="T8">
        <f>AVERAGE(1.4,1.8)</f>
        <v>1.6</v>
      </c>
    </row>
    <row r="9" spans="1:20" x14ac:dyDescent="0.25">
      <c r="A9" s="1">
        <v>0.73</v>
      </c>
      <c r="J9" s="2" t="s">
        <v>8</v>
      </c>
      <c r="K9">
        <f>A1+6*K2</f>
        <v>1.8900000000000001</v>
      </c>
      <c r="L9">
        <v>2.1</v>
      </c>
      <c r="M9">
        <f t="shared" si="0"/>
        <v>9</v>
      </c>
      <c r="N9">
        <f t="shared" si="3"/>
        <v>76</v>
      </c>
      <c r="O9">
        <f t="shared" si="1"/>
        <v>11.69</v>
      </c>
      <c r="P9">
        <f>ROUND(O9/K2, 2)</f>
        <v>55.67</v>
      </c>
      <c r="Q9">
        <f t="shared" si="2"/>
        <v>2</v>
      </c>
      <c r="R9" s="2" t="s">
        <v>22</v>
      </c>
      <c r="T9">
        <f>AVERAGE(1.8,2)</f>
        <v>1.9</v>
      </c>
    </row>
    <row r="10" spans="1:20" x14ac:dyDescent="0.25">
      <c r="A10" s="1">
        <v>0.87</v>
      </c>
      <c r="J10" s="2" t="s">
        <v>9</v>
      </c>
      <c r="K10">
        <f>A1+7*K2</f>
        <v>2.1</v>
      </c>
      <c r="L10">
        <f>A1+8*K2</f>
        <v>2.31</v>
      </c>
      <c r="M10">
        <f t="shared" si="0"/>
        <v>1</v>
      </c>
      <c r="N10">
        <f t="shared" si="3"/>
        <v>77</v>
      </c>
      <c r="O10">
        <f t="shared" si="1"/>
        <v>1.3</v>
      </c>
      <c r="P10">
        <f>ROUND(O10/K2, 2)</f>
        <v>6.19</v>
      </c>
      <c r="Q10">
        <f t="shared" si="2"/>
        <v>2.21</v>
      </c>
      <c r="R10" s="2" t="s">
        <v>23</v>
      </c>
      <c r="T10">
        <v>2.1</v>
      </c>
    </row>
    <row r="11" spans="1:20" x14ac:dyDescent="0.25">
      <c r="A11">
        <v>0.87</v>
      </c>
    </row>
    <row r="12" spans="1:20" x14ac:dyDescent="0.25">
      <c r="A12" s="1">
        <v>0.88</v>
      </c>
    </row>
    <row r="13" spans="1:20" x14ac:dyDescent="0.25">
      <c r="A13" s="1">
        <v>0.88</v>
      </c>
    </row>
    <row r="14" spans="1:20" x14ac:dyDescent="0.25">
      <c r="A14" s="1">
        <v>0.88</v>
      </c>
    </row>
    <row r="15" spans="1:20" x14ac:dyDescent="0.25">
      <c r="A15">
        <v>0.88</v>
      </c>
    </row>
    <row r="16" spans="1:20" ht="15.75" thickBot="1" x14ac:dyDescent="0.3">
      <c r="A16" s="1">
        <v>0.91</v>
      </c>
    </row>
    <row r="17" spans="1:16" ht="57" thickBot="1" x14ac:dyDescent="0.3">
      <c r="A17">
        <v>0.94</v>
      </c>
      <c r="N17" s="6" t="s">
        <v>24</v>
      </c>
      <c r="O17" s="7"/>
      <c r="P17" s="3" t="s">
        <v>25</v>
      </c>
    </row>
    <row r="18" spans="1:16" ht="75.75" thickBot="1" x14ac:dyDescent="0.3">
      <c r="A18" s="1">
        <v>0.96</v>
      </c>
      <c r="N18" s="4" t="s">
        <v>26</v>
      </c>
      <c r="O18" s="5" t="s">
        <v>27</v>
      </c>
      <c r="P18" s="5" t="s">
        <v>27</v>
      </c>
    </row>
    <row r="19" spans="1:16" ht="19.5" thickBot="1" x14ac:dyDescent="0.3">
      <c r="A19">
        <v>0.99</v>
      </c>
      <c r="N19" s="4" t="s">
        <v>28</v>
      </c>
      <c r="O19" s="5">
        <v>10</v>
      </c>
      <c r="P19" s="5" t="s">
        <v>29</v>
      </c>
    </row>
    <row r="20" spans="1:16" ht="19.5" thickBot="1" x14ac:dyDescent="0.3">
      <c r="A20" s="1">
        <v>1.01</v>
      </c>
      <c r="N20" s="4" t="s">
        <v>30</v>
      </c>
      <c r="O20" s="5">
        <v>30</v>
      </c>
      <c r="P20" s="5">
        <f>ROUND((1-K3)*P3,2)</f>
        <v>20.6</v>
      </c>
    </row>
    <row r="21" spans="1:16" ht="19.5" thickBot="1" x14ac:dyDescent="0.3">
      <c r="A21">
        <v>1.0900000000000001</v>
      </c>
      <c r="N21" s="4" t="s">
        <v>31</v>
      </c>
      <c r="O21" s="5">
        <v>10</v>
      </c>
      <c r="P21" s="5">
        <f>ROUND((1.1-K4)*P4+(K4-1)*P3,2)</f>
        <v>8.7899999999999991</v>
      </c>
    </row>
    <row r="22" spans="1:16" ht="19.5" thickBot="1" x14ac:dyDescent="0.3">
      <c r="A22" s="1">
        <v>1.18</v>
      </c>
      <c r="N22" s="4" t="s">
        <v>32</v>
      </c>
      <c r="O22" s="5">
        <v>15</v>
      </c>
      <c r="P22" s="5">
        <f>ROUND((1.2-1.1)*P4,2)</f>
        <v>6.8</v>
      </c>
    </row>
    <row r="23" spans="1:16" ht="19.5" thickBot="1" x14ac:dyDescent="0.3">
      <c r="A23">
        <v>1.18</v>
      </c>
      <c r="N23" s="4" t="s">
        <v>33</v>
      </c>
      <c r="O23" s="5">
        <v>20</v>
      </c>
      <c r="P23" s="5">
        <f>ROUND((1.4-K5)*P5+(K6-1.2)*P4,2)</f>
        <v>12.73</v>
      </c>
    </row>
    <row r="24" spans="1:16" ht="19.5" thickBot="1" x14ac:dyDescent="0.3">
      <c r="A24">
        <v>1.24</v>
      </c>
      <c r="N24" s="4" t="s">
        <v>34</v>
      </c>
      <c r="O24" s="5">
        <v>10</v>
      </c>
      <c r="P24" s="5">
        <f>ROUND((1.8-K7)*P7+(K7-K6)*P6+(K6-1.4)*P5,2)</f>
        <v>47.93</v>
      </c>
    </row>
    <row r="25" spans="1:16" ht="19.5" thickBot="1" x14ac:dyDescent="0.3">
      <c r="A25" s="1">
        <v>1.31</v>
      </c>
      <c r="N25" s="4" t="s">
        <v>35</v>
      </c>
      <c r="O25" s="5">
        <v>5</v>
      </c>
      <c r="P25" s="5">
        <f>(2-1.8)*P7</f>
        <v>27.209999999999997</v>
      </c>
    </row>
    <row r="26" spans="1:16" ht="19.5" thickBot="1" x14ac:dyDescent="0.3">
      <c r="A26">
        <v>1.31</v>
      </c>
      <c r="N26" s="4" t="s">
        <v>36</v>
      </c>
      <c r="O26" s="5">
        <v>100</v>
      </c>
      <c r="P26" s="5">
        <f>(P20+P21+P22+P23+P24+P25)</f>
        <v>124.05999999999999</v>
      </c>
    </row>
    <row r="27" spans="1:16" x14ac:dyDescent="0.25">
      <c r="A27" s="1">
        <v>1.37</v>
      </c>
    </row>
    <row r="28" spans="1:16" x14ac:dyDescent="0.25">
      <c r="A28">
        <v>1.42</v>
      </c>
    </row>
    <row r="29" spans="1:16" x14ac:dyDescent="0.25">
      <c r="A29" s="1">
        <v>1.46</v>
      </c>
    </row>
    <row r="30" spans="1:16" x14ac:dyDescent="0.25">
      <c r="A30" s="1">
        <v>1.48</v>
      </c>
    </row>
    <row r="31" spans="1:16" x14ac:dyDescent="0.25">
      <c r="A31" s="1">
        <v>1.53</v>
      </c>
    </row>
    <row r="32" spans="1:16" x14ac:dyDescent="0.25">
      <c r="A32" s="1">
        <v>1.53</v>
      </c>
    </row>
    <row r="33" spans="1:1" x14ac:dyDescent="0.25">
      <c r="A33" s="1">
        <v>1.53</v>
      </c>
    </row>
    <row r="34" spans="1:1" x14ac:dyDescent="0.25">
      <c r="A34">
        <v>1.53</v>
      </c>
    </row>
    <row r="35" spans="1:1" x14ac:dyDescent="0.25">
      <c r="A35">
        <v>1.53</v>
      </c>
    </row>
    <row r="36" spans="1:1" x14ac:dyDescent="0.25">
      <c r="A36">
        <v>1.56</v>
      </c>
    </row>
    <row r="37" spans="1:1" x14ac:dyDescent="0.25">
      <c r="A37" s="1">
        <v>1.57</v>
      </c>
    </row>
    <row r="38" spans="1:1" x14ac:dyDescent="0.25">
      <c r="A38" s="1">
        <v>1.58</v>
      </c>
    </row>
    <row r="39" spans="1:1" x14ac:dyDescent="0.25">
      <c r="A39">
        <v>1.58</v>
      </c>
    </row>
    <row r="40" spans="1:1" x14ac:dyDescent="0.25">
      <c r="A40" s="1">
        <v>1.59</v>
      </c>
    </row>
    <row r="41" spans="1:1" x14ac:dyDescent="0.25">
      <c r="A41" s="1">
        <v>1.59</v>
      </c>
    </row>
    <row r="42" spans="1:1" x14ac:dyDescent="0.25">
      <c r="A42">
        <v>1.59</v>
      </c>
    </row>
    <row r="43" spans="1:1" x14ac:dyDescent="0.25">
      <c r="A43" s="1">
        <v>1.6</v>
      </c>
    </row>
    <row r="44" spans="1:1" x14ac:dyDescent="0.25">
      <c r="A44" s="1">
        <v>1.63</v>
      </c>
    </row>
    <row r="45" spans="1:1" x14ac:dyDescent="0.25">
      <c r="A45" s="1">
        <v>1.63</v>
      </c>
    </row>
    <row r="46" spans="1:1" x14ac:dyDescent="0.25">
      <c r="A46">
        <v>1.63</v>
      </c>
    </row>
    <row r="47" spans="1:1" x14ac:dyDescent="0.25">
      <c r="A47">
        <v>1.63</v>
      </c>
    </row>
    <row r="48" spans="1:1" x14ac:dyDescent="0.25">
      <c r="A48">
        <v>1.64</v>
      </c>
    </row>
    <row r="49" spans="1:1" x14ac:dyDescent="0.25">
      <c r="A49" s="1">
        <v>1.65</v>
      </c>
    </row>
    <row r="50" spans="1:1" x14ac:dyDescent="0.25">
      <c r="A50" s="1">
        <v>1.65</v>
      </c>
    </row>
    <row r="51" spans="1:1" x14ac:dyDescent="0.25">
      <c r="A51">
        <v>1.65</v>
      </c>
    </row>
    <row r="52" spans="1:1" x14ac:dyDescent="0.25">
      <c r="A52" s="1">
        <v>1.69</v>
      </c>
    </row>
    <row r="53" spans="1:1" x14ac:dyDescent="0.25">
      <c r="A53" s="1">
        <v>1.69</v>
      </c>
    </row>
    <row r="54" spans="1:1" x14ac:dyDescent="0.25">
      <c r="A54">
        <v>1.69</v>
      </c>
    </row>
    <row r="55" spans="1:1" x14ac:dyDescent="0.25">
      <c r="A55">
        <v>1.69</v>
      </c>
    </row>
    <row r="56" spans="1:1" x14ac:dyDescent="0.25">
      <c r="A56">
        <v>1.7</v>
      </c>
    </row>
    <row r="57" spans="1:1" x14ac:dyDescent="0.25">
      <c r="A57" s="1">
        <v>1.73</v>
      </c>
    </row>
    <row r="58" spans="1:1" x14ac:dyDescent="0.25">
      <c r="A58" s="1">
        <v>1.73</v>
      </c>
    </row>
    <row r="59" spans="1:1" x14ac:dyDescent="0.25">
      <c r="A59">
        <v>1.73</v>
      </c>
    </row>
    <row r="60" spans="1:1" x14ac:dyDescent="0.25">
      <c r="A60" s="1">
        <v>1.77</v>
      </c>
    </row>
    <row r="61" spans="1:1" x14ac:dyDescent="0.25">
      <c r="A61" s="1">
        <v>1.78</v>
      </c>
    </row>
    <row r="62" spans="1:1" x14ac:dyDescent="0.25">
      <c r="A62" s="1">
        <v>1.78</v>
      </c>
    </row>
    <row r="63" spans="1:1" x14ac:dyDescent="0.25">
      <c r="A63">
        <v>1.78</v>
      </c>
    </row>
    <row r="64" spans="1:1" x14ac:dyDescent="0.25">
      <c r="A64" s="1">
        <v>1.83</v>
      </c>
    </row>
    <row r="65" spans="1:1" x14ac:dyDescent="0.25">
      <c r="A65">
        <v>1.83</v>
      </c>
    </row>
    <row r="66" spans="1:1" x14ac:dyDescent="0.25">
      <c r="A66" s="1">
        <v>1.88</v>
      </c>
    </row>
    <row r="67" spans="1:1" x14ac:dyDescent="0.25">
      <c r="A67">
        <v>1.88</v>
      </c>
    </row>
    <row r="68" spans="1:1" x14ac:dyDescent="0.25">
      <c r="A68">
        <v>1.9</v>
      </c>
    </row>
    <row r="69" spans="1:1" x14ac:dyDescent="0.25">
      <c r="A69">
        <v>1.97</v>
      </c>
    </row>
    <row r="70" spans="1:1" x14ac:dyDescent="0.25">
      <c r="A70" s="1">
        <v>1.98</v>
      </c>
    </row>
    <row r="71" spans="1:1" x14ac:dyDescent="0.25">
      <c r="A71">
        <v>1.98</v>
      </c>
    </row>
    <row r="72" spans="1:1" x14ac:dyDescent="0.25">
      <c r="A72" s="1">
        <v>2.0099999999999998</v>
      </c>
    </row>
    <row r="73" spans="1:1" x14ac:dyDescent="0.25">
      <c r="A73">
        <v>2.0099999999999998</v>
      </c>
    </row>
    <row r="74" spans="1:1" x14ac:dyDescent="0.25">
      <c r="A74">
        <v>2.04</v>
      </c>
    </row>
    <row r="75" spans="1:1" x14ac:dyDescent="0.25">
      <c r="A75" s="1">
        <v>2.06</v>
      </c>
    </row>
    <row r="76" spans="1:1" x14ac:dyDescent="0.25">
      <c r="A76">
        <v>2.06</v>
      </c>
    </row>
    <row r="77" spans="1:1" x14ac:dyDescent="0.25">
      <c r="A77">
        <v>2.1</v>
      </c>
    </row>
  </sheetData>
  <sortState xmlns:xlrd2="http://schemas.microsoft.com/office/spreadsheetml/2017/richdata2" ref="A1:A77">
    <sortCondition ref="A1:A77"/>
  </sortState>
  <mergeCells count="1">
    <mergeCell ref="N17:O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Чудскаев</dc:creator>
  <cp:lastModifiedBy>Александр Чудскаев</cp:lastModifiedBy>
  <dcterms:created xsi:type="dcterms:W3CDTF">2015-06-05T18:17:20Z</dcterms:created>
  <dcterms:modified xsi:type="dcterms:W3CDTF">2023-10-07T14:42:09Z</dcterms:modified>
</cp:coreProperties>
</file>