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t\Profit-Trailer-Settings\Pintax\v4-trade-the-trend\"/>
    </mc:Choice>
  </mc:AlternateContent>
  <bookViews>
    <workbookView minimized="1" xWindow="0" yWindow="435" windowWidth="25605" windowHeight="15555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E29" i="2" l="1"/>
  <c r="E27" i="2"/>
  <c r="E28" i="2"/>
  <c r="E26" i="2"/>
  <c r="G13" i="2" l="1"/>
  <c r="E13" i="2"/>
  <c r="AA4" i="2" l="1"/>
  <c r="G8" i="2"/>
  <c r="I21" i="2" l="1"/>
  <c r="I20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E23" i="2" s="1"/>
  <c r="G9" i="2"/>
  <c r="G23" i="2"/>
  <c r="G24" i="2" s="1"/>
  <c r="E21" i="2" l="1"/>
  <c r="E24" i="2" l="1"/>
</calcChain>
</file>

<file path=xl/sharedStrings.xml><?xml version="1.0" encoding="utf-8"?>
<sst xmlns="http://schemas.openxmlformats.org/spreadsheetml/2006/main" count="34" uniqueCount="33">
  <si>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</si>
  <si>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</si>
  <si>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</si>
  <si>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</si>
  <si>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</si>
  <si>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</si>
  <si>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</si>
  <si>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</si>
  <si>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</si>
  <si>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</si>
  <si>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</si>
  <si>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</si>
  <si>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</si>
  <si>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</si>
  <si>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</si>
  <si>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</si>
  <si>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</si>
  <si>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</si>
  <si>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</si>
  <si>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</si>
  <si>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</si>
  <si>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</si>
  <si>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</si>
  <si>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</si>
  <si>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</si>
  <si>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</si>
  <si>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</si>
  <si>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</si>
  <si>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</si>
  <si>
    <t>Lower Risk Profile</t>
  </si>
  <si>
    <t>Higher Risk Profile</t>
  </si>
  <si>
    <t>(Default Global, Uptrend, PAIRS, etc.)</t>
  </si>
  <si>
    <t>(Downtrend, Warning, Critical,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</si>
</sst>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19" xfId="0" applyFont="1" applyFill="1" applyBorder="1"/>
    <xf numFmtId="0" fontId="2" fillId="9" borderId="1" xfId="0" applyFont="1" applyFill="1" applyBorder="1" applyAlignment="1"/>
    <xf numFmtId="0" fontId="2" fillId="9" borderId="19" xfId="0" applyFont="1" applyFill="1" applyBorder="1" applyAlignment="1"/>
    <xf numFmtId="0" fontId="2" fillId="9" borderId="1" xfId="0" applyNumberFormat="1" applyFont="1" applyFill="1" applyBorder="1" applyAlignment="1"/>
    <xf numFmtId="0" fontId="2" fillId="9" borderId="19" xfId="0" applyNumberFormat="1" applyFont="1" applyFill="1" applyBorder="1" applyAlignment="1"/>
    <xf numFmtId="0" fontId="2" fillId="0" borderId="5" xfId="0" applyFont="1" applyFill="1" applyBorder="1" applyAlignment="1"/>
    <xf numFmtId="0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/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3" fillId="11" borderId="1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3" fillId="10" borderId="24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ourcentag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showGridLines="0" tabSelected="1" zoomScale="120" zoomScaleNormal="120" workbookViewId="0">
      <selection activeCell="I16" sqref="I16"/>
    </sheetView>
  </sheetViews>
  <sheetFormatPr baseColWidth="10" defaultColWidth="14.42578125" defaultRowHeight="15" customHeight="1" x14ac:dyDescent="0.25"/>
  <cols>
    <col min="1" max="1" width="5" style="3" customWidth="1"/>
    <col min="2" max="2" width="5.140625" style="2" customWidth="1"/>
    <col min="3" max="4" width="13.85546875" style="2" customWidth="1"/>
    <col min="5" max="5" width="17.85546875" style="2" customWidth="1"/>
    <col min="6" max="6" width="2.85546875" style="2" hidden="1" customWidth="1"/>
    <col min="7" max="7" width="18.28515625" style="2" customWidth="1"/>
    <col min="8" max="8" width="3.42578125" style="3" hidden="1" customWidth="1"/>
    <col min="9" max="9" width="12.140625" style="3" customWidth="1"/>
    <col min="10" max="10" width="12.140625" style="2" customWidth="1"/>
    <col min="11" max="11" width="1.7109375" style="2" customWidth="1"/>
    <col min="12" max="12" width="16.7109375" style="2" customWidth="1"/>
    <col min="13" max="24" width="10.7109375" style="2" customWidth="1"/>
    <col min="25" max="16384" width="14.42578125" style="2"/>
  </cols>
  <sheetData>
    <row r="1" spans="2:27" s="3" customFormat="1" ht="15" customHeight="1" thickBot="1" x14ac:dyDescent="0.3"/>
    <row r="2" spans="2:27" ht="30.95" customHeight="1" thickBot="1" x14ac:dyDescent="0.3">
      <c r="B2" s="110" t="s">
        <v>28</v>
      </c>
      <c r="C2" s="111"/>
      <c r="D2" s="111"/>
      <c r="E2" s="111"/>
      <c r="F2" s="111"/>
      <c r="G2" s="111"/>
      <c r="H2" s="111"/>
      <c r="I2" s="111"/>
      <c r="J2" s="112"/>
    </row>
    <row r="3" spans="2:27" s="3" customFormat="1" ht="18.75" thickBot="1" x14ac:dyDescent="0.3">
      <c r="B3" s="99" t="s">
        <v>16</v>
      </c>
      <c r="C3" s="100"/>
      <c r="D3" s="100"/>
      <c r="E3" s="100"/>
      <c r="F3" s="100"/>
      <c r="G3" s="100"/>
      <c r="H3" s="100"/>
      <c r="I3" s="100"/>
      <c r="J3" s="101"/>
    </row>
    <row r="4" spans="2:27" s="3" customFormat="1" ht="15" customHeight="1" x14ac:dyDescent="0.25">
      <c r="B4" s="118" t="s">
        <v>20</v>
      </c>
      <c r="C4" s="119"/>
      <c r="D4" s="119"/>
      <c r="E4" s="45" t="s">
        <v>13</v>
      </c>
      <c r="F4" s="50"/>
      <c r="G4" s="51" t="s">
        <v>22</v>
      </c>
      <c r="H4" s="52"/>
      <c r="I4" s="52"/>
      <c r="J4" s="74">
        <v>2.7</v>
      </c>
      <c r="N4" s="47"/>
      <c r="AA4" s="3">
        <f>IF(E4 = "BTC", 0.0011, 0.011)</f>
        <v>1.1000000000000001E-3</v>
      </c>
    </row>
    <row r="5" spans="2:27" s="3" customFormat="1" ht="15" customHeight="1" x14ac:dyDescent="0.25">
      <c r="B5" s="76" t="s">
        <v>21</v>
      </c>
      <c r="C5" s="77"/>
      <c r="D5" s="77"/>
      <c r="E5" s="78">
        <v>0.2</v>
      </c>
      <c r="F5" s="79"/>
      <c r="G5" s="80" t="s">
        <v>23</v>
      </c>
      <c r="H5" s="81"/>
      <c r="I5" s="81"/>
      <c r="J5" s="82">
        <v>1.5</v>
      </c>
    </row>
    <row r="6" spans="2:27" s="33" customFormat="1" ht="15" customHeight="1" thickBot="1" x14ac:dyDescent="0.3">
      <c r="B6" s="73"/>
      <c r="C6" s="53"/>
      <c r="D6" s="53"/>
      <c r="E6" s="54"/>
      <c r="F6" s="28"/>
      <c r="G6" s="43" t="s">
        <v>27</v>
      </c>
      <c r="H6" s="44"/>
      <c r="I6" s="44"/>
      <c r="J6" s="75">
        <v>50</v>
      </c>
    </row>
    <row r="7" spans="2:27" s="33" customFormat="1" ht="18.95" customHeight="1" thickBot="1" x14ac:dyDescent="0.3">
      <c r="B7" s="99" t="s">
        <v>12</v>
      </c>
      <c r="C7" s="100"/>
      <c r="D7" s="100"/>
      <c r="E7" s="100"/>
      <c r="F7" s="100"/>
      <c r="G7" s="100"/>
      <c r="H7" s="100"/>
      <c r="I7" s="100"/>
      <c r="J7" s="101"/>
    </row>
    <row r="8" spans="2:27" s="33" customFormat="1" ht="15" customHeight="1" x14ac:dyDescent="0.25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5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5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3">
      <c r="B11" s="113" t="s">
        <v>25</v>
      </c>
      <c r="C11" s="114"/>
      <c r="D11" s="114"/>
      <c r="E11" s="114"/>
      <c r="F11" s="114"/>
      <c r="G11" s="114"/>
      <c r="H11" s="114"/>
      <c r="I11" s="114"/>
      <c r="J11" s="115"/>
    </row>
    <row r="12" spans="2:27" s="6" customFormat="1" ht="41.1" customHeight="1" x14ac:dyDescent="0.25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120" t="s">
        <v>11</v>
      </c>
      <c r="H12" s="121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2">
      <c r="B13" s="23" t="s">
        <v>6</v>
      </c>
      <c r="C13" s="11" t="s">
        <v>5</v>
      </c>
      <c r="D13" s="11" t="s">
        <v>5</v>
      </c>
      <c r="E13" s="49">
        <f>E5*(100-J6)*J4*0.0001</f>
        <v>2.7000000000000001E-3</v>
      </c>
      <c r="F13" s="8">
        <f>E13*I13</f>
        <v>0</v>
      </c>
      <c r="G13" s="48">
        <f>E5*(100-J6)*J5*0.0001</f>
        <v>1.5E-3</v>
      </c>
      <c r="H13" s="9">
        <f>G13*J13</f>
        <v>0</v>
      </c>
      <c r="I13" s="35">
        <v>0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5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5.2334100000000008E-3</v>
      </c>
      <c r="F14" s="8">
        <f t="shared" ref="F14:F19" si="1">E14*I14</f>
        <v>5.2334100000000008E-3</v>
      </c>
      <c r="G14" s="10">
        <f t="shared" ref="G14:G19" si="2">G13+(G13*D14*(1-C14))</f>
        <v>2.9074499999999998E-3</v>
      </c>
      <c r="H14" s="9">
        <f t="shared" ref="H14:H19" si="3">G14*J14</f>
        <v>2.9074499999999998E-3</v>
      </c>
      <c r="I14" s="35">
        <v>1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5">
      <c r="B15" s="24">
        <v>2</v>
      </c>
      <c r="C15" s="12">
        <v>0.10249999999999999</v>
      </c>
      <c r="D15" s="13">
        <v>0.33</v>
      </c>
      <c r="E15" s="10">
        <f t="shared" si="0"/>
        <v>6.7834152067500009E-3</v>
      </c>
      <c r="F15" s="8">
        <f t="shared" si="1"/>
        <v>1.3566830413500002E-2</v>
      </c>
      <c r="G15" s="10">
        <f t="shared" si="2"/>
        <v>3.7685640037499997E-3</v>
      </c>
      <c r="H15" s="9">
        <f t="shared" si="3"/>
        <v>7.5371280074999995E-3</v>
      </c>
      <c r="I15" s="35">
        <v>2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5">
      <c r="B16" s="24">
        <v>3</v>
      </c>
      <c r="C16" s="12">
        <v>0.15</v>
      </c>
      <c r="D16" s="13">
        <v>0.5</v>
      </c>
      <c r="E16" s="10">
        <f t="shared" si="0"/>
        <v>9.666366669618752E-3</v>
      </c>
      <c r="F16" s="8">
        <f t="shared" si="1"/>
        <v>1.9332733339237504E-2</v>
      </c>
      <c r="G16" s="10">
        <f t="shared" si="2"/>
        <v>5.3702037053437492E-3</v>
      </c>
      <c r="H16" s="9">
        <f t="shared" si="3"/>
        <v>1.0740407410687498E-2</v>
      </c>
      <c r="I16" s="35">
        <v>2</v>
      </c>
      <c r="J16" s="30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5">
      <c r="B17" s="24">
        <v>4</v>
      </c>
      <c r="C17" s="12">
        <v>0.185</v>
      </c>
      <c r="D17" s="13">
        <v>0.33</v>
      </c>
      <c r="E17" s="10">
        <f t="shared" si="0"/>
        <v>1.2266135985412716E-2</v>
      </c>
      <c r="F17" s="8">
        <f t="shared" si="1"/>
        <v>1.2266135985412716E-2</v>
      </c>
      <c r="G17" s="10">
        <f t="shared" si="2"/>
        <v>6.8145199918959506E-3</v>
      </c>
      <c r="H17" s="9">
        <f t="shared" si="3"/>
        <v>6.8145199918959506E-3</v>
      </c>
      <c r="I17" s="35">
        <v>1</v>
      </c>
      <c r="J17" s="30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5">
      <c r="B18" s="24">
        <v>5</v>
      </c>
      <c r="C18" s="12">
        <v>0.22</v>
      </c>
      <c r="D18" s="13">
        <v>0.5</v>
      </c>
      <c r="E18" s="10">
        <f t="shared" si="0"/>
        <v>1.7049929019723676E-2</v>
      </c>
      <c r="F18" s="8">
        <f t="shared" si="1"/>
        <v>1.7049929019723676E-2</v>
      </c>
      <c r="G18" s="10">
        <f t="shared" si="2"/>
        <v>9.4721827887353713E-3</v>
      </c>
      <c r="H18" s="9">
        <f t="shared" si="3"/>
        <v>9.4721827887353713E-3</v>
      </c>
      <c r="I18" s="35">
        <v>1</v>
      </c>
      <c r="J18" s="30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3">
      <c r="B19" s="25">
        <v>6</v>
      </c>
      <c r="C19" s="14">
        <v>0.35</v>
      </c>
      <c r="D19" s="15">
        <v>1</v>
      </c>
      <c r="E19" s="10">
        <f t="shared" si="0"/>
        <v>2.8132382882544067E-2</v>
      </c>
      <c r="F19" s="16">
        <f t="shared" si="1"/>
        <v>0</v>
      </c>
      <c r="G19" s="10">
        <f t="shared" si="2"/>
        <v>1.5629101601413363E-2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3">
      <c r="B20" s="116" t="s">
        <v>7</v>
      </c>
      <c r="C20" s="117"/>
      <c r="D20" s="117"/>
      <c r="E20" s="83">
        <f>SUM(F13:F19)</f>
        <v>6.7449038757873891E-2</v>
      </c>
      <c r="F20" s="18"/>
      <c r="G20" s="19">
        <f>SUM(H13:H19)</f>
        <v>3.7471688198818819E-2</v>
      </c>
      <c r="H20" s="20"/>
      <c r="I20" s="29" t="str">
        <f>CONCATENATE(SUM(I13:I19), " Pairs")</f>
        <v>7 Pairs</v>
      </c>
      <c r="J20" s="32" t="str">
        <f>CONCATENATE(SUM(J13:J19), " Pairs")</f>
        <v>7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3">
      <c r="B21" s="122" t="s">
        <v>10</v>
      </c>
      <c r="C21" s="123"/>
      <c r="D21" s="123"/>
      <c r="E21" s="26">
        <f>E20/E5</f>
        <v>0.33724519378936946</v>
      </c>
      <c r="F21" s="26" t="e">
        <f>F20/C4</f>
        <v>#DIV/0!</v>
      </c>
      <c r="G21" s="26">
        <f>G20/E5</f>
        <v>0.18735844099409407</v>
      </c>
      <c r="H21" s="27"/>
      <c r="I21" s="97" t="str">
        <f>CONCATENATE(SUM(I13:J19)," Pairs Total")</f>
        <v>14 Pairs Total</v>
      </c>
      <c r="J21" s="9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8.75" thickBot="1" x14ac:dyDescent="0.3">
      <c r="B22" s="99" t="s">
        <v>17</v>
      </c>
      <c r="C22" s="100"/>
      <c r="D22" s="100"/>
      <c r="E22" s="100"/>
      <c r="F22" s="100"/>
      <c r="G22" s="100"/>
      <c r="H22" s="100"/>
      <c r="I22" s="100"/>
      <c r="J22" s="101"/>
    </row>
    <row r="23" spans="2:24" ht="13.5" customHeight="1" x14ac:dyDescent="0.25">
      <c r="B23" s="69" t="s">
        <v>8</v>
      </c>
      <c r="C23" s="70"/>
      <c r="D23" s="70"/>
      <c r="E23" s="64">
        <f>E20+G20</f>
        <v>0.10492072695669272</v>
      </c>
      <c r="F23" s="56"/>
      <c r="G23" s="65">
        <f>(E20+G20)/E5</f>
        <v>0.5246036347834635</v>
      </c>
      <c r="J23" s="40"/>
    </row>
    <row r="24" spans="2:24" ht="13.5" customHeight="1" thickBot="1" x14ac:dyDescent="0.3">
      <c r="B24" s="71" t="s">
        <v>9</v>
      </c>
      <c r="C24" s="46"/>
      <c r="D24" s="46"/>
      <c r="E24" s="66">
        <f>E5-E23</f>
        <v>9.5079273043307294E-2</v>
      </c>
      <c r="F24" s="41"/>
      <c r="G24" s="67">
        <f>1-G23</f>
        <v>0.4753963652165365</v>
      </c>
      <c r="J24" s="42"/>
    </row>
    <row r="25" spans="2:24" ht="19.5" thickBot="1" x14ac:dyDescent="0.35">
      <c r="B25" s="99" t="s">
        <v>24</v>
      </c>
      <c r="C25" s="100"/>
      <c r="D25" s="100"/>
      <c r="E25" s="100"/>
      <c r="F25" s="100"/>
      <c r="G25" s="100"/>
      <c r="H25" s="100"/>
      <c r="I25" s="100"/>
      <c r="J25" s="10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5">
      <c r="B26" s="102" t="s">
        <v>29</v>
      </c>
      <c r="C26" s="103"/>
      <c r="D26" s="103"/>
      <c r="E26" s="90" t="str">
        <f>"DEFAULT_initial_cost_percentage = " &amp; J4</f>
        <v>DEFAULT_initial_cost_percentage = 2,7</v>
      </c>
      <c r="F26" s="90"/>
      <c r="G26" s="90"/>
      <c r="H26" s="86"/>
      <c r="I26" s="86"/>
      <c r="J26" s="8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5">
      <c r="B27" s="104" t="s">
        <v>31</v>
      </c>
      <c r="C27" s="105"/>
      <c r="D27" s="105"/>
      <c r="E27" s="92" t="str">
        <f>CONCATENATE("max_trading_pairs = ", SUM(I13:I19))</f>
        <v>max_trading_pairs = 7</v>
      </c>
      <c r="F27" s="92"/>
      <c r="G27" s="92"/>
      <c r="H27" s="86"/>
      <c r="I27" s="86"/>
      <c r="J27" s="8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5">
      <c r="B28" s="106" t="s">
        <v>30</v>
      </c>
      <c r="C28" s="107"/>
      <c r="D28" s="107"/>
      <c r="E28" s="91" t="str">
        <f>"DEFAULT_initial_cost_percentage = " &amp; J5</f>
        <v>DEFAULT_initial_cost_percentage = 1,5</v>
      </c>
      <c r="F28" s="91"/>
      <c r="G28" s="91"/>
      <c r="H28" s="88"/>
      <c r="I28" s="88"/>
      <c r="J28" s="8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5">
      <c r="B29" s="108" t="s">
        <v>32</v>
      </c>
      <c r="C29" s="109"/>
      <c r="D29" s="109"/>
      <c r="E29" s="93" t="str">
        <f>CONCATENATE("max_trading_pairs = ", SUM(I13:J19), " **")</f>
        <v>max_trading_pairs = 14 **</v>
      </c>
      <c r="F29" s="93"/>
      <c r="G29" s="93"/>
      <c r="H29" s="84"/>
      <c r="I29" s="84"/>
      <c r="J29" s="8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5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7.25" thickBot="1" x14ac:dyDescent="0.3">
      <c r="B31" s="94" t="s">
        <v>26</v>
      </c>
      <c r="C31" s="95"/>
      <c r="D31" s="95"/>
      <c r="E31" s="95"/>
      <c r="F31" s="95"/>
      <c r="G31" s="95"/>
      <c r="H31" s="95"/>
      <c r="I31" s="95"/>
      <c r="J31" s="9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6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5:J25"/>
    <mergeCell ref="B26:D26"/>
    <mergeCell ref="B27:D27"/>
    <mergeCell ref="B28:D28"/>
    <mergeCell ref="B29:D29"/>
  </mergeCells>
  <conditionalFormatting sqref="G23">
    <cfRule type="cellIs" dxfId="6" priority="6" operator="lessThanOrEqual">
      <formula>$J$6*0.01</formula>
    </cfRule>
    <cfRule type="cellIs" dxfId="5" priority="7" operator="greaterThan">
      <formula>$J$6*0.01</formula>
    </cfRule>
  </conditionalFormatting>
  <conditionalFormatting sqref="G8:G10">
    <cfRule type="cellIs" dxfId="4" priority="2" operator="equal">
      <formula>"Yes"</formula>
    </cfRule>
    <cfRule type="cellIs" dxfId="3" priority="3" operator="equal">
      <formula>"No"</formula>
    </cfRule>
  </conditionalFormatting>
  <conditionalFormatting sqref="E23">
    <cfRule type="cellIs" dxfId="2" priority="10" operator="lessThanOrEqual">
      <formula>$E$5*0.01*(100-$J$6)</formula>
    </cfRule>
    <cfRule type="cellIs" dxfId="1" priority="11" operator="greaterThan">
      <formula>$E$5*0.01*(100-$J$6)</formula>
    </cfRule>
  </conditionalFormatting>
  <conditionalFormatting sqref="E13:G19">
    <cfRule type="cellIs" dxfId="0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toytoy</cp:lastModifiedBy>
  <dcterms:created xsi:type="dcterms:W3CDTF">2018-04-23T03:32:18Z</dcterms:created>
  <dcterms:modified xsi:type="dcterms:W3CDTF">2018-07-09T20:45:40Z</dcterms:modified>
</cp:coreProperties>
</file>