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Crypto/The North Star 3.0.0 GM/"/>
    </mc:Choice>
  </mc:AlternateContent>
  <xr:revisionPtr revIDLastSave="0" documentId="10_ncr:8100000_{79914B2B-72E3-744A-A18F-23D2BF97679A}" xr6:coauthVersionLast="33" xr6:coauthVersionMax="33" xr10:uidLastSave="{00000000-0000-0000-0000-000000000000}"/>
  <bookViews>
    <workbookView xWindow="0" yWindow="440" windowWidth="25600" windowHeight="15560" xr2:uid="{00000000-000D-0000-FFFF-FFFF00000000}"/>
  </bookViews>
  <sheets>
    <sheet name="DCA Calc" sheetId="2" r:id="rId1"/>
  </sheets>
  <calcPr calcId="162913"/>
</workbook>
</file>

<file path=xl/calcChain.xml><?xml version="1.0" encoding="utf-8"?>
<calcChain xmlns="http://schemas.openxmlformats.org/spreadsheetml/2006/main">
  <c r="G13" i="2" l="1"/>
  <c r="E13" i="2"/>
  <c r="B28" i="2" l="1"/>
  <c r="B26" i="2"/>
  <c r="AA4" i="2" l="1"/>
  <c r="G8" i="2"/>
  <c r="B29" i="2" l="1"/>
  <c r="I21" i="2" l="1"/>
  <c r="I20" i="2"/>
  <c r="B27" i="2"/>
  <c r="J20" i="2"/>
  <c r="F21" i="2"/>
  <c r="E14" i="2" l="1"/>
  <c r="E15" i="2" s="1"/>
  <c r="E16" i="2" s="1"/>
  <c r="E17" i="2" s="1"/>
  <c r="E18" i="2" s="1"/>
  <c r="E19" i="2" s="1"/>
  <c r="G14" i="2"/>
  <c r="F13" i="2"/>
  <c r="H13" i="2"/>
  <c r="G15" i="2" l="1"/>
  <c r="G16" i="2" s="1"/>
  <c r="G17" i="2" s="1"/>
  <c r="G18" i="2" s="1"/>
  <c r="G19" i="2" s="1"/>
  <c r="H19" i="2" s="1"/>
  <c r="F14" i="2"/>
  <c r="H14" i="2"/>
  <c r="F15" i="2"/>
  <c r="H16" i="2" l="1"/>
  <c r="H15" i="2"/>
  <c r="H18" i="2"/>
  <c r="H17" i="2"/>
  <c r="G20" i="2" s="1"/>
  <c r="G21" i="2" s="1"/>
  <c r="G10" i="2"/>
  <c r="F16" i="2"/>
  <c r="F17" i="2" l="1"/>
  <c r="F19" i="2" l="1"/>
  <c r="F18" i="2"/>
  <c r="E20" i="2" l="1"/>
  <c r="G9" i="2"/>
  <c r="G23" i="2"/>
  <c r="G24" i="2" s="1"/>
  <c r="E21" i="2" l="1"/>
  <c r="E23" i="2"/>
  <c r="E24" i="2" l="1"/>
</calcChain>
</file>

<file path=xl/sharedStrings.xml><?xml version="1.0" encoding="utf-8"?>
<sst xmlns="http://schemas.openxmlformats.org/spreadsheetml/2006/main" count="30" uniqueCount="29">
  <si>
    <t>DCA LV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</si>
  <si>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</si>
  <si>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</si>
  <si>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</si>
  <si>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</si>
  <si>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</si>
  <si>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</si>
  <si>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</si>
  <si>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All Strategies Total Cost:</t>
  </si>
  <si>
    <t>Capital Value in Reserve:</t>
  </si>
  <si>
    <t>Strategy % Of Balance:</t>
  </si>
  <si>
    <t>Cost per Pair* 
(Downtrend Trading)</t>
  </si>
  <si>
    <t>Validations:</t>
  </si>
  <si>
    <t>BTC</t>
  </si>
  <si>
    <t>Cost per "default" pair meets exchange requirements:</t>
  </si>
  <si>
    <t>Cost per "downtrending" pair meets exchange requirements:</t>
  </si>
  <si>
    <t>User Inputs:</t>
  </si>
  <si>
    <t>Capital Consumption:</t>
  </si>
  <si>
    <t>Market correct (must be BTC or ETH):</t>
  </si>
  <si>
    <t>Cost per Pair* 
Default Trading</t>
  </si>
  <si>
    <t>Market:</t>
  </si>
  <si>
    <t>Available Balance:</t>
  </si>
  <si>
    <t>Initial Cost % for Default Trading:</t>
  </si>
  <si>
    <t>Initial Cost % for Downtrend Trading:</t>
  </si>
  <si>
    <r>
      <t xml:space="preserve">Values for </t>
    </r>
    <r>
      <rPr>
        <b/>
        <i/>
        <sz val="14"/>
        <color theme="0"/>
        <rFont val="Arial"/>
        <family val="2"/>
      </rPr>
      <t>PAIRS.properties</t>
    </r>
    <r>
      <rPr>
        <b/>
        <sz val="14"/>
        <color theme="0"/>
        <rFont val="Arial"/>
        <family val="2"/>
      </rPr>
      <t xml:space="preserve"> and </t>
    </r>
    <r>
      <rPr>
        <b/>
        <i/>
        <sz val="14"/>
        <color theme="0"/>
        <rFont val="Arial"/>
        <family val="2"/>
      </rPr>
      <t>settings.analyzer.json</t>
    </r>
    <r>
      <rPr>
        <b/>
        <sz val="14"/>
        <color theme="0"/>
        <rFont val="Arial"/>
        <family val="2"/>
      </rPr>
      <t>:</t>
    </r>
  </si>
  <si>
    <r>
      <t xml:space="preserve">DCA Estimates (change DCA quantities on the right to adjust risk profile):
</t>
    </r>
    <r>
      <rPr>
        <b/>
        <i/>
        <sz val="11"/>
        <color theme="0"/>
        <rFont val="Arial"/>
        <family val="2"/>
      </rPr>
      <t>Does not take into consideration activiation of "Knockout Punch"</t>
    </r>
  </si>
  <si>
    <t>**See the configuration instructions for a picture of where to make the above changes</t>
  </si>
  <si>
    <t>Keep Balance Percentage</t>
  </si>
  <si>
    <t>Cost and Pairs Calculator for The North Star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</si>
</sst>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b/>
      <sz val="14"/>
      <color theme="0"/>
      <name val="Arial"/>
      <family val="2"/>
    </font>
    <font>
      <i/>
      <sz val="13"/>
      <color rgb="FF000000"/>
      <name val="Arial"/>
      <family val="2"/>
    </font>
    <font>
      <b/>
      <i/>
      <sz val="14"/>
      <color theme="0"/>
      <name val="Arial"/>
      <family val="2"/>
    </font>
    <font>
      <b/>
      <sz val="20"/>
      <color rgb="FF000000"/>
      <name val="Arial"/>
      <family val="2"/>
    </font>
    <font>
      <b/>
      <i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2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5" fontId="4" fillId="2" borderId="10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vertical="top" wrapText="1"/>
    </xf>
    <xf numFmtId="165" fontId="4" fillId="2" borderId="11" xfId="0" applyNumberFormat="1" applyFont="1" applyFill="1" applyBorder="1" applyAlignment="1">
      <alignment horizontal="right" vertical="top" wrapText="1"/>
    </xf>
    <xf numFmtId="0" fontId="6" fillId="5" borderId="12" xfId="0" applyFont="1" applyFill="1" applyBorder="1"/>
    <xf numFmtId="165" fontId="6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1" fillId="2" borderId="22" xfId="0" applyFont="1" applyFill="1" applyBorder="1" applyAlignment="1">
      <alignment horizontal="center" vertical="top" wrapText="1"/>
    </xf>
    <xf numFmtId="0" fontId="3" fillId="5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left"/>
    </xf>
    <xf numFmtId="1" fontId="1" fillId="2" borderId="25" xfId="0" applyNumberFormat="1" applyFont="1" applyFill="1" applyBorder="1" applyAlignment="1">
      <alignment horizontal="left"/>
    </xf>
    <xf numFmtId="9" fontId="6" fillId="5" borderId="3" xfId="1" applyFont="1" applyFill="1" applyBorder="1" applyAlignment="1">
      <alignment horizontal="left"/>
    </xf>
    <xf numFmtId="0" fontId="0" fillId="5" borderId="28" xfId="0" applyFont="1" applyFill="1" applyBorder="1" applyAlignment="1"/>
    <xf numFmtId="0" fontId="0" fillId="6" borderId="3" xfId="0" applyFont="1" applyFill="1" applyBorder="1" applyAlignment="1"/>
    <xf numFmtId="0" fontId="6" fillId="5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left"/>
    </xf>
    <xf numFmtId="0" fontId="0" fillId="0" borderId="0" xfId="0" applyFont="1" applyAlignment="1"/>
    <xf numFmtId="0" fontId="3" fillId="5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4" fillId="9" borderId="19" xfId="0" applyFont="1" applyFill="1" applyBorder="1" applyAlignment="1"/>
    <xf numFmtId="0" fontId="4" fillId="9" borderId="3" xfId="0" applyFont="1" applyFill="1" applyBorder="1" applyAlignment="1"/>
    <xf numFmtId="0" fontId="4" fillId="9" borderId="21" xfId="0" applyFont="1" applyFill="1" applyBorder="1" applyAlignment="1"/>
    <xf numFmtId="0" fontId="4" fillId="4" borderId="20" xfId="0" applyFont="1" applyFill="1" applyBorder="1" applyAlignment="1"/>
    <xf numFmtId="0" fontId="4" fillId="4" borderId="3" xfId="0" applyFont="1" applyFill="1" applyBorder="1" applyAlignment="1"/>
    <xf numFmtId="0" fontId="4" fillId="6" borderId="29" xfId="0" applyFont="1" applyFill="1" applyBorder="1" applyAlignment="1"/>
    <xf numFmtId="0" fontId="4" fillId="5" borderId="3" xfId="0" applyFont="1" applyFill="1" applyBorder="1" applyAlignment="1"/>
    <xf numFmtId="0" fontId="4" fillId="0" borderId="1" xfId="0" applyFont="1" applyFill="1" applyBorder="1" applyAlignment="1"/>
    <xf numFmtId="165" fontId="4" fillId="2" borderId="1" xfId="0" applyNumberFormat="1" applyFont="1" applyFill="1" applyBorder="1" applyAlignment="1">
      <alignment horizontal="left" vertical="top" wrapText="1"/>
    </xf>
    <xf numFmtId="165" fontId="4" fillId="2" borderId="32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/>
    <xf numFmtId="0" fontId="4" fillId="2" borderId="18" xfId="0" applyFont="1" applyFill="1" applyBorder="1" applyAlignment="1"/>
    <xf numFmtId="0" fontId="4" fillId="2" borderId="5" xfId="0" applyFont="1" applyFill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4" fillId="0" borderId="24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9" xfId="0" applyFont="1" applyBorder="1"/>
    <xf numFmtId="0" fontId="4" fillId="0" borderId="24" xfId="0" applyFont="1" applyBorder="1" applyAlignment="1"/>
    <xf numFmtId="0" fontId="2" fillId="0" borderId="1" xfId="0" applyFont="1" applyBorder="1"/>
    <xf numFmtId="0" fontId="2" fillId="0" borderId="19" xfId="0" applyFont="1" applyBorder="1"/>
    <xf numFmtId="0" fontId="3" fillId="2" borderId="6" xfId="0" applyFont="1" applyFill="1" applyBorder="1" applyAlignment="1">
      <alignment horizontal="center" vertical="top" wrapText="1"/>
    </xf>
    <xf numFmtId="0" fontId="3" fillId="2" borderId="33" xfId="0" applyFont="1" applyFill="1" applyBorder="1" applyAlignment="1">
      <alignment vertical="top" wrapText="1"/>
    </xf>
    <xf numFmtId="165" fontId="4" fillId="0" borderId="1" xfId="0" applyNumberFormat="1" applyFont="1" applyBorder="1" applyAlignment="1"/>
    <xf numFmtId="164" fontId="4" fillId="0" borderId="1" xfId="1" applyNumberFormat="1" applyFont="1" applyBorder="1" applyAlignment="1"/>
    <xf numFmtId="165" fontId="4" fillId="9" borderId="3" xfId="0" applyNumberFormat="1" applyFont="1" applyFill="1" applyBorder="1" applyAlignment="1"/>
    <xf numFmtId="164" fontId="4" fillId="9" borderId="3" xfId="0" applyNumberFormat="1" applyFont="1" applyFill="1" applyBorder="1" applyAlignment="1"/>
    <xf numFmtId="0" fontId="3" fillId="0" borderId="1" xfId="0" applyFont="1" applyFill="1" applyBorder="1" applyAlignment="1"/>
    <xf numFmtId="0" fontId="4" fillId="5" borderId="18" xfId="0" applyFont="1" applyFill="1" applyBorder="1" applyAlignment="1"/>
    <xf numFmtId="0" fontId="4" fillId="5" borderId="5" xfId="0" applyFont="1" applyFill="1" applyBorder="1" applyAlignment="1"/>
    <xf numFmtId="0" fontId="4" fillId="5" borderId="20" xfId="0" applyFont="1" applyFill="1" applyBorder="1" applyAlignment="1"/>
    <xf numFmtId="0" fontId="0" fillId="0" borderId="1" xfId="0" applyFont="1" applyBorder="1" applyAlignment="1">
      <alignment vertical="top"/>
    </xf>
    <xf numFmtId="0" fontId="4" fillId="2" borderId="20" xfId="0" applyFont="1" applyFill="1" applyBorder="1" applyAlignment="1"/>
    <xf numFmtId="2" fontId="2" fillId="3" borderId="29" xfId="0" applyNumberFormat="1" applyFont="1" applyFill="1" applyBorder="1" applyAlignment="1">
      <alignment horizontal="left"/>
    </xf>
    <xf numFmtId="2" fontId="2" fillId="3" borderId="21" xfId="0" applyNumberFormat="1" applyFont="1" applyFill="1" applyBorder="1" applyAlignment="1">
      <alignment horizontal="left"/>
    </xf>
    <xf numFmtId="0" fontId="4" fillId="2" borderId="24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4" fillId="4" borderId="24" xfId="0" applyFont="1" applyFill="1" applyBorder="1" applyAlignment="1"/>
    <xf numFmtId="0" fontId="4" fillId="4" borderId="1" xfId="0" applyFont="1" applyFill="1" applyBorder="1" applyAlignment="1"/>
    <xf numFmtId="2" fontId="2" fillId="3" borderId="19" xfId="0" applyNumberFormat="1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left" vertical="top"/>
    </xf>
    <xf numFmtId="0" fontId="7" fillId="8" borderId="15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6" fillId="5" borderId="2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8" fillId="9" borderId="20" xfId="0" applyFont="1" applyFill="1" applyBorder="1"/>
    <xf numFmtId="0" fontId="8" fillId="9" borderId="3" xfId="0" applyFont="1" applyFill="1" applyBorder="1"/>
    <xf numFmtId="0" fontId="8" fillId="9" borderId="21" xfId="0" applyFont="1" applyFill="1" applyBorder="1"/>
    <xf numFmtId="0" fontId="6" fillId="5" borderId="3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2" fillId="9" borderId="24" xfId="0" applyNumberFormat="1" applyFont="1" applyFill="1" applyBorder="1"/>
    <xf numFmtId="0" fontId="2" fillId="9" borderId="1" xfId="0" applyNumberFormat="1" applyFont="1" applyFill="1" applyBorder="1"/>
    <xf numFmtId="0" fontId="2" fillId="9" borderId="19" xfId="0" applyNumberFormat="1" applyFont="1" applyFill="1" applyBorder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C08-E256-4B4C-8ADB-0C6869AF8304}">
  <sheetPr>
    <outlinePr summaryBelow="0" summaryRight="0"/>
  </sheetPr>
  <dimension ref="A1:AA998"/>
  <sheetViews>
    <sheetView showGridLines="0" tabSelected="1" zoomScale="120" zoomScaleNormal="120" workbookViewId="0">
      <selection activeCell="B2" sqref="B2:J2"/>
    </sheetView>
  </sheetViews>
  <sheetFormatPr baseColWidth="10" defaultColWidth="14.5" defaultRowHeight="15" customHeight="1" x14ac:dyDescent="0.2"/>
  <cols>
    <col min="1" max="1" width="5" style="3" customWidth="1"/>
    <col min="2" max="2" width="5.1640625" style="2" customWidth="1"/>
    <col min="3" max="4" width="13.83203125" style="2" customWidth="1"/>
    <col min="5" max="5" width="17.83203125" style="2" customWidth="1"/>
    <col min="6" max="6" width="2.83203125" style="2" hidden="1" customWidth="1"/>
    <col min="7" max="7" width="18.33203125" style="2" customWidth="1"/>
    <col min="8" max="8" width="3.5" style="3" hidden="1" customWidth="1"/>
    <col min="9" max="9" width="12.1640625" style="3" customWidth="1"/>
    <col min="10" max="10" width="12.1640625" style="2" customWidth="1"/>
    <col min="11" max="11" width="1.6640625" style="2" customWidth="1"/>
    <col min="12" max="12" width="16.6640625" style="2" customWidth="1"/>
    <col min="13" max="24" width="10.6640625" style="2" customWidth="1"/>
    <col min="25" max="16384" width="14.5" style="2"/>
  </cols>
  <sheetData>
    <row r="1" spans="2:27" s="3" customFormat="1" ht="15" customHeight="1" thickBot="1" x14ac:dyDescent="0.25"/>
    <row r="2" spans="2:27" ht="31" customHeight="1" thickBot="1" x14ac:dyDescent="0.25">
      <c r="B2" s="84" t="s">
        <v>28</v>
      </c>
      <c r="C2" s="85"/>
      <c r="D2" s="85"/>
      <c r="E2" s="85"/>
      <c r="F2" s="85"/>
      <c r="G2" s="85"/>
      <c r="H2" s="85"/>
      <c r="I2" s="85"/>
      <c r="J2" s="86"/>
    </row>
    <row r="3" spans="2:27" s="3" customFormat="1" ht="19" thickBot="1" x14ac:dyDescent="0.25">
      <c r="B3" s="90" t="s">
        <v>16</v>
      </c>
      <c r="C3" s="91"/>
      <c r="D3" s="91"/>
      <c r="E3" s="91"/>
      <c r="F3" s="91"/>
      <c r="G3" s="91"/>
      <c r="H3" s="91"/>
      <c r="I3" s="91"/>
      <c r="J3" s="92"/>
    </row>
    <row r="4" spans="2:27" s="3" customFormat="1" ht="15" customHeight="1" x14ac:dyDescent="0.2">
      <c r="B4" s="95" t="s">
        <v>20</v>
      </c>
      <c r="C4" s="96"/>
      <c r="D4" s="96"/>
      <c r="E4" s="45" t="s">
        <v>13</v>
      </c>
      <c r="F4" s="50"/>
      <c r="G4" s="51" t="s">
        <v>22</v>
      </c>
      <c r="H4" s="52"/>
      <c r="I4" s="52"/>
      <c r="J4" s="74">
        <v>2.7</v>
      </c>
      <c r="N4" s="47"/>
      <c r="AA4" s="3">
        <f>IF(E4 = "BTC", 0.0011, 0.011)</f>
        <v>1.1000000000000001E-3</v>
      </c>
    </row>
    <row r="5" spans="2:27" s="3" customFormat="1" ht="15" customHeight="1" x14ac:dyDescent="0.2">
      <c r="B5" s="76" t="s">
        <v>21</v>
      </c>
      <c r="C5" s="77"/>
      <c r="D5" s="77"/>
      <c r="E5" s="78">
        <v>0.2</v>
      </c>
      <c r="F5" s="79"/>
      <c r="G5" s="80" t="s">
        <v>23</v>
      </c>
      <c r="H5" s="81"/>
      <c r="I5" s="81"/>
      <c r="J5" s="82">
        <v>1.35</v>
      </c>
    </row>
    <row r="6" spans="2:27" s="33" customFormat="1" ht="15" customHeight="1" thickBot="1" x14ac:dyDescent="0.25">
      <c r="B6" s="73"/>
      <c r="C6" s="53"/>
      <c r="D6" s="53"/>
      <c r="E6" s="54"/>
      <c r="F6" s="28"/>
      <c r="G6" s="43" t="s">
        <v>27</v>
      </c>
      <c r="H6" s="44"/>
      <c r="I6" s="44"/>
      <c r="J6" s="75">
        <v>50</v>
      </c>
    </row>
    <row r="7" spans="2:27" s="33" customFormat="1" ht="19" customHeight="1" thickBot="1" x14ac:dyDescent="0.25">
      <c r="B7" s="90" t="s">
        <v>12</v>
      </c>
      <c r="C7" s="91"/>
      <c r="D7" s="91"/>
      <c r="E7" s="91"/>
      <c r="F7" s="91"/>
      <c r="G7" s="91"/>
      <c r="H7" s="91"/>
      <c r="I7" s="91"/>
      <c r="J7" s="92"/>
    </row>
    <row r="8" spans="2:27" s="33" customFormat="1" ht="15" customHeight="1" x14ac:dyDescent="0.2">
      <c r="B8" s="55" t="s">
        <v>18</v>
      </c>
      <c r="C8" s="56"/>
      <c r="D8" s="57"/>
      <c r="E8" s="57"/>
      <c r="F8" s="57"/>
      <c r="G8" s="68" t="str">
        <f>IF(OR(E4 = "BTC", E4 = "ETH"), "Yes", "No")</f>
        <v>Yes</v>
      </c>
      <c r="H8" s="57"/>
      <c r="I8" s="57"/>
      <c r="J8" s="58"/>
    </row>
    <row r="9" spans="2:27" s="33" customFormat="1" ht="15" customHeight="1" x14ac:dyDescent="0.2">
      <c r="B9" s="59" t="s">
        <v>14</v>
      </c>
      <c r="C9" s="56"/>
      <c r="D9" s="57"/>
      <c r="E9" s="57"/>
      <c r="F9" s="57"/>
      <c r="G9" s="68" t="str">
        <f>IF(E4 = "BTC", IF(MIN(E13:E19) &gt;= 0.0011, "Yes", "No"), IF(MIN(E13:E19) &gt;= 0.011, "Yes", "No"))</f>
        <v>Yes</v>
      </c>
      <c r="H9" s="57"/>
      <c r="I9" s="57"/>
      <c r="J9" s="58"/>
    </row>
    <row r="10" spans="2:27" s="33" customFormat="1" ht="15" customHeight="1" x14ac:dyDescent="0.2">
      <c r="B10" s="59" t="s">
        <v>15</v>
      </c>
      <c r="C10" s="60"/>
      <c r="D10" s="60"/>
      <c r="E10" s="60"/>
      <c r="F10" s="60"/>
      <c r="G10" s="68" t="str">
        <f>IF(E4 = "BTC", IF(MIN(G13:G19) &gt;= 0.0011, "Yes", "No"), IF(MIN(G13:G19) &gt;= 0.011, "Yes", "No"))</f>
        <v>Yes</v>
      </c>
      <c r="H10" s="60"/>
      <c r="I10" s="60"/>
      <c r="J10" s="61"/>
    </row>
    <row r="11" spans="2:27" s="72" customFormat="1" ht="33" customHeight="1" thickBot="1" x14ac:dyDescent="0.25">
      <c r="B11" s="87" t="s">
        <v>25</v>
      </c>
      <c r="C11" s="88"/>
      <c r="D11" s="88"/>
      <c r="E11" s="88"/>
      <c r="F11" s="88"/>
      <c r="G11" s="88"/>
      <c r="H11" s="88"/>
      <c r="I11" s="88"/>
      <c r="J11" s="89"/>
    </row>
    <row r="12" spans="2:27" s="6" customFormat="1" ht="41" customHeight="1" x14ac:dyDescent="0.2">
      <c r="B12" s="21" t="s">
        <v>0</v>
      </c>
      <c r="C12" s="7" t="s">
        <v>1</v>
      </c>
      <c r="D12" s="7" t="s">
        <v>2</v>
      </c>
      <c r="E12" s="62" t="s">
        <v>19</v>
      </c>
      <c r="F12" s="63"/>
      <c r="G12" s="97" t="s">
        <v>11</v>
      </c>
      <c r="H12" s="98"/>
      <c r="I12" s="34" t="s">
        <v>3</v>
      </c>
      <c r="J12" s="22" t="s">
        <v>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7" s="6" customFormat="1" ht="15" customHeight="1" x14ac:dyDescent="0.15">
      <c r="B13" s="23" t="s">
        <v>6</v>
      </c>
      <c r="C13" s="11" t="s">
        <v>5</v>
      </c>
      <c r="D13" s="11" t="s">
        <v>5</v>
      </c>
      <c r="E13" s="49">
        <f>E5*(100-J6)*J4*0.0001</f>
        <v>2.7000000000000001E-3</v>
      </c>
      <c r="F13" s="8">
        <f>E13*I13</f>
        <v>8.0999999999999996E-3</v>
      </c>
      <c r="G13" s="48">
        <f>E5*(100-J6)*J5*0.0001</f>
        <v>1.3500000000000001E-3</v>
      </c>
      <c r="H13" s="9">
        <f>G13*J13</f>
        <v>0</v>
      </c>
      <c r="I13" s="35">
        <v>3</v>
      </c>
      <c r="J13" s="30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7" ht="15" customHeight="1" x14ac:dyDescent="0.2">
      <c r="B14" s="24">
        <v>1</v>
      </c>
      <c r="C14" s="12">
        <v>6.1699999999999998E-2</v>
      </c>
      <c r="D14" s="13">
        <v>1</v>
      </c>
      <c r="E14" s="10">
        <f t="shared" ref="E14:E19" si="0">E13+(E13*D14*(1-C14))</f>
        <v>5.2334100000000008E-3</v>
      </c>
      <c r="F14" s="8">
        <f t="shared" ref="F14:F19" si="1">E14*I14</f>
        <v>1.0466820000000002E-2</v>
      </c>
      <c r="G14" s="10">
        <f t="shared" ref="G14:G19" si="2">G13+(G13*D14*(1-C14))</f>
        <v>2.6167050000000004E-3</v>
      </c>
      <c r="H14" s="9">
        <f t="shared" ref="H14:H19" si="3">G14*J14</f>
        <v>2.6167050000000004E-3</v>
      </c>
      <c r="I14" s="35">
        <v>2</v>
      </c>
      <c r="J14" s="30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7" ht="15" customHeight="1" x14ac:dyDescent="0.2">
      <c r="B15" s="24">
        <v>2</v>
      </c>
      <c r="C15" s="12">
        <v>0.10249999999999999</v>
      </c>
      <c r="D15" s="13">
        <v>0.33</v>
      </c>
      <c r="E15" s="10">
        <f t="shared" si="0"/>
        <v>6.7834152067500009E-3</v>
      </c>
      <c r="F15" s="8">
        <f t="shared" si="1"/>
        <v>0</v>
      </c>
      <c r="G15" s="10">
        <f t="shared" si="2"/>
        <v>3.3917076033750005E-3</v>
      </c>
      <c r="H15" s="9">
        <f t="shared" si="3"/>
        <v>6.7834152067500009E-3</v>
      </c>
      <c r="I15" s="35">
        <v>0</v>
      </c>
      <c r="J15" s="30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7" ht="15" customHeight="1" x14ac:dyDescent="0.2">
      <c r="B16" s="24">
        <v>3</v>
      </c>
      <c r="C16" s="12">
        <v>0.15</v>
      </c>
      <c r="D16" s="13">
        <v>0.5</v>
      </c>
      <c r="E16" s="10">
        <f t="shared" si="0"/>
        <v>9.666366669618752E-3</v>
      </c>
      <c r="F16" s="8">
        <f t="shared" si="1"/>
        <v>1.9332733339237504E-2</v>
      </c>
      <c r="G16" s="10">
        <f t="shared" si="2"/>
        <v>4.833183334809376E-3</v>
      </c>
      <c r="H16" s="9">
        <f t="shared" si="3"/>
        <v>4.833183334809376E-3</v>
      </c>
      <c r="I16" s="35">
        <v>2</v>
      </c>
      <c r="J16" s="30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3.5" customHeight="1" x14ac:dyDescent="0.2">
      <c r="B17" s="24">
        <v>4</v>
      </c>
      <c r="C17" s="12">
        <v>0.185</v>
      </c>
      <c r="D17" s="13">
        <v>0.33</v>
      </c>
      <c r="E17" s="10">
        <f t="shared" si="0"/>
        <v>1.2266135985412716E-2</v>
      </c>
      <c r="F17" s="8">
        <f t="shared" si="1"/>
        <v>0</v>
      </c>
      <c r="G17" s="10">
        <f t="shared" si="2"/>
        <v>6.1330679927063579E-3</v>
      </c>
      <c r="H17" s="9">
        <f t="shared" si="3"/>
        <v>1.2266135985412716E-2</v>
      </c>
      <c r="I17" s="35">
        <v>0</v>
      </c>
      <c r="J17" s="30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3.5" customHeight="1" x14ac:dyDescent="0.2">
      <c r="B18" s="24">
        <v>5</v>
      </c>
      <c r="C18" s="12">
        <v>0.22</v>
      </c>
      <c r="D18" s="13">
        <v>0.5</v>
      </c>
      <c r="E18" s="10">
        <f t="shared" si="0"/>
        <v>1.7049929019723676E-2</v>
      </c>
      <c r="F18" s="8">
        <f t="shared" si="1"/>
        <v>1.7049929019723676E-2</v>
      </c>
      <c r="G18" s="10">
        <f t="shared" si="2"/>
        <v>8.524964509861838E-3</v>
      </c>
      <c r="H18" s="9">
        <f t="shared" si="3"/>
        <v>1.7049929019723676E-2</v>
      </c>
      <c r="I18" s="35">
        <v>1</v>
      </c>
      <c r="J18" s="30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3.5" customHeight="1" thickBot="1" x14ac:dyDescent="0.25">
      <c r="B19" s="25">
        <v>6</v>
      </c>
      <c r="C19" s="14">
        <v>0.35</v>
      </c>
      <c r="D19" s="15">
        <v>1</v>
      </c>
      <c r="E19" s="10">
        <f t="shared" si="0"/>
        <v>2.8132382882544067E-2</v>
      </c>
      <c r="F19" s="16">
        <f t="shared" si="1"/>
        <v>0</v>
      </c>
      <c r="G19" s="10">
        <f t="shared" si="2"/>
        <v>1.4066191441272033E-2</v>
      </c>
      <c r="H19" s="17">
        <f t="shared" si="3"/>
        <v>0</v>
      </c>
      <c r="I19" s="36">
        <v>0</v>
      </c>
      <c r="J19" s="31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s="3" customFormat="1" ht="18" customHeight="1" thickTop="1" thickBot="1" x14ac:dyDescent="0.25">
      <c r="B20" s="93" t="s">
        <v>7</v>
      </c>
      <c r="C20" s="94"/>
      <c r="D20" s="94"/>
      <c r="E20" s="83">
        <f>SUM(F13:F19)</f>
        <v>5.4949482358961174E-2</v>
      </c>
      <c r="F20" s="18"/>
      <c r="G20" s="19">
        <f>SUM(H13:H19)</f>
        <v>4.3549368546695763E-2</v>
      </c>
      <c r="H20" s="20"/>
      <c r="I20" s="29" t="str">
        <f>CONCATENATE(SUM(I13:I19), " Pairs")</f>
        <v>8 Pairs</v>
      </c>
      <c r="J20" s="32" t="str">
        <f>CONCATENATE(SUM(J13:J19), " Pairs")</f>
        <v>8 Pairs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8" customHeight="1" thickTop="1" thickBot="1" x14ac:dyDescent="0.25">
      <c r="B21" s="99" t="s">
        <v>10</v>
      </c>
      <c r="C21" s="100"/>
      <c r="D21" s="100"/>
      <c r="E21" s="26">
        <f>E20/E5</f>
        <v>0.27474741179480583</v>
      </c>
      <c r="F21" s="26" t="e">
        <f>F20/C4</f>
        <v>#DIV/0!</v>
      </c>
      <c r="G21" s="26">
        <f>G20/E5</f>
        <v>0.2177468427334788</v>
      </c>
      <c r="H21" s="27"/>
      <c r="I21" s="104" t="str">
        <f>CONCATENATE(SUM(I13:J19)," Pairs Total")</f>
        <v>16 Pairs Total</v>
      </c>
      <c r="J21" s="10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9" thickBot="1" x14ac:dyDescent="0.25">
      <c r="B22" s="90" t="s">
        <v>17</v>
      </c>
      <c r="C22" s="91"/>
      <c r="D22" s="91"/>
      <c r="E22" s="91"/>
      <c r="F22" s="91"/>
      <c r="G22" s="91"/>
      <c r="H22" s="91"/>
      <c r="I22" s="91"/>
      <c r="J22" s="92"/>
    </row>
    <row r="23" spans="2:24" ht="13.5" customHeight="1" x14ac:dyDescent="0.2">
      <c r="B23" s="69" t="s">
        <v>8</v>
      </c>
      <c r="C23" s="70"/>
      <c r="D23" s="70"/>
      <c r="E23" s="64">
        <f>E20+G20</f>
        <v>9.8498850905656937E-2</v>
      </c>
      <c r="F23" s="56"/>
      <c r="G23" s="65">
        <f>(E20+G20)/E5</f>
        <v>0.49249425452828466</v>
      </c>
      <c r="J23" s="40"/>
    </row>
    <row r="24" spans="2:24" ht="13.5" customHeight="1" thickBot="1" x14ac:dyDescent="0.25">
      <c r="B24" s="71" t="s">
        <v>9</v>
      </c>
      <c r="C24" s="46"/>
      <c r="D24" s="46"/>
      <c r="E24" s="66">
        <f>E5-E23</f>
        <v>0.10150114909434307</v>
      </c>
      <c r="F24" s="41"/>
      <c r="G24" s="67">
        <f>1-G23</f>
        <v>0.50750574547171534</v>
      </c>
      <c r="J24" s="42"/>
    </row>
    <row r="25" spans="2:24" ht="19" thickBot="1" x14ac:dyDescent="0.25">
      <c r="B25" s="90" t="s">
        <v>24</v>
      </c>
      <c r="C25" s="91"/>
      <c r="D25" s="91"/>
      <c r="E25" s="91"/>
      <c r="F25" s="91"/>
      <c r="G25" s="91"/>
      <c r="H25" s="91"/>
      <c r="I25" s="91"/>
      <c r="J25" s="9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3.5" customHeight="1" x14ac:dyDescent="0.2">
      <c r="B26" s="106" t="str">
        <f>"PAIRS.properties DEFAULT_initial_cost_percentage = " &amp; J4</f>
        <v>PAIRS.properties DEFAULT_initial_cost_percentage = 2.7</v>
      </c>
      <c r="C26" s="107"/>
      <c r="D26" s="107"/>
      <c r="E26" s="107"/>
      <c r="F26" s="107"/>
      <c r="G26" s="107"/>
      <c r="H26" s="107"/>
      <c r="I26" s="107"/>
      <c r="J26" s="10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3.5" customHeight="1" x14ac:dyDescent="0.2">
      <c r="B27" s="106" t="str">
        <f>CONCATENATE("PAIRS.properties max_trading_pairs = ", SUM(I13:I19))</f>
        <v>PAIRS.properties max_trading_pairs = 8</v>
      </c>
      <c r="C27" s="107"/>
      <c r="D27" s="107"/>
      <c r="E27" s="107"/>
      <c r="F27" s="107"/>
      <c r="G27" s="107"/>
      <c r="H27" s="107"/>
      <c r="I27" s="107"/>
      <c r="J27" s="10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3.5" customHeight="1" x14ac:dyDescent="0.2">
      <c r="B28" s="109" t="str">
        <f>"settings.analyzer.json DEFAULT_initial_cost_percentage = " &amp; J5</f>
        <v>settings.analyzer.json DEFAULT_initial_cost_percentage = 1.35</v>
      </c>
      <c r="C28" s="110"/>
      <c r="D28" s="110"/>
      <c r="E28" s="110"/>
      <c r="F28" s="110"/>
      <c r="G28" s="110"/>
      <c r="H28" s="110"/>
      <c r="I28" s="110"/>
      <c r="J28" s="11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4" customFormat="1" ht="13.5" customHeight="1" x14ac:dyDescent="0.2">
      <c r="B29" s="37" t="str">
        <f>CONCATENATE("settings.analyzer.json max_trading_pairs = ", SUM(I13:J19), " **")</f>
        <v>settings.analyzer.json max_trading_pairs = 16 **</v>
      </c>
      <c r="C29" s="38"/>
      <c r="D29" s="38"/>
      <c r="E29" s="38"/>
      <c r="F29" s="38"/>
      <c r="G29" s="38"/>
      <c r="H29" s="38"/>
      <c r="I29" s="38"/>
      <c r="J29" s="3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s="4" customFormat="1" ht="13.5" customHeight="1" x14ac:dyDescent="0.2">
      <c r="B30" s="37"/>
      <c r="C30" s="38"/>
      <c r="D30" s="38"/>
      <c r="E30" s="38"/>
      <c r="F30" s="38"/>
      <c r="G30" s="38"/>
      <c r="H30" s="38"/>
      <c r="I30" s="38"/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8" thickBot="1" x14ac:dyDescent="0.25">
      <c r="B31" s="101" t="s">
        <v>26</v>
      </c>
      <c r="C31" s="102"/>
      <c r="D31" s="102"/>
      <c r="E31" s="102"/>
      <c r="F31" s="102"/>
      <c r="G31" s="102"/>
      <c r="H31" s="102"/>
      <c r="I31" s="102"/>
      <c r="J31" s="10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6" spans="2:24" ht="13.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3.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3.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3.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3.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3.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3.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.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3.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3.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3.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3.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.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3.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3.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3.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3.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3.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3.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3.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3.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3.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3.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3.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3.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3.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3.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3.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3.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3.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3.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3.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3.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3.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3.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3.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3.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3.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3.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3.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3.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3.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3.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3.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3.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3.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3.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3.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3.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3.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3.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3.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3.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3.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3.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3.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3.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3.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3.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3.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3.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3.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3.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3.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3.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3.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3.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3.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3.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3.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3.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3.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3.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3.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3.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3.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3.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3.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3.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3.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3.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3.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3.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3.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3.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3.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3.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3.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3.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3.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3.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3.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3.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3.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3.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3.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3.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3.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3.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3.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3.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3.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3.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3.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3.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3.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3.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3.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3.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3.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3.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3.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3.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3.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3.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3.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3.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3.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3.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3.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3.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3.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3.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3.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3.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3.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3.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3.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3.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3.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3.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3.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3.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3.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3.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3.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3.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3.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3.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3.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3.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3.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3.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3.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3.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3.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3.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3.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3.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3.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3.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3.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3.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3.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3.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3.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3.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3.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3.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3.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3.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3.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3.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3.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3.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3.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3.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3.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3.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3.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3.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3.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3.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3.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3.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3.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3.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3.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3.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3.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3.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3.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3.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3.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3.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3.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3.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3.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3.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3.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3.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3.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3.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3.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3.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3.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3.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3.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3.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3.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3.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3.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3.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3.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3.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3.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3.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3.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3.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3.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3.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3.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3.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3.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3.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3.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3.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3.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3.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3.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3.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3.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3.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3.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3.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3.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3.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3.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3.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3.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3.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3.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3.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3.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3.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3.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3.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3.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3.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3.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3.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3.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3.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3.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3.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3.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3.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3.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3.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3.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3.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3.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3.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3.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3.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3.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3.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3.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3.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3.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3.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3.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3.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3.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3.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3.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3.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3.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3.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3.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3.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3.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3.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3.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3.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3.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3.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3.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3.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3.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3.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3.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3.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3.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3.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3.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3.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3.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3.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3.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3.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3.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3.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3.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3.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3.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3.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3.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3.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3.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3.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3.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3.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3.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3.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3.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3.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3.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3.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3.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3.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3.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3.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3.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3.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3.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3.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3.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3.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3.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3.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3.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3.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3.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3.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3.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3.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3.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3.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3.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3.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3.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3.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3.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3.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3.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3.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3.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3.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3.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3.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3.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3.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3.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3.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3.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3.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3.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3.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3.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3.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3.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3.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3.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3.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3.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3.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3.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3.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3.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3.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3.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3.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3.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3.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3.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3.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3.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3.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3.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3.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3.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3.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3.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3.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3.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3.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3.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3.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3.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3.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3.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3.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3.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3.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3.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3.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3.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3.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3.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3.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3.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3.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3.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3.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3.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3.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3.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3.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3.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3.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3.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3.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3.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3.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3.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3.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3.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3.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3.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3.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3.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3.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3.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3.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3.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3.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3.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3.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3.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3.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3.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3.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3.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3.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3.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3.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3.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3.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3.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3.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3.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3.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3.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3.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3.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3.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3.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3.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3.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3.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3.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3.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3.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3.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3.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3.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3.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3.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3.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3.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3.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3.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3.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3.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3.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3.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3.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3.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3.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3.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3.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3.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3.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3.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3.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3.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3.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3.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3.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3.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3.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3.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3.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3.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3.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3.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3.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3.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3.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3.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3.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3.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3.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3.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3.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3.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3.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3.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3.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3.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3.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3.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3.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3.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3.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3.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3.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3.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3.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3.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3.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3.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3.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3.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3.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3.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3.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3.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3.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3.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3.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3.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3.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3.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3.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3.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3.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3.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3.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3.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3.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3.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3.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3.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3.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3.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3.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3.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3.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3.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3.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3.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3.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3.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3.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3.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3.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3.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3.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3.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3.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3.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3.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3.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3.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3.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3.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3.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3.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3.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3.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3.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3.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3.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3.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3.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3.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3.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3.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3.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3.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3.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3.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3.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3.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3.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3.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3.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3.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3.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3.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3.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3.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3.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3.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3.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3.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3.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3.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3.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3.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3.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3.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3.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3.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3.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3.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3.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3.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3.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3.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3.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3.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3.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3.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3.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3.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3.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3.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3.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3.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3.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3.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3.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3.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3.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3.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3.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3.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3.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3.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3.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3.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3.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3.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3.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3.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3.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3.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3.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3.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3.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3.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3.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3.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3.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3.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3.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3.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3.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3.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3.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3.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3.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3.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3.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3.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3.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3.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3.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3.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3.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3.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3.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3.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3.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3.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3.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3.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3.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3.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3.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3.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3.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3.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3.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3.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3.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3.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3.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3.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3.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3.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3.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3.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3.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3.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3.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3.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3.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3.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3.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3.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3.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3.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3.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3.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3.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3.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3.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3.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3.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3.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3.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3.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3.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3.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3.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3.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3.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3.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3.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3.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3.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3.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3.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3.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3.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3.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3.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3.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3.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3.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3.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3.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3.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3.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3.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3.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3.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3.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3.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3.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3.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3.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3.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3.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3.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3.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3.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3.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3.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3.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3.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3.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3.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3.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3.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3.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3.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3.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3.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3.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3.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3.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3.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3.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3.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3.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3.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3.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3.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3.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3.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3.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3.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3.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3.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3.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3.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3.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3.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3.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3.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3.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3.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3.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3.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3.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3.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3.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3.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3.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3.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3.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3.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3.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3.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3.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3.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3.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3.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3.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3.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3.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3.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3.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3.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3.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3.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3.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3.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3.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3.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3.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3.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3.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3.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3.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3.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3.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3.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3.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3.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3.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3.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3.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3.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3.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3.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3.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3.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3.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3.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3.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3.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3.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3.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3.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3.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3.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3.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3.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3.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3.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3.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3.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3.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3.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3.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3.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3.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3.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3.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3.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3.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3.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3.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3.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3.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3.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3.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3.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3.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3.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3.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3.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3.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3.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3.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3.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3.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3.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3.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3.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3.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3.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3.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3.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3.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3.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3.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3.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3.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3.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3.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3.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3.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3.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3.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3.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3.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3.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3.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3.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3.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3.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3.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3.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3.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3.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3.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3.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3.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3.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3.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3.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3.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3.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3.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3.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3.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3.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3.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3.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3.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3.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3.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3.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3.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3.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3.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3.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3.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3.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3.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3.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3.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3.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3.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3.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3.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3.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3.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3.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3.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3.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3.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3.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3.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3.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3.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3.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3.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3.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3.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3.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3.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3.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3.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3.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3.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3.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3.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3.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3.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3.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3.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3.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3.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3.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3.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3.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3.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3.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3.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3.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3.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3.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3.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3.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3.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3.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3.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3.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3.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3.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2:24" ht="13.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2:24" ht="13.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15">
    <mergeCell ref="B31:J31"/>
    <mergeCell ref="I21:J21"/>
    <mergeCell ref="B26:J26"/>
    <mergeCell ref="B25:J25"/>
    <mergeCell ref="B27:J27"/>
    <mergeCell ref="B28:J28"/>
    <mergeCell ref="B2:J2"/>
    <mergeCell ref="B11:J11"/>
    <mergeCell ref="B3:J3"/>
    <mergeCell ref="B20:D20"/>
    <mergeCell ref="B22:J22"/>
    <mergeCell ref="B4:D4"/>
    <mergeCell ref="B7:J7"/>
    <mergeCell ref="G12:H12"/>
    <mergeCell ref="B21:D21"/>
  </mergeCells>
  <conditionalFormatting sqref="G23">
    <cfRule type="cellIs" dxfId="6" priority="6" operator="lessThan">
      <formula>1</formula>
    </cfRule>
    <cfRule type="cellIs" dxfId="5" priority="7" operator="greaterThan">
      <formula>1</formula>
    </cfRule>
  </conditionalFormatting>
  <conditionalFormatting sqref="G8:G10">
    <cfRule type="cellIs" dxfId="4" priority="2" operator="equal">
      <formula>"Yes"</formula>
    </cfRule>
    <cfRule type="cellIs" dxfId="3" priority="3" operator="equal">
      <formula>"No"</formula>
    </cfRule>
  </conditionalFormatting>
  <conditionalFormatting sqref="E23">
    <cfRule type="cellIs" dxfId="2" priority="10" operator="lessThan">
      <formula>$E$5</formula>
    </cfRule>
    <cfRule type="cellIs" dxfId="1" priority="11" operator="greaterThan">
      <formula>$E$5</formula>
    </cfRule>
  </conditionalFormatting>
  <conditionalFormatting sqref="E13:G19">
    <cfRule type="cellIs" dxfId="0" priority="12" operator="lessThan">
      <formula>$AA$4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Hernandez</cp:lastModifiedBy>
  <dcterms:created xsi:type="dcterms:W3CDTF">2018-04-23T03:32:18Z</dcterms:created>
  <dcterms:modified xsi:type="dcterms:W3CDTF">2018-06-03T16:34:27Z</dcterms:modified>
</cp:coreProperties>
</file>