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Crypto/The North Star 2.0.0/"/>
    </mc:Choice>
  </mc:AlternateContent>
  <xr:revisionPtr revIDLastSave="0" documentId="10_ncr:8100000_{7762EEC0-2A2F-E14D-AC22-9AA8CADF4F9D}" xr6:coauthVersionLast="32" xr6:coauthVersionMax="32" xr10:uidLastSave="{00000000-0000-0000-0000-000000000000}"/>
  <bookViews>
    <workbookView xWindow="0" yWindow="440" windowWidth="25600" windowHeight="15560" xr2:uid="{00000000-000D-0000-FFFF-FFFF00000000}"/>
  </bookViews>
  <sheets>
    <sheet name="Default DCA Calc" sheetId="2" r:id="rId1"/>
    <sheet name="Example for settings.analyzer" sheetId="4" r:id="rId2"/>
  </sheets>
  <calcPr calcId="162913"/>
</workbook>
</file>

<file path=xl/calcChain.xml><?xml version="1.0" encoding="utf-8"?>
<calcChain xmlns="http://schemas.openxmlformats.org/spreadsheetml/2006/main">
  <c r="B26" i="2" l="1"/>
  <c r="B25" i="2"/>
  <c r="I17" i="2" l="1"/>
  <c r="I16" i="2"/>
  <c r="B24" i="2"/>
  <c r="B23" i="2"/>
  <c r="B22" i="2"/>
  <c r="J16" i="2"/>
  <c r="F17" i="2"/>
  <c r="G9" i="2"/>
  <c r="G10" i="2" s="1"/>
  <c r="G11" i="2" s="1"/>
  <c r="G12" i="2" s="1"/>
  <c r="G13" i="2" s="1"/>
  <c r="G14" i="2" s="1"/>
  <c r="G15" i="2" s="1"/>
  <c r="E9" i="2"/>
  <c r="E10" i="2" s="1"/>
  <c r="F10" i="2" s="1"/>
  <c r="F9" i="2" l="1"/>
  <c r="H15" i="2"/>
  <c r="H12" i="2"/>
  <c r="H9" i="2"/>
  <c r="H11" i="2"/>
  <c r="H14" i="2"/>
  <c r="H10" i="2"/>
  <c r="H13" i="2"/>
  <c r="E11" i="2"/>
  <c r="E12" i="2" l="1"/>
  <c r="F11" i="2"/>
  <c r="G16" i="2"/>
  <c r="G17" i="2" s="1"/>
  <c r="E13" i="2" l="1"/>
  <c r="F12" i="2"/>
  <c r="F13" i="2" l="1"/>
  <c r="E14" i="2"/>
  <c r="E15" i="2" l="1"/>
  <c r="F15" i="2" s="1"/>
  <c r="F14" i="2"/>
  <c r="E16" i="2" l="1"/>
  <c r="I19" i="2" s="1"/>
  <c r="I20" i="2" s="1"/>
  <c r="E17" i="2" l="1"/>
  <c r="G19" i="2"/>
  <c r="B21" i="2" s="1"/>
  <c r="G20" i="2" l="1"/>
</calcChain>
</file>

<file path=xl/sharedStrings.xml><?xml version="1.0" encoding="utf-8"?>
<sst xmlns="http://schemas.openxmlformats.org/spreadsheetml/2006/main" count="66" uniqueCount="58">
  <si>
    <t>DCA LV</t>
  </si>
  <si>
    <t>Available Balance</t>
  </si>
  <si>
    <t>Initial Cost Percentage for Default Trading</t>
  </si>
  <si>
    <t>Initial Cost Percentage for Downtrend Trading</t>
  </si>
  <si>
    <t>DCA Buy Trigger</t>
  </si>
  <si>
    <t>DCA Buy Percentage</t>
  </si>
  <si>
    <t>DCA Qty Estimate (Default)</t>
  </si>
  <si>
    <t>DCA Qty Estimate (Downtrend)</t>
  </si>
  <si>
    <t>N/A</t>
  </si>
  <si>
    <t>Base</t>
  </si>
  <si>
    <t xml:space="preserve">Strategy Total Cost: </t>
  </si>
  <si>
    <t>DCA Estimates</t>
  </si>
  <si>
    <t>User Inputs</t>
  </si>
  <si>
    <t>Outcome</t>
  </si>
  <si>
    <t>All Strategies Total Cost:</t>
  </si>
  <si>
    <t>Capital Value in Reserve:</t>
  </si>
  <si>
    <t>Strategy % Of Balance:</t>
  </si>
  <si>
    <t>Cost and Pairs Calculator for The North Star 2</t>
  </si>
  <si>
    <t>Cost per Pair* 
(Default Trading)</t>
  </si>
  <si>
    <t>Cost per Pair* 
(Downtrend Trading)</t>
  </si>
  <si>
    <t>*Remember to check that your "base costs" meet the buy requirements for your exchange.</t>
  </si>
  <si>
    <t>**See next page for example of settings.analyzer.json required user settings</t>
  </si>
  <si>
    <t xml:space="preserve">        "SettingName": "MainCurrencyTrendWarning",</t>
  </si>
  <si>
    <t xml:space="preserve">        "TriggerConnection": "OR",</t>
  </si>
  <si>
    <t xml:space="preserve">        "Triggers": [</t>
  </si>
  <si>
    <t xml:space="preserve">          {</t>
  </si>
  <si>
    <t xml:space="preserve">            "MarketTrendName": "MainCurrency3h",</t>
  </si>
  <si>
    <t xml:space="preserve">            "MinChange": 4.00</t>
  </si>
  <si>
    <t xml:space="preserve">          },</t>
  </si>
  <si>
    <t xml:space="preserve">            "MarketTrendName": "MainCurrency24h",</t>
  </si>
  <si>
    <t xml:space="preserve">            "MinChange": 5.00,</t>
  </si>
  <si>
    <t xml:space="preserve">            "MaxChange": 8.99</t>
  </si>
  <si>
    <t xml:space="preserve">            "MaxChange": -3.50</t>
  </si>
  <si>
    <t xml:space="preserve">            "MaxChange": -4.50,</t>
  </si>
  <si>
    <t xml:space="preserve">            "MinChange": -8.99</t>
  </si>
  <si>
    <t xml:space="preserve">          }</t>
  </si>
  <si>
    <t xml:space="preserve">        ],</t>
  </si>
  <si>
    <t xml:space="preserve">        "PairsProperties": {</t>
  </si>
  <si>
    <t xml:space="preserve">          //User Configuration Needed</t>
  </si>
  <si>
    <t xml:space="preserve">          "DEFAULT_sell_only_mode_enabled": false,</t>
  </si>
  <si>
    <t xml:space="preserve">          </t>
  </si>
  <si>
    <t xml:space="preserve">          //Buy</t>
  </si>
  <si>
    <t xml:space="preserve">  "DEFAULT_A_buy_strategy": "RSI",</t>
  </si>
  <si>
    <t xml:space="preserve">  "DEFAULT_A_buy_value": 40.00,</t>
  </si>
  <si>
    <t xml:space="preserve">  "DEFAULT_B_buy_strategy": "LOWBB",</t>
  </si>
  <si>
    <t xml:space="preserve">  "DEFAULT_B_buy_value": -10.00,</t>
  </si>
  <si>
    <t xml:space="preserve">  "DEFAULT_B_buy_value_limit": -35.00,</t>
  </si>
  <si>
    <t xml:space="preserve">  "DEFAULT_C_buy_strategy": "STOCH",</t>
  </si>
  <si>
    <t xml:space="preserve">  "DEFAULT_C_buy_value": 20.00,</t>
  </si>
  <si>
    <t xml:space="preserve">  "DEFAULT_trailing_buy": 0.38</t>
  </si>
  <si>
    <t xml:space="preserve">        },</t>
  </si>
  <si>
    <t xml:space="preserve">        "DCAProperties": {</t>
  </si>
  <si>
    <t xml:space="preserve">          "DEFAULT_DCA_ignore_sell_only_mode": false,</t>
  </si>
  <si>
    <t xml:space="preserve">          "DEFAULT_DCA_buy_trigger_1": -6.18</t>
  </si>
  <si>
    <t xml:space="preserve">        }</t>
  </si>
  <si>
    <t xml:space="preserve">      },</t>
  </si>
  <si>
    <r>
      <t xml:space="preserve">          "DEFAULT_initial_cost_percentage": </t>
    </r>
    <r>
      <rPr>
        <b/>
        <sz val="11"/>
        <color rgb="FFFF0000"/>
        <rFont val="Consolas"/>
        <family val="2"/>
      </rPr>
      <t>1.10,</t>
    </r>
  </si>
  <si>
    <r>
      <t xml:space="preserve">          "max_trading_pairs":</t>
    </r>
    <r>
      <rPr>
        <b/>
        <sz val="11"/>
        <color rgb="FFFF0000"/>
        <rFont val="Consolas"/>
        <family val="2"/>
      </rPr>
      <t xml:space="preserve"> 16,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</si>
</sst>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"/>
  </numFmts>
  <fonts count="14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Arial"/>
      <family val="2"/>
    </font>
    <font>
      <sz val="11"/>
      <color rgb="FF000000"/>
      <name val="Calibri"/>
    </font>
    <font>
      <sz val="14"/>
      <color rgb="FF000000"/>
      <name val="Arial"/>
      <family val="2"/>
    </font>
    <font>
      <sz val="14"/>
      <color rgb="FF000000"/>
      <name val="Calibri"/>
      <family val="2"/>
    </font>
    <font>
      <b/>
      <sz val="14"/>
      <color theme="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Consolas"/>
      <family val="2"/>
    </font>
    <font>
      <b/>
      <sz val="11"/>
      <color rgb="FF000000"/>
      <name val="Consolas"/>
      <family val="2"/>
    </font>
    <font>
      <b/>
      <sz val="11"/>
      <color rgb="FFFF0000"/>
      <name val="Consolas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1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10" fontId="2" fillId="3" borderId="1" xfId="0" applyNumberFormat="1" applyFont="1" applyFill="1" applyBorder="1" applyAlignment="1"/>
    <xf numFmtId="0" fontId="3" fillId="2" borderId="2" xfId="0" applyFont="1" applyFill="1" applyBorder="1" applyAlignment="1">
      <alignment horizontal="center" vertical="top" wrapText="1"/>
    </xf>
    <xf numFmtId="0" fontId="2" fillId="3" borderId="1" xfId="0" applyFont="1" applyFill="1" applyBorder="1" applyAlignment="1"/>
    <xf numFmtId="0" fontId="3" fillId="4" borderId="1" xfId="0" applyFont="1" applyFill="1" applyBorder="1" applyAlignment="1">
      <alignment vertical="top" wrapText="1"/>
    </xf>
    <xf numFmtId="165" fontId="4" fillId="2" borderId="10" xfId="0" applyNumberFormat="1" applyFont="1" applyFill="1" applyBorder="1" applyAlignment="1">
      <alignment horizontal="right" vertical="top" wrapText="1"/>
    </xf>
    <xf numFmtId="165" fontId="2" fillId="2" borderId="7" xfId="0" applyNumberFormat="1" applyFont="1" applyFill="1" applyBorder="1" applyAlignment="1">
      <alignment horizontal="left"/>
    </xf>
    <xf numFmtId="165" fontId="2" fillId="2" borderId="8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10" fontId="2" fillId="7" borderId="1" xfId="0" applyNumberFormat="1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0" fontId="2" fillId="7" borderId="4" xfId="0" applyNumberFormat="1" applyFont="1" applyFill="1" applyBorder="1" applyAlignment="1">
      <alignment horizontal="left"/>
    </xf>
    <xf numFmtId="164" fontId="2" fillId="7" borderId="4" xfId="0" applyNumberFormat="1" applyFont="1" applyFill="1" applyBorder="1" applyAlignment="1">
      <alignment horizontal="left"/>
    </xf>
    <xf numFmtId="0" fontId="3" fillId="4" borderId="11" xfId="0" applyFont="1" applyFill="1" applyBorder="1" applyAlignment="1">
      <alignment vertical="top" wrapText="1"/>
    </xf>
    <xf numFmtId="165" fontId="4" fillId="2" borderId="11" xfId="0" applyNumberFormat="1" applyFont="1" applyFill="1" applyBorder="1" applyAlignment="1">
      <alignment horizontal="right" vertical="top" wrapText="1"/>
    </xf>
    <xf numFmtId="0" fontId="7" fillId="0" borderId="1" xfId="0" applyFont="1" applyBorder="1" applyAlignment="1"/>
    <xf numFmtId="0" fontId="7" fillId="5" borderId="12" xfId="0" applyFont="1" applyFill="1" applyBorder="1" applyAlignment="1">
      <alignment horizontal="left"/>
    </xf>
    <xf numFmtId="0" fontId="7" fillId="5" borderId="12" xfId="0" applyFont="1" applyFill="1" applyBorder="1"/>
    <xf numFmtId="165" fontId="7" fillId="5" borderId="12" xfId="0" applyNumberFormat="1" applyFont="1" applyFill="1" applyBorder="1" applyAlignment="1">
      <alignment horizontal="left"/>
    </xf>
    <xf numFmtId="0" fontId="2" fillId="5" borderId="14" xfId="0" applyFont="1" applyFill="1" applyBorder="1"/>
    <xf numFmtId="0" fontId="8" fillId="0" borderId="1" xfId="0" applyFont="1" applyBorder="1" applyAlignment="1"/>
    <xf numFmtId="165" fontId="7" fillId="0" borderId="1" xfId="0" applyNumberFormat="1" applyFont="1" applyBorder="1" applyAlignment="1"/>
    <xf numFmtId="164" fontId="7" fillId="0" borderId="1" xfId="1" applyNumberFormat="1" applyFont="1" applyBorder="1" applyAlignment="1"/>
    <xf numFmtId="0" fontId="7" fillId="9" borderId="19" xfId="0" applyFont="1" applyFill="1" applyBorder="1" applyAlignment="1"/>
    <xf numFmtId="0" fontId="8" fillId="0" borderId="3" xfId="0" applyFont="1" applyBorder="1" applyAlignment="1"/>
    <xf numFmtId="165" fontId="7" fillId="9" borderId="3" xfId="0" applyNumberFormat="1" applyFont="1" applyFill="1" applyBorder="1" applyAlignment="1"/>
    <xf numFmtId="0" fontId="7" fillId="9" borderId="3" xfId="0" applyFont="1" applyFill="1" applyBorder="1" applyAlignment="1"/>
    <xf numFmtId="164" fontId="7" fillId="9" borderId="3" xfId="0" applyNumberFormat="1" applyFont="1" applyFill="1" applyBorder="1" applyAlignment="1"/>
    <xf numFmtId="0" fontId="7" fillId="9" borderId="21" xfId="0" applyFont="1" applyFill="1" applyBorder="1" applyAlignment="1"/>
    <xf numFmtId="0" fontId="1" fillId="2" borderId="22" xfId="0" applyFont="1" applyFill="1" applyBorder="1" applyAlignment="1">
      <alignment horizontal="center" vertical="top" wrapText="1"/>
    </xf>
    <xf numFmtId="0" fontId="3" fillId="5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left" vertical="top" wrapText="1"/>
    </xf>
    <xf numFmtId="1" fontId="1" fillId="2" borderId="24" xfId="0" applyNumberFormat="1" applyFont="1" applyFill="1" applyBorder="1" applyAlignment="1">
      <alignment horizontal="left"/>
    </xf>
    <xf numFmtId="1" fontId="1" fillId="2" borderId="25" xfId="0" applyNumberFormat="1" applyFont="1" applyFill="1" applyBorder="1" applyAlignment="1">
      <alignment horizontal="left"/>
    </xf>
    <xf numFmtId="9" fontId="7" fillId="5" borderId="3" xfId="1" applyFont="1" applyFill="1" applyBorder="1" applyAlignment="1">
      <alignment horizontal="left"/>
    </xf>
    <xf numFmtId="0" fontId="0" fillId="5" borderId="28" xfId="0" applyFont="1" applyFill="1" applyBorder="1" applyAlignment="1"/>
    <xf numFmtId="0" fontId="0" fillId="6" borderId="1" xfId="0" applyFont="1" applyFill="1" applyBorder="1" applyAlignment="1"/>
    <xf numFmtId="0" fontId="0" fillId="6" borderId="3" xfId="0" applyFont="1" applyFill="1" applyBorder="1" applyAlignment="1"/>
    <xf numFmtId="10" fontId="2" fillId="3" borderId="3" xfId="0" applyNumberFormat="1" applyFont="1" applyFill="1" applyBorder="1" applyAlignment="1"/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7" fillId="5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7" fillId="5" borderId="31" xfId="0" applyFont="1" applyFill="1" applyBorder="1" applyAlignment="1">
      <alignment horizontal="left"/>
    </xf>
    <xf numFmtId="0" fontId="0" fillId="0" borderId="0" xfId="0" applyFont="1" applyAlignment="1"/>
    <xf numFmtId="0" fontId="3" fillId="5" borderId="6" xfId="0" applyFont="1" applyFill="1" applyBorder="1" applyAlignment="1">
      <alignment horizontal="center" vertical="top" wrapText="1"/>
    </xf>
    <xf numFmtId="0" fontId="2" fillId="7" borderId="7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3" fillId="2" borderId="32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165" fontId="4" fillId="2" borderId="33" xfId="0" applyNumberFormat="1" applyFont="1" applyFill="1" applyBorder="1" applyAlignment="1">
      <alignment horizontal="left" vertical="top" wrapText="1"/>
    </xf>
    <xf numFmtId="0" fontId="3" fillId="4" borderId="34" xfId="0" applyFont="1" applyFill="1" applyBorder="1" applyAlignment="1">
      <alignment vertical="top" wrapText="1"/>
    </xf>
    <xf numFmtId="165" fontId="4" fillId="2" borderId="35" xfId="0" applyNumberFormat="1" applyFont="1" applyFill="1" applyBorder="1" applyAlignment="1">
      <alignment horizontal="left" vertical="top" wrapText="1"/>
    </xf>
    <xf numFmtId="0" fontId="3" fillId="2" borderId="32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7" fillId="5" borderId="20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left"/>
    </xf>
    <xf numFmtId="0" fontId="9" fillId="8" borderId="16" xfId="0" applyFont="1" applyFill="1" applyBorder="1" applyAlignment="1">
      <alignment horizontal="left"/>
    </xf>
    <xf numFmtId="0" fontId="9" fillId="8" borderId="17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4" borderId="20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9" borderId="1" xfId="0" applyFont="1" applyFill="1" applyBorder="1" applyAlignment="1"/>
    <xf numFmtId="0" fontId="4" fillId="9" borderId="19" xfId="0" applyFont="1" applyFill="1" applyBorder="1" applyAlignment="1"/>
    <xf numFmtId="0" fontId="4" fillId="9" borderId="3" xfId="0" applyFont="1" applyFill="1" applyBorder="1" applyAlignment="1"/>
    <xf numFmtId="0" fontId="4" fillId="9" borderId="21" xfId="0" applyFont="1" applyFill="1" applyBorder="1" applyAlignment="1"/>
    <xf numFmtId="0" fontId="7" fillId="5" borderId="27" xfId="0" applyFont="1" applyFill="1" applyBorder="1" applyAlignment="1">
      <alignment horizontal="left"/>
    </xf>
    <xf numFmtId="0" fontId="7" fillId="5" borderId="12" xfId="0" applyFont="1" applyFill="1" applyBorder="1" applyAlignment="1">
      <alignment horizontal="left"/>
    </xf>
    <xf numFmtId="0" fontId="7" fillId="5" borderId="18" xfId="0" applyFont="1" applyFill="1" applyBorder="1" applyAlignment="1"/>
    <xf numFmtId="0" fontId="7" fillId="5" borderId="5" xfId="0" applyFont="1" applyFill="1" applyBorder="1" applyAlignment="1"/>
    <xf numFmtId="0" fontId="7" fillId="5" borderId="20" xfId="0" applyFont="1" applyFill="1" applyBorder="1" applyAlignment="1"/>
    <xf numFmtId="0" fontId="7" fillId="5" borderId="3" xfId="0" applyFont="1" applyFill="1" applyBorder="1" applyAlignment="1"/>
    <xf numFmtId="0" fontId="7" fillId="5" borderId="30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2" fillId="9" borderId="18" xfId="0" applyFont="1" applyFill="1" applyBorder="1"/>
    <xf numFmtId="0" fontId="2" fillId="9" borderId="5" xfId="0" applyFont="1" applyFill="1" applyBorder="1"/>
    <xf numFmtId="0" fontId="2" fillId="9" borderId="29" xfId="0" applyFont="1" applyFill="1" applyBorder="1"/>
    <xf numFmtId="0" fontId="10" fillId="9" borderId="20" xfId="0" applyFont="1" applyFill="1" applyBorder="1"/>
    <xf numFmtId="0" fontId="10" fillId="9" borderId="3" xfId="0" applyFont="1" applyFill="1" applyBorder="1"/>
    <xf numFmtId="0" fontId="10" fillId="9" borderId="21" xfId="0" applyFont="1" applyFill="1" applyBorder="1"/>
    <xf numFmtId="0" fontId="11" fillId="0" borderId="0" xfId="0" applyFont="1" applyAlignment="1"/>
    <xf numFmtId="0" fontId="12" fillId="6" borderId="0" xfId="0" applyFont="1" applyFill="1" applyAlignment="1"/>
    <xf numFmtId="0" fontId="11" fillId="6" borderId="0" xfId="0" applyFont="1" applyFill="1" applyAlignmen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4C08-E256-4B4C-8ADB-0C6869AF8304}">
  <sheetPr>
    <outlinePr summaryBelow="0" summaryRight="0"/>
  </sheetPr>
  <dimension ref="A1:X996"/>
  <sheetViews>
    <sheetView showGridLines="0" tabSelected="1" zoomScale="150" zoomScaleNormal="150" workbookViewId="0"/>
  </sheetViews>
  <sheetFormatPr baseColWidth="10" defaultColWidth="14.5" defaultRowHeight="15" customHeight="1" x14ac:dyDescent="0.2"/>
  <cols>
    <col min="1" max="1" width="5" style="3" customWidth="1"/>
    <col min="2" max="2" width="5.1640625" style="2" customWidth="1"/>
    <col min="3" max="4" width="13.83203125" style="2" customWidth="1"/>
    <col min="5" max="5" width="17.83203125" style="2" customWidth="1"/>
    <col min="6" max="6" width="2.83203125" style="2" hidden="1" customWidth="1"/>
    <col min="7" max="7" width="17.83203125" style="2" customWidth="1"/>
    <col min="8" max="8" width="3.5" style="3" hidden="1" customWidth="1"/>
    <col min="9" max="9" width="12.1640625" style="3" customWidth="1"/>
    <col min="10" max="10" width="12.1640625" style="2" customWidth="1"/>
    <col min="11" max="24" width="10.6640625" style="2" customWidth="1"/>
    <col min="25" max="16384" width="14.5" style="2"/>
  </cols>
  <sheetData>
    <row r="1" spans="2:24" s="3" customFormat="1" ht="15" customHeight="1" thickBot="1" x14ac:dyDescent="0.25"/>
    <row r="2" spans="2:24" ht="31" customHeight="1" thickBot="1" x14ac:dyDescent="0.25">
      <c r="B2" s="68" t="s">
        <v>17</v>
      </c>
      <c r="C2" s="69"/>
      <c r="D2" s="69"/>
      <c r="E2" s="69"/>
      <c r="F2" s="69"/>
      <c r="G2" s="69"/>
      <c r="H2" s="69"/>
      <c r="I2" s="69"/>
      <c r="J2" s="70"/>
    </row>
    <row r="3" spans="2:24" s="3" customFormat="1" ht="19" thickBot="1" x14ac:dyDescent="0.25">
      <c r="B3" s="71" t="s">
        <v>12</v>
      </c>
      <c r="C3" s="72"/>
      <c r="D3" s="72"/>
      <c r="E3" s="72"/>
      <c r="F3" s="72"/>
      <c r="G3" s="72"/>
      <c r="H3" s="72"/>
      <c r="I3" s="72"/>
      <c r="J3" s="73"/>
    </row>
    <row r="4" spans="2:24" s="3" customFormat="1" ht="15" customHeight="1" x14ac:dyDescent="0.2">
      <c r="B4" s="74" t="s">
        <v>1</v>
      </c>
      <c r="C4" s="75"/>
      <c r="D4" s="75"/>
      <c r="E4" s="75"/>
      <c r="F4" s="42"/>
      <c r="G4" s="9">
        <v>1.54</v>
      </c>
      <c r="H4" s="9"/>
      <c r="I4" s="80"/>
      <c r="J4" s="81"/>
    </row>
    <row r="5" spans="2:24" s="3" customFormat="1" ht="15" customHeight="1" x14ac:dyDescent="0.2">
      <c r="B5" s="76" t="s">
        <v>2</v>
      </c>
      <c r="C5" s="77"/>
      <c r="D5" s="77"/>
      <c r="E5" s="77"/>
      <c r="F5" s="42"/>
      <c r="G5" s="7">
        <v>2.1999999999999999E-2</v>
      </c>
      <c r="H5" s="7"/>
      <c r="I5" s="80"/>
      <c r="J5" s="81"/>
    </row>
    <row r="6" spans="2:24" s="3" customFormat="1" ht="15" customHeight="1" thickBot="1" x14ac:dyDescent="0.25">
      <c r="B6" s="78" t="s">
        <v>3</v>
      </c>
      <c r="C6" s="79"/>
      <c r="D6" s="79"/>
      <c r="E6" s="79"/>
      <c r="F6" s="43"/>
      <c r="G6" s="44">
        <v>1.0999999999999999E-2</v>
      </c>
      <c r="H6" s="44"/>
      <c r="I6" s="82"/>
      <c r="J6" s="83"/>
    </row>
    <row r="7" spans="2:24" s="3" customFormat="1" ht="19" thickBot="1" x14ac:dyDescent="0.25">
      <c r="B7" s="71" t="s">
        <v>11</v>
      </c>
      <c r="C7" s="72"/>
      <c r="D7" s="72"/>
      <c r="E7" s="72"/>
      <c r="F7" s="72"/>
      <c r="G7" s="72"/>
      <c r="H7" s="72"/>
      <c r="I7" s="72"/>
      <c r="J7" s="73"/>
    </row>
    <row r="8" spans="2:24" s="6" customFormat="1" ht="41" customHeight="1" thickBot="1" x14ac:dyDescent="0.25">
      <c r="B8" s="35" t="s">
        <v>0</v>
      </c>
      <c r="C8" s="8" t="s">
        <v>4</v>
      </c>
      <c r="D8" s="8" t="s">
        <v>5</v>
      </c>
      <c r="E8" s="56" t="s">
        <v>18</v>
      </c>
      <c r="F8" s="57"/>
      <c r="G8" s="61" t="s">
        <v>19</v>
      </c>
      <c r="H8" s="62"/>
      <c r="I8" s="53" t="s">
        <v>6</v>
      </c>
      <c r="J8" s="36" t="s">
        <v>7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24" s="6" customFormat="1" ht="15" customHeight="1" thickBot="1" x14ac:dyDescent="0.2">
      <c r="B9" s="37" t="s">
        <v>9</v>
      </c>
      <c r="C9" s="14" t="s">
        <v>8</v>
      </c>
      <c r="D9" s="14" t="s">
        <v>8</v>
      </c>
      <c r="E9" s="58">
        <f>G4*G5</f>
        <v>3.388E-2</v>
      </c>
      <c r="F9" s="59">
        <f>E9*I9</f>
        <v>0.13552</v>
      </c>
      <c r="G9" s="60">
        <f>G4*G6</f>
        <v>1.694E-2</v>
      </c>
      <c r="H9" s="11">
        <f>G9*J9</f>
        <v>0</v>
      </c>
      <c r="I9" s="54">
        <v>4</v>
      </c>
      <c r="J9" s="49">
        <v>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2:24" ht="15" customHeight="1" x14ac:dyDescent="0.2">
      <c r="B10" s="38">
        <v>1</v>
      </c>
      <c r="C10" s="15">
        <v>5.5E-2</v>
      </c>
      <c r="D10" s="16">
        <v>1</v>
      </c>
      <c r="E10" s="12">
        <f>E9+(E9*D10*(1-C10))</f>
        <v>6.58966E-2</v>
      </c>
      <c r="F10" s="10">
        <f t="shared" ref="F10:F15" si="0">E10*I10</f>
        <v>0</v>
      </c>
      <c r="G10" s="12">
        <f>G9+(G9*D10*(1-C10))</f>
        <v>3.29483E-2</v>
      </c>
      <c r="H10" s="11">
        <f t="shared" ref="H10:H15" si="1">G10*J10</f>
        <v>3.29483E-2</v>
      </c>
      <c r="I10" s="54">
        <v>0</v>
      </c>
      <c r="J10" s="49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5" customHeight="1" x14ac:dyDescent="0.2">
      <c r="B11" s="38">
        <v>2</v>
      </c>
      <c r="C11" s="15">
        <v>0.10249999999999999</v>
      </c>
      <c r="D11" s="16">
        <v>0.41</v>
      </c>
      <c r="E11" s="12">
        <f>E10+(E10*D11*(1-C11))</f>
        <v>9.0144901385000004E-2</v>
      </c>
      <c r="F11" s="10">
        <f t="shared" si="0"/>
        <v>0.18028980277000001</v>
      </c>
      <c r="G11" s="12">
        <f t="shared" ref="G11:G15" si="2">G10+(G10*D11*(1-C11))</f>
        <v>4.5072450692500002E-2</v>
      </c>
      <c r="H11" s="11">
        <f t="shared" si="1"/>
        <v>0.13521735207750002</v>
      </c>
      <c r="I11" s="54">
        <v>2</v>
      </c>
      <c r="J11" s="49">
        <v>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5" customHeight="1" x14ac:dyDescent="0.2">
      <c r="B12" s="38">
        <v>3</v>
      </c>
      <c r="C12" s="15">
        <v>0.15</v>
      </c>
      <c r="D12" s="16">
        <v>0.41</v>
      </c>
      <c r="E12" s="12">
        <f t="shared" ref="E12:E15" si="3">E11+(E11*D12*(1-C12))</f>
        <v>0.1215603995176725</v>
      </c>
      <c r="F12" s="10">
        <f t="shared" si="0"/>
        <v>0</v>
      </c>
      <c r="G12" s="12">
        <f t="shared" si="2"/>
        <v>6.0780199758836251E-2</v>
      </c>
      <c r="H12" s="11">
        <f t="shared" si="1"/>
        <v>0</v>
      </c>
      <c r="I12" s="54">
        <v>0</v>
      </c>
      <c r="J12" s="49"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3.5" customHeight="1" x14ac:dyDescent="0.2">
      <c r="B13" s="38">
        <v>4</v>
      </c>
      <c r="C13" s="15">
        <v>0.185</v>
      </c>
      <c r="D13" s="16">
        <v>0.41</v>
      </c>
      <c r="E13" s="12">
        <f t="shared" si="3"/>
        <v>0.16217980701650275</v>
      </c>
      <c r="F13" s="10">
        <f t="shared" si="0"/>
        <v>0.16217980701650275</v>
      </c>
      <c r="G13" s="12">
        <f t="shared" si="2"/>
        <v>8.1089903508251376E-2</v>
      </c>
      <c r="H13" s="11">
        <f t="shared" si="1"/>
        <v>0.16217980701650275</v>
      </c>
      <c r="I13" s="54">
        <v>1</v>
      </c>
      <c r="J13" s="49"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3.5" customHeight="1" x14ac:dyDescent="0.2">
      <c r="B14" s="38">
        <v>5</v>
      </c>
      <c r="C14" s="15">
        <v>0.22</v>
      </c>
      <c r="D14" s="16">
        <v>0.41</v>
      </c>
      <c r="E14" s="12">
        <f t="shared" si="3"/>
        <v>0.21404490930038034</v>
      </c>
      <c r="F14" s="10">
        <f t="shared" si="0"/>
        <v>0.21404490930038034</v>
      </c>
      <c r="G14" s="12">
        <f t="shared" si="2"/>
        <v>0.10702245465019017</v>
      </c>
      <c r="H14" s="11">
        <f t="shared" si="1"/>
        <v>0.21404490930038034</v>
      </c>
      <c r="I14" s="54">
        <v>1</v>
      </c>
      <c r="J14" s="49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13.5" customHeight="1" thickBot="1" x14ac:dyDescent="0.25">
      <c r="B15" s="39">
        <v>6</v>
      </c>
      <c r="C15" s="17">
        <v>0.35</v>
      </c>
      <c r="D15" s="18">
        <v>1</v>
      </c>
      <c r="E15" s="13">
        <f t="shared" si="3"/>
        <v>0.35317410034562757</v>
      </c>
      <c r="F15" s="19">
        <f t="shared" si="0"/>
        <v>0</v>
      </c>
      <c r="G15" s="13">
        <f t="shared" si="2"/>
        <v>0.17658705017281379</v>
      </c>
      <c r="H15" s="20">
        <f t="shared" si="1"/>
        <v>0</v>
      </c>
      <c r="I15" s="55">
        <v>0</v>
      </c>
      <c r="J15" s="50"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s="3" customFormat="1" ht="18" customHeight="1" thickTop="1" thickBot="1" x14ac:dyDescent="0.25">
      <c r="B16" s="84" t="s">
        <v>10</v>
      </c>
      <c r="C16" s="85"/>
      <c r="D16" s="85"/>
      <c r="E16" s="22">
        <f>SUM(F9:F15)</f>
        <v>0.69203451908688307</v>
      </c>
      <c r="F16" s="23"/>
      <c r="G16" s="24">
        <f>SUM(H9:H15)</f>
        <v>0.54439036839438315</v>
      </c>
      <c r="H16" s="25"/>
      <c r="I16" s="48" t="str">
        <f>CONCATENATE(SUM(I9:I15), " Pairs")</f>
        <v>8 Pairs</v>
      </c>
      <c r="J16" s="51" t="str">
        <f>CONCATENATE(SUM(J9:J15), " Pairs")</f>
        <v>8 Pairs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8" customHeight="1" thickTop="1" thickBot="1" x14ac:dyDescent="0.25">
      <c r="B17" s="66" t="s">
        <v>16</v>
      </c>
      <c r="C17" s="67"/>
      <c r="D17" s="67"/>
      <c r="E17" s="40">
        <f>E16/G4</f>
        <v>0.44937306434213187</v>
      </c>
      <c r="F17" s="40" t="e">
        <f>F16/H4</f>
        <v>#DIV/0!</v>
      </c>
      <c r="G17" s="40">
        <f>G16/G4</f>
        <v>0.35350023921713192</v>
      </c>
      <c r="H17" s="41"/>
      <c r="I17" s="90" t="str">
        <f>CONCATENATE(SUM(I9:J15)," Pairs Total")</f>
        <v>16 Pairs Total</v>
      </c>
      <c r="J17" s="9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9" thickBot="1" x14ac:dyDescent="0.25">
      <c r="B18" s="71" t="s">
        <v>13</v>
      </c>
      <c r="C18" s="72"/>
      <c r="D18" s="72"/>
      <c r="E18" s="72"/>
      <c r="F18" s="72"/>
      <c r="G18" s="72"/>
      <c r="H18" s="72"/>
      <c r="I18" s="72"/>
      <c r="J18" s="73"/>
    </row>
    <row r="19" spans="2:24" ht="18" customHeight="1" x14ac:dyDescent="0.25">
      <c r="B19" s="86" t="s">
        <v>14</v>
      </c>
      <c r="C19" s="87"/>
      <c r="D19" s="87"/>
      <c r="E19" s="87"/>
      <c r="F19" s="26"/>
      <c r="G19" s="27">
        <f>E16+G16</f>
        <v>1.2364248874812662</v>
      </c>
      <c r="H19" s="21"/>
      <c r="I19" s="28">
        <f>(E16+G16)/G4</f>
        <v>0.80287330355926378</v>
      </c>
      <c r="J19" s="29"/>
    </row>
    <row r="20" spans="2:24" ht="18" customHeight="1" thickBot="1" x14ac:dyDescent="0.3">
      <c r="B20" s="88" t="s">
        <v>15</v>
      </c>
      <c r="C20" s="89"/>
      <c r="D20" s="89"/>
      <c r="E20" s="89"/>
      <c r="F20" s="30"/>
      <c r="G20" s="31">
        <f>G4-G19</f>
        <v>0.30357511251873381</v>
      </c>
      <c r="H20" s="32"/>
      <c r="I20" s="33">
        <f>1-I19</f>
        <v>0.19712669644073622</v>
      </c>
      <c r="J20" s="34"/>
    </row>
    <row r="21" spans="2:24" ht="19" thickBot="1" x14ac:dyDescent="0.25">
      <c r="B21" s="71" t="str">
        <f>IF(G19&lt;= G4, "Plan accepted. Take the following actions:", "The below values overextend your balance!")</f>
        <v>Plan accepted. Take the following actions:</v>
      </c>
      <c r="C21" s="72"/>
      <c r="D21" s="72"/>
      <c r="E21" s="72"/>
      <c r="F21" s="72"/>
      <c r="G21" s="72"/>
      <c r="H21" s="72"/>
      <c r="I21" s="72"/>
      <c r="J21" s="7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x14ac:dyDescent="0.2">
      <c r="B22" s="92" t="str">
        <f>CONCATENATE("PAIRS.properties start_balance = ", G4)</f>
        <v>PAIRS.properties start_balance = 1.54</v>
      </c>
      <c r="C22" s="93"/>
      <c r="D22" s="93"/>
      <c r="E22" s="93"/>
      <c r="F22" s="93"/>
      <c r="G22" s="93"/>
      <c r="H22" s="93"/>
      <c r="I22" s="93"/>
      <c r="J22" s="9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ht="13.5" customHeight="1" x14ac:dyDescent="0.2">
      <c r="B23" s="63" t="str">
        <f>CONCATENATE("PAIRS.properties DEFAULT_initial_cost_percentage = ", G5*100)</f>
        <v>PAIRS.properties DEFAULT_initial_cost_percentage = 2.2</v>
      </c>
      <c r="C23" s="64"/>
      <c r="D23" s="64"/>
      <c r="E23" s="64"/>
      <c r="F23" s="64"/>
      <c r="G23" s="64"/>
      <c r="H23" s="64"/>
      <c r="I23" s="64"/>
      <c r="J23" s="6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ht="13.5" customHeight="1" x14ac:dyDescent="0.2">
      <c r="B24" s="63" t="str">
        <f>CONCATENATE("PAIRS.properties max_trading_pairs = ", SUM(I9:I15))</f>
        <v>PAIRS.properties max_trading_pairs = 8</v>
      </c>
      <c r="C24" s="64"/>
      <c r="D24" s="64"/>
      <c r="E24" s="64"/>
      <c r="F24" s="64"/>
      <c r="G24" s="64"/>
      <c r="H24" s="64"/>
      <c r="I24" s="64"/>
      <c r="J24" s="6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2:24" ht="13.5" customHeight="1" x14ac:dyDescent="0.2">
      <c r="B25" s="63" t="str">
        <f>CONCATENATE("settings.analyzer.json DEFAULT_initial_cost_percentage = ", G6*100, " **")</f>
        <v>settings.analyzer.json DEFAULT_initial_cost_percentage = 1.1 **</v>
      </c>
      <c r="C25" s="64"/>
      <c r="D25" s="64"/>
      <c r="E25" s="64"/>
      <c r="F25" s="64"/>
      <c r="G25" s="64"/>
      <c r="H25" s="64"/>
      <c r="I25" s="64"/>
      <c r="J25" s="6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s="4" customFormat="1" ht="13.5" customHeight="1" x14ac:dyDescent="0.2">
      <c r="B26" s="45" t="str">
        <f>CONCATENATE("settings.analyzer.json max_trading_pairs = ", SUM(I9:J15), " **")</f>
        <v>settings.analyzer.json max_trading_pairs = 16 **</v>
      </c>
      <c r="C26" s="46"/>
      <c r="D26" s="46"/>
      <c r="E26" s="46"/>
      <c r="F26" s="46"/>
      <c r="G26" s="46"/>
      <c r="H26" s="46"/>
      <c r="I26" s="46"/>
      <c r="J26" s="4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s="4" customFormat="1" ht="13.5" customHeight="1" x14ac:dyDescent="0.2">
      <c r="B27" s="45"/>
      <c r="C27" s="46"/>
      <c r="D27" s="46"/>
      <c r="E27" s="46"/>
      <c r="F27" s="46"/>
      <c r="G27" s="46"/>
      <c r="H27" s="46"/>
      <c r="I27" s="46"/>
      <c r="J27" s="4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s="52" customFormat="1" ht="13.5" customHeight="1" thickBot="1" x14ac:dyDescent="0.25">
      <c r="B28" s="95" t="s">
        <v>20</v>
      </c>
      <c r="C28" s="96"/>
      <c r="D28" s="96"/>
      <c r="E28" s="96"/>
      <c r="F28" s="96"/>
      <c r="G28" s="96"/>
      <c r="H28" s="96"/>
      <c r="I28" s="96"/>
      <c r="J28" s="9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ht="13.5" customHeight="1" thickBot="1" x14ac:dyDescent="0.25">
      <c r="B29" s="95" t="s">
        <v>21</v>
      </c>
      <c r="C29" s="96"/>
      <c r="D29" s="96"/>
      <c r="E29" s="96"/>
      <c r="F29" s="96"/>
      <c r="G29" s="96"/>
      <c r="H29" s="96"/>
      <c r="I29" s="96"/>
      <c r="J29" s="9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ht="13.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ht="13.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ht="13.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2:24" ht="13.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2:24" ht="13.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2:24" ht="13.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2:24" ht="13.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ht="13.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ht="13.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ht="13.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ht="13.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ht="13.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ht="13.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3.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ht="13.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ht="13.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ht="13.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ht="13.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3.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3.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3.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3.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3.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3.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3.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3.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3.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3.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3.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3.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3.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3.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3.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3.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3.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3.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3.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3.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3.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3.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3.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3.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3.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3.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3.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3.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3.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3.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ht="13.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ht="13.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ht="13.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ht="13.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ht="13.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ht="13.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ht="13.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ht="13.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ht="13.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ht="13.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ht="13.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ht="13.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ht="13.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ht="13.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ht="13.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ht="13.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3.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3.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3.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3.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3.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3.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3.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3.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3.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3.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3.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3.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3.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3.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3.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3.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3.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3.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3.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3.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3.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3.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3.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3.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3.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3.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3.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3.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3.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3.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3.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3.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3.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3.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3.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3.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3.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3.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3.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3.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3.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3.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3.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3.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3.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3.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3.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3.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3.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3.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3.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3.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3.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3.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3.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3.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3.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3.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3.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3.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3.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3.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3.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3.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3.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3.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3.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3.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3.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3.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3.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3.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3.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3.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3.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ht="13.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2:24" ht="13.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2:24" ht="13.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2:24" ht="13.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2:24" ht="13.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3.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3.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3.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3.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3.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3.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3.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3.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3.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3.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3.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3.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3.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3.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3.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3.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3.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3.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3.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3.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3.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3.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3.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3.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3.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3.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3.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3.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3.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3.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3.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3.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3.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3.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3.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ht="13.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ht="13.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ht="13.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ht="13.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ht="13.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ht="13.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2:24" ht="13.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2:24" ht="13.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2:24" ht="13.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2:24" ht="13.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2:24" ht="13.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2:24" ht="13.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2:24" ht="13.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2:24" ht="13.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2:24" ht="13.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2:24" ht="13.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2:24" ht="13.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2:24" ht="13.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2:24" ht="13.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2:24" ht="13.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2:24" ht="13.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2:24" ht="13.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2:24" ht="13.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2:24" ht="13.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2:24" ht="13.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2:24" ht="13.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2:24" ht="13.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2:24" ht="13.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2:24" ht="13.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2:24" ht="13.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2:24" ht="13.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2:24" ht="13.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2:24" ht="13.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2:24" ht="13.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2:24" ht="13.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2:24" ht="13.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2:24" ht="13.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2:24" ht="13.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2:24" ht="13.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2:24" ht="13.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3.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3.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3.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3.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3.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3.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3.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3.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3.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3.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3.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3.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3.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3.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3.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3.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3.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3.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3.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3.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ht="13.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2:24" ht="13.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2:24" ht="13.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2:24" ht="13.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2:24" ht="13.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2:24" ht="13.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2:24" ht="13.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2:24" ht="13.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2:24" ht="13.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2:24" ht="13.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2:24" ht="13.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2:24" ht="13.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2:24" ht="13.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2:24" ht="13.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2:24" ht="13.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2:24" ht="13.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2:24" ht="13.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2:24" ht="13.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2:24" ht="13.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2:24" ht="13.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2:24" ht="13.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2:24" ht="13.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2:24" ht="13.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2:24" ht="13.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3.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3.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3.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3.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3.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3.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3.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3.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3.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3.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3.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3.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3.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3.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3.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3.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3.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3.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3.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3.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3.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3.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3.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3.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3.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3.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3.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3.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3.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3.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3.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3.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3.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3.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3.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3.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3.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3.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3.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3.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3.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3.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3.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3.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3.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3.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3.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3.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3.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3.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3.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3.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3.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3.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3.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3.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3.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3.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3.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3.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3.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3.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3.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3.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3.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3.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3.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3.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3.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3.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3.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3.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3.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3.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3.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3.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3.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3.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3.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3.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3.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3.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3.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3.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3.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3.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3.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3.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3.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3.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3.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3.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3.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3.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3.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3.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3.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3.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3.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3.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3.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3.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3.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3.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3.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3.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3.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3.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3.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3.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3.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3.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3.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3.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3.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3.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3.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3.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3.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3.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3.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3.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3.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3.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3.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3.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3.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3.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3.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3.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3.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3.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3.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3.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3.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3.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3.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3.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3.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3.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3.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3.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3.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3.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3.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3.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3.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3.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3.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3.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3.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3.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3.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3.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3.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3.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3.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3.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3.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3.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3.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3.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3.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3.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3.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3.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3.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3.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3.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3.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3.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3.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3.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3.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3.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3.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3.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3.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3.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3.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3.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3.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3.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3.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3.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3.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3.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3.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3.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3.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3.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3.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3.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3.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3.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3.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3.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3.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3.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3.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3.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3.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3.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3.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3.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3.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3.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3.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3.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3.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3.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3.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3.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3.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3.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3.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3.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3.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3.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3.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2:24" ht="13.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2:24" ht="13.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2:24" ht="13.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2:24" ht="13.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2:24" ht="13.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2:24" ht="13.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2:24" ht="13.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2:24" ht="13.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2:24" ht="13.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24" ht="13.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24" ht="13.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24" ht="13.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24" ht="13.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2:24" ht="13.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2:24" ht="13.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2:24" ht="13.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2:24" ht="13.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2:24" ht="13.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2:24" ht="13.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2:24" ht="13.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2:24" ht="13.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2:24" ht="13.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2:24" ht="13.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2:24" ht="13.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2:24" ht="13.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2:24" ht="13.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2:24" ht="13.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2:24" ht="13.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2:24" ht="13.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2:24" ht="13.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2:24" ht="13.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2:24" ht="13.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2:24" ht="13.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2:24" ht="13.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2:24" ht="13.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2:24" ht="13.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2:24" ht="13.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2:24" ht="13.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2:24" ht="13.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2:24" ht="13.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2:24" ht="13.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2:24" ht="13.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2:24" ht="13.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2:24" ht="13.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2:24" ht="13.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2:24" ht="13.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2:24" ht="13.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2:24" ht="13.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2:24" ht="13.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2:24" ht="13.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2:24" ht="13.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2:24" ht="13.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2:24" ht="13.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2:24" ht="13.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2:24" ht="13.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2:24" ht="13.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2:24" ht="13.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2:24" ht="13.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2:24" ht="13.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2:24" ht="13.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2:24" ht="13.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2:24" ht="13.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2:24" ht="13.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2:24" ht="13.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2:24" ht="13.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2:24" ht="13.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2:24" ht="13.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2:24" ht="13.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2:24" ht="13.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2:24" ht="13.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2:24" ht="13.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2:24" ht="13.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2:24" ht="13.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2:24" ht="13.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2:24" ht="13.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2:24" ht="13.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2:24" ht="13.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2:24" ht="13.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2:24" ht="13.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2:24" ht="13.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2:24" ht="13.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2:24" ht="13.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2:24" ht="13.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2:24" ht="13.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2:24" ht="13.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2:24" ht="13.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2:24" ht="13.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2:24" ht="13.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2:24" ht="13.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2:24" ht="13.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2:24" ht="13.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2:24" ht="13.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2:24" ht="13.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2:24" ht="13.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2:24" ht="13.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2:24" ht="13.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2:24" ht="13.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2:24" ht="13.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2:24" ht="13.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2:24" ht="13.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2:24" ht="13.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2:24" ht="13.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2:24" ht="13.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2:24" ht="13.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2:24" ht="13.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2:24" ht="13.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2:24" ht="13.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2:24" ht="13.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2:24" ht="13.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2:24" ht="13.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2:24" ht="13.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2:24" ht="13.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2:24" ht="13.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2:24" ht="13.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2:24" ht="13.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2:24" ht="13.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2:24" ht="13.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2:24" ht="13.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2:24" ht="13.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2:24" ht="13.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2:24" ht="13.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2:24" ht="13.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2:24" ht="13.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2:24" ht="13.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2:24" ht="13.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2:24" ht="13.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2:24" ht="13.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2:24" ht="13.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2:24" ht="13.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2:24" ht="13.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2:24" ht="13.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2:24" ht="13.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2:24" ht="13.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2:24" ht="13.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2:24" ht="13.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2:24" ht="13.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2:24" ht="13.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2:24" ht="13.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2:24" ht="13.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2:24" ht="13.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2:24" ht="13.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2:24" ht="13.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2:24" ht="13.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2:24" ht="13.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2:24" ht="13.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2:24" ht="13.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2:24" ht="13.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2:24" ht="13.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2:24" ht="13.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2:24" ht="13.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2:24" ht="13.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2:24" ht="13.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2:24" ht="13.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2:24" ht="13.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2:24" ht="13.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2:24" ht="13.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2:24" ht="13.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2:24" ht="13.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2:24" ht="13.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2:24" ht="13.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2:24" ht="13.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2:24" ht="13.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2:24" ht="13.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2:24" ht="13.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2:24" ht="13.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2:24" ht="13.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2:24" ht="13.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2:24" ht="13.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2:24" ht="13.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2:24" ht="13.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2:24" ht="13.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2:24" ht="13.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2:24" ht="13.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2:24" ht="13.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2:24" ht="13.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2:24" ht="13.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2:24" ht="13.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2:24" ht="13.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2:24" ht="13.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2:24" ht="13.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2:24" ht="13.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2:24" ht="13.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2:24" ht="13.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2:24" ht="13.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2:24" ht="13.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2:24" ht="13.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2:24" ht="13.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2:24" ht="13.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2:24" ht="13.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2:24" ht="13.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2:24" ht="13.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2:24" ht="13.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2:24" ht="13.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2:24" ht="13.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2:24" ht="13.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2:24" ht="13.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2:24" ht="13.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2:24" ht="13.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2:24" ht="13.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2:24" ht="13.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2:24" ht="13.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2:24" ht="13.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2:24" ht="13.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2:24" ht="13.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2:24" ht="13.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2:24" ht="13.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2:24" ht="13.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2:24" ht="13.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2:24" ht="13.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2:24" ht="13.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2:24" ht="13.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2:24" ht="13.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2:24" ht="13.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2:24" ht="13.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2:24" ht="13.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2:24" ht="13.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2:24" ht="13.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2:24" ht="13.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2:24" ht="13.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2:24" ht="13.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2:24" ht="13.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2:24" ht="13.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2:24" ht="13.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2:24" ht="13.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2:24" ht="13.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2:24" ht="13.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2:24" ht="13.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2:24" ht="13.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2:24" ht="13.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2:24" ht="13.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2:24" ht="13.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2:24" ht="13.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2:24" ht="13.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2:24" ht="13.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2:24" ht="13.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2:24" ht="13.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2:24" ht="13.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2:24" ht="13.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2:24" ht="13.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2:24" ht="13.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2:24" ht="13.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2:24" ht="13.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2:24" ht="13.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2:24" ht="13.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2:24" ht="13.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2:24" ht="13.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2:24" ht="13.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2:24" ht="13.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2:24" ht="13.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2:24" ht="13.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2:24" ht="13.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2:24" ht="13.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2:24" ht="13.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2:24" ht="13.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2:24" ht="13.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2:24" ht="13.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2:24" ht="13.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2:24" ht="13.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2:24" ht="13.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2:24" ht="13.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2:24" ht="13.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2:24" ht="13.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2:24" ht="13.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2:24" ht="13.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2:24" ht="13.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2:24" ht="13.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2:24" ht="13.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2:24" ht="13.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2:24" ht="13.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2:24" ht="13.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2:24" ht="13.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2:24" ht="13.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2:24" ht="13.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2:24" ht="13.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2:24" ht="13.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2:24" ht="13.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2:24" ht="13.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2:24" ht="13.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2:24" ht="13.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2:24" ht="13.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2:24" ht="13.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2:24" ht="13.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2:24" ht="13.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2:24" ht="13.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2:24" ht="13.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2:24" ht="13.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2:24" ht="13.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2:24" ht="13.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2:24" ht="13.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2:24" ht="13.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2:24" ht="13.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2:24" ht="13.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2:24" ht="13.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2:24" ht="13.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2:24" ht="13.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2:24" ht="13.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2:24" ht="13.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2:24" ht="13.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2:24" ht="13.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2:24" ht="13.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2:24" ht="13.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2:24" ht="13.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2:24" ht="13.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2:24" ht="13.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2:24" ht="13.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2:24" ht="13.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2:24" ht="13.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2:24" ht="13.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2:24" ht="13.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2:24" ht="13.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2:24" ht="13.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2:24" ht="13.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2:24" ht="13.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2:24" ht="13.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2:24" ht="13.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2:24" ht="13.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2:24" ht="13.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2:24" ht="13.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2:24" ht="13.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2:24" ht="13.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2:24" ht="13.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2:24" ht="13.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2:24" ht="13.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2:24" ht="13.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2:24" ht="13.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2:24" ht="13.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2:24" ht="13.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2:24" ht="13.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2:24" ht="13.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2:24" ht="13.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2:24" ht="13.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2:24" ht="13.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2:24" ht="13.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2:24" ht="13.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2:24" ht="13.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2:24" ht="13.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2:24" ht="13.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2:24" ht="13.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2:24" ht="13.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2:24" ht="13.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2:24" ht="13.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2:24" ht="13.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2:24" ht="13.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2:24" ht="13.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2:24" ht="13.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2:24" ht="13.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2:24" ht="13.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2:24" ht="13.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2:24" ht="13.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2:24" ht="13.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2:24" ht="13.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2:24" ht="13.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2:24" ht="13.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2:24" ht="13.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2:24" ht="13.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2:24" ht="13.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2:24" ht="13.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2:24" ht="13.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2:24" ht="13.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2:24" ht="13.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2:24" ht="13.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2:24" ht="13.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2:24" ht="13.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2:24" ht="13.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2:24" ht="13.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2:24" ht="13.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2:24" ht="13.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2:24" ht="13.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2:24" ht="13.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2:24" ht="13.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2:24" ht="13.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2:24" ht="13.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2:24" ht="13.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2:24" ht="13.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2:24" ht="13.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2:24" ht="13.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2:24" ht="13.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2:24" ht="13.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2:24" ht="13.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2:24" ht="13.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2:24" ht="13.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2:24" ht="13.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2:24" ht="13.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2:24" ht="13.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2:24" ht="13.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2:24" ht="13.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2:24" ht="13.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2:24" ht="13.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2:24" ht="13.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2:24" ht="13.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2:24" ht="13.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2:24" ht="13.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2:24" ht="13.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2:24" ht="13.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2:24" ht="13.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2:24" ht="13.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2:24" ht="13.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2:24" ht="13.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2:24" ht="13.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2:24" ht="13.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2:24" ht="13.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2:24" ht="13.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2:24" ht="13.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2:24" ht="13.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2:24" ht="13.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2:24" ht="13.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2:24" ht="13.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2:24" ht="13.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2:24" ht="13.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2:24" ht="13.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2:24" ht="13.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2:24" ht="13.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2:24" ht="13.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2:24" ht="13.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2:24" ht="13.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2:24" ht="13.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2:24" ht="13.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2:24" ht="13.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2:24" ht="13.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2:24" ht="13.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2:24" ht="13.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2:24" ht="13.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2:24" ht="13.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2:24" ht="13.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2:24" ht="13.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2:24" ht="13.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2:24" ht="13.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2:24" ht="13.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2:24" ht="13.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2:24" ht="13.5" customHeight="1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2:24" ht="13.5" customHeight="1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2:24" ht="13.5" customHeight="1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2:24" ht="13.5" customHeight="1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2:24" ht="13.5" customHeight="1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2:24" ht="13.5" customHeight="1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2:24" ht="13.5" customHeight="1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2:24" ht="13.5" customHeight="1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2:24" ht="13.5" customHeight="1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2:24" ht="13.5" customHeight="1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2:24" ht="13.5" customHeight="1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2:24" ht="13.5" customHeight="1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2:24" ht="13.5" customHeight="1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2:24" ht="13.5" customHeight="1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2:24" ht="13.5" customHeight="1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2:24" ht="13.5" customHeight="1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2:24" ht="13.5" customHeight="1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2:24" ht="13.5" customHeight="1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2:24" ht="13.5" customHeight="1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2:24" ht="13.5" customHeight="1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2:24" ht="13.5" customHeight="1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2:24" ht="13.5" customHeight="1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2:24" ht="13.5" customHeight="1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2:24" ht="13.5" customHeight="1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2:24" ht="13.5" customHeight="1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2:24" ht="13.5" customHeight="1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2:24" ht="13.5" customHeight="1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2:24" ht="13.5" customHeight="1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2:24" ht="13.5" customHeight="1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2:24" ht="13.5" customHeight="1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2:24" ht="13.5" customHeight="1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2:24" ht="13.5" customHeight="1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2:24" ht="13.5" customHeight="1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2:24" ht="13.5" customHeight="1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2:24" ht="13.5" customHeight="1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2:24" ht="13.5" customHeight="1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2:24" ht="13.5" customHeight="1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2:24" ht="13.5" customHeight="1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2:24" ht="13.5" customHeight="1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2:24" ht="13.5" customHeight="1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2:24" ht="13.5" customHeight="1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2:24" ht="13.5" customHeight="1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2:24" ht="13.5" customHeight="1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2:24" ht="13.5" customHeight="1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2:24" ht="13.5" customHeight="1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2:24" ht="13.5" customHeight="1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2:24" ht="13.5" customHeight="1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2:24" ht="13.5" customHeight="1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2:24" ht="13.5" customHeight="1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2:24" ht="13.5" customHeight="1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2:24" ht="13.5" customHeight="1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2:24" ht="13.5" customHeight="1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2:24" ht="13.5" customHeight="1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2:24" ht="13.5" customHeight="1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2:24" ht="13.5" customHeight="1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</sheetData>
  <mergeCells count="23">
    <mergeCell ref="B29:J29"/>
    <mergeCell ref="B28:J28"/>
    <mergeCell ref="I17:J17"/>
    <mergeCell ref="B23:J23"/>
    <mergeCell ref="B21:J21"/>
    <mergeCell ref="B22:J22"/>
    <mergeCell ref="B24:J24"/>
    <mergeCell ref="G8:H8"/>
    <mergeCell ref="B25:J25"/>
    <mergeCell ref="B17:D17"/>
    <mergeCell ref="B2:J2"/>
    <mergeCell ref="B7:J7"/>
    <mergeCell ref="B3:J3"/>
    <mergeCell ref="B4:E4"/>
    <mergeCell ref="B5:E5"/>
    <mergeCell ref="B6:E6"/>
    <mergeCell ref="I5:J5"/>
    <mergeCell ref="I6:J6"/>
    <mergeCell ref="I4:J4"/>
    <mergeCell ref="B16:D16"/>
    <mergeCell ref="B18:J18"/>
    <mergeCell ref="B19:E19"/>
    <mergeCell ref="B20:E20"/>
  </mergeCells>
  <conditionalFormatting sqref="I19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G19">
    <cfRule type="cellIs" dxfId="1" priority="1" operator="lessThan">
      <formula>$G$4</formula>
    </cfRule>
    <cfRule type="cellIs" dxfId="0" priority="2" operator="greaterThan">
      <formula>$G$4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319E-9CE0-4A4E-A5EA-1886CF17E57E}">
  <dimension ref="A1:E44"/>
  <sheetViews>
    <sheetView showGridLines="0" workbookViewId="0"/>
  </sheetViews>
  <sheetFormatPr baseColWidth="10" defaultRowHeight="15" x14ac:dyDescent="0.2"/>
  <cols>
    <col min="1" max="16384" width="10.83203125" style="98"/>
  </cols>
  <sheetData>
    <row r="1" spans="1:1" x14ac:dyDescent="0.2">
      <c r="A1" s="98" t="s">
        <v>22</v>
      </c>
    </row>
    <row r="2" spans="1:1" x14ac:dyDescent="0.2">
      <c r="A2" s="98" t="s">
        <v>23</v>
      </c>
    </row>
    <row r="3" spans="1:1" x14ac:dyDescent="0.2">
      <c r="A3" s="98" t="s">
        <v>24</v>
      </c>
    </row>
    <row r="4" spans="1:1" x14ac:dyDescent="0.2">
      <c r="A4" s="98" t="s">
        <v>25</v>
      </c>
    </row>
    <row r="5" spans="1:1" x14ac:dyDescent="0.2">
      <c r="A5" s="98" t="s">
        <v>26</v>
      </c>
    </row>
    <row r="6" spans="1:1" x14ac:dyDescent="0.2">
      <c r="A6" s="98" t="s">
        <v>27</v>
      </c>
    </row>
    <row r="7" spans="1:1" x14ac:dyDescent="0.2">
      <c r="A7" s="98" t="s">
        <v>28</v>
      </c>
    </row>
    <row r="8" spans="1:1" x14ac:dyDescent="0.2">
      <c r="A8" s="98" t="s">
        <v>25</v>
      </c>
    </row>
    <row r="9" spans="1:1" x14ac:dyDescent="0.2">
      <c r="A9" s="98" t="s">
        <v>29</v>
      </c>
    </row>
    <row r="10" spans="1:1" x14ac:dyDescent="0.2">
      <c r="A10" s="98" t="s">
        <v>30</v>
      </c>
    </row>
    <row r="11" spans="1:1" x14ac:dyDescent="0.2">
      <c r="A11" s="98" t="s">
        <v>31</v>
      </c>
    </row>
    <row r="12" spans="1:1" x14ac:dyDescent="0.2">
      <c r="A12" s="98" t="s">
        <v>28</v>
      </c>
    </row>
    <row r="13" spans="1:1" x14ac:dyDescent="0.2">
      <c r="A13" s="98" t="s">
        <v>25</v>
      </c>
    </row>
    <row r="14" spans="1:1" x14ac:dyDescent="0.2">
      <c r="A14" s="98" t="s">
        <v>26</v>
      </c>
    </row>
    <row r="15" spans="1:1" x14ac:dyDescent="0.2">
      <c r="A15" s="98" t="s">
        <v>32</v>
      </c>
    </row>
    <row r="16" spans="1:1" x14ac:dyDescent="0.2">
      <c r="A16" s="98" t="s">
        <v>28</v>
      </c>
    </row>
    <row r="17" spans="1:5" x14ac:dyDescent="0.2">
      <c r="A17" s="98" t="s">
        <v>25</v>
      </c>
    </row>
    <row r="18" spans="1:5" x14ac:dyDescent="0.2">
      <c r="A18" s="98" t="s">
        <v>29</v>
      </c>
    </row>
    <row r="19" spans="1:5" x14ac:dyDescent="0.2">
      <c r="A19" s="98" t="s">
        <v>33</v>
      </c>
    </row>
    <row r="20" spans="1:5" x14ac:dyDescent="0.2">
      <c r="A20" s="98" t="s">
        <v>34</v>
      </c>
    </row>
    <row r="21" spans="1:5" x14ac:dyDescent="0.2">
      <c r="A21" s="98" t="s">
        <v>35</v>
      </c>
    </row>
    <row r="22" spans="1:5" x14ac:dyDescent="0.2">
      <c r="A22" s="98" t="s">
        <v>36</v>
      </c>
    </row>
    <row r="23" spans="1:5" x14ac:dyDescent="0.2">
      <c r="A23" s="98" t="s">
        <v>37</v>
      </c>
    </row>
    <row r="24" spans="1:5" x14ac:dyDescent="0.2">
      <c r="A24" s="98" t="s">
        <v>38</v>
      </c>
    </row>
    <row r="25" spans="1:5" x14ac:dyDescent="0.2">
      <c r="A25" s="98" t="s">
        <v>39</v>
      </c>
    </row>
    <row r="26" spans="1:5" x14ac:dyDescent="0.2">
      <c r="A26" s="99" t="s">
        <v>56</v>
      </c>
      <c r="B26" s="99"/>
      <c r="C26" s="99"/>
      <c r="D26" s="99"/>
      <c r="E26" s="100"/>
    </row>
    <row r="27" spans="1:5" x14ac:dyDescent="0.2">
      <c r="A27" s="99" t="s">
        <v>57</v>
      </c>
      <c r="B27" s="99"/>
      <c r="C27" s="99"/>
      <c r="D27" s="99"/>
      <c r="E27" s="100"/>
    </row>
    <row r="28" spans="1:5" x14ac:dyDescent="0.2">
      <c r="A28" s="100" t="s">
        <v>40</v>
      </c>
      <c r="B28" s="100"/>
      <c r="C28" s="100"/>
      <c r="D28" s="100"/>
      <c r="E28" s="100"/>
    </row>
    <row r="29" spans="1:5" x14ac:dyDescent="0.2">
      <c r="A29" s="98" t="s">
        <v>41</v>
      </c>
    </row>
    <row r="30" spans="1:5" x14ac:dyDescent="0.2">
      <c r="C30" s="98" t="s">
        <v>42</v>
      </c>
    </row>
    <row r="31" spans="1:5" x14ac:dyDescent="0.2">
      <c r="C31" s="98" t="s">
        <v>43</v>
      </c>
    </row>
    <row r="32" spans="1:5" x14ac:dyDescent="0.2">
      <c r="C32" s="98" t="s">
        <v>44</v>
      </c>
    </row>
    <row r="33" spans="1:3" x14ac:dyDescent="0.2">
      <c r="C33" s="98" t="s">
        <v>45</v>
      </c>
    </row>
    <row r="34" spans="1:3" x14ac:dyDescent="0.2">
      <c r="C34" s="98" t="s">
        <v>46</v>
      </c>
    </row>
    <row r="36" spans="1:3" x14ac:dyDescent="0.2">
      <c r="C36" s="98" t="s">
        <v>47</v>
      </c>
    </row>
    <row r="37" spans="1:3" x14ac:dyDescent="0.2">
      <c r="C37" s="98" t="s">
        <v>48</v>
      </c>
    </row>
    <row r="38" spans="1:3" x14ac:dyDescent="0.2">
      <c r="C38" s="98" t="s">
        <v>49</v>
      </c>
    </row>
    <row r="39" spans="1:3" x14ac:dyDescent="0.2">
      <c r="A39" s="98" t="s">
        <v>50</v>
      </c>
    </row>
    <row r="40" spans="1:3" x14ac:dyDescent="0.2">
      <c r="A40" s="98" t="s">
        <v>51</v>
      </c>
    </row>
    <row r="41" spans="1:3" x14ac:dyDescent="0.2">
      <c r="A41" s="98" t="s">
        <v>52</v>
      </c>
    </row>
    <row r="42" spans="1:3" x14ac:dyDescent="0.2">
      <c r="A42" s="98" t="s">
        <v>53</v>
      </c>
    </row>
    <row r="43" spans="1:3" x14ac:dyDescent="0.2">
      <c r="A43" s="98" t="s">
        <v>54</v>
      </c>
    </row>
    <row r="44" spans="1:3" x14ac:dyDescent="0.2">
      <c r="A44" s="98" t="s">
        <v>55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 DCA Calc</vt:lpstr>
      <vt:lpstr>Example for settings.analyzer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Hernandez</cp:lastModifiedBy>
  <dcterms:created xsi:type="dcterms:W3CDTF">2018-04-23T03:32:18Z</dcterms:created>
  <dcterms:modified xsi:type="dcterms:W3CDTF">2018-05-06T02:23:27Z</dcterms:modified>
</cp:coreProperties>
</file>