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carad\Desktop\PROJECTS\Ratio Analysis\"/>
    </mc:Choice>
  </mc:AlternateContent>
  <xr:revisionPtr revIDLastSave="0" documentId="13_ncr:1_{AF369FD9-EF5D-40C6-81A6-063FA8C6490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lossary" sheetId="3" r:id="rId1"/>
    <sheet name="Data" sheetId="1" r:id="rId2"/>
    <sheet name="Ratios" sheetId="2" r:id="rId3"/>
    <sheet name="Graph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1" i="4" l="1"/>
  <c r="G30" i="4"/>
  <c r="G29" i="4"/>
  <c r="F31" i="4"/>
  <c r="F30" i="4"/>
  <c r="F29" i="4"/>
  <c r="E31" i="4"/>
  <c r="E30" i="4"/>
  <c r="E29" i="4"/>
  <c r="D31" i="4"/>
  <c r="D30" i="4"/>
  <c r="D29" i="4"/>
  <c r="I7" i="4" a="1"/>
  <c r="I7" i="4" s="1"/>
  <c r="H7" i="4" a="1"/>
  <c r="H7" i="4" s="1"/>
  <c r="G7" i="4" a="1"/>
  <c r="G7" i="4" s="1"/>
  <c r="F7" i="4" a="1"/>
  <c r="F7" i="4" s="1"/>
  <c r="E7" i="4" a="1"/>
  <c r="E7" i="4" s="1"/>
  <c r="D7" i="4" a="1"/>
  <c r="D7" i="4" s="1"/>
  <c r="F24" i="2"/>
  <c r="G21" i="2"/>
  <c r="H21" i="2"/>
  <c r="I21" i="2"/>
  <c r="J21" i="2"/>
  <c r="K21" i="2"/>
  <c r="F21" i="2"/>
  <c r="G20" i="2"/>
  <c r="H20" i="2"/>
  <c r="I20" i="2"/>
  <c r="J20" i="2"/>
  <c r="K20" i="2"/>
  <c r="F20" i="2"/>
  <c r="F15" i="2"/>
  <c r="G15" i="2"/>
  <c r="H15" i="2"/>
  <c r="I15" i="2"/>
  <c r="J15" i="2"/>
  <c r="K15" i="2"/>
  <c r="G11" i="2"/>
  <c r="H11" i="2"/>
  <c r="I11" i="2"/>
  <c r="J11" i="2"/>
  <c r="K11" i="2"/>
  <c r="F11" i="2"/>
  <c r="K10" i="2"/>
  <c r="G10" i="2"/>
  <c r="H10" i="2"/>
  <c r="I10" i="2"/>
  <c r="J10" i="2"/>
  <c r="F10" i="2"/>
  <c r="G23" i="1"/>
  <c r="F23" i="1"/>
  <c r="E23" i="1"/>
  <c r="J23" i="1"/>
  <c r="I23" i="1"/>
  <c r="H23" i="1"/>
  <c r="J22" i="1"/>
  <c r="I22" i="1"/>
  <c r="H22" i="1"/>
  <c r="G22" i="1"/>
  <c r="F22" i="1"/>
  <c r="J21" i="1"/>
  <c r="I21" i="1"/>
  <c r="G24" i="2"/>
  <c r="H24" i="2"/>
  <c r="I24" i="2"/>
  <c r="J24" i="2"/>
  <c r="K24" i="2"/>
  <c r="G18" i="2"/>
  <c r="H18" i="2"/>
  <c r="I18" i="2"/>
  <c r="J18" i="2"/>
  <c r="K18" i="2"/>
  <c r="F18" i="2"/>
  <c r="G17" i="2"/>
  <c r="H17" i="2"/>
  <c r="I17" i="2"/>
  <c r="J17" i="2"/>
  <c r="K17" i="2"/>
  <c r="F17" i="2"/>
  <c r="G14" i="2"/>
  <c r="H14" i="2"/>
  <c r="I14" i="2"/>
  <c r="J14" i="2"/>
  <c r="K14" i="2"/>
  <c r="F14" i="2"/>
  <c r="G13" i="2"/>
  <c r="H13" i="2"/>
  <c r="I13" i="2"/>
  <c r="J13" i="2"/>
  <c r="K13" i="2"/>
  <c r="F13" i="2"/>
  <c r="G9" i="2"/>
  <c r="H9" i="2"/>
  <c r="I9" i="2"/>
  <c r="J9" i="2"/>
  <c r="K9" i="2"/>
  <c r="F9" i="2"/>
  <c r="G8" i="2"/>
  <c r="H8" i="2"/>
  <c r="I8" i="2"/>
  <c r="J8" i="2"/>
  <c r="K8" i="2"/>
  <c r="F8" i="2"/>
  <c r="G7" i="2"/>
  <c r="H7" i="2"/>
  <c r="I7" i="2"/>
  <c r="J7" i="2"/>
  <c r="K7" i="2"/>
  <c r="F7" i="2"/>
  <c r="F8" i="1"/>
  <c r="G8" i="1"/>
  <c r="H8" i="1"/>
  <c r="I8" i="1"/>
  <c r="J8" i="1"/>
  <c r="E8" i="1"/>
  <c r="F15" i="1"/>
  <c r="G15" i="1"/>
  <c r="E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<sst xmlns="http://schemas.openxmlformats.org/spreadsheetml/2006/main" count="175" uniqueCount="115">
  <si>
    <t>Metric</t>
  </si>
  <si>
    <t>COGS</t>
  </si>
  <si>
    <t>EBIT (OI)</t>
  </si>
  <si>
    <t>Total Assets</t>
  </si>
  <si>
    <t>Net Income</t>
  </si>
  <si>
    <t>Gross Profit</t>
  </si>
  <si>
    <t>Current Assets</t>
  </si>
  <si>
    <t>Current Liabilities</t>
  </si>
  <si>
    <t>Inventory</t>
  </si>
  <si>
    <t>Total Liabilities</t>
  </si>
  <si>
    <t>Shareholder Equity</t>
  </si>
  <si>
    <t>Interest Expense</t>
  </si>
  <si>
    <t>EPS</t>
  </si>
  <si>
    <t>Stock price (Year-End)</t>
  </si>
  <si>
    <t>Ratios Calculation</t>
  </si>
  <si>
    <t>Ratio</t>
  </si>
  <si>
    <t>Formula</t>
  </si>
  <si>
    <t>Group</t>
  </si>
  <si>
    <t>Gross Profit Margin</t>
  </si>
  <si>
    <t>Profitability</t>
  </si>
  <si>
    <t>What it shows</t>
  </si>
  <si>
    <t>% of revenue that exceeds COGS</t>
  </si>
  <si>
    <t>Operating Margin</t>
  </si>
  <si>
    <t>Net Profit Margin</t>
  </si>
  <si>
    <t>ROA</t>
  </si>
  <si>
    <t>ROE</t>
  </si>
  <si>
    <t>Liquidity</t>
  </si>
  <si>
    <t>Current ratio</t>
  </si>
  <si>
    <t>Quick ratio</t>
  </si>
  <si>
    <t>Cash ratio</t>
  </si>
  <si>
    <t>Solvency</t>
  </si>
  <si>
    <t>Debt to Equity</t>
  </si>
  <si>
    <t>Interest Coverage</t>
  </si>
  <si>
    <t>Efficiency</t>
  </si>
  <si>
    <t>Asset turnover</t>
  </si>
  <si>
    <t>Inventory turnover</t>
  </si>
  <si>
    <t>Valuation</t>
  </si>
  <si>
    <t>P/E ratio</t>
  </si>
  <si>
    <t>FY 2022 (Walmart)</t>
  </si>
  <si>
    <t>FY 2023 (Walmart)</t>
  </si>
  <si>
    <t>FY 2024 (Walmart)</t>
  </si>
  <si>
    <t>FY 2022 (Target)</t>
  </si>
  <si>
    <t>FY 2023 (Target)</t>
  </si>
  <si>
    <t>FY 2024 (Target)</t>
  </si>
  <si>
    <t>Net income / Avg total assets</t>
  </si>
  <si>
    <t>Net income / Avg equity</t>
  </si>
  <si>
    <t>CA / CL</t>
  </si>
  <si>
    <t>(CA - Inventory) / CL</t>
  </si>
  <si>
    <t>Cash &amp; Equivalents / CL</t>
  </si>
  <si>
    <t>Total liabilities / SE</t>
  </si>
  <si>
    <t>EBIT / Interest expense</t>
  </si>
  <si>
    <t>Revenue / Avg total assets</t>
  </si>
  <si>
    <t>COGS / Avg inventory</t>
  </si>
  <si>
    <t>Stock price / EPS</t>
  </si>
  <si>
    <t>(Net income - Preferred dividends) / Weighted avg no of shares</t>
  </si>
  <si>
    <t>Profit after core operation but before interest/tax</t>
  </si>
  <si>
    <t>Profitability per dollar of revenue</t>
  </si>
  <si>
    <t>How efficiently assets generate income</t>
  </si>
  <si>
    <t>Return generated on shareholder investment</t>
  </si>
  <si>
    <t>Ability to pay short term obligations</t>
  </si>
  <si>
    <t>Stricter measure excluding inventory</t>
  </si>
  <si>
    <t>Even stricter measure involving only cash/equivalents</t>
  </si>
  <si>
    <t>Financial leverage</t>
  </si>
  <si>
    <t>Ability to pay off interest from earnings</t>
  </si>
  <si>
    <t>Revenue generated per dollar of asset</t>
  </si>
  <si>
    <t>How often inventory is sold in a year</t>
  </si>
  <si>
    <t>Profit per share</t>
  </si>
  <si>
    <t>Investor's expectation</t>
  </si>
  <si>
    <t>Net sales</t>
  </si>
  <si>
    <t>(Net sales - COGS)</t>
  </si>
  <si>
    <t>(Dec 31 closing price)</t>
  </si>
  <si>
    <t>Glossary</t>
  </si>
  <si>
    <t>Data Source:</t>
  </si>
  <si>
    <t>Walmart</t>
  </si>
  <si>
    <t xml:space="preserve">Companies Analyzed: </t>
  </si>
  <si>
    <t>Time period:</t>
  </si>
  <si>
    <t>Fiscal Years 2022, 2023, and 2024 (3 years total per company)</t>
  </si>
  <si>
    <r>
      <rPr>
        <b/>
        <sz val="11"/>
        <color theme="1"/>
        <rFont val="Calibri"/>
        <family val="2"/>
        <scheme val="minor"/>
      </rPr>
      <t>Walmart</t>
    </r>
    <r>
      <rPr>
        <sz val="11"/>
        <color theme="1"/>
        <rFont val="Calibri"/>
        <family val="2"/>
        <scheme val="minor"/>
      </rPr>
      <t xml:space="preserve"> (Fiscal year ends December), </t>
    </r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(Fiscal year ends February)</t>
    </r>
  </si>
  <si>
    <t>Gross profit / Revenue or Net sales</t>
  </si>
  <si>
    <t>Operating income / Revenue or Net sales</t>
  </si>
  <si>
    <t>Net income / Revenue or Net sales</t>
  </si>
  <si>
    <t>Cash &amp; Equivalents</t>
  </si>
  <si>
    <t>Avg Inventory</t>
  </si>
  <si>
    <t>Avg Total Assets</t>
  </si>
  <si>
    <t>Avg Equity</t>
  </si>
  <si>
    <t>Data</t>
  </si>
  <si>
    <t>Graphical Representations</t>
  </si>
  <si>
    <t>W-FY23</t>
  </si>
  <si>
    <t>W-FY22</t>
  </si>
  <si>
    <t>W-FY24</t>
  </si>
  <si>
    <t>T-FY22</t>
  </si>
  <si>
    <t>T-FY23</t>
  </si>
  <si>
    <t>T-FY24</t>
  </si>
  <si>
    <t>Year</t>
  </si>
  <si>
    <t>FY22</t>
  </si>
  <si>
    <t>FY23</t>
  </si>
  <si>
    <t>FY24</t>
  </si>
  <si>
    <t>Walmart - Current</t>
  </si>
  <si>
    <t>Walmart - Quick</t>
  </si>
  <si>
    <t>Walmart - Cash</t>
  </si>
  <si>
    <t>Target - Current</t>
  </si>
  <si>
    <t>Target - Quick</t>
  </si>
  <si>
    <t>Target - Cash</t>
  </si>
  <si>
    <t>Liquidity Ratios:</t>
  </si>
  <si>
    <t>Company</t>
  </si>
  <si>
    <t>Target</t>
  </si>
  <si>
    <t>Valuation Ratios:</t>
  </si>
  <si>
    <t>Efficiency Ratios:</t>
  </si>
  <si>
    <t>Walmart - Asset</t>
  </si>
  <si>
    <t>Target - Asset</t>
  </si>
  <si>
    <t>Walmart - Inventory</t>
  </si>
  <si>
    <t>Target - Inventory</t>
  </si>
  <si>
    <t>Solvency Ratios:</t>
  </si>
  <si>
    <t>Profitability Ratios:</t>
  </si>
  <si>
    <t>All financial data was obtained from official filings on the U.S. Securities and Exchange Commission EDGAR Database (SEC) &amp; Yahoo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</si>
</sst>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3" fontId="0" fillId="2" borderId="0" xfId="0" applyNumberFormat="1" applyFill="1" applyAlignment="1">
      <alignment horizontal="center"/>
    </xf>
    <xf numFmtId="0" fontId="3" fillId="2" borderId="0" xfId="0" applyFont="1" applyFill="1"/>
    <xf numFmtId="0" fontId="0" fillId="2" borderId="0" xfId="0" applyFill="1" applyAlignment="1">
      <alignment horizontal="left"/>
    </xf>
    <xf numFmtId="164" fontId="0" fillId="2" borderId="0" xfId="0" applyNumberForma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164" fontId="0" fillId="2" borderId="0" xfId="0" applyNumberFormat="1" applyFill="1" applyAlignment="1">
      <alignment horizontal="center"/>
    </xf>
    <xf numFmtId="4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8A9"/>
      <color rgb="FFC94C4C"/>
      <color rgb="FF88B04B"/>
      <color rgb="FF9B5DE5"/>
      <color rgb="FFF4CCCC"/>
      <color rgb="FFE94E77"/>
      <color rgb="FF4A90E2"/>
      <color rgb="FF262626"/>
      <color rgb="FFA6A6A6"/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600"/>
              <a:t>Liquidity</a:t>
            </a:r>
            <a:r>
              <a:rPr lang="en-CA" sz="1600" baseline="0"/>
              <a:t> Ratios</a:t>
            </a:r>
            <a:endParaRPr lang="en-CA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Graphs!$C$7</c:f>
              <c:strCache>
                <c:ptCount val="1"/>
                <c:pt idx="0">
                  <c:v>FY22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  <a:effectLst/>
          </c:spPr>
          <c:invertIfNegative val="0"/>
          <c:cat>
            <c:strRef>
              <c:f>Graphs!$D$5:$I$5</c:f>
              <c:strCache>
                <c:ptCount val="6"/>
                <c:pt idx="0">
                  <c:v>Walmart - Current</c:v>
                </c:pt>
                <c:pt idx="1">
                  <c:v>Walmart - Quick</c:v>
                </c:pt>
                <c:pt idx="2">
                  <c:v>Walmart - Cash</c:v>
                </c:pt>
                <c:pt idx="3">
                  <c:v>Target - Current</c:v>
                </c:pt>
                <c:pt idx="4">
                  <c:v>Target - Quick</c:v>
                </c:pt>
                <c:pt idx="5">
                  <c:v>Target - Cash</c:v>
                </c:pt>
              </c:strCache>
            </c:strRef>
          </c:cat>
          <c:val>
            <c:numRef>
              <c:f>Graphs!$D$7:$I$7</c:f>
              <c:numCache>
                <c:formatCode>0.000</c:formatCode>
                <c:ptCount val="6"/>
                <c:pt idx="0">
                  <c:v>0.92779729683333523</c:v>
                </c:pt>
                <c:pt idx="1">
                  <c:v>0.28106295563007128</c:v>
                </c:pt>
                <c:pt idx="2">
                  <c:v>0.16891930555396606</c:v>
                </c:pt>
                <c:pt idx="3">
                  <c:v>0.99199889639950334</c:v>
                </c:pt>
                <c:pt idx="4">
                  <c:v>0.35273830873223894</c:v>
                </c:pt>
                <c:pt idx="5">
                  <c:v>0.27180760564675588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8A-4483-B431-49961EBC57F3}"/>
            </c:ext>
          </c:extLst>
        </c:ser>
        <c:ser>
          <c:idx val="2"/>
          <c:order val="2"/>
          <c:tx>
            <c:strRef>
              <c:f>Graphs!$C$8</c:f>
              <c:strCache>
                <c:ptCount val="1"/>
                <c:pt idx="0">
                  <c:v>FY23</c:v>
                </c:pt>
              </c:strCache>
            </c:strRef>
          </c:tx>
          <c:spPr>
            <a:solidFill>
              <a:srgbClr val="A6A6A6"/>
            </a:solidFill>
            <a:ln>
              <a:noFill/>
            </a:ln>
            <a:effectLst/>
          </c:spPr>
          <c:invertIfNegative val="0"/>
          <c:cat>
            <c:strRef>
              <c:f>Graphs!$D$5:$I$5</c:f>
              <c:strCache>
                <c:ptCount val="6"/>
                <c:pt idx="0">
                  <c:v>Walmart - Current</c:v>
                </c:pt>
                <c:pt idx="1">
                  <c:v>Walmart - Quick</c:v>
                </c:pt>
                <c:pt idx="2">
                  <c:v>Walmart - Cash</c:v>
                </c:pt>
                <c:pt idx="3">
                  <c:v>Target - Current</c:v>
                </c:pt>
                <c:pt idx="4">
                  <c:v>Target - Quick</c:v>
                </c:pt>
                <c:pt idx="5">
                  <c:v>Target - Cash</c:v>
                </c:pt>
              </c:strCache>
            </c:strRef>
          </c:cat>
          <c:val>
            <c:numRef>
              <c:f>Graphs!$D$8:$I$8</c:f>
              <c:numCache>
                <c:formatCode>0.000</c:formatCode>
                <c:ptCount val="6"/>
                <c:pt idx="0">
                  <c:v>0.82057094513980777</c:v>
                </c:pt>
                <c:pt idx="1">
                  <c:v>0.20693507451354692</c:v>
                </c:pt>
                <c:pt idx="2">
                  <c:v>9.3548666999284144E-2</c:v>
                </c:pt>
                <c:pt idx="3">
                  <c:v>0.91517948717948716</c:v>
                </c:pt>
                <c:pt idx="4">
                  <c:v>0.22292307692307692</c:v>
                </c:pt>
                <c:pt idx="5">
                  <c:v>0.1143076923076923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8A-4483-B431-49961EBC57F3}"/>
            </c:ext>
          </c:extLst>
        </c:ser>
        <c:ser>
          <c:idx val="3"/>
          <c:order val="3"/>
          <c:tx>
            <c:strRef>
              <c:f>Graphs!$C$9</c:f>
              <c:strCache>
                <c:ptCount val="1"/>
                <c:pt idx="0">
                  <c:v>FY24</c:v>
                </c:pt>
              </c:strCache>
            </c:strRef>
          </c:tx>
          <c:spPr>
            <a:solidFill>
              <a:srgbClr val="262626"/>
            </a:solidFill>
            <a:ln>
              <a:noFill/>
            </a:ln>
            <a:effectLst/>
          </c:spPr>
          <c:invertIfNegative val="0"/>
          <c:cat>
            <c:strRef>
              <c:f>Graphs!$D$5:$I$5</c:f>
              <c:strCache>
                <c:ptCount val="6"/>
                <c:pt idx="0">
                  <c:v>Walmart - Current</c:v>
                </c:pt>
                <c:pt idx="1">
                  <c:v>Walmart - Quick</c:v>
                </c:pt>
                <c:pt idx="2">
                  <c:v>Walmart - Cash</c:v>
                </c:pt>
                <c:pt idx="3">
                  <c:v>Target - Current</c:v>
                </c:pt>
                <c:pt idx="4">
                  <c:v>Target - Quick</c:v>
                </c:pt>
                <c:pt idx="5">
                  <c:v>Target - Cash</c:v>
                </c:pt>
              </c:strCache>
            </c:strRef>
          </c:cat>
          <c:val>
            <c:numRef>
              <c:f>Graphs!$D$9:$I$9</c:f>
              <c:numCache>
                <c:formatCode>0.000</c:formatCode>
                <c:ptCount val="6"/>
                <c:pt idx="0">
                  <c:v>0.83186712113834338</c:v>
                </c:pt>
                <c:pt idx="1">
                  <c:v>0.23789428123140183</c:v>
                </c:pt>
                <c:pt idx="2">
                  <c:v>0.10676838175620841</c:v>
                </c:pt>
                <c:pt idx="3">
                  <c:v>0.90644426025694158</c:v>
                </c:pt>
                <c:pt idx="4">
                  <c:v>0.29071694985495233</c:v>
                </c:pt>
                <c:pt idx="5">
                  <c:v>0.19710940737670948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8A-4483-B431-49961EBC5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4137248"/>
        <c:axId val="127414540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Graphs!$C$6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Graphs!$D$5:$I$5</c15:sqref>
                        </c15:formulaRef>
                      </c:ext>
                    </c:extLst>
                    <c:strCache>
                      <c:ptCount val="6"/>
                      <c:pt idx="0">
                        <c:v>Walmart - Current</c:v>
                      </c:pt>
                      <c:pt idx="1">
                        <c:v>Walmart - Quick</c:v>
                      </c:pt>
                      <c:pt idx="2">
                        <c:v>Walmart - Cash</c:v>
                      </c:pt>
                      <c:pt idx="3">
                        <c:v>Target - Current</c:v>
                      </c:pt>
                      <c:pt idx="4">
                        <c:v>Target - Quick</c:v>
                      </c:pt>
                      <c:pt idx="5">
                        <c:v>Target - Cash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Graphs!$D$6:$I$6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68A-4483-B431-49961EBC57F3}"/>
                  </c:ext>
                </c:extLst>
              </c15:ser>
            </c15:filteredBarSeries>
          </c:ext>
        </c:extLst>
      </c:barChart>
      <c:catAx>
        <c:axId val="1274137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300" b="0"/>
                  <a:t>Ratios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145408"/>
        <c:crosses val="autoZero"/>
        <c:auto val="1"/>
        <c:lblAlgn val="ctr"/>
        <c:lblOffset val="100"/>
        <c:noMultiLvlLbl val="0"/>
      </c:catAx>
      <c:valAx>
        <c:axId val="1274145408"/>
        <c:scaling>
          <c:orientation val="minMax"/>
          <c:max val="1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300" b="0"/>
                  <a:t>Ratio Value</a:t>
                </a:r>
              </a:p>
              <a:p>
                <a:pPr>
                  <a:defRPr sz="1300"/>
                </a:pPr>
                <a:endParaRPr lang="en-CA" sz="1300" b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13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3336377004079307"/>
          <c:y val="0.89813628947487212"/>
          <c:w val="0.25011805183469243"/>
          <c:h val="6.7848283040873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Valuation Ratios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Graphs!$E$15</c:f>
              <c:strCache>
                <c:ptCount val="1"/>
                <c:pt idx="0">
                  <c:v>EPS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Graphs!$C$16:$D$22</c15:sqref>
                  </c15:fullRef>
                </c:ext>
              </c:extLst>
              <c:f>Graphs!$C$17:$D$22</c:f>
              <c:multiLvlStrCache>
                <c:ptCount val="6"/>
                <c:lvl>
                  <c:pt idx="0">
                    <c:v>Walmart</c:v>
                  </c:pt>
                  <c:pt idx="1">
                    <c:v>Target</c:v>
                  </c:pt>
                  <c:pt idx="2">
                    <c:v>Walmart</c:v>
                  </c:pt>
                  <c:pt idx="3">
                    <c:v>Target</c:v>
                  </c:pt>
                  <c:pt idx="4">
                    <c:v>Walmart</c:v>
                  </c:pt>
                  <c:pt idx="5">
                    <c:v>Target</c:v>
                  </c:pt>
                </c:lvl>
                <c:lvl>
                  <c:pt idx="0">
                    <c:v>FY22</c:v>
                  </c:pt>
                  <c:pt idx="1">
                    <c:v>FY22</c:v>
                  </c:pt>
                  <c:pt idx="2">
                    <c:v>FY23</c:v>
                  </c:pt>
                  <c:pt idx="3">
                    <c:v>FY23</c:v>
                  </c:pt>
                  <c:pt idx="4">
                    <c:v>FY24</c:v>
                  </c:pt>
                  <c:pt idx="5">
                    <c:v>FY24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Graphs!$E$16:$E$22</c15:sqref>
                  </c15:fullRef>
                </c:ext>
              </c:extLst>
              <c:f>Graphs!$E$17:$E$22</c:f>
              <c:numCache>
                <c:formatCode>General</c:formatCode>
                <c:ptCount val="6"/>
                <c:pt idx="0">
                  <c:v>1.63</c:v>
                </c:pt>
                <c:pt idx="1">
                  <c:v>6.02</c:v>
                </c:pt>
                <c:pt idx="2">
                  <c:v>1.43</c:v>
                </c:pt>
                <c:pt idx="3">
                  <c:v>8.9600000000000009</c:v>
                </c:pt>
                <c:pt idx="4">
                  <c:v>1.92</c:v>
                </c:pt>
                <c:pt idx="5">
                  <c:v>8.89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8C-4244-9D13-B80FB6894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1842688"/>
        <c:axId val="781843168"/>
      </c:barChart>
      <c:lineChart>
        <c:grouping val="standard"/>
        <c:varyColors val="0"/>
        <c:ser>
          <c:idx val="1"/>
          <c:order val="1"/>
          <c:tx>
            <c:strRef>
              <c:f>Graphs!$F$15</c:f>
              <c:strCache>
                <c:ptCount val="1"/>
                <c:pt idx="0">
                  <c:v>P/E ratio</c:v>
                </c:pt>
              </c:strCache>
            </c:strRef>
          </c:tx>
          <c:spPr>
            <a:ln w="28575" cap="rnd">
              <a:solidFill>
                <a:srgbClr val="E94E77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E94E77"/>
              </a:solidFill>
              <a:ln w="9525" cap="flat">
                <a:solidFill>
                  <a:srgbClr val="E94E77"/>
                </a:solidFill>
                <a:round/>
              </a:ln>
              <a:effectLst/>
            </c:spPr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Graphs!$C$16:$D$22</c15:sqref>
                  </c15:fullRef>
                </c:ext>
              </c:extLst>
              <c:f>Graphs!$C$17:$D$22</c:f>
              <c:multiLvlStrCache>
                <c:ptCount val="6"/>
                <c:lvl>
                  <c:pt idx="0">
                    <c:v>Walmart</c:v>
                  </c:pt>
                  <c:pt idx="1">
                    <c:v>Target</c:v>
                  </c:pt>
                  <c:pt idx="2">
                    <c:v>Walmart</c:v>
                  </c:pt>
                  <c:pt idx="3">
                    <c:v>Target</c:v>
                  </c:pt>
                  <c:pt idx="4">
                    <c:v>Walmart</c:v>
                  </c:pt>
                  <c:pt idx="5">
                    <c:v>Target</c:v>
                  </c:pt>
                </c:lvl>
                <c:lvl>
                  <c:pt idx="0">
                    <c:v>FY22</c:v>
                  </c:pt>
                  <c:pt idx="1">
                    <c:v>FY22</c:v>
                  </c:pt>
                  <c:pt idx="2">
                    <c:v>FY23</c:v>
                  </c:pt>
                  <c:pt idx="3">
                    <c:v>FY23</c:v>
                  </c:pt>
                  <c:pt idx="4">
                    <c:v>FY24</c:v>
                  </c:pt>
                  <c:pt idx="5">
                    <c:v>FY24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Graphs!$F$16:$F$22</c15:sqref>
                  </c15:fullRef>
                </c:ext>
              </c:extLst>
              <c:f>Graphs!$F$17:$F$22</c:f>
              <c:numCache>
                <c:formatCode>0.00</c:formatCode>
                <c:ptCount val="6"/>
                <c:pt idx="0">
                  <c:v>28.079754601226998</c:v>
                </c:pt>
                <c:pt idx="1">
                  <c:v>26.737541528239205</c:v>
                </c:pt>
                <c:pt idx="2">
                  <c:v>36.125874125874127</c:v>
                </c:pt>
                <c:pt idx="3">
                  <c:v>16.237723214285715</c:v>
                </c:pt>
                <c:pt idx="4">
                  <c:v>46.817708333333336</c:v>
                </c:pt>
                <c:pt idx="5">
                  <c:v>14.906636670416198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8C-4244-9D13-B80FB6894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0071520"/>
        <c:axId val="1270071040"/>
      </c:lineChart>
      <c:catAx>
        <c:axId val="781842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Fiscal</a:t>
                </a:r>
                <a:r>
                  <a:rPr lang="en-CA" baseline="0"/>
                  <a:t> Year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843168"/>
        <c:crosses val="autoZero"/>
        <c:auto val="1"/>
        <c:lblAlgn val="ctr"/>
        <c:lblOffset val="100"/>
        <c:noMultiLvlLbl val="0"/>
      </c:catAx>
      <c:valAx>
        <c:axId val="78184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/>
                  <a:t>Earnings Per Share (USD)</a:t>
                </a:r>
              </a:p>
              <a:p>
                <a:pPr>
                  <a:defRPr/>
                </a:pPr>
                <a:endParaRPr lang="en-CA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842688"/>
        <c:crosses val="autoZero"/>
        <c:crossBetween val="between"/>
      </c:valAx>
      <c:valAx>
        <c:axId val="127007104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A" sz="1200"/>
              </a:p>
              <a:p>
                <a:pPr>
                  <a:defRPr/>
                </a:pPr>
                <a:r>
                  <a:rPr lang="en-CA" sz="1200"/>
                  <a:t>Price-to-Earnings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071520"/>
        <c:crosses val="max"/>
        <c:crossBetween val="between"/>
      </c:valAx>
      <c:catAx>
        <c:axId val="12700715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700710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Asset</a:t>
            </a:r>
            <a:r>
              <a:rPr lang="en-CA" baseline="0"/>
              <a:t> Turnover Ratios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Graphs!$D$27</c:f>
              <c:strCache>
                <c:ptCount val="1"/>
                <c:pt idx="0">
                  <c:v>Walmart - Asset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Graphs!$C$29:$C$31</c:f>
              <c:strCache>
                <c:ptCount val="3"/>
                <c:pt idx="0">
                  <c:v>FY22</c:v>
                </c:pt>
                <c:pt idx="1">
                  <c:v>FY23</c:v>
                </c:pt>
                <c:pt idx="2">
                  <c:v>FY24</c:v>
                </c:pt>
              </c:strCache>
            </c:strRef>
          </c:cat>
          <c:val>
            <c:numRef>
              <c:f>Graphs!$D$29:$D$31</c:f>
              <c:numCache>
                <c:formatCode>0.00</c:formatCode>
                <c:ptCount val="3"/>
                <c:pt idx="0">
                  <c:v>2.283121144612712</c:v>
                </c:pt>
                <c:pt idx="1">
                  <c:v>2.4828288499089246</c:v>
                </c:pt>
                <c:pt idx="2">
                  <c:v>2.593390584266217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AD-4B6B-B3AD-62188984B4EC}"/>
            </c:ext>
          </c:extLst>
        </c:ser>
        <c:ser>
          <c:idx val="1"/>
          <c:order val="1"/>
          <c:tx>
            <c:strRef>
              <c:f>Graphs!$E$27</c:f>
              <c:strCache>
                <c:ptCount val="1"/>
                <c:pt idx="0">
                  <c:v>Target - Asset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Graphs!$C$29:$C$31</c:f>
              <c:strCache>
                <c:ptCount val="3"/>
                <c:pt idx="0">
                  <c:v>FY22</c:v>
                </c:pt>
                <c:pt idx="1">
                  <c:v>FY23</c:v>
                </c:pt>
                <c:pt idx="2">
                  <c:v>FY24</c:v>
                </c:pt>
              </c:strCache>
            </c:strRef>
          </c:cat>
          <c:val>
            <c:numRef>
              <c:f>Graphs!$E$29:$E$31</c:f>
              <c:numCache>
                <c:formatCode>0.00</c:formatCode>
                <c:ptCount val="3"/>
                <c:pt idx="0">
                  <c:v>2.077308940690469</c:v>
                </c:pt>
                <c:pt idx="1">
                  <c:v>2.0049651876878278</c:v>
                </c:pt>
                <c:pt idx="2">
                  <c:v>1.9424975388946646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AD-4B6B-B3AD-62188984B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0494080"/>
        <c:axId val="1269516688"/>
      </c:barChart>
      <c:catAx>
        <c:axId val="73049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516688"/>
        <c:crosses val="autoZero"/>
        <c:auto val="1"/>
        <c:lblAlgn val="ctr"/>
        <c:lblOffset val="100"/>
        <c:noMultiLvlLbl val="0"/>
      </c:catAx>
      <c:valAx>
        <c:axId val="126951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/>
                  <a:t>Ratio</a:t>
                </a:r>
              </a:p>
              <a:p>
                <a:pPr>
                  <a:defRPr/>
                </a:pPr>
                <a:endParaRPr lang="en-CA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494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084184660596257"/>
          <c:y val="0.89409685188018662"/>
          <c:w val="0.37855228534947932"/>
          <c:h val="7.67750426838486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Inventory Turnover Ratios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Graphs!$F$27</c:f>
              <c:strCache>
                <c:ptCount val="1"/>
                <c:pt idx="0">
                  <c:v>Walmart - Inventory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Graphs!$C$29:$C$31</c:f>
              <c:strCache>
                <c:ptCount val="3"/>
                <c:pt idx="0">
                  <c:v>FY22</c:v>
                </c:pt>
                <c:pt idx="1">
                  <c:v>FY23</c:v>
                </c:pt>
                <c:pt idx="2">
                  <c:v>FY24</c:v>
                </c:pt>
              </c:strCache>
            </c:strRef>
          </c:cat>
          <c:val>
            <c:numRef>
              <c:f>Graphs!$F$29:$F$31</c:f>
              <c:numCache>
                <c:formatCode>0.00</c:formatCode>
                <c:ptCount val="3"/>
                <c:pt idx="0">
                  <c:v>8.4565345949142525</c:v>
                </c:pt>
                <c:pt idx="1">
                  <c:v>8.2011371775712512</c:v>
                </c:pt>
                <c:pt idx="2">
                  <c:v>8.794308680518176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CB-4B1C-AF7D-6D94C5473DFD}"/>
            </c:ext>
          </c:extLst>
        </c:ser>
        <c:ser>
          <c:idx val="1"/>
          <c:order val="1"/>
          <c:tx>
            <c:strRef>
              <c:f>Graphs!$G$27</c:f>
              <c:strCache>
                <c:ptCount val="1"/>
                <c:pt idx="0">
                  <c:v>Target - Inventory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Graphs!$C$29:$C$31</c:f>
              <c:strCache>
                <c:ptCount val="3"/>
                <c:pt idx="0">
                  <c:v>FY22</c:v>
                </c:pt>
                <c:pt idx="1">
                  <c:v>FY23</c:v>
                </c:pt>
                <c:pt idx="2">
                  <c:v>FY24</c:v>
                </c:pt>
              </c:strCache>
            </c:strRef>
          </c:cat>
          <c:val>
            <c:numRef>
              <c:f>Graphs!$G$29:$G$31</c:f>
              <c:numCache>
                <c:formatCode>0.00</c:formatCode>
                <c:ptCount val="3"/>
                <c:pt idx="0">
                  <c:v>6.7038077784565262</c:v>
                </c:pt>
                <c:pt idx="1">
                  <c:v>5.6806685887376371</c:v>
                </c:pt>
                <c:pt idx="2">
                  <c:v>6.0273389797124288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CB-4B1C-AF7D-6D94C5473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8171632"/>
        <c:axId val="1378159152"/>
      </c:barChart>
      <c:catAx>
        <c:axId val="1378171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159152"/>
        <c:crosses val="autoZero"/>
        <c:auto val="1"/>
        <c:lblAlgn val="ctr"/>
        <c:lblOffset val="100"/>
        <c:noMultiLvlLbl val="0"/>
      </c:catAx>
      <c:valAx>
        <c:axId val="137815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/>
                  <a:t>Ratio</a:t>
                </a:r>
              </a:p>
              <a:p>
                <a:pPr>
                  <a:defRPr/>
                </a:pPr>
                <a:endParaRPr lang="en-CA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17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654513148792032"/>
          <c:y val="0.89409685188018662"/>
          <c:w val="0.47589520194308854"/>
          <c:h val="7.76709373831206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Solvency</a:t>
            </a:r>
            <a:r>
              <a:rPr lang="en-CA" baseline="0"/>
              <a:t> Ratios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Graphs!$D$37</c:f>
              <c:strCache>
                <c:ptCount val="1"/>
                <c:pt idx="0">
                  <c:v>Debt to Equity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Graphs!$C$38:$C$44</c:f>
              <c:strCache>
                <c:ptCount val="7"/>
                <c:pt idx="1">
                  <c:v>W-FY22</c:v>
                </c:pt>
                <c:pt idx="2">
                  <c:v>W-FY23</c:v>
                </c:pt>
                <c:pt idx="3">
                  <c:v>W-FY24</c:v>
                </c:pt>
                <c:pt idx="4">
                  <c:v>T-FY22</c:v>
                </c:pt>
                <c:pt idx="5">
                  <c:v>T-FY23</c:v>
                </c:pt>
                <c:pt idx="6">
                  <c:v>T-FY24</c:v>
                </c:pt>
              </c:strCache>
            </c:strRef>
          </c:cat>
          <c:val>
            <c:numRef>
              <c:f>Graphs!$D$38:$D$44</c:f>
              <c:numCache>
                <c:formatCode>0.00</c:formatCode>
                <c:ptCount val="7"/>
                <c:pt idx="1">
                  <c:v>1.6646788042354528</c:v>
                </c:pt>
                <c:pt idx="2">
                  <c:v>1.903706091649354</c:v>
                </c:pt>
                <c:pt idx="3">
                  <c:v>1.7936003718912219</c:v>
                </c:pt>
                <c:pt idx="4">
                  <c:v>3.195135261557652</c:v>
                </c:pt>
                <c:pt idx="5">
                  <c:v>3.7484864672364671</c:v>
                </c:pt>
                <c:pt idx="6">
                  <c:v>3.121203097081596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0D-43A5-B280-5EC2E7DC3E08}"/>
            </c:ext>
          </c:extLst>
        </c:ser>
        <c:ser>
          <c:idx val="1"/>
          <c:order val="1"/>
          <c:tx>
            <c:strRef>
              <c:f>Graphs!$E$37</c:f>
              <c:strCache>
                <c:ptCount val="1"/>
                <c:pt idx="0">
                  <c:v>Interest Coverage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Graphs!$C$38:$C$44</c:f>
              <c:strCache>
                <c:ptCount val="7"/>
                <c:pt idx="1">
                  <c:v>W-FY22</c:v>
                </c:pt>
                <c:pt idx="2">
                  <c:v>W-FY23</c:v>
                </c:pt>
                <c:pt idx="3">
                  <c:v>W-FY24</c:v>
                </c:pt>
                <c:pt idx="4">
                  <c:v>T-FY22</c:v>
                </c:pt>
                <c:pt idx="5">
                  <c:v>T-FY23</c:v>
                </c:pt>
                <c:pt idx="6">
                  <c:v>T-FY24</c:v>
                </c:pt>
              </c:strCache>
            </c:strRef>
          </c:cat>
          <c:val>
            <c:numRef>
              <c:f>Graphs!$E$38:$E$44</c:f>
              <c:numCache>
                <c:formatCode>0.00</c:formatCode>
                <c:ptCount val="7"/>
                <c:pt idx="1">
                  <c:v>13.010030090270812</c:v>
                </c:pt>
                <c:pt idx="2">
                  <c:v>9.5996240601503757</c:v>
                </c:pt>
                <c:pt idx="3">
                  <c:v>10.067834513604174</c:v>
                </c:pt>
                <c:pt idx="4">
                  <c:v>8.05020920502092</c:v>
                </c:pt>
                <c:pt idx="5">
                  <c:v>11.368525896414342</c:v>
                </c:pt>
                <c:pt idx="6">
                  <c:v>13.54257907542579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0D-43A5-B280-5EC2E7DC3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69092608"/>
        <c:axId val="1569093088"/>
      </c:barChart>
      <c:catAx>
        <c:axId val="15690926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/>
                  <a:t>Company with Fiscal Year</a:t>
                </a:r>
              </a:p>
              <a:p>
                <a:pPr>
                  <a:defRPr/>
                </a:pPr>
                <a:endParaRPr lang="en-CA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093088"/>
        <c:crosses val="autoZero"/>
        <c:auto val="1"/>
        <c:lblAlgn val="ctr"/>
        <c:lblOffset val="100"/>
        <c:noMultiLvlLbl val="0"/>
      </c:catAx>
      <c:valAx>
        <c:axId val="1569093088"/>
        <c:scaling>
          <c:orientation val="minMax"/>
          <c:max val="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A" sz="1200"/>
              </a:p>
              <a:p>
                <a:pPr>
                  <a:defRPr/>
                </a:pPr>
                <a:r>
                  <a:rPr lang="en-CA" sz="1200"/>
                  <a:t>Ratio Value</a:t>
                </a:r>
              </a:p>
            </c:rich>
          </c:tx>
          <c:layout>
            <c:manualLayout>
              <c:xMode val="edge"/>
              <c:yMode val="edge"/>
              <c:x val="0.4317249234143134"/>
              <c:y val="0.732942863988418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09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Profitability Ratios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Graphs!$C$51</c:f>
              <c:strCache>
                <c:ptCount val="1"/>
                <c:pt idx="0">
                  <c:v>Gross Profit Margin</c:v>
                </c:pt>
              </c:strCache>
            </c:strRef>
          </c:tx>
          <c:spPr>
            <a:solidFill>
              <a:srgbClr val="00B8A9"/>
            </a:solidFill>
            <a:ln>
              <a:noFill/>
            </a:ln>
            <a:effectLst/>
          </c:spPr>
          <c:invertIfNegative val="0"/>
          <c:cat>
            <c:strRef>
              <c:f>Graphs!$D$49:$I$49</c:f>
              <c:strCache>
                <c:ptCount val="6"/>
                <c:pt idx="0">
                  <c:v>W-FY22</c:v>
                </c:pt>
                <c:pt idx="1">
                  <c:v>W-FY23</c:v>
                </c:pt>
                <c:pt idx="2">
                  <c:v>W-FY24</c:v>
                </c:pt>
                <c:pt idx="3">
                  <c:v>T-FY22</c:v>
                </c:pt>
                <c:pt idx="4">
                  <c:v>T-FY23</c:v>
                </c:pt>
                <c:pt idx="5">
                  <c:v>T-FY24</c:v>
                </c:pt>
              </c:strCache>
            </c:strRef>
          </c:cat>
          <c:val>
            <c:numRef>
              <c:f>Graphs!$D$51:$I$51</c:f>
              <c:numCache>
                <c:formatCode>0.00</c:formatCode>
                <c:ptCount val="6"/>
                <c:pt idx="0">
                  <c:v>0.24440170353070476</c:v>
                </c:pt>
                <c:pt idx="1">
                  <c:v>0.23463353364769649</c:v>
                </c:pt>
                <c:pt idx="2">
                  <c:v>0.23729570504032604</c:v>
                </c:pt>
                <c:pt idx="3">
                  <c:v>0.24572947214076246</c:v>
                </c:pt>
                <c:pt idx="4">
                  <c:v>0.2754254645663427</c:v>
                </c:pt>
                <c:pt idx="5">
                  <c:v>0.27531591610935341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E4-49CA-9D86-D955C590DC91}"/>
            </c:ext>
          </c:extLst>
        </c:ser>
        <c:ser>
          <c:idx val="1"/>
          <c:order val="1"/>
          <c:tx>
            <c:strRef>
              <c:f>Graphs!$C$52</c:f>
              <c:strCache>
                <c:ptCount val="1"/>
                <c:pt idx="0">
                  <c:v>Operating Margin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Graphs!$D$49:$I$49</c:f>
              <c:strCache>
                <c:ptCount val="6"/>
                <c:pt idx="0">
                  <c:v>W-FY22</c:v>
                </c:pt>
                <c:pt idx="1">
                  <c:v>W-FY23</c:v>
                </c:pt>
                <c:pt idx="2">
                  <c:v>W-FY24</c:v>
                </c:pt>
                <c:pt idx="3">
                  <c:v>T-FY22</c:v>
                </c:pt>
                <c:pt idx="4">
                  <c:v>T-FY23</c:v>
                </c:pt>
                <c:pt idx="5">
                  <c:v>T-FY24</c:v>
                </c:pt>
              </c:strCache>
            </c:strRef>
          </c:cat>
          <c:val>
            <c:numRef>
              <c:f>Graphs!$D$52:$I$52</c:f>
              <c:numCache>
                <c:formatCode>0.00</c:formatCode>
                <c:ptCount val="6"/>
                <c:pt idx="0">
                  <c:v>4.5691680669012719E-2</c:v>
                </c:pt>
                <c:pt idx="1">
                  <c:v>3.3716191793437988E-2</c:v>
                </c:pt>
                <c:pt idx="2">
                  <c:v>4.2033060654770887E-2</c:v>
                </c:pt>
                <c:pt idx="3">
                  <c:v>3.5263929618768328E-2</c:v>
                </c:pt>
                <c:pt idx="4">
                  <c:v>5.3131866085725989E-2</c:v>
                </c:pt>
                <c:pt idx="5">
                  <c:v>5.2725309285186518E-2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E4-49CA-9D86-D955C590DC91}"/>
            </c:ext>
          </c:extLst>
        </c:ser>
        <c:ser>
          <c:idx val="2"/>
          <c:order val="2"/>
          <c:tx>
            <c:strRef>
              <c:f>Graphs!$C$53</c:f>
              <c:strCache>
                <c:ptCount val="1"/>
                <c:pt idx="0">
                  <c:v>Net Profit Margin</c:v>
                </c:pt>
              </c:strCache>
            </c:strRef>
          </c:tx>
          <c:spPr>
            <a:solidFill>
              <a:srgbClr val="9B5DE5"/>
            </a:solidFill>
            <a:ln>
              <a:noFill/>
            </a:ln>
            <a:effectLst/>
          </c:spPr>
          <c:invertIfNegative val="0"/>
          <c:cat>
            <c:strRef>
              <c:f>Graphs!$D$49:$I$49</c:f>
              <c:strCache>
                <c:ptCount val="6"/>
                <c:pt idx="0">
                  <c:v>W-FY22</c:v>
                </c:pt>
                <c:pt idx="1">
                  <c:v>W-FY23</c:v>
                </c:pt>
                <c:pt idx="2">
                  <c:v>W-FY24</c:v>
                </c:pt>
                <c:pt idx="3">
                  <c:v>T-FY22</c:v>
                </c:pt>
                <c:pt idx="4">
                  <c:v>T-FY23</c:v>
                </c:pt>
                <c:pt idx="5">
                  <c:v>T-FY24</c:v>
                </c:pt>
              </c:strCache>
            </c:strRef>
          </c:cat>
          <c:val>
            <c:numRef>
              <c:f>Graphs!$D$53:$I$53</c:f>
              <c:numCache>
                <c:formatCode>0.00</c:formatCode>
                <c:ptCount val="6"/>
                <c:pt idx="0">
                  <c:v>2.4082273910547024E-2</c:v>
                </c:pt>
                <c:pt idx="1">
                  <c:v>1.9277712950232801E-2</c:v>
                </c:pt>
                <c:pt idx="2">
                  <c:v>2.4136487628318944E-2</c:v>
                </c:pt>
                <c:pt idx="3">
                  <c:v>2.5476539589442817E-2</c:v>
                </c:pt>
                <c:pt idx="4">
                  <c:v>3.8524559639518861E-2</c:v>
                </c:pt>
                <c:pt idx="5">
                  <c:v>3.8753007597143022E-2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E4-49CA-9D86-D955C590DC91}"/>
            </c:ext>
          </c:extLst>
        </c:ser>
        <c:ser>
          <c:idx val="3"/>
          <c:order val="3"/>
          <c:tx>
            <c:strRef>
              <c:f>Graphs!$C$54</c:f>
              <c:strCache>
                <c:ptCount val="1"/>
                <c:pt idx="0">
                  <c:v>ROA</c:v>
                </c:pt>
              </c:strCache>
            </c:strRef>
          </c:tx>
          <c:spPr>
            <a:solidFill>
              <a:srgbClr val="88B04B"/>
            </a:solidFill>
            <a:ln>
              <a:noFill/>
            </a:ln>
            <a:effectLst/>
          </c:spPr>
          <c:invertIfNegative val="0"/>
          <c:cat>
            <c:strRef>
              <c:f>Graphs!$D$49:$I$49</c:f>
              <c:strCache>
                <c:ptCount val="6"/>
                <c:pt idx="0">
                  <c:v>W-FY22</c:v>
                </c:pt>
                <c:pt idx="1">
                  <c:v>W-FY23</c:v>
                </c:pt>
                <c:pt idx="2">
                  <c:v>W-FY24</c:v>
                </c:pt>
                <c:pt idx="3">
                  <c:v>T-FY22</c:v>
                </c:pt>
                <c:pt idx="4">
                  <c:v>T-FY23</c:v>
                </c:pt>
                <c:pt idx="5">
                  <c:v>T-FY24</c:v>
                </c:pt>
              </c:strCache>
            </c:strRef>
          </c:cat>
          <c:val>
            <c:numRef>
              <c:f>Graphs!$D$54:$I$54</c:f>
              <c:numCache>
                <c:formatCode>0.00</c:formatCode>
                <c:ptCount val="6"/>
                <c:pt idx="0">
                  <c:v>5.4982748775524976E-2</c:v>
                </c:pt>
                <c:pt idx="1">
                  <c:v>4.7863261873100887E-2</c:v>
                </c:pt>
                <c:pt idx="2">
                  <c:v>6.2595339752540377E-2</c:v>
                </c:pt>
                <c:pt idx="3">
                  <c:v>5.2922643467004253E-2</c:v>
                </c:pt>
                <c:pt idx="4">
                  <c:v>7.7240400948238849E-2</c:v>
                </c:pt>
                <c:pt idx="5">
                  <c:v>7.5277621882216553E-2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E4-49CA-9D86-D955C590DC91}"/>
            </c:ext>
          </c:extLst>
        </c:ser>
        <c:ser>
          <c:idx val="4"/>
          <c:order val="4"/>
          <c:tx>
            <c:strRef>
              <c:f>Graphs!$C$55</c:f>
              <c:strCache>
                <c:ptCount val="1"/>
                <c:pt idx="0">
                  <c:v>ROE</c:v>
                </c:pt>
              </c:strCache>
            </c:strRef>
          </c:tx>
          <c:spPr>
            <a:solidFill>
              <a:srgbClr val="C94C4C"/>
            </a:solidFill>
            <a:ln>
              <a:noFill/>
            </a:ln>
            <a:effectLst/>
          </c:spPr>
          <c:invertIfNegative val="0"/>
          <c:cat>
            <c:strRef>
              <c:f>Graphs!$D$49:$I$49</c:f>
              <c:strCache>
                <c:ptCount val="6"/>
                <c:pt idx="0">
                  <c:v>W-FY22</c:v>
                </c:pt>
                <c:pt idx="1">
                  <c:v>W-FY23</c:v>
                </c:pt>
                <c:pt idx="2">
                  <c:v>W-FY24</c:v>
                </c:pt>
                <c:pt idx="3">
                  <c:v>T-FY22</c:v>
                </c:pt>
                <c:pt idx="4">
                  <c:v>T-FY23</c:v>
                </c:pt>
                <c:pt idx="5">
                  <c:v>T-FY24</c:v>
                </c:pt>
              </c:strCache>
            </c:strRef>
          </c:cat>
          <c:val>
            <c:numRef>
              <c:f>Graphs!$D$55:$I$55</c:f>
              <c:numCache>
                <c:formatCode>0.00</c:formatCode>
                <c:ptCount val="6"/>
                <c:pt idx="0">
                  <c:v>0.1524116329101225</c:v>
                </c:pt>
                <c:pt idx="1">
                  <c:v>0.13299553075806314</c:v>
                </c:pt>
                <c:pt idx="2">
                  <c:v>0.17818188084065179</c:v>
                </c:pt>
                <c:pt idx="3">
                  <c:v>0.20390948765907507</c:v>
                </c:pt>
                <c:pt idx="4">
                  <c:v>0.34398769691175857</c:v>
                </c:pt>
                <c:pt idx="5">
                  <c:v>0.33173856633149529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CE4-49CA-9D86-D955C590D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1760240"/>
        <c:axId val="1481770320"/>
      </c:barChart>
      <c:catAx>
        <c:axId val="1481760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/>
                  <a:t>Company with 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770320"/>
        <c:crosses val="autoZero"/>
        <c:auto val="1"/>
        <c:lblAlgn val="ctr"/>
        <c:lblOffset val="100"/>
        <c:noMultiLvlLbl val="0"/>
      </c:catAx>
      <c:valAx>
        <c:axId val="148177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/>
                  <a:t>Ratio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76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487279</xdr:colOff>
      <xdr:row>1</xdr:row>
      <xdr:rowOff>140769</xdr:rowOff>
    </xdr:from>
    <xdr:to>
      <xdr:col>18</xdr:col>
      <xdr:colOff>60559</xdr:colOff>
      <xdr:row>18</xdr:row>
      <xdr:rowOff>49329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A05DDD-B80C-C71A-9075-0C2D582545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479784</xdr:colOff>
      <xdr:row>1</xdr:row>
      <xdr:rowOff>139521</xdr:rowOff>
    </xdr:from>
    <xdr:to>
      <xdr:col>27</xdr:col>
      <xdr:colOff>386365</xdr:colOff>
      <xdr:row>18</xdr:row>
      <xdr:rowOff>43834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9A8F0A2-1ACB-A0C0-013E-97E546A1DA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510007</xdr:colOff>
      <xdr:row>20</xdr:row>
      <xdr:rowOff>107324</xdr:rowOff>
    </xdr:from>
    <xdr:to>
      <xdr:col>27</xdr:col>
      <xdr:colOff>225380</xdr:colOff>
      <xdr:row>35</xdr:row>
      <xdr:rowOff>99594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2A8C865-2A05-A14E-CDF4-5D114DCA3B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467896</xdr:colOff>
      <xdr:row>20</xdr:row>
      <xdr:rowOff>139520</xdr:rowOff>
    </xdr:from>
    <xdr:to>
      <xdr:col>18</xdr:col>
      <xdr:colOff>118056</xdr:colOff>
      <xdr:row>35</xdr:row>
      <xdr:rowOff>99592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DC22EFA-0D52-F23E-735A-50680748C2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473958</xdr:colOff>
      <xdr:row>37</xdr:row>
      <xdr:rowOff>25399</xdr:rowOff>
    </xdr:from>
    <xdr:to>
      <xdr:col>19</xdr:col>
      <xdr:colOff>6546</xdr:colOff>
      <xdr:row>54</xdr:row>
      <xdr:rowOff>97934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015FEAC-F2F0-38D2-38DD-A122D0D00B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218325</xdr:colOff>
      <xdr:row>37</xdr:row>
      <xdr:rowOff>2103</xdr:rowOff>
    </xdr:from>
    <xdr:to>
      <xdr:col>31</xdr:col>
      <xdr:colOff>453131</xdr:colOff>
      <xdr:row>55</xdr:row>
      <xdr:rowOff>11791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76B71EB-3A4E-ED86-C5C4-EB21B84803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7EF0-DCAB-47AE-BF98-755C26EFA75F}">
  <dimension ref="B2:G32"/>
  <sheetViews>
    <sheetView tabSelected="1" topLeftCell="A2" workbookViewId="0"/>
  </sheetViews>
  <sheetFormatPr defaultRowHeight="14.4" x14ac:dyDescent="0.3"/>
  <cols>
    <col min="1" max="1" width="2" style="1" customWidth="1"/>
    <col min="2" max="2" width="8.88671875" style="1"/>
    <col min="3" max="3" width="11.6640625" style="1" bestFit="1" customWidth="1"/>
    <col min="4" max="4" width="16.77734375" style="1" bestFit="1" customWidth="1"/>
    <col min="5" max="5" width="53" style="1" bestFit="1" customWidth="1"/>
    <col min="6" max="6" width="45" style="1" bestFit="1" customWidth="1"/>
    <col min="7" max="7" width="14.88671875" style="1" bestFit="1" customWidth="1"/>
    <col min="8" max="16384" width="8.88671875" style="1"/>
  </cols>
  <sheetData>
    <row r="2" spans="2:7" ht="21" x14ac:dyDescent="0.4">
      <c r="B2" s="2" t="s">
        <v>71</v>
      </c>
    </row>
    <row r="4" spans="2:7" x14ac:dyDescent="0.3">
      <c r="C4" s="4" t="s">
        <v>17</v>
      </c>
      <c r="D4" s="4" t="s">
        <v>15</v>
      </c>
      <c r="E4" s="4" t="s">
        <v>16</v>
      </c>
      <c r="F4" s="5" t="s">
        <v>20</v>
      </c>
      <c r="G4" s="5"/>
    </row>
    <row r="5" spans="2:7" x14ac:dyDescent="0.3">
      <c r="E5" s="6"/>
    </row>
    <row r="6" spans="2:7" x14ac:dyDescent="0.3">
      <c r="C6" s="8" t="s">
        <v>19</v>
      </c>
      <c r="D6" s="9" t="s">
        <v>18</v>
      </c>
      <c r="E6" s="6" t="s">
        <v>78</v>
      </c>
      <c r="F6" s="1" t="s">
        <v>21</v>
      </c>
    </row>
    <row r="7" spans="2:7" x14ac:dyDescent="0.3">
      <c r="D7" s="9" t="s">
        <v>22</v>
      </c>
      <c r="E7" s="6" t="s">
        <v>79</v>
      </c>
      <c r="F7" s="1" t="s">
        <v>55</v>
      </c>
    </row>
    <row r="8" spans="2:7" x14ac:dyDescent="0.3">
      <c r="D8" s="9" t="s">
        <v>23</v>
      </c>
      <c r="E8" s="6" t="s">
        <v>80</v>
      </c>
      <c r="F8" s="1" t="s">
        <v>56</v>
      </c>
    </row>
    <row r="9" spans="2:7" x14ac:dyDescent="0.3">
      <c r="D9" s="9" t="s">
        <v>24</v>
      </c>
      <c r="E9" s="6" t="s">
        <v>44</v>
      </c>
      <c r="F9" s="1" t="s">
        <v>57</v>
      </c>
    </row>
    <row r="10" spans="2:7" x14ac:dyDescent="0.3">
      <c r="D10" s="9" t="s">
        <v>25</v>
      </c>
      <c r="E10" s="6" t="s">
        <v>45</v>
      </c>
      <c r="F10" s="1" t="s">
        <v>58</v>
      </c>
    </row>
    <row r="11" spans="2:7" x14ac:dyDescent="0.3">
      <c r="D11" s="9"/>
      <c r="E11" s="6"/>
    </row>
    <row r="12" spans="2:7" x14ac:dyDescent="0.3">
      <c r="C12" s="8" t="s">
        <v>26</v>
      </c>
      <c r="D12" s="9" t="s">
        <v>27</v>
      </c>
      <c r="E12" s="6" t="s">
        <v>46</v>
      </c>
      <c r="F12" s="1" t="s">
        <v>59</v>
      </c>
    </row>
    <row r="13" spans="2:7" x14ac:dyDescent="0.3">
      <c r="D13" s="9" t="s">
        <v>28</v>
      </c>
      <c r="E13" s="6" t="s">
        <v>47</v>
      </c>
      <c r="F13" s="1" t="s">
        <v>60</v>
      </c>
    </row>
    <row r="14" spans="2:7" x14ac:dyDescent="0.3">
      <c r="D14" s="9" t="s">
        <v>29</v>
      </c>
      <c r="E14" s="6" t="s">
        <v>48</v>
      </c>
      <c r="F14" s="1" t="s">
        <v>61</v>
      </c>
    </row>
    <row r="15" spans="2:7" x14ac:dyDescent="0.3">
      <c r="D15" s="9"/>
      <c r="E15" s="6"/>
    </row>
    <row r="16" spans="2:7" x14ac:dyDescent="0.3">
      <c r="C16" s="8" t="s">
        <v>30</v>
      </c>
      <c r="D16" s="9" t="s">
        <v>31</v>
      </c>
      <c r="E16" s="6" t="s">
        <v>49</v>
      </c>
      <c r="F16" s="1" t="s">
        <v>62</v>
      </c>
    </row>
    <row r="17" spans="3:6" x14ac:dyDescent="0.3">
      <c r="D17" s="9" t="s">
        <v>32</v>
      </c>
      <c r="E17" s="6" t="s">
        <v>50</v>
      </c>
      <c r="F17" s="1" t="s">
        <v>63</v>
      </c>
    </row>
    <row r="18" spans="3:6" x14ac:dyDescent="0.3">
      <c r="D18" s="9"/>
      <c r="E18" s="6"/>
    </row>
    <row r="19" spans="3:6" x14ac:dyDescent="0.3">
      <c r="C19" s="8" t="s">
        <v>33</v>
      </c>
      <c r="D19" s="9" t="s">
        <v>34</v>
      </c>
      <c r="E19" s="6" t="s">
        <v>51</v>
      </c>
      <c r="F19" s="1" t="s">
        <v>64</v>
      </c>
    </row>
    <row r="20" spans="3:6" x14ac:dyDescent="0.3">
      <c r="D20" s="9" t="s">
        <v>35</v>
      </c>
      <c r="E20" s="6" t="s">
        <v>52</v>
      </c>
      <c r="F20" s="1" t="s">
        <v>65</v>
      </c>
    </row>
    <row r="21" spans="3:6" x14ac:dyDescent="0.3">
      <c r="D21" s="9"/>
      <c r="E21" s="6"/>
    </row>
    <row r="22" spans="3:6" x14ac:dyDescent="0.3">
      <c r="C22" s="8" t="s">
        <v>36</v>
      </c>
      <c r="D22" s="9" t="s">
        <v>12</v>
      </c>
      <c r="E22" s="6" t="s">
        <v>54</v>
      </c>
      <c r="F22" s="1" t="s">
        <v>66</v>
      </c>
    </row>
    <row r="23" spans="3:6" x14ac:dyDescent="0.3">
      <c r="D23" s="9" t="s">
        <v>37</v>
      </c>
      <c r="E23" s="6" t="s">
        <v>53</v>
      </c>
      <c r="F23" s="1" t="s">
        <v>67</v>
      </c>
    </row>
    <row r="27" spans="3:6" x14ac:dyDescent="0.3">
      <c r="C27" s="11" t="s">
        <v>74</v>
      </c>
      <c r="E27" s="1" t="s">
        <v>77</v>
      </c>
    </row>
    <row r="29" spans="3:6" x14ac:dyDescent="0.3">
      <c r="C29" s="11" t="s">
        <v>72</v>
      </c>
      <c r="E29" s="1" t="s">
        <v>114</v>
      </c>
    </row>
    <row r="31" spans="3:6" x14ac:dyDescent="0.3">
      <c r="C31" s="11" t="s">
        <v>75</v>
      </c>
      <c r="E31" s="1" t="s">
        <v>76</v>
      </c>
    </row>
    <row r="32" spans="3:6" x14ac:dyDescent="0.3">
      <c r="E32" s="13"/>
    </row>
  </sheetData>
  <dataValidations count="1">
    <dataValidation type="list" allowBlank="1" showInputMessage="1" showErrorMessage="1" sqref="C6:C22" xr:uid="{96D05A78-8128-4596-8B57-10A19C1E77F1}">
      <formula1>"Profitability, Liquidity, Solvency, Efficiency, Valuation"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4"/>
  <sheetViews>
    <sheetView workbookViewId="0"/>
  </sheetViews>
  <sheetFormatPr defaultRowHeight="14.4" x14ac:dyDescent="0.3"/>
  <cols>
    <col min="1" max="1" width="2" style="1" customWidth="1"/>
    <col min="2" max="2" width="8.88671875" style="1"/>
    <col min="3" max="3" width="18.33203125" style="1" bestFit="1" customWidth="1"/>
    <col min="4" max="4" width="19" style="1" bestFit="1" customWidth="1"/>
    <col min="5" max="7" width="16.44140625" style="1" bestFit="1" customWidth="1"/>
    <col min="8" max="10" width="14.5546875" style="1" bestFit="1" customWidth="1"/>
    <col min="11" max="16384" width="8.88671875" style="1"/>
  </cols>
  <sheetData>
    <row r="2" spans="2:10" ht="21" x14ac:dyDescent="0.4">
      <c r="B2" s="2" t="s">
        <v>85</v>
      </c>
    </row>
    <row r="4" spans="2:10" x14ac:dyDescent="0.3">
      <c r="D4" s="5" t="s">
        <v>0</v>
      </c>
      <c r="E4" s="4" t="s">
        <v>38</v>
      </c>
      <c r="F4" s="4" t="s">
        <v>39</v>
      </c>
      <c r="G4" s="4" t="s">
        <v>40</v>
      </c>
      <c r="H4" s="4" t="s">
        <v>41</v>
      </c>
      <c r="I4" s="4" t="s">
        <v>42</v>
      </c>
      <c r="J4" s="4" t="s">
        <v>43</v>
      </c>
    </row>
    <row r="5" spans="2:10" x14ac:dyDescent="0.3">
      <c r="E5" s="7"/>
      <c r="F5" s="7"/>
      <c r="G5" s="7"/>
      <c r="H5" s="7"/>
      <c r="I5" s="7"/>
      <c r="J5" s="7"/>
    </row>
    <row r="6" spans="2:10" x14ac:dyDescent="0.3">
      <c r="D6" s="1" t="s">
        <v>68</v>
      </c>
      <c r="E6" s="7">
        <v>567762</v>
      </c>
      <c r="F6" s="7">
        <v>605881</v>
      </c>
      <c r="G6" s="7">
        <v>642637</v>
      </c>
      <c r="H6" s="7">
        <v>109120</v>
      </c>
      <c r="I6" s="7">
        <v>107412</v>
      </c>
      <c r="J6" s="7">
        <v>105566</v>
      </c>
    </row>
    <row r="7" spans="2:10" x14ac:dyDescent="0.3">
      <c r="D7" s="1" t="s">
        <v>1</v>
      </c>
      <c r="E7" s="7">
        <v>429000</v>
      </c>
      <c r="F7" s="7">
        <v>463721</v>
      </c>
      <c r="G7" s="7">
        <v>490142</v>
      </c>
      <c r="H7" s="7">
        <v>82306</v>
      </c>
      <c r="I7" s="7">
        <v>77828</v>
      </c>
      <c r="J7" s="7">
        <v>76502</v>
      </c>
    </row>
    <row r="8" spans="2:10" x14ac:dyDescent="0.3">
      <c r="C8" s="12" t="s">
        <v>69</v>
      </c>
      <c r="D8" s="1" t="s">
        <v>5</v>
      </c>
      <c r="E8" s="7">
        <f>E6-E7</f>
        <v>138762</v>
      </c>
      <c r="F8" s="7">
        <f t="shared" ref="F8:J8" si="0">F6-F7</f>
        <v>142160</v>
      </c>
      <c r="G8" s="7">
        <f t="shared" si="0"/>
        <v>152495</v>
      </c>
      <c r="H8" s="7">
        <f t="shared" si="0"/>
        <v>26814</v>
      </c>
      <c r="I8" s="7">
        <f t="shared" si="0"/>
        <v>29584</v>
      </c>
      <c r="J8" s="7">
        <f t="shared" si="0"/>
        <v>29064</v>
      </c>
    </row>
    <row r="9" spans="2:10" x14ac:dyDescent="0.3">
      <c r="D9" s="1" t="s">
        <v>2</v>
      </c>
      <c r="E9" s="7">
        <v>25942</v>
      </c>
      <c r="F9" s="7">
        <v>20428</v>
      </c>
      <c r="G9" s="7">
        <v>27012</v>
      </c>
      <c r="H9" s="7">
        <v>3848</v>
      </c>
      <c r="I9" s="7">
        <v>5707</v>
      </c>
      <c r="J9" s="7">
        <v>5566</v>
      </c>
    </row>
    <row r="10" spans="2:10" x14ac:dyDescent="0.3">
      <c r="D10" s="1" t="s">
        <v>4</v>
      </c>
      <c r="E10" s="7">
        <v>13673</v>
      </c>
      <c r="F10" s="7">
        <v>11680</v>
      </c>
      <c r="G10" s="7">
        <v>15511</v>
      </c>
      <c r="H10" s="7">
        <v>2780</v>
      </c>
      <c r="I10" s="7">
        <v>4138</v>
      </c>
      <c r="J10" s="7">
        <v>4091</v>
      </c>
    </row>
    <row r="11" spans="2:10" x14ac:dyDescent="0.3">
      <c r="D11" s="1" t="s">
        <v>3</v>
      </c>
      <c r="E11" s="7">
        <v>244860</v>
      </c>
      <c r="F11" s="7">
        <v>243197</v>
      </c>
      <c r="G11" s="7">
        <v>252399</v>
      </c>
      <c r="H11" s="7">
        <v>53811</v>
      </c>
      <c r="I11" s="7">
        <v>53335</v>
      </c>
      <c r="J11" s="7">
        <v>55356</v>
      </c>
    </row>
    <row r="12" spans="2:10" x14ac:dyDescent="0.3">
      <c r="D12" s="1" t="s">
        <v>6</v>
      </c>
      <c r="E12" s="7">
        <v>81070</v>
      </c>
      <c r="F12" s="7">
        <v>75655</v>
      </c>
      <c r="G12" s="7">
        <v>76877</v>
      </c>
      <c r="H12" s="7">
        <v>21573</v>
      </c>
      <c r="I12" s="7">
        <v>17846</v>
      </c>
      <c r="J12" s="7">
        <v>17498</v>
      </c>
    </row>
    <row r="13" spans="2:10" x14ac:dyDescent="0.3">
      <c r="D13" s="1" t="s">
        <v>7</v>
      </c>
      <c r="E13" s="7">
        <v>87379</v>
      </c>
      <c r="F13" s="7">
        <v>92198</v>
      </c>
      <c r="G13" s="7">
        <v>92415</v>
      </c>
      <c r="H13" s="7">
        <v>21747</v>
      </c>
      <c r="I13" s="7">
        <v>19500</v>
      </c>
      <c r="J13" s="7">
        <v>19304</v>
      </c>
    </row>
    <row r="14" spans="2:10" x14ac:dyDescent="0.3">
      <c r="D14" s="1" t="s">
        <v>8</v>
      </c>
      <c r="E14" s="7">
        <v>56511</v>
      </c>
      <c r="F14" s="7">
        <v>56576</v>
      </c>
      <c r="G14" s="7">
        <v>54892</v>
      </c>
      <c r="H14" s="7">
        <v>13902</v>
      </c>
      <c r="I14" s="7">
        <v>13499</v>
      </c>
      <c r="J14" s="7">
        <v>11886</v>
      </c>
    </row>
    <row r="15" spans="2:10" x14ac:dyDescent="0.3">
      <c r="D15" s="1" t="s">
        <v>9</v>
      </c>
      <c r="E15" s="7">
        <f>E11-E16</f>
        <v>152969</v>
      </c>
      <c r="F15" s="7">
        <f t="shared" ref="F15:G15" si="1">F11-F16</f>
        <v>159443</v>
      </c>
      <c r="G15" s="7">
        <f t="shared" si="1"/>
        <v>162050</v>
      </c>
      <c r="H15" s="7">
        <v>40984</v>
      </c>
      <c r="I15" s="7">
        <v>42103</v>
      </c>
      <c r="J15" s="7">
        <v>41924</v>
      </c>
    </row>
    <row r="16" spans="2:10" x14ac:dyDescent="0.3">
      <c r="D16" s="1" t="s">
        <v>10</v>
      </c>
      <c r="E16" s="7">
        <v>91891</v>
      </c>
      <c r="F16" s="7">
        <v>83754</v>
      </c>
      <c r="G16" s="7">
        <v>90349</v>
      </c>
      <c r="H16" s="7">
        <v>12827</v>
      </c>
      <c r="I16" s="7">
        <v>11232</v>
      </c>
      <c r="J16" s="7">
        <v>13432</v>
      </c>
    </row>
    <row r="17" spans="3:10" x14ac:dyDescent="0.3">
      <c r="D17" s="1" t="s">
        <v>81</v>
      </c>
      <c r="E17" s="7">
        <v>14760</v>
      </c>
      <c r="F17" s="7">
        <v>8625</v>
      </c>
      <c r="G17" s="7">
        <v>9867</v>
      </c>
      <c r="H17" s="7">
        <v>5911</v>
      </c>
      <c r="I17" s="7">
        <v>2229</v>
      </c>
      <c r="J17" s="7">
        <v>3805</v>
      </c>
    </row>
    <row r="18" spans="3:10" x14ac:dyDescent="0.3">
      <c r="D18" s="1" t="s">
        <v>11</v>
      </c>
      <c r="E18" s="7">
        <v>1994</v>
      </c>
      <c r="F18" s="7">
        <v>2128</v>
      </c>
      <c r="G18" s="7">
        <v>2683</v>
      </c>
      <c r="H18" s="6">
        <v>478</v>
      </c>
      <c r="I18" s="6">
        <v>502</v>
      </c>
      <c r="J18" s="6">
        <v>411</v>
      </c>
    </row>
    <row r="19" spans="3:10" x14ac:dyDescent="0.3">
      <c r="D19" s="1" t="s">
        <v>12</v>
      </c>
      <c r="E19" s="6">
        <v>1.63</v>
      </c>
      <c r="F19" s="6">
        <v>1.43</v>
      </c>
      <c r="G19" s="6">
        <v>1.92</v>
      </c>
      <c r="H19" s="6">
        <v>6.02</v>
      </c>
      <c r="I19" s="6">
        <v>8.9600000000000009</v>
      </c>
      <c r="J19" s="6">
        <v>8.89</v>
      </c>
    </row>
    <row r="20" spans="3:10" x14ac:dyDescent="0.3">
      <c r="C20" s="12" t="s">
        <v>70</v>
      </c>
      <c r="D20" s="1" t="s">
        <v>13</v>
      </c>
      <c r="E20" s="6">
        <v>45.77</v>
      </c>
      <c r="F20" s="6">
        <v>51.66</v>
      </c>
      <c r="G20" s="6">
        <v>89.89</v>
      </c>
      <c r="H20" s="6">
        <v>160.96</v>
      </c>
      <c r="I20" s="6">
        <v>145.49</v>
      </c>
      <c r="J20" s="6">
        <v>132.52000000000001</v>
      </c>
    </row>
    <row r="21" spans="3:10" x14ac:dyDescent="0.3">
      <c r="D21" s="1" t="s">
        <v>82</v>
      </c>
      <c r="E21" s="7">
        <v>50730</v>
      </c>
      <c r="F21" s="15">
        <v>56543.5</v>
      </c>
      <c r="G21" s="7">
        <v>55734</v>
      </c>
      <c r="H21" s="15">
        <v>12277.5</v>
      </c>
      <c r="I21" s="7">
        <f>(I14+H14)/2</f>
        <v>13700.5</v>
      </c>
      <c r="J21" s="7">
        <f>(J14+I14)/2</f>
        <v>12692.5</v>
      </c>
    </row>
    <row r="22" spans="3:10" x14ac:dyDescent="0.3">
      <c r="D22" s="1" t="s">
        <v>83</v>
      </c>
      <c r="E22" s="7">
        <v>248678</v>
      </c>
      <c r="F22" s="7">
        <f>(F11+E11)/2</f>
        <v>244028.5</v>
      </c>
      <c r="G22" s="7">
        <f>(G11+F11)/2</f>
        <v>247798</v>
      </c>
      <c r="H22" s="7">
        <f>(51248+53811)/2</f>
        <v>52529.5</v>
      </c>
      <c r="I22" s="7">
        <f>(I11+H11)/2</f>
        <v>53573</v>
      </c>
      <c r="J22" s="7">
        <f>(J11+I11)/2</f>
        <v>54345.5</v>
      </c>
    </row>
    <row r="23" spans="3:10" x14ac:dyDescent="0.3">
      <c r="D23" s="1" t="s">
        <v>84</v>
      </c>
      <c r="E23" s="7">
        <f>(87531+91891)/2</f>
        <v>89711</v>
      </c>
      <c r="F23" s="7">
        <f>(F16+E16)/2</f>
        <v>87822.5</v>
      </c>
      <c r="G23" s="7">
        <f>(G16+F16)/2</f>
        <v>87051.5</v>
      </c>
      <c r="H23" s="7">
        <f>(14440+12827)/2</f>
        <v>13633.5</v>
      </c>
      <c r="I23" s="7">
        <f>(I16+H16)/2</f>
        <v>12029.5</v>
      </c>
      <c r="J23" s="7">
        <f>(J16+I16)/2</f>
        <v>12332</v>
      </c>
    </row>
    <row r="24" spans="3:10" x14ac:dyDescent="0.3">
      <c r="E24" s="7"/>
      <c r="F24" s="7"/>
      <c r="G24" s="7"/>
      <c r="H24" s="7"/>
      <c r="I24" s="7"/>
      <c r="J2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66CAC-19E8-4AF7-894F-A8285CF4CA00}">
  <dimension ref="B2:N27"/>
  <sheetViews>
    <sheetView workbookViewId="0"/>
  </sheetViews>
  <sheetFormatPr defaultRowHeight="14.4" x14ac:dyDescent="0.3"/>
  <cols>
    <col min="1" max="1" width="2" style="1" customWidth="1"/>
    <col min="2" max="2" width="8.88671875" style="1"/>
    <col min="3" max="3" width="10.44140625" style="1" bestFit="1" customWidth="1"/>
    <col min="4" max="4" width="16.77734375" style="1" bestFit="1" customWidth="1"/>
    <col min="5" max="5" width="8.88671875" style="1"/>
    <col min="6" max="8" width="12.5546875" style="1" bestFit="1" customWidth="1"/>
    <col min="9" max="11" width="10.6640625" style="1" bestFit="1" customWidth="1"/>
    <col min="12" max="12" width="8.88671875" style="1"/>
    <col min="13" max="13" width="53" style="1" bestFit="1" customWidth="1"/>
    <col min="14" max="14" width="45" style="1" bestFit="1" customWidth="1"/>
    <col min="15" max="16384" width="8.88671875" style="1"/>
  </cols>
  <sheetData>
    <row r="2" spans="2:13" ht="21" x14ac:dyDescent="0.4">
      <c r="B2" s="2" t="s">
        <v>14</v>
      </c>
    </row>
    <row r="5" spans="2:13" x14ac:dyDescent="0.3">
      <c r="C5" s="4" t="s">
        <v>17</v>
      </c>
      <c r="D5" s="4" t="s">
        <v>15</v>
      </c>
      <c r="E5" s="4"/>
      <c r="F5" s="4" t="s">
        <v>88</v>
      </c>
      <c r="G5" s="4" t="s">
        <v>87</v>
      </c>
      <c r="H5" s="4" t="s">
        <v>89</v>
      </c>
      <c r="I5" s="4" t="s">
        <v>90</v>
      </c>
      <c r="J5" s="4" t="s">
        <v>91</v>
      </c>
      <c r="K5" s="4" t="s">
        <v>92</v>
      </c>
      <c r="M5" s="3"/>
    </row>
    <row r="7" spans="2:13" x14ac:dyDescent="0.3">
      <c r="C7" s="8" t="s">
        <v>19</v>
      </c>
      <c r="D7" s="1" t="s">
        <v>18</v>
      </c>
      <c r="F7" s="14">
        <f>Data!E$8/Data!E$6</f>
        <v>0.24440170353070476</v>
      </c>
      <c r="G7" s="14">
        <f>Data!F$8/Data!F$6</f>
        <v>0.23463353364769649</v>
      </c>
      <c r="H7" s="14">
        <f>Data!G$8/Data!G$6</f>
        <v>0.23729570504032604</v>
      </c>
      <c r="I7" s="14">
        <f>Data!H$8/Data!H$6</f>
        <v>0.24572947214076246</v>
      </c>
      <c r="J7" s="14">
        <f>Data!I$8/Data!I$6</f>
        <v>0.2754254645663427</v>
      </c>
      <c r="K7" s="14">
        <f>Data!J$8/Data!J$6</f>
        <v>0.27531591610935341</v>
      </c>
      <c r="L7" s="3"/>
    </row>
    <row r="8" spans="2:13" x14ac:dyDescent="0.3">
      <c r="D8" s="1" t="s">
        <v>22</v>
      </c>
      <c r="F8" s="14">
        <f>Data!E9/Data!E6</f>
        <v>4.5691680669012719E-2</v>
      </c>
      <c r="G8" s="14">
        <f>Data!F9/Data!F6</f>
        <v>3.3716191793437988E-2</v>
      </c>
      <c r="H8" s="14">
        <f>Data!G9/Data!G6</f>
        <v>4.2033060654770887E-2</v>
      </c>
      <c r="I8" s="14">
        <f>Data!H9/Data!H6</f>
        <v>3.5263929618768328E-2</v>
      </c>
      <c r="J8" s="14">
        <f>Data!I9/Data!I6</f>
        <v>5.3131866085725989E-2</v>
      </c>
      <c r="K8" s="14">
        <f>Data!J9/Data!J6</f>
        <v>5.2725309285186518E-2</v>
      </c>
      <c r="L8" s="3"/>
    </row>
    <row r="9" spans="2:13" x14ac:dyDescent="0.3">
      <c r="D9" s="1" t="s">
        <v>23</v>
      </c>
      <c r="F9" s="14">
        <f>Data!E10/Data!E6</f>
        <v>2.4082273910547024E-2</v>
      </c>
      <c r="G9" s="14">
        <f>Data!F10/Data!F6</f>
        <v>1.9277712950232801E-2</v>
      </c>
      <c r="H9" s="14">
        <f>Data!G10/Data!G6</f>
        <v>2.4136487628318944E-2</v>
      </c>
      <c r="I9" s="14">
        <f>Data!H10/Data!H6</f>
        <v>2.5476539589442817E-2</v>
      </c>
      <c r="J9" s="14">
        <f>Data!I10/Data!I6</f>
        <v>3.8524559639518861E-2</v>
      </c>
      <c r="K9" s="14">
        <f>Data!J10/Data!J6</f>
        <v>3.8753007597143022E-2</v>
      </c>
      <c r="L9" s="3"/>
    </row>
    <row r="10" spans="2:13" x14ac:dyDescent="0.3">
      <c r="D10" s="1" t="s">
        <v>24</v>
      </c>
      <c r="F10" s="14">
        <f>Data!E10/Data!E22</f>
        <v>5.4982748775524976E-2</v>
      </c>
      <c r="G10" s="14">
        <f>Data!F10/Data!F22</f>
        <v>4.7863261873100887E-2</v>
      </c>
      <c r="H10" s="14">
        <f>Data!G10/Data!G22</f>
        <v>6.2595339752540377E-2</v>
      </c>
      <c r="I10" s="14">
        <f>Data!H10/Data!H22</f>
        <v>5.2922643467004253E-2</v>
      </c>
      <c r="J10" s="14">
        <f>Data!I10/Data!I22</f>
        <v>7.7240400948238849E-2</v>
      </c>
      <c r="K10" s="14">
        <f>Data!J10/Data!J22</f>
        <v>7.5277621882216553E-2</v>
      </c>
      <c r="L10" s="3"/>
    </row>
    <row r="11" spans="2:13" x14ac:dyDescent="0.3">
      <c r="D11" s="1" t="s">
        <v>25</v>
      </c>
      <c r="F11" s="14">
        <f>Data!E$10/Data!E$23</f>
        <v>0.1524116329101225</v>
      </c>
      <c r="G11" s="14">
        <f>Data!F$10/Data!F$23</f>
        <v>0.13299553075806314</v>
      </c>
      <c r="H11" s="14">
        <f>Data!G$10/Data!G$23</f>
        <v>0.17818188084065179</v>
      </c>
      <c r="I11" s="14">
        <f>Data!H$10/Data!H$23</f>
        <v>0.20390948765907507</v>
      </c>
      <c r="J11" s="14">
        <f>Data!I$10/Data!I$23</f>
        <v>0.34398769691175857</v>
      </c>
      <c r="K11" s="14">
        <f>Data!J$10/Data!J$23</f>
        <v>0.33173856633149529</v>
      </c>
      <c r="L11" s="3"/>
    </row>
    <row r="12" spans="2:13" x14ac:dyDescent="0.3">
      <c r="F12" s="14"/>
      <c r="G12" s="14"/>
      <c r="H12" s="14"/>
      <c r="I12" s="14"/>
      <c r="J12" s="14"/>
      <c r="K12" s="14"/>
    </row>
    <row r="13" spans="2:13" x14ac:dyDescent="0.3">
      <c r="C13" s="8" t="s">
        <v>26</v>
      </c>
      <c r="D13" s="1" t="s">
        <v>27</v>
      </c>
      <c r="F13" s="14">
        <f>Data!E12/Data!E13</f>
        <v>0.92779729683333523</v>
      </c>
      <c r="G13" s="14">
        <f>Data!F12/Data!F13</f>
        <v>0.82057094513980777</v>
      </c>
      <c r="H13" s="14">
        <f>Data!G12/Data!G13</f>
        <v>0.83186712113834338</v>
      </c>
      <c r="I13" s="14">
        <f>Data!H12/Data!H13</f>
        <v>0.99199889639950334</v>
      </c>
      <c r="J13" s="14">
        <f>Data!I12/Data!I13</f>
        <v>0.91517948717948716</v>
      </c>
      <c r="K13" s="14">
        <f>Data!J12/Data!J13</f>
        <v>0.90644426025694158</v>
      </c>
      <c r="L13" s="3"/>
    </row>
    <row r="14" spans="2:13" x14ac:dyDescent="0.3">
      <c r="D14" s="1" t="s">
        <v>28</v>
      </c>
      <c r="F14" s="14">
        <f>(Data!E12-Data!E14)/Data!E13</f>
        <v>0.28106295563007128</v>
      </c>
      <c r="G14" s="14">
        <f>(Data!F12-Data!F14)/Data!F13</f>
        <v>0.20693507451354692</v>
      </c>
      <c r="H14" s="14">
        <f>(Data!G12-Data!G14)/Data!G13</f>
        <v>0.23789428123140183</v>
      </c>
      <c r="I14" s="14">
        <f>(Data!H12-Data!H14)/Data!H13</f>
        <v>0.35273830873223894</v>
      </c>
      <c r="J14" s="14">
        <f>(Data!I12-Data!I14)/Data!I13</f>
        <v>0.22292307692307692</v>
      </c>
      <c r="K14" s="14">
        <f>(Data!J12-Data!J14)/Data!J13</f>
        <v>0.29071694985495233</v>
      </c>
      <c r="L14" s="3"/>
    </row>
    <row r="15" spans="2:13" x14ac:dyDescent="0.3">
      <c r="D15" s="1" t="s">
        <v>29</v>
      </c>
      <c r="F15" s="14">
        <f>Data!E$17/Data!E$13</f>
        <v>0.16891930555396606</v>
      </c>
      <c r="G15" s="14">
        <f>Data!F$17/Data!F$13</f>
        <v>9.3548666999284144E-2</v>
      </c>
      <c r="H15" s="14">
        <f>Data!G$17/Data!G$13</f>
        <v>0.10676838175620841</v>
      </c>
      <c r="I15" s="14">
        <f>Data!H$17/Data!H$13</f>
        <v>0.27180760564675588</v>
      </c>
      <c r="J15" s="14">
        <f>Data!I$17/Data!I$13</f>
        <v>0.1143076923076923</v>
      </c>
      <c r="K15" s="14">
        <f>Data!J$17/Data!J$13</f>
        <v>0.19710940737670948</v>
      </c>
      <c r="L15" s="3"/>
    </row>
    <row r="16" spans="2:13" x14ac:dyDescent="0.3">
      <c r="F16" s="14"/>
      <c r="G16" s="14"/>
      <c r="H16" s="14"/>
      <c r="I16" s="14"/>
      <c r="J16" s="14"/>
      <c r="K16" s="14"/>
    </row>
    <row r="17" spans="3:14" x14ac:dyDescent="0.3">
      <c r="C17" s="8" t="s">
        <v>30</v>
      </c>
      <c r="D17" s="1" t="s">
        <v>31</v>
      </c>
      <c r="F17" s="14">
        <f>Data!E15/Data!E16</f>
        <v>1.6646788042354528</v>
      </c>
      <c r="G17" s="14">
        <f>Data!F15/Data!F16</f>
        <v>1.903706091649354</v>
      </c>
      <c r="H17" s="14">
        <f>Data!G15/Data!G16</f>
        <v>1.7936003718912219</v>
      </c>
      <c r="I17" s="14">
        <f>Data!H15/Data!H16</f>
        <v>3.195135261557652</v>
      </c>
      <c r="J17" s="14">
        <f>Data!I15/Data!I16</f>
        <v>3.7484864672364671</v>
      </c>
      <c r="K17" s="14">
        <f>Data!J15/Data!J16</f>
        <v>3.121203097081596</v>
      </c>
      <c r="L17" s="3"/>
    </row>
    <row r="18" spans="3:14" x14ac:dyDescent="0.3">
      <c r="D18" s="1" t="s">
        <v>32</v>
      </c>
      <c r="F18" s="14">
        <f>Data!E9/Data!E18</f>
        <v>13.010030090270812</v>
      </c>
      <c r="G18" s="14">
        <f>Data!F9/Data!F18</f>
        <v>9.5996240601503757</v>
      </c>
      <c r="H18" s="14">
        <f>Data!G9/Data!G18</f>
        <v>10.067834513604174</v>
      </c>
      <c r="I18" s="14">
        <f>Data!H9/Data!H18</f>
        <v>8.05020920502092</v>
      </c>
      <c r="J18" s="14">
        <f>Data!I9/Data!I18</f>
        <v>11.368525896414342</v>
      </c>
      <c r="K18" s="14">
        <f>Data!J9/Data!J18</f>
        <v>13.54257907542579</v>
      </c>
      <c r="L18" s="3"/>
    </row>
    <row r="19" spans="3:14" x14ac:dyDescent="0.3">
      <c r="F19" s="14"/>
      <c r="G19" s="14"/>
      <c r="H19" s="14"/>
      <c r="I19" s="14"/>
      <c r="J19" s="14"/>
      <c r="K19" s="14"/>
    </row>
    <row r="20" spans="3:14" x14ac:dyDescent="0.3">
      <c r="C20" s="8" t="s">
        <v>33</v>
      </c>
      <c r="D20" s="1" t="s">
        <v>34</v>
      </c>
      <c r="F20" s="14">
        <f>Data!E$6/Data!E$22</f>
        <v>2.283121144612712</v>
      </c>
      <c r="G20" s="14">
        <f>Data!F$6/Data!F$22</f>
        <v>2.4828288499089246</v>
      </c>
      <c r="H20" s="14">
        <f>Data!G$6/Data!G$22</f>
        <v>2.593390584266217</v>
      </c>
      <c r="I20" s="14">
        <f>Data!H$6/Data!H$22</f>
        <v>2.077308940690469</v>
      </c>
      <c r="J20" s="14">
        <f>Data!I$6/Data!I$22</f>
        <v>2.0049651876878278</v>
      </c>
      <c r="K20" s="14">
        <f>Data!J$6/Data!J$22</f>
        <v>1.9424975388946646</v>
      </c>
      <c r="L20" s="3"/>
    </row>
    <row r="21" spans="3:14" x14ac:dyDescent="0.3">
      <c r="D21" s="1" t="s">
        <v>35</v>
      </c>
      <c r="F21" s="14">
        <f>Data!E$7/Data!E$21</f>
        <v>8.4565345949142525</v>
      </c>
      <c r="G21" s="14">
        <f>Data!F$7/Data!F$21</f>
        <v>8.2011371775712512</v>
      </c>
      <c r="H21" s="14">
        <f>Data!G$7/Data!G$21</f>
        <v>8.794308680518176</v>
      </c>
      <c r="I21" s="14">
        <f>Data!H$7/Data!H$21</f>
        <v>6.7038077784565262</v>
      </c>
      <c r="J21" s="14">
        <f>Data!I$7/Data!I$21</f>
        <v>5.6806685887376371</v>
      </c>
      <c r="K21" s="14">
        <f>Data!J$7/Data!J$21</f>
        <v>6.0273389797124288</v>
      </c>
      <c r="L21" s="3"/>
    </row>
    <row r="22" spans="3:14" x14ac:dyDescent="0.3">
      <c r="F22" s="14"/>
      <c r="G22" s="14"/>
      <c r="H22" s="14"/>
      <c r="I22" s="14"/>
      <c r="J22" s="14"/>
      <c r="K22" s="14"/>
    </row>
    <row r="23" spans="3:14" x14ac:dyDescent="0.3">
      <c r="C23" s="8" t="s">
        <v>36</v>
      </c>
      <c r="D23" s="1" t="s">
        <v>12</v>
      </c>
      <c r="F23" s="6">
        <v>1.63</v>
      </c>
      <c r="G23" s="6">
        <v>1.43</v>
      </c>
      <c r="H23" s="6">
        <v>1.92</v>
      </c>
      <c r="I23" s="6">
        <v>6.02</v>
      </c>
      <c r="J23" s="6">
        <v>8.9600000000000009</v>
      </c>
      <c r="K23" s="6">
        <v>8.89</v>
      </c>
      <c r="L23" s="3"/>
    </row>
    <row r="24" spans="3:14" x14ac:dyDescent="0.3">
      <c r="D24" s="1" t="s">
        <v>37</v>
      </c>
      <c r="F24" s="14">
        <f>Data!E20/Ratios!F23</f>
        <v>28.079754601226998</v>
      </c>
      <c r="G24" s="14">
        <f>Data!F20/Ratios!G23</f>
        <v>36.125874125874127</v>
      </c>
      <c r="H24" s="14">
        <f>Data!G20/Ratios!H23</f>
        <v>46.817708333333336</v>
      </c>
      <c r="I24" s="14">
        <f>Data!H20/Ratios!I23</f>
        <v>26.737541528239205</v>
      </c>
      <c r="J24" s="14">
        <f>Data!I20/Ratios!J23</f>
        <v>16.237723214285715</v>
      </c>
      <c r="K24" s="14">
        <f>Data!J20/Ratios!K23</f>
        <v>14.906636670416198</v>
      </c>
      <c r="L24" s="3"/>
    </row>
    <row r="25" spans="3:14" x14ac:dyDescent="0.3">
      <c r="M25" s="5"/>
      <c r="N25" s="5"/>
    </row>
    <row r="27" spans="3:14" x14ac:dyDescent="0.3">
      <c r="G27" s="10"/>
      <c r="I27" s="10"/>
    </row>
  </sheetData>
  <dataValidations count="1">
    <dataValidation type="list" allowBlank="1" showInputMessage="1" showErrorMessage="1" sqref="C7:C23" xr:uid="{AAEAB4E3-487A-435E-A73D-3868C9385BD0}">
      <formula1>"Profitability, Liquidity, Solvency, Efficiency, Valuation"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FCCA-3A10-4DBC-B0FC-7C16230ADDFF}">
  <dimension ref="B2:I55"/>
  <sheetViews>
    <sheetView zoomScale="98" zoomScaleNormal="100" workbookViewId="0"/>
  </sheetViews>
  <sheetFormatPr defaultRowHeight="14.4" x14ac:dyDescent="0.3"/>
  <cols>
    <col min="1" max="1" width="2" style="1" customWidth="1"/>
    <col min="2" max="2" width="8.88671875" style="1"/>
    <col min="3" max="3" width="17.5546875" style="1" bestFit="1" customWidth="1"/>
    <col min="4" max="4" width="16.21875" style="1" bestFit="1" customWidth="1"/>
    <col min="5" max="5" width="16.33203125" style="1" bestFit="1" customWidth="1"/>
    <col min="6" max="6" width="18.21875" style="1" bestFit="1" customWidth="1"/>
    <col min="7" max="7" width="16.21875" style="1" bestFit="1" customWidth="1"/>
    <col min="8" max="8" width="12.6640625" style="1" bestFit="1" customWidth="1"/>
    <col min="9" max="9" width="11.88671875" style="1" bestFit="1" customWidth="1"/>
    <col min="10" max="16384" width="8.88671875" style="1"/>
  </cols>
  <sheetData>
    <row r="2" spans="2:9" ht="21" x14ac:dyDescent="0.4">
      <c r="B2" s="2" t="s">
        <v>86</v>
      </c>
    </row>
    <row r="4" spans="2:9" x14ac:dyDescent="0.3">
      <c r="C4" s="8" t="s">
        <v>103</v>
      </c>
    </row>
    <row r="5" spans="2:9" x14ac:dyDescent="0.3">
      <c r="C5" s="3" t="s">
        <v>93</v>
      </c>
      <c r="D5" s="4" t="s">
        <v>97</v>
      </c>
      <c r="E5" s="4" t="s">
        <v>98</v>
      </c>
      <c r="F5" s="4" t="s">
        <v>99</v>
      </c>
      <c r="G5" s="4" t="s">
        <v>100</v>
      </c>
      <c r="H5" s="4" t="s">
        <v>101</v>
      </c>
      <c r="I5" s="4" t="s">
        <v>102</v>
      </c>
    </row>
    <row r="7" spans="2:9" x14ac:dyDescent="0.3">
      <c r="C7" s="1" t="s">
        <v>94</v>
      </c>
      <c r="D7" s="14" cm="1">
        <f t="array" ref="D7:D9">TRANSPOSE(Ratios!F13:H13)</f>
        <v>0.92779729683333523</v>
      </c>
      <c r="E7" s="14" cm="1">
        <f t="array" ref="E7:E9">TRANSPOSE(Ratios!F14:H14)</f>
        <v>0.28106295563007128</v>
      </c>
      <c r="F7" s="14" cm="1">
        <f t="array" ref="F7:F9">TRANSPOSE(Ratios!F15:H15)</f>
        <v>0.16891930555396606</v>
      </c>
      <c r="G7" s="14" cm="1">
        <f t="array" ref="G7:G9">TRANSPOSE(Ratios!I13:K13)</f>
        <v>0.99199889639950334</v>
      </c>
      <c r="H7" s="14" cm="1">
        <f t="array" ref="H7:H9">TRANSPOSE(Ratios!I14:K14)</f>
        <v>0.35273830873223894</v>
      </c>
      <c r="I7" s="14" cm="1">
        <f t="array" ref="I7:I9">TRANSPOSE(Ratios!I15:K15)</f>
        <v>0.27180760564675588</v>
      </c>
    </row>
    <row r="8" spans="2:9" x14ac:dyDescent="0.3">
      <c r="C8" s="1" t="s">
        <v>95</v>
      </c>
      <c r="D8" s="14">
        <v>0.82057094513980777</v>
      </c>
      <c r="E8" s="14">
        <v>0.20693507451354692</v>
      </c>
      <c r="F8" s="14">
        <v>9.3548666999284144E-2</v>
      </c>
      <c r="G8" s="14">
        <v>0.91517948717948716</v>
      </c>
      <c r="H8" s="14">
        <v>0.22292307692307692</v>
      </c>
      <c r="I8" s="14">
        <v>0.1143076923076923</v>
      </c>
    </row>
    <row r="9" spans="2:9" x14ac:dyDescent="0.3">
      <c r="C9" s="1" t="s">
        <v>96</v>
      </c>
      <c r="D9" s="14">
        <v>0.83186712113834338</v>
      </c>
      <c r="E9" s="14">
        <v>0.23789428123140183</v>
      </c>
      <c r="F9" s="14">
        <v>0.10676838175620841</v>
      </c>
      <c r="G9" s="14">
        <v>0.90644426025694158</v>
      </c>
      <c r="H9" s="14">
        <v>0.29071694985495233</v>
      </c>
      <c r="I9" s="14">
        <v>0.19710940737670948</v>
      </c>
    </row>
    <row r="13" spans="2:9" x14ac:dyDescent="0.3">
      <c r="C13" s="8" t="s">
        <v>106</v>
      </c>
    </row>
    <row r="15" spans="2:9" x14ac:dyDescent="0.3">
      <c r="C15" s="3" t="s">
        <v>93</v>
      </c>
      <c r="D15" s="4" t="s">
        <v>104</v>
      </c>
      <c r="E15" s="4" t="s">
        <v>12</v>
      </c>
      <c r="F15" s="4" t="s">
        <v>37</v>
      </c>
    </row>
    <row r="17" spans="3:7" x14ac:dyDescent="0.3">
      <c r="C17" s="1" t="s">
        <v>94</v>
      </c>
      <c r="D17" s="6" t="s">
        <v>73</v>
      </c>
      <c r="E17" s="6">
        <v>1.63</v>
      </c>
      <c r="F17" s="16">
        <v>28.079754601226998</v>
      </c>
    </row>
    <row r="18" spans="3:7" x14ac:dyDescent="0.3">
      <c r="C18" s="1" t="s">
        <v>94</v>
      </c>
      <c r="D18" s="6" t="s">
        <v>105</v>
      </c>
      <c r="E18" s="6">
        <v>6.02</v>
      </c>
      <c r="F18" s="16">
        <v>26.737541528239205</v>
      </c>
    </row>
    <row r="19" spans="3:7" x14ac:dyDescent="0.3">
      <c r="C19" s="1" t="s">
        <v>95</v>
      </c>
      <c r="D19" s="6" t="s">
        <v>73</v>
      </c>
      <c r="E19" s="6">
        <v>1.43</v>
      </c>
      <c r="F19" s="16">
        <v>36.125874125874127</v>
      </c>
    </row>
    <row r="20" spans="3:7" x14ac:dyDescent="0.3">
      <c r="C20" s="1" t="s">
        <v>95</v>
      </c>
      <c r="D20" s="6" t="s">
        <v>105</v>
      </c>
      <c r="E20" s="6">
        <v>8.9600000000000009</v>
      </c>
      <c r="F20" s="16">
        <v>16.237723214285715</v>
      </c>
    </row>
    <row r="21" spans="3:7" x14ac:dyDescent="0.3">
      <c r="C21" s="1" t="s">
        <v>96</v>
      </c>
      <c r="D21" s="6" t="s">
        <v>73</v>
      </c>
      <c r="E21" s="6">
        <v>1.92</v>
      </c>
      <c r="F21" s="16">
        <v>46.817708333333336</v>
      </c>
    </row>
    <row r="22" spans="3:7" x14ac:dyDescent="0.3">
      <c r="C22" s="1" t="s">
        <v>96</v>
      </c>
      <c r="D22" s="6" t="s">
        <v>105</v>
      </c>
      <c r="E22" s="6">
        <v>8.89</v>
      </c>
      <c r="F22" s="16">
        <v>14.906636670416198</v>
      </c>
    </row>
    <row r="25" spans="3:7" x14ac:dyDescent="0.3">
      <c r="C25" s="8" t="s">
        <v>107</v>
      </c>
    </row>
    <row r="27" spans="3:7" x14ac:dyDescent="0.3">
      <c r="C27" s="3" t="s">
        <v>93</v>
      </c>
      <c r="D27" s="4" t="s">
        <v>108</v>
      </c>
      <c r="E27" s="4" t="s">
        <v>109</v>
      </c>
      <c r="F27" s="4" t="s">
        <v>110</v>
      </c>
      <c r="G27" s="3" t="s">
        <v>111</v>
      </c>
    </row>
    <row r="29" spans="3:7" x14ac:dyDescent="0.3">
      <c r="C29" s="1" t="s">
        <v>94</v>
      </c>
      <c r="D29" s="16">
        <f>Ratios!F$20</f>
        <v>2.283121144612712</v>
      </c>
      <c r="E29" s="16">
        <f>Ratios!I20</f>
        <v>2.077308940690469</v>
      </c>
      <c r="F29" s="16">
        <f>Ratios!F$21</f>
        <v>8.4565345949142525</v>
      </c>
      <c r="G29" s="16">
        <f>Ratios!I$21</f>
        <v>6.7038077784565262</v>
      </c>
    </row>
    <row r="30" spans="3:7" x14ac:dyDescent="0.3">
      <c r="C30" s="1" t="s">
        <v>95</v>
      </c>
      <c r="D30" s="16">
        <f>Ratios!G20</f>
        <v>2.4828288499089246</v>
      </c>
      <c r="E30" s="16">
        <f>Ratios!J20</f>
        <v>2.0049651876878278</v>
      </c>
      <c r="F30" s="16">
        <f>Ratios!G21</f>
        <v>8.2011371775712512</v>
      </c>
      <c r="G30" s="16">
        <f>Ratios!J21</f>
        <v>5.6806685887376371</v>
      </c>
    </row>
    <row r="31" spans="3:7" x14ac:dyDescent="0.3">
      <c r="C31" s="1" t="s">
        <v>96</v>
      </c>
      <c r="D31" s="16">
        <f>Ratios!H20</f>
        <v>2.593390584266217</v>
      </c>
      <c r="E31" s="16">
        <f>Ratios!K20</f>
        <v>1.9424975388946646</v>
      </c>
      <c r="F31" s="16">
        <f>Ratios!H21</f>
        <v>8.794308680518176</v>
      </c>
      <c r="G31" s="16">
        <f>Ratios!K21</f>
        <v>6.0273389797124288</v>
      </c>
    </row>
    <row r="35" spans="3:5" x14ac:dyDescent="0.3">
      <c r="C35" s="8" t="s">
        <v>112</v>
      </c>
    </row>
    <row r="37" spans="3:5" x14ac:dyDescent="0.3">
      <c r="C37" s="3" t="s">
        <v>93</v>
      </c>
      <c r="D37" s="4" t="s">
        <v>31</v>
      </c>
      <c r="E37" s="4" t="s">
        <v>32</v>
      </c>
    </row>
    <row r="39" spans="3:5" x14ac:dyDescent="0.3">
      <c r="C39" s="1" t="s">
        <v>88</v>
      </c>
      <c r="D39" s="16">
        <v>1.6646788042354528</v>
      </c>
      <c r="E39" s="16">
        <v>13.010030090270812</v>
      </c>
    </row>
    <row r="40" spans="3:5" x14ac:dyDescent="0.3">
      <c r="C40" s="1" t="s">
        <v>87</v>
      </c>
      <c r="D40" s="16">
        <v>1.903706091649354</v>
      </c>
      <c r="E40" s="16">
        <v>9.5996240601503757</v>
      </c>
    </row>
    <row r="41" spans="3:5" x14ac:dyDescent="0.3">
      <c r="C41" s="1" t="s">
        <v>89</v>
      </c>
      <c r="D41" s="16">
        <v>1.7936003718912219</v>
      </c>
      <c r="E41" s="16">
        <v>10.067834513604174</v>
      </c>
    </row>
    <row r="42" spans="3:5" x14ac:dyDescent="0.3">
      <c r="C42" s="1" t="s">
        <v>90</v>
      </c>
      <c r="D42" s="16">
        <v>3.195135261557652</v>
      </c>
      <c r="E42" s="16">
        <v>8.05020920502092</v>
      </c>
    </row>
    <row r="43" spans="3:5" x14ac:dyDescent="0.3">
      <c r="C43" s="1" t="s">
        <v>91</v>
      </c>
      <c r="D43" s="16">
        <v>3.7484864672364671</v>
      </c>
      <c r="E43" s="16">
        <v>11.368525896414342</v>
      </c>
    </row>
    <row r="44" spans="3:5" x14ac:dyDescent="0.3">
      <c r="C44" s="1" t="s">
        <v>92</v>
      </c>
      <c r="D44" s="16">
        <v>3.121203097081596</v>
      </c>
      <c r="E44" s="16">
        <v>13.54257907542579</v>
      </c>
    </row>
    <row r="46" spans="3:5" x14ac:dyDescent="0.3">
      <c r="C46" s="8" t="s">
        <v>113</v>
      </c>
    </row>
    <row r="49" spans="3:9" x14ac:dyDescent="0.3">
      <c r="C49" s="5" t="s">
        <v>15</v>
      </c>
      <c r="D49" s="4" t="s">
        <v>88</v>
      </c>
      <c r="E49" s="4" t="s">
        <v>87</v>
      </c>
      <c r="F49" s="4" t="s">
        <v>89</v>
      </c>
      <c r="G49" s="4" t="s">
        <v>90</v>
      </c>
      <c r="H49" s="4" t="s">
        <v>91</v>
      </c>
      <c r="I49" s="4" t="s">
        <v>92</v>
      </c>
    </row>
    <row r="50" spans="3:9" x14ac:dyDescent="0.3">
      <c r="C50" s="6"/>
      <c r="D50" s="6"/>
      <c r="E50" s="6"/>
      <c r="F50" s="6"/>
      <c r="G50" s="6"/>
      <c r="H50" s="6"/>
      <c r="I50" s="6"/>
    </row>
    <row r="51" spans="3:9" x14ac:dyDescent="0.3">
      <c r="C51" s="9" t="s">
        <v>18</v>
      </c>
      <c r="D51" s="16">
        <v>0.24440170353070476</v>
      </c>
      <c r="E51" s="16">
        <v>0.23463353364769649</v>
      </c>
      <c r="F51" s="16">
        <v>0.23729570504032604</v>
      </c>
      <c r="G51" s="16">
        <v>0.24572947214076246</v>
      </c>
      <c r="H51" s="16">
        <v>0.2754254645663427</v>
      </c>
      <c r="I51" s="16">
        <v>0.27531591610935341</v>
      </c>
    </row>
    <row r="52" spans="3:9" x14ac:dyDescent="0.3">
      <c r="C52" s="9" t="s">
        <v>22</v>
      </c>
      <c r="D52" s="16">
        <v>4.5691680669012719E-2</v>
      </c>
      <c r="E52" s="16">
        <v>3.3716191793437988E-2</v>
      </c>
      <c r="F52" s="16">
        <v>4.2033060654770887E-2</v>
      </c>
      <c r="G52" s="16">
        <v>3.5263929618768328E-2</v>
      </c>
      <c r="H52" s="16">
        <v>5.3131866085725989E-2</v>
      </c>
      <c r="I52" s="16">
        <v>5.2725309285186518E-2</v>
      </c>
    </row>
    <row r="53" spans="3:9" x14ac:dyDescent="0.3">
      <c r="C53" s="9" t="s">
        <v>23</v>
      </c>
      <c r="D53" s="16">
        <v>2.4082273910547024E-2</v>
      </c>
      <c r="E53" s="16">
        <v>1.9277712950232801E-2</v>
      </c>
      <c r="F53" s="16">
        <v>2.4136487628318944E-2</v>
      </c>
      <c r="G53" s="16">
        <v>2.5476539589442817E-2</v>
      </c>
      <c r="H53" s="16">
        <v>3.8524559639518861E-2</v>
      </c>
      <c r="I53" s="16">
        <v>3.8753007597143022E-2</v>
      </c>
    </row>
    <row r="54" spans="3:9" x14ac:dyDescent="0.3">
      <c r="C54" s="9" t="s">
        <v>24</v>
      </c>
      <c r="D54" s="16">
        <v>5.4982748775524976E-2</v>
      </c>
      <c r="E54" s="16">
        <v>4.7863261873100887E-2</v>
      </c>
      <c r="F54" s="16">
        <v>6.2595339752540377E-2</v>
      </c>
      <c r="G54" s="16">
        <v>5.2922643467004253E-2</v>
      </c>
      <c r="H54" s="16">
        <v>7.7240400948238849E-2</v>
      </c>
      <c r="I54" s="16">
        <v>7.5277621882216553E-2</v>
      </c>
    </row>
    <row r="55" spans="3:9" x14ac:dyDescent="0.3">
      <c r="C55" s="9" t="s">
        <v>25</v>
      </c>
      <c r="D55" s="16">
        <v>0.1524116329101225</v>
      </c>
      <c r="E55" s="16">
        <v>0.13299553075806314</v>
      </c>
      <c r="F55" s="16">
        <v>0.17818188084065179</v>
      </c>
      <c r="G55" s="16">
        <v>0.20390948765907507</v>
      </c>
      <c r="H55" s="16">
        <v>0.34398769691175857</v>
      </c>
      <c r="I55" s="16">
        <v>0.33173856633149529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Glossary</vt:lpstr>
      <vt:lpstr>Data</vt:lpstr>
      <vt:lpstr>Ratios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caradonna</dc:creator>
  <cp:lastModifiedBy>Alexander Caradonna</cp:lastModifiedBy>
  <dcterms:created xsi:type="dcterms:W3CDTF">2015-06-05T18:17:20Z</dcterms:created>
  <dcterms:modified xsi:type="dcterms:W3CDTF">2025-06-27T15:38:15Z</dcterms:modified>
</cp:coreProperties>
</file>