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WorkRelated\Upwork\film\"/>
    </mc:Choice>
  </mc:AlternateContent>
  <xr:revisionPtr revIDLastSave="0" documentId="13_ncr:1_{0C927EFE-90ED-48DC-B579-A37B902433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alysis" sheetId="3" r:id="rId1"/>
    <sheet name="pivot" sheetId="2" r:id="rId2"/>
    <sheet name="source" sheetId="1" r:id="rId3"/>
  </sheets>
  <definedNames>
    <definedName name="_xlchart.v1.0" hidden="1">pivot!$AH$5:$AH$14</definedName>
    <definedName name="_xlchart.v1.1" hidden="1">pivot!$AI$4</definedName>
    <definedName name="_xlchart.v1.2" hidden="1">pivot!$AI$5:$AI$14</definedName>
    <definedName name="_xlnm._FilterDatabase" localSheetId="2" hidden="1">source!$A$1:$K$215</definedName>
    <definedName name="_xlnm.Print_Area" localSheetId="0">analysis!$B$2:$X$39</definedName>
  </definedNames>
  <calcPr calcId="18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11" i="2"/>
  <c r="S12" i="2"/>
  <c r="S13" i="2"/>
  <c r="S14" i="2"/>
  <c r="S5" i="2"/>
  <c r="R5" i="2"/>
  <c r="R6" i="2"/>
  <c r="R7" i="2"/>
  <c r="R8" i="2"/>
  <c r="R9" i="2"/>
  <c r="R10" i="2"/>
  <c r="R11" i="2"/>
  <c r="R12" i="2"/>
  <c r="R13" i="2"/>
  <c r="R14" i="2"/>
  <c r="AI6" i="2"/>
  <c r="AI7" i="2"/>
  <c r="AI8" i="2"/>
  <c r="AI9" i="2"/>
  <c r="AI10" i="2"/>
  <c r="AI11" i="2"/>
  <c r="AI12" i="2"/>
  <c r="AI13" i="2"/>
  <c r="AI14" i="2"/>
  <c r="AI5" i="2"/>
  <c r="AH5" i="2"/>
  <c r="AH6" i="2"/>
  <c r="AH7" i="2"/>
  <c r="AH8" i="2"/>
  <c r="AH9" i="2"/>
  <c r="AH10" i="2"/>
  <c r="AH11" i="2"/>
  <c r="AH12" i="2"/>
  <c r="AH13" i="2"/>
  <c r="AH14" i="2"/>
  <c r="K34" i="3" l="1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29" i="3"/>
  <c r="L29" i="3"/>
  <c r="M29" i="3"/>
  <c r="N29" i="3"/>
  <c r="O29" i="3"/>
  <c r="P29" i="3"/>
  <c r="Q29" i="3"/>
  <c r="K27" i="3"/>
  <c r="L27" i="3"/>
  <c r="M27" i="3"/>
  <c r="N27" i="3"/>
  <c r="U27" i="3" s="1"/>
  <c r="O27" i="3"/>
  <c r="V27" i="3" s="1"/>
  <c r="P27" i="3"/>
  <c r="Q27" i="3"/>
  <c r="K28" i="3"/>
  <c r="L28" i="3"/>
  <c r="M28" i="3"/>
  <c r="N28" i="3"/>
  <c r="O28" i="3"/>
  <c r="P28" i="3"/>
  <c r="W28" i="3" s="1"/>
  <c r="Q28" i="3"/>
  <c r="K26" i="3"/>
  <c r="L26" i="3"/>
  <c r="M26" i="3"/>
  <c r="T26" i="3" s="1"/>
  <c r="N26" i="3"/>
  <c r="O26" i="3"/>
  <c r="P26" i="3"/>
  <c r="W26" i="3" s="1"/>
  <c r="Q26" i="3"/>
  <c r="K25" i="3"/>
  <c r="L25" i="3"/>
  <c r="M25" i="3"/>
  <c r="N25" i="3"/>
  <c r="U25" i="3" s="1"/>
  <c r="O25" i="3"/>
  <c r="P25" i="3"/>
  <c r="Q25" i="3"/>
  <c r="K21" i="3"/>
  <c r="L21" i="3"/>
  <c r="M21" i="3"/>
  <c r="N21" i="3"/>
  <c r="U21" i="3" s="1"/>
  <c r="O21" i="3"/>
  <c r="P21" i="3"/>
  <c r="Q21" i="3"/>
  <c r="K22" i="3"/>
  <c r="L22" i="3"/>
  <c r="M22" i="3"/>
  <c r="N22" i="3"/>
  <c r="O22" i="3"/>
  <c r="V22" i="3" s="1"/>
  <c r="P22" i="3"/>
  <c r="W22" i="3" s="1"/>
  <c r="Q22" i="3"/>
  <c r="K23" i="3"/>
  <c r="L23" i="3"/>
  <c r="M23" i="3"/>
  <c r="N23" i="3"/>
  <c r="O23" i="3"/>
  <c r="P23" i="3"/>
  <c r="Q23" i="3"/>
  <c r="K24" i="3"/>
  <c r="L24" i="3"/>
  <c r="M24" i="3"/>
  <c r="T24" i="3" s="1"/>
  <c r="N24" i="3"/>
  <c r="U24" i="3" s="1"/>
  <c r="O24" i="3"/>
  <c r="P24" i="3"/>
  <c r="Q24" i="3"/>
  <c r="K20" i="3"/>
  <c r="L20" i="3"/>
  <c r="M20" i="3"/>
  <c r="N20" i="3"/>
  <c r="O20" i="3"/>
  <c r="P20" i="3"/>
  <c r="Q20" i="3"/>
  <c r="R5" i="3"/>
  <c r="K6" i="3"/>
  <c r="L6" i="3"/>
  <c r="M6" i="3"/>
  <c r="N6" i="3"/>
  <c r="O6" i="3"/>
  <c r="P6" i="3"/>
  <c r="Q6" i="3"/>
  <c r="R6" i="3"/>
  <c r="K7" i="3"/>
  <c r="L7" i="3"/>
  <c r="M7" i="3"/>
  <c r="N7" i="3"/>
  <c r="O7" i="3"/>
  <c r="P7" i="3"/>
  <c r="Q7" i="3"/>
  <c r="R7" i="3"/>
  <c r="K8" i="3"/>
  <c r="L8" i="3"/>
  <c r="M8" i="3"/>
  <c r="N8" i="3"/>
  <c r="O8" i="3"/>
  <c r="P8" i="3"/>
  <c r="Q8" i="3"/>
  <c r="R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Q8" i="2"/>
  <c r="R9" i="3" s="1"/>
  <c r="Q14" i="2"/>
  <c r="R15" i="3" s="1"/>
  <c r="Q13" i="2"/>
  <c r="R14" i="3" s="1"/>
  <c r="Q12" i="2"/>
  <c r="R13" i="3" s="1"/>
  <c r="Q11" i="2"/>
  <c r="R12" i="3" s="1"/>
  <c r="Q10" i="2"/>
  <c r="R11" i="3" s="1"/>
  <c r="Q9" i="2"/>
  <c r="R10" i="3" s="1"/>
  <c r="Q7" i="2"/>
  <c r="H8" i="3"/>
  <c r="G8" i="3"/>
  <c r="F8" i="3"/>
  <c r="E8" i="3"/>
  <c r="D8" i="3"/>
  <c r="U22" i="3" l="1"/>
  <c r="W25" i="3"/>
  <c r="T27" i="3"/>
  <c r="V29" i="3"/>
  <c r="T20" i="3"/>
  <c r="V23" i="3"/>
  <c r="U28" i="3"/>
  <c r="W29" i="3"/>
  <c r="T29" i="3"/>
  <c r="W20" i="3"/>
  <c r="T22" i="3"/>
  <c r="V25" i="3"/>
  <c r="T23" i="3"/>
  <c r="W21" i="3"/>
  <c r="U29" i="3"/>
  <c r="U26" i="3"/>
  <c r="W27" i="3"/>
  <c r="R27" i="3" s="1"/>
  <c r="W24" i="3"/>
  <c r="V21" i="3"/>
  <c r="U23" i="3"/>
  <c r="W23" i="3"/>
  <c r="T25" i="3"/>
  <c r="V28" i="3"/>
  <c r="T21" i="3"/>
  <c r="T28" i="3"/>
  <c r="V26" i="3"/>
  <c r="V20" i="3"/>
  <c r="V24" i="3"/>
  <c r="U20" i="3"/>
  <c r="T15" i="3"/>
  <c r="H7" i="3"/>
  <c r="G7" i="3"/>
  <c r="F7" i="3"/>
  <c r="E7" i="3"/>
  <c r="D7" i="3"/>
  <c r="R22" i="3" l="1"/>
  <c r="R29" i="3"/>
  <c r="R24" i="3"/>
  <c r="R23" i="3"/>
  <c r="R26" i="3"/>
  <c r="R28" i="3"/>
  <c r="R25" i="3"/>
  <c r="R21" i="3"/>
  <c r="R20" i="3"/>
  <c r="H6" i="3"/>
  <c r="G6" i="3"/>
  <c r="F6" i="3"/>
  <c r="E6" i="3"/>
  <c r="D6" i="3"/>
  <c r="BA59" i="2" l="1"/>
  <c r="AZ59" i="2"/>
  <c r="AY59" i="2"/>
  <c r="AX59" i="2"/>
  <c r="BB59" i="2" s="1"/>
  <c r="BA46" i="2"/>
  <c r="AZ46" i="2"/>
  <c r="AY46" i="2"/>
  <c r="AX46" i="2"/>
  <c r="BA45" i="2"/>
  <c r="AZ45" i="2"/>
  <c r="AY45" i="2"/>
  <c r="AX45" i="2"/>
  <c r="BA26" i="2"/>
  <c r="AZ26" i="2"/>
  <c r="AY26" i="2"/>
  <c r="AX26" i="2"/>
  <c r="BB26" i="2" s="1"/>
  <c r="BA17" i="2"/>
  <c r="AZ17" i="2"/>
  <c r="AY17" i="2"/>
  <c r="AX17" i="2"/>
  <c r="BB17" i="2" s="1"/>
  <c r="BA14" i="2"/>
  <c r="AZ14" i="2"/>
  <c r="AY14" i="2"/>
  <c r="AX14" i="2"/>
  <c r="BA13" i="2"/>
  <c r="AZ13" i="2"/>
  <c r="AY13" i="2"/>
  <c r="AX13" i="2"/>
  <c r="BA12" i="2"/>
  <c r="AZ12" i="2"/>
  <c r="AY12" i="2"/>
  <c r="AX12" i="2"/>
  <c r="BB12" i="2" s="1"/>
  <c r="BA11" i="2"/>
  <c r="AZ11" i="2"/>
  <c r="AY11" i="2"/>
  <c r="AX11" i="2"/>
  <c r="BA8" i="2"/>
  <c r="AZ8" i="2"/>
  <c r="AY8" i="2"/>
  <c r="AX8" i="2"/>
  <c r="BB8" i="2" s="1"/>
  <c r="AR6" i="2"/>
  <c r="AS6" i="2"/>
  <c r="AT6" i="2"/>
  <c r="AU6" i="2"/>
  <c r="AV6" i="2"/>
  <c r="AR7" i="2"/>
  <c r="AS7" i="2"/>
  <c r="AT7" i="2"/>
  <c r="AU7" i="2"/>
  <c r="AV7" i="2"/>
  <c r="AR8" i="2"/>
  <c r="AS8" i="2"/>
  <c r="AT8" i="2"/>
  <c r="AU8" i="2"/>
  <c r="AV8" i="2"/>
  <c r="AR9" i="2"/>
  <c r="AS9" i="2"/>
  <c r="AT9" i="2"/>
  <c r="AU9" i="2"/>
  <c r="AV9" i="2"/>
  <c r="AR10" i="2"/>
  <c r="AS10" i="2"/>
  <c r="AT10" i="2"/>
  <c r="AU10" i="2"/>
  <c r="AV10" i="2"/>
  <c r="AR11" i="2"/>
  <c r="AS11" i="2"/>
  <c r="AT11" i="2"/>
  <c r="AU11" i="2"/>
  <c r="AV11" i="2"/>
  <c r="AR12" i="2"/>
  <c r="AS12" i="2"/>
  <c r="AT12" i="2"/>
  <c r="AU12" i="2"/>
  <c r="AV12" i="2"/>
  <c r="AR13" i="2"/>
  <c r="AS13" i="2"/>
  <c r="AT13" i="2"/>
  <c r="AU13" i="2"/>
  <c r="AV13" i="2"/>
  <c r="AR14" i="2"/>
  <c r="AS14" i="2"/>
  <c r="AT14" i="2"/>
  <c r="AU14" i="2"/>
  <c r="AV14" i="2"/>
  <c r="AR15" i="2"/>
  <c r="AS15" i="2"/>
  <c r="AT15" i="2"/>
  <c r="AU15" i="2"/>
  <c r="AV15" i="2"/>
  <c r="AR16" i="2"/>
  <c r="AS16" i="2"/>
  <c r="AT16" i="2"/>
  <c r="AU16" i="2"/>
  <c r="AV16" i="2"/>
  <c r="AR17" i="2"/>
  <c r="AS17" i="2"/>
  <c r="AT17" i="2"/>
  <c r="AU17" i="2"/>
  <c r="AV17" i="2"/>
  <c r="AR18" i="2"/>
  <c r="AS18" i="2"/>
  <c r="AT18" i="2"/>
  <c r="AU18" i="2"/>
  <c r="AV18" i="2"/>
  <c r="AR19" i="2"/>
  <c r="AS19" i="2"/>
  <c r="AT19" i="2"/>
  <c r="AU19" i="2"/>
  <c r="AV19" i="2"/>
  <c r="AR20" i="2"/>
  <c r="AS20" i="2"/>
  <c r="AT20" i="2"/>
  <c r="AU20" i="2"/>
  <c r="AV20" i="2"/>
  <c r="AR21" i="2"/>
  <c r="AS21" i="2"/>
  <c r="AT21" i="2"/>
  <c r="AU21" i="2"/>
  <c r="AV21" i="2"/>
  <c r="AR22" i="2"/>
  <c r="AS22" i="2"/>
  <c r="AT22" i="2"/>
  <c r="AU22" i="2"/>
  <c r="AV22" i="2"/>
  <c r="AR23" i="2"/>
  <c r="AS23" i="2"/>
  <c r="AT23" i="2"/>
  <c r="AU23" i="2"/>
  <c r="AV23" i="2"/>
  <c r="AR24" i="2"/>
  <c r="AS24" i="2"/>
  <c r="AT24" i="2"/>
  <c r="AU24" i="2"/>
  <c r="AV24" i="2"/>
  <c r="AR25" i="2"/>
  <c r="AS25" i="2"/>
  <c r="AT25" i="2"/>
  <c r="AU25" i="2"/>
  <c r="AV25" i="2"/>
  <c r="AR26" i="2"/>
  <c r="AS26" i="2"/>
  <c r="AT26" i="2"/>
  <c r="AU26" i="2"/>
  <c r="AV26" i="2"/>
  <c r="AR27" i="2"/>
  <c r="AS27" i="2"/>
  <c r="AT27" i="2"/>
  <c r="AU27" i="2"/>
  <c r="AV27" i="2"/>
  <c r="AR28" i="2"/>
  <c r="AS28" i="2"/>
  <c r="AT28" i="2"/>
  <c r="AU28" i="2"/>
  <c r="AV28" i="2"/>
  <c r="AR29" i="2"/>
  <c r="AS29" i="2"/>
  <c r="AT29" i="2"/>
  <c r="AU29" i="2"/>
  <c r="AV29" i="2"/>
  <c r="AR30" i="2"/>
  <c r="AS30" i="2"/>
  <c r="AT30" i="2"/>
  <c r="AU30" i="2"/>
  <c r="AV30" i="2"/>
  <c r="AR31" i="2"/>
  <c r="AS31" i="2"/>
  <c r="AT31" i="2"/>
  <c r="AU31" i="2"/>
  <c r="AV31" i="2"/>
  <c r="AR32" i="2"/>
  <c r="AS32" i="2"/>
  <c r="AT32" i="2"/>
  <c r="AU32" i="2"/>
  <c r="AV32" i="2"/>
  <c r="AR33" i="2"/>
  <c r="AS33" i="2"/>
  <c r="AT33" i="2"/>
  <c r="AU33" i="2"/>
  <c r="AV33" i="2"/>
  <c r="AR34" i="2"/>
  <c r="AS34" i="2"/>
  <c r="AT34" i="2"/>
  <c r="AU34" i="2"/>
  <c r="AV34" i="2"/>
  <c r="AR35" i="2"/>
  <c r="AS35" i="2"/>
  <c r="AT35" i="2"/>
  <c r="AU35" i="2"/>
  <c r="AV35" i="2"/>
  <c r="AR36" i="2"/>
  <c r="AS36" i="2"/>
  <c r="AT36" i="2"/>
  <c r="AU36" i="2"/>
  <c r="AV36" i="2"/>
  <c r="AR37" i="2"/>
  <c r="AS37" i="2"/>
  <c r="AT37" i="2"/>
  <c r="AU37" i="2"/>
  <c r="AV37" i="2"/>
  <c r="AR38" i="2"/>
  <c r="AS38" i="2"/>
  <c r="AT38" i="2"/>
  <c r="AU38" i="2"/>
  <c r="AV38" i="2"/>
  <c r="AR39" i="2"/>
  <c r="AS39" i="2"/>
  <c r="AT39" i="2"/>
  <c r="AU39" i="2"/>
  <c r="AV39" i="2"/>
  <c r="AR40" i="2"/>
  <c r="AS40" i="2"/>
  <c r="AT40" i="2"/>
  <c r="AU40" i="2"/>
  <c r="AV40" i="2"/>
  <c r="AR41" i="2"/>
  <c r="AS41" i="2"/>
  <c r="AT41" i="2"/>
  <c r="AU41" i="2"/>
  <c r="AV41" i="2"/>
  <c r="AR42" i="2"/>
  <c r="AS42" i="2"/>
  <c r="AT42" i="2"/>
  <c r="AU42" i="2"/>
  <c r="AV42" i="2"/>
  <c r="AR43" i="2"/>
  <c r="AS43" i="2"/>
  <c r="AT43" i="2"/>
  <c r="AU43" i="2"/>
  <c r="AV43" i="2"/>
  <c r="AR44" i="2"/>
  <c r="AS44" i="2"/>
  <c r="AT44" i="2"/>
  <c r="AU44" i="2"/>
  <c r="AV44" i="2"/>
  <c r="AR45" i="2"/>
  <c r="AS45" i="2"/>
  <c r="AT45" i="2"/>
  <c r="AU45" i="2"/>
  <c r="AV45" i="2"/>
  <c r="AR46" i="2"/>
  <c r="AS46" i="2"/>
  <c r="AT46" i="2"/>
  <c r="AU46" i="2"/>
  <c r="AV46" i="2"/>
  <c r="AR47" i="2"/>
  <c r="AS47" i="2"/>
  <c r="AT47" i="2"/>
  <c r="AU47" i="2"/>
  <c r="AV47" i="2"/>
  <c r="AR48" i="2"/>
  <c r="AS48" i="2"/>
  <c r="AT48" i="2"/>
  <c r="AU48" i="2"/>
  <c r="AV48" i="2"/>
  <c r="AR49" i="2"/>
  <c r="AS49" i="2"/>
  <c r="AT49" i="2"/>
  <c r="AU49" i="2"/>
  <c r="AV49" i="2"/>
  <c r="AR50" i="2"/>
  <c r="AS50" i="2"/>
  <c r="AT50" i="2"/>
  <c r="AU50" i="2"/>
  <c r="AV50" i="2"/>
  <c r="AR51" i="2"/>
  <c r="AS51" i="2"/>
  <c r="AT51" i="2"/>
  <c r="AU51" i="2"/>
  <c r="AV51" i="2"/>
  <c r="AR52" i="2"/>
  <c r="AS52" i="2"/>
  <c r="AT52" i="2"/>
  <c r="AU52" i="2"/>
  <c r="AV52" i="2"/>
  <c r="AR53" i="2"/>
  <c r="AS53" i="2"/>
  <c r="AT53" i="2"/>
  <c r="AU53" i="2"/>
  <c r="AV53" i="2"/>
  <c r="AR54" i="2"/>
  <c r="AS54" i="2"/>
  <c r="AT54" i="2"/>
  <c r="AU54" i="2"/>
  <c r="AV54" i="2"/>
  <c r="AR55" i="2"/>
  <c r="AS55" i="2"/>
  <c r="AT55" i="2"/>
  <c r="AU55" i="2"/>
  <c r="AV55" i="2"/>
  <c r="AR56" i="2"/>
  <c r="AS56" i="2"/>
  <c r="AT56" i="2"/>
  <c r="AU56" i="2"/>
  <c r="AV56" i="2"/>
  <c r="AR57" i="2"/>
  <c r="AS57" i="2"/>
  <c r="AT57" i="2"/>
  <c r="AU57" i="2"/>
  <c r="AV57" i="2"/>
  <c r="AR58" i="2"/>
  <c r="AS58" i="2"/>
  <c r="AT58" i="2"/>
  <c r="AU58" i="2"/>
  <c r="AV58" i="2"/>
  <c r="AR59" i="2"/>
  <c r="AS59" i="2"/>
  <c r="AT59" i="2"/>
  <c r="AU59" i="2"/>
  <c r="AV59" i="2"/>
  <c r="AR60" i="2"/>
  <c r="AS60" i="2"/>
  <c r="AT60" i="2"/>
  <c r="AU60" i="2"/>
  <c r="AV60" i="2"/>
  <c r="AR61" i="2"/>
  <c r="AS61" i="2"/>
  <c r="AT61" i="2"/>
  <c r="AU61" i="2"/>
  <c r="AV61" i="2"/>
  <c r="AR62" i="2"/>
  <c r="AS62" i="2"/>
  <c r="AT62" i="2"/>
  <c r="AU62" i="2"/>
  <c r="AV62" i="2"/>
  <c r="AR63" i="2"/>
  <c r="AS63" i="2"/>
  <c r="AT63" i="2"/>
  <c r="AU63" i="2"/>
  <c r="AV63" i="2"/>
  <c r="AR64" i="2"/>
  <c r="AS64" i="2"/>
  <c r="AT64" i="2"/>
  <c r="AU64" i="2"/>
  <c r="AV64" i="2"/>
  <c r="AR65" i="2"/>
  <c r="AS65" i="2"/>
  <c r="AT65" i="2"/>
  <c r="AU65" i="2"/>
  <c r="AV65" i="2"/>
  <c r="AR66" i="2"/>
  <c r="AS66" i="2"/>
  <c r="AT66" i="2"/>
  <c r="AU66" i="2"/>
  <c r="AV66" i="2"/>
  <c r="AR67" i="2"/>
  <c r="AS67" i="2"/>
  <c r="AT67" i="2"/>
  <c r="AU67" i="2"/>
  <c r="AV67" i="2"/>
  <c r="AR68" i="2"/>
  <c r="AS68" i="2"/>
  <c r="AT68" i="2"/>
  <c r="AU68" i="2"/>
  <c r="AV68" i="2"/>
  <c r="AR69" i="2"/>
  <c r="AS69" i="2"/>
  <c r="AT69" i="2"/>
  <c r="AU69" i="2"/>
  <c r="AV69" i="2"/>
  <c r="AR70" i="2"/>
  <c r="AS70" i="2"/>
  <c r="AT70" i="2"/>
  <c r="AU70" i="2"/>
  <c r="AV70" i="2"/>
  <c r="AR71" i="2"/>
  <c r="AS71" i="2"/>
  <c r="AT71" i="2"/>
  <c r="AU71" i="2"/>
  <c r="AV71" i="2"/>
  <c r="AR72" i="2"/>
  <c r="AS72" i="2"/>
  <c r="AT72" i="2"/>
  <c r="AU72" i="2"/>
  <c r="AV72" i="2"/>
  <c r="AR73" i="2"/>
  <c r="AS73" i="2"/>
  <c r="AT73" i="2"/>
  <c r="AU73" i="2"/>
  <c r="AV73" i="2"/>
  <c r="AR74" i="2"/>
  <c r="AS74" i="2"/>
  <c r="AT74" i="2"/>
  <c r="AU74" i="2"/>
  <c r="AV74" i="2"/>
  <c r="AR75" i="2"/>
  <c r="AS75" i="2"/>
  <c r="AT75" i="2"/>
  <c r="AU75" i="2"/>
  <c r="AV75" i="2"/>
  <c r="AR76" i="2"/>
  <c r="AS76" i="2"/>
  <c r="AT76" i="2"/>
  <c r="AU76" i="2"/>
  <c r="AV76" i="2"/>
  <c r="AR77" i="2"/>
  <c r="AS77" i="2"/>
  <c r="AT77" i="2"/>
  <c r="AU77" i="2"/>
  <c r="AV77" i="2"/>
  <c r="AR78" i="2"/>
  <c r="AS78" i="2"/>
  <c r="AT78" i="2"/>
  <c r="AU78" i="2"/>
  <c r="AV78" i="2"/>
  <c r="AR79" i="2"/>
  <c r="AS79" i="2"/>
  <c r="AT79" i="2"/>
  <c r="AU79" i="2"/>
  <c r="AV79" i="2"/>
  <c r="AR80" i="2"/>
  <c r="AS80" i="2"/>
  <c r="AT80" i="2"/>
  <c r="AU80" i="2"/>
  <c r="AV80" i="2"/>
  <c r="AR81" i="2"/>
  <c r="AS81" i="2"/>
  <c r="AT81" i="2"/>
  <c r="AU81" i="2"/>
  <c r="AV81" i="2"/>
  <c r="AR82" i="2"/>
  <c r="AS82" i="2"/>
  <c r="AT82" i="2"/>
  <c r="AU82" i="2"/>
  <c r="AV82" i="2"/>
  <c r="AR83" i="2"/>
  <c r="AS83" i="2"/>
  <c r="AT83" i="2"/>
  <c r="AU83" i="2"/>
  <c r="AV83" i="2"/>
  <c r="AR84" i="2"/>
  <c r="AS84" i="2"/>
  <c r="AT84" i="2"/>
  <c r="AU84" i="2"/>
  <c r="AV84" i="2"/>
  <c r="AR85" i="2"/>
  <c r="AS85" i="2"/>
  <c r="AT85" i="2"/>
  <c r="AU85" i="2"/>
  <c r="AV85" i="2"/>
  <c r="AR86" i="2"/>
  <c r="AS86" i="2"/>
  <c r="AT86" i="2"/>
  <c r="AU86" i="2"/>
  <c r="AV86" i="2"/>
  <c r="AR87" i="2"/>
  <c r="AS87" i="2"/>
  <c r="AT87" i="2"/>
  <c r="AU87" i="2"/>
  <c r="AV87" i="2"/>
  <c r="AR88" i="2"/>
  <c r="AS88" i="2"/>
  <c r="AT88" i="2"/>
  <c r="AU88" i="2"/>
  <c r="AV88" i="2"/>
  <c r="AR89" i="2"/>
  <c r="AS89" i="2"/>
  <c r="AT89" i="2"/>
  <c r="AU89" i="2"/>
  <c r="AV89" i="2"/>
  <c r="AR90" i="2"/>
  <c r="AS90" i="2"/>
  <c r="AT90" i="2"/>
  <c r="AU90" i="2"/>
  <c r="AV90" i="2"/>
  <c r="AR91" i="2"/>
  <c r="AS91" i="2"/>
  <c r="AT91" i="2"/>
  <c r="AU91" i="2"/>
  <c r="AV91" i="2"/>
  <c r="AR92" i="2"/>
  <c r="AS92" i="2"/>
  <c r="AT92" i="2"/>
  <c r="AU92" i="2"/>
  <c r="AV92" i="2"/>
  <c r="AR93" i="2"/>
  <c r="AS93" i="2"/>
  <c r="AT93" i="2"/>
  <c r="AU93" i="2"/>
  <c r="AV93" i="2"/>
  <c r="AR94" i="2"/>
  <c r="AS94" i="2"/>
  <c r="AT94" i="2"/>
  <c r="AU94" i="2"/>
  <c r="AV94" i="2"/>
  <c r="AR95" i="2"/>
  <c r="AS95" i="2"/>
  <c r="AT95" i="2"/>
  <c r="AU95" i="2"/>
  <c r="AV95" i="2"/>
  <c r="AR96" i="2"/>
  <c r="AS96" i="2"/>
  <c r="AT96" i="2"/>
  <c r="AU96" i="2"/>
  <c r="AV96" i="2"/>
  <c r="AR97" i="2"/>
  <c r="AS97" i="2"/>
  <c r="AT97" i="2"/>
  <c r="AU97" i="2"/>
  <c r="AV97" i="2"/>
  <c r="AR98" i="2"/>
  <c r="AS98" i="2"/>
  <c r="AT98" i="2"/>
  <c r="AU98" i="2"/>
  <c r="AV98" i="2"/>
  <c r="AR99" i="2"/>
  <c r="AS99" i="2"/>
  <c r="AT99" i="2"/>
  <c r="AU99" i="2"/>
  <c r="AV99" i="2"/>
  <c r="AR100" i="2"/>
  <c r="AS100" i="2"/>
  <c r="AT100" i="2"/>
  <c r="AU100" i="2"/>
  <c r="AV100" i="2"/>
  <c r="AR101" i="2"/>
  <c r="AS101" i="2"/>
  <c r="AT101" i="2"/>
  <c r="AU101" i="2"/>
  <c r="AV101" i="2"/>
  <c r="AR102" i="2"/>
  <c r="AS102" i="2"/>
  <c r="AT102" i="2"/>
  <c r="AU102" i="2"/>
  <c r="AV102" i="2"/>
  <c r="AR103" i="2"/>
  <c r="AS103" i="2"/>
  <c r="AT103" i="2"/>
  <c r="AU103" i="2"/>
  <c r="AV103" i="2"/>
  <c r="AR104" i="2"/>
  <c r="AS104" i="2"/>
  <c r="AT104" i="2"/>
  <c r="AU104" i="2"/>
  <c r="AV104" i="2"/>
  <c r="AR105" i="2"/>
  <c r="AS105" i="2"/>
  <c r="AT105" i="2"/>
  <c r="AU105" i="2"/>
  <c r="AV105" i="2"/>
  <c r="AR106" i="2"/>
  <c r="AS106" i="2"/>
  <c r="AT106" i="2"/>
  <c r="AU106" i="2"/>
  <c r="AV106" i="2"/>
  <c r="AR107" i="2"/>
  <c r="AS107" i="2"/>
  <c r="AT107" i="2"/>
  <c r="AU107" i="2"/>
  <c r="AV107" i="2"/>
  <c r="AR108" i="2"/>
  <c r="AS108" i="2"/>
  <c r="AT108" i="2"/>
  <c r="AU108" i="2"/>
  <c r="AV108" i="2"/>
  <c r="AR109" i="2"/>
  <c r="AS109" i="2"/>
  <c r="AT109" i="2"/>
  <c r="AU109" i="2"/>
  <c r="AV109" i="2"/>
  <c r="AR110" i="2"/>
  <c r="AS110" i="2"/>
  <c r="AT110" i="2"/>
  <c r="AU110" i="2"/>
  <c r="AV110" i="2"/>
  <c r="AR111" i="2"/>
  <c r="AS111" i="2"/>
  <c r="AT111" i="2"/>
  <c r="AU111" i="2"/>
  <c r="AV111" i="2"/>
  <c r="AR112" i="2"/>
  <c r="AS112" i="2"/>
  <c r="AT112" i="2"/>
  <c r="AU112" i="2"/>
  <c r="AV112" i="2"/>
  <c r="AR113" i="2"/>
  <c r="AS113" i="2"/>
  <c r="AT113" i="2"/>
  <c r="AU113" i="2"/>
  <c r="AV113" i="2"/>
  <c r="AR114" i="2"/>
  <c r="AS114" i="2"/>
  <c r="AT114" i="2"/>
  <c r="AU114" i="2"/>
  <c r="AV114" i="2"/>
  <c r="AR115" i="2"/>
  <c r="AS115" i="2"/>
  <c r="AT115" i="2"/>
  <c r="AU115" i="2"/>
  <c r="AV115" i="2"/>
  <c r="AR116" i="2"/>
  <c r="AS116" i="2"/>
  <c r="AT116" i="2"/>
  <c r="AU116" i="2"/>
  <c r="AV116" i="2"/>
  <c r="AR117" i="2"/>
  <c r="AS117" i="2"/>
  <c r="AT117" i="2"/>
  <c r="AU117" i="2"/>
  <c r="AV117" i="2"/>
  <c r="AR118" i="2"/>
  <c r="AS118" i="2"/>
  <c r="AT118" i="2"/>
  <c r="AU118" i="2"/>
  <c r="AV118" i="2"/>
  <c r="AR119" i="2"/>
  <c r="AS119" i="2"/>
  <c r="AT119" i="2"/>
  <c r="AU119" i="2"/>
  <c r="AV119" i="2"/>
  <c r="AR120" i="2"/>
  <c r="AS120" i="2"/>
  <c r="AT120" i="2"/>
  <c r="AU120" i="2"/>
  <c r="AV120" i="2"/>
  <c r="AR121" i="2"/>
  <c r="AS121" i="2"/>
  <c r="AT121" i="2"/>
  <c r="AU121" i="2"/>
  <c r="AV121" i="2"/>
  <c r="AR122" i="2"/>
  <c r="AS122" i="2"/>
  <c r="AT122" i="2"/>
  <c r="AU122" i="2"/>
  <c r="AV122" i="2"/>
  <c r="AV5" i="2"/>
  <c r="AU5" i="2"/>
  <c r="AT5" i="2"/>
  <c r="AS5" i="2"/>
  <c r="AR5" i="2"/>
  <c r="Y5" i="2"/>
  <c r="Y6" i="2" s="1"/>
  <c r="Y8" i="2" s="1"/>
  <c r="X5" i="2"/>
  <c r="X6" i="2" s="1"/>
  <c r="X8" i="2" s="1"/>
  <c r="W5" i="2"/>
  <c r="W6" i="2" s="1"/>
  <c r="W8" i="2" s="1"/>
  <c r="V5" i="2"/>
  <c r="V6" i="2" s="1"/>
  <c r="V8" i="2" s="1"/>
  <c r="U5" i="2"/>
  <c r="U6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5" i="2"/>
  <c r="BB46" i="2" l="1"/>
  <c r="BB11" i="2"/>
  <c r="BB14" i="2"/>
  <c r="BB45" i="2"/>
  <c r="AW36" i="2"/>
  <c r="AW12" i="2"/>
  <c r="AW80" i="2"/>
  <c r="AW100" i="2"/>
  <c r="AW76" i="2"/>
  <c r="AW68" i="2"/>
  <c r="AW112" i="2"/>
  <c r="AW116" i="2"/>
  <c r="AW56" i="2"/>
  <c r="AW120" i="2"/>
  <c r="AW108" i="2"/>
  <c r="AW104" i="2"/>
  <c r="AW32" i="2"/>
  <c r="AW52" i="2"/>
  <c r="AW40" i="2"/>
  <c r="AW8" i="2"/>
  <c r="AW72" i="2"/>
  <c r="AW92" i="2"/>
  <c r="AW24" i="2"/>
  <c r="AW20" i="2"/>
  <c r="AW16" i="2"/>
  <c r="AW5" i="2"/>
  <c r="AW119" i="2"/>
  <c r="AW115" i="2"/>
  <c r="AW111" i="2"/>
  <c r="AW107" i="2"/>
  <c r="AW103" i="2"/>
  <c r="AW99" i="2"/>
  <c r="AW95" i="2"/>
  <c r="AW91" i="2"/>
  <c r="AW87" i="2"/>
  <c r="AW83" i="2"/>
  <c r="AW79" i="2"/>
  <c r="AW75" i="2"/>
  <c r="AW71" i="2"/>
  <c r="AW67" i="2"/>
  <c r="AW63" i="2"/>
  <c r="AW59" i="2"/>
  <c r="AW55" i="2"/>
  <c r="AW51" i="2"/>
  <c r="AW47" i="2"/>
  <c r="AW43" i="2"/>
  <c r="AW39" i="2"/>
  <c r="AW35" i="2"/>
  <c r="AW31" i="2"/>
  <c r="AW27" i="2"/>
  <c r="AW23" i="2"/>
  <c r="AW19" i="2"/>
  <c r="AW15" i="2"/>
  <c r="AW11" i="2"/>
  <c r="AW7" i="2"/>
  <c r="AW96" i="2"/>
  <c r="AW88" i="2"/>
  <c r="AW84" i="2"/>
  <c r="AW64" i="2"/>
  <c r="AW122" i="2"/>
  <c r="AW118" i="2"/>
  <c r="AW114" i="2"/>
  <c r="AW110" i="2"/>
  <c r="AW106" i="2"/>
  <c r="AW102" i="2"/>
  <c r="AW98" i="2"/>
  <c r="AW94" i="2"/>
  <c r="AW90" i="2"/>
  <c r="AW86" i="2"/>
  <c r="AW82" i="2"/>
  <c r="AW78" i="2"/>
  <c r="AW74" i="2"/>
  <c r="AW70" i="2"/>
  <c r="AW66" i="2"/>
  <c r="AW62" i="2"/>
  <c r="AW58" i="2"/>
  <c r="AW54" i="2"/>
  <c r="AW50" i="2"/>
  <c r="AW46" i="2"/>
  <c r="AW42" i="2"/>
  <c r="AW38" i="2"/>
  <c r="AW34" i="2"/>
  <c r="AW30" i="2"/>
  <c r="AW26" i="2"/>
  <c r="AW22" i="2"/>
  <c r="AW18" i="2"/>
  <c r="AW14" i="2"/>
  <c r="AW10" i="2"/>
  <c r="AW6" i="2"/>
  <c r="AW60" i="2"/>
  <c r="AW48" i="2"/>
  <c r="AW44" i="2"/>
  <c r="AW28" i="2"/>
  <c r="AW121" i="2"/>
  <c r="AW117" i="2"/>
  <c r="AW113" i="2"/>
  <c r="AW109" i="2"/>
  <c r="AW105" i="2"/>
  <c r="AW101" i="2"/>
  <c r="AW97" i="2"/>
  <c r="AW93" i="2"/>
  <c r="AW89" i="2"/>
  <c r="AW85" i="2"/>
  <c r="AW81" i="2"/>
  <c r="AW77" i="2"/>
  <c r="AW73" i="2"/>
  <c r="AW69" i="2"/>
  <c r="AW65" i="2"/>
  <c r="AW61" i="2"/>
  <c r="AW57" i="2"/>
  <c r="AW53" i="2"/>
  <c r="AW49" i="2"/>
  <c r="AW45" i="2"/>
  <c r="AW41" i="2"/>
  <c r="AW37" i="2"/>
  <c r="AW33" i="2"/>
  <c r="AW29" i="2"/>
  <c r="AW25" i="2"/>
  <c r="AW21" i="2"/>
  <c r="AW17" i="2"/>
  <c r="AW13" i="2"/>
  <c r="AW9" i="2"/>
  <c r="BB13" i="2"/>
  <c r="Y7" i="2"/>
  <c r="W7" i="2"/>
  <c r="V7" i="2"/>
  <c r="U8" i="2"/>
  <c r="U7" i="2"/>
  <c r="X7" i="2"/>
</calcChain>
</file>

<file path=xl/sharedStrings.xml><?xml version="1.0" encoding="utf-8"?>
<sst xmlns="http://schemas.openxmlformats.org/spreadsheetml/2006/main" count="1518" uniqueCount="267">
  <si>
    <t>Rank</t>
  </si>
  <si>
    <t>Film</t>
  </si>
  <si>
    <t>Country of Origin</t>
  </si>
  <si>
    <t>Weekend Gross</t>
  </si>
  <si>
    <t>Distributor</t>
  </si>
  <si>
    <t>% change on last week</t>
  </si>
  <si>
    <t>Weeks on release</t>
  </si>
  <si>
    <t>Number of cinemas</t>
  </si>
  <si>
    <t>Site average</t>
  </si>
  <si>
    <t>Total Gross to date</t>
  </si>
  <si>
    <t>Indiana Jones And The Dial Of Destiny</t>
  </si>
  <si>
    <t>UK/USA</t>
  </si>
  <si>
    <t>Disney</t>
  </si>
  <si>
    <t>-</t>
  </si>
  <si>
    <t>Spider-Man: Across The Spider-Verse</t>
  </si>
  <si>
    <t>USA</t>
  </si>
  <si>
    <t>Sony Pictures</t>
  </si>
  <si>
    <t>Ruby Gillman, Teenage Kraken</t>
  </si>
  <si>
    <t>Universal</t>
  </si>
  <si>
    <t>The Little Mermaid</t>
  </si>
  <si>
    <t>Asteroid City</t>
  </si>
  <si>
    <t>No Hard Feelings</t>
  </si>
  <si>
    <t>The Flash</t>
  </si>
  <si>
    <t>Warner Bros</t>
  </si>
  <si>
    <t>Transformers: Rise Of The Beasts</t>
  </si>
  <si>
    <t>Paramount</t>
  </si>
  <si>
    <t>Carry On Jatta 3</t>
  </si>
  <si>
    <t>Ind</t>
  </si>
  <si>
    <t>Bakrania Media</t>
  </si>
  <si>
    <t>Satyaprem Ki Katha</t>
  </si>
  <si>
    <t>Guardians Of The Galaxy Vol. 3</t>
  </si>
  <si>
    <t>The Boogeyman</t>
  </si>
  <si>
    <t>Matthew Bourne's Sleeping Beauty 2023 (Ballet)</t>
  </si>
  <si>
    <t>UK</t>
  </si>
  <si>
    <t>Trafalgar</t>
  </si>
  <si>
    <t>The Super Mario Bros. Movie</t>
  </si>
  <si>
    <t>USA/Jpn</t>
  </si>
  <si>
    <t>Greatest Days</t>
  </si>
  <si>
    <t>UK/Che</t>
  </si>
  <si>
    <t>Elysian Film Group Distribution</t>
  </si>
  <si>
    <t>Fast X</t>
  </si>
  <si>
    <t>The Shining (Re: 2022)</t>
  </si>
  <si>
    <t>Park Circus</t>
  </si>
  <si>
    <t>The Wicker Man: 50th Anniversary Release (The Final Cut - 4K Restoration)</t>
  </si>
  <si>
    <t>StudioCanal</t>
  </si>
  <si>
    <t>Peppa Pig: Festival of Fun</t>
  </si>
  <si>
    <t>eOne Films</t>
  </si>
  <si>
    <t>Fleabag - NT Live 2019 (Re: 2023) (Theatre)</t>
  </si>
  <si>
    <t>National Theatre</t>
  </si>
  <si>
    <t>The Last Rider</t>
  </si>
  <si>
    <t>Dogwoof</t>
  </si>
  <si>
    <t>Antarctica 3D</t>
  </si>
  <si>
    <t>UK/Can/USA</t>
  </si>
  <si>
    <t>Independent</t>
  </si>
  <si>
    <t>The Dark Knight Rises</t>
  </si>
  <si>
    <t>The Unlikely Pilgrimage Of Harold Fry</t>
  </si>
  <si>
    <t>Pretty Red Dress</t>
  </si>
  <si>
    <t>BFI</t>
  </si>
  <si>
    <t>Hey Duggee At The Cinema 2</t>
  </si>
  <si>
    <t>Vue Entertainment</t>
  </si>
  <si>
    <t>Shaun Of The Dead</t>
  </si>
  <si>
    <t>United International Pictures</t>
  </si>
  <si>
    <t>Inception: 10th Anniversary</t>
  </si>
  <si>
    <t>Barrel Children: The Families Windrush Left Behind</t>
  </si>
  <si>
    <t>Dr. Strangelove Or How I Learned To Stop Worrying And Love The Bomb (Re: 2019) &amp; Stanley Kubrick Considers The Bomb</t>
  </si>
  <si>
    <t>Roald Dahl’s Matilda The Musical</t>
  </si>
  <si>
    <t>Good – NT Live 2023 (Theatre)</t>
  </si>
  <si>
    <t>The Hunting Of The Snark</t>
  </si>
  <si>
    <t>Local Hero (40th Anniversary)</t>
  </si>
  <si>
    <t>Best Of Enemies – NT Live 2023 (Theatre)</t>
  </si>
  <si>
    <t>Medusa Deluxe</t>
  </si>
  <si>
    <t>MUBI</t>
  </si>
  <si>
    <t>Inland</t>
  </si>
  <si>
    <t>Verve</t>
  </si>
  <si>
    <t>Heathers: The Musical</t>
  </si>
  <si>
    <t>Kaleidoscope</t>
  </si>
  <si>
    <t>Exhibition on Screen: Michelangelo - Love and Death (Exhibition)</t>
  </si>
  <si>
    <t>Seventh Art Production</t>
  </si>
  <si>
    <t>Maamannan</t>
  </si>
  <si>
    <t>Ahimsa Entertainment</t>
  </si>
  <si>
    <t>La Syndicaliste</t>
  </si>
  <si>
    <t>Fra</t>
  </si>
  <si>
    <t>Modern Films</t>
  </si>
  <si>
    <t>Ruby House</t>
  </si>
  <si>
    <t>Egy</t>
  </si>
  <si>
    <t>Ceema Entertainment</t>
  </si>
  <si>
    <t>Teri Meri Kahaniyaan</t>
  </si>
  <si>
    <t>Hum Network TV</t>
  </si>
  <si>
    <t>Samajavaragamana</t>
  </si>
  <si>
    <t>2G Entertainments Ltd</t>
  </si>
  <si>
    <t>Spy</t>
  </si>
  <si>
    <t>Radha Krishna Entertainments</t>
  </si>
  <si>
    <t>Mother &amp; Son</t>
  </si>
  <si>
    <t>Picture House Entertainment</t>
  </si>
  <si>
    <t>Maamannan (Ireland)</t>
  </si>
  <si>
    <t>Satyaprem Ki Katha (Ireland)</t>
  </si>
  <si>
    <t>Bookstore Hello</t>
  </si>
  <si>
    <t>Bulldog Film Distribution</t>
  </si>
  <si>
    <t>Small, Slow But Steady</t>
  </si>
  <si>
    <t>Jpn</t>
  </si>
  <si>
    <t>Blue Finch Film Releasing</t>
  </si>
  <si>
    <t>Lifemark</t>
  </si>
  <si>
    <t>Jade Films</t>
  </si>
  <si>
    <t>BFI Weekend Box Office 30/06/2023 - 02/07/2023</t>
  </si>
  <si>
    <t>Elemental</t>
  </si>
  <si>
    <t>Insidious: The Red Door</t>
  </si>
  <si>
    <t>USA/Can</t>
  </si>
  <si>
    <t>Smoking Causes Coughing</t>
  </si>
  <si>
    <t>Name Me Lawand</t>
  </si>
  <si>
    <t>Neeyat</t>
  </si>
  <si>
    <t>UK/Ind</t>
  </si>
  <si>
    <t>The Octonauts &amp; The Great Summer Adventure</t>
  </si>
  <si>
    <t>UK/USA/Can/Irl</t>
  </si>
  <si>
    <t>National Amusements UK</t>
  </si>
  <si>
    <t>Ziggy Stardust: The Global Premiere</t>
  </si>
  <si>
    <t>Unique X/Graft Entertainment</t>
  </si>
  <si>
    <t>Dunkirk</t>
  </si>
  <si>
    <t>Exhibition on Screen: The Artist's Garden - American Impressionism (Exhibition)</t>
  </si>
  <si>
    <t>Exhibition On Screen: Tokyo Stories 2023 (Exhibition)</t>
  </si>
  <si>
    <t>ODESZA: The Last Goodbye Cinematic Experience (Concert)</t>
  </si>
  <si>
    <t>Rangabali</t>
  </si>
  <si>
    <t>DG Tech</t>
  </si>
  <si>
    <t>The Damned Don't Cry</t>
  </si>
  <si>
    <t>Fra/Bel/Mor</t>
  </si>
  <si>
    <t>Curzon</t>
  </si>
  <si>
    <t>18 Plus</t>
  </si>
  <si>
    <t>RFT Films</t>
  </si>
  <si>
    <t>Rudolf Nureyev's Don Quixote (Ballet)</t>
  </si>
  <si>
    <t>Aus/USA</t>
  </si>
  <si>
    <t>CinemaLive</t>
  </si>
  <si>
    <t>Shabu</t>
  </si>
  <si>
    <t>Nld/Bel</t>
  </si>
  <si>
    <t>Tape</t>
  </si>
  <si>
    <t>One More Chance</t>
  </si>
  <si>
    <t>HKg</t>
  </si>
  <si>
    <t>Magnum Films</t>
  </si>
  <si>
    <t>Aar Paar</t>
  </si>
  <si>
    <t>Pak</t>
  </si>
  <si>
    <t>White Hill Studios</t>
  </si>
  <si>
    <t>BFI Weekend Box Office 07/07/2023 - 09/07/2023</t>
  </si>
  <si>
    <t>Mission: Impossible - Dead Reckoning Part One</t>
  </si>
  <si>
    <t>Oklahoma! Starring Hugh Jackman (Musical)</t>
  </si>
  <si>
    <t>Lost In The Stars</t>
  </si>
  <si>
    <t>Chn</t>
  </si>
  <si>
    <t>Trinity/Cine Asia</t>
  </si>
  <si>
    <t>Maaveeran</t>
  </si>
  <si>
    <t>Puffin Rock And The New Friends (Ireland)</t>
  </si>
  <si>
    <t>UK/Irl/Chn</t>
  </si>
  <si>
    <t>Wildcard</t>
  </si>
  <si>
    <t>Squaring The Circle</t>
  </si>
  <si>
    <t>A Kind Of Kidnapping</t>
  </si>
  <si>
    <t>2001: A Space Odyssey (Re: 2018)</t>
  </si>
  <si>
    <t>Tenet</t>
  </si>
  <si>
    <t>Tunnel To Summer, The Exit Of Goodbyes</t>
  </si>
  <si>
    <t>Anime</t>
  </si>
  <si>
    <t>Baby</t>
  </si>
  <si>
    <t>Dreamz Entertainment</t>
  </si>
  <si>
    <t>While We Watched</t>
  </si>
  <si>
    <t>Ind/UK</t>
  </si>
  <si>
    <t>Met Film Distribution</t>
  </si>
  <si>
    <t>Kade Dade Diyan Kade Pote Diyan</t>
  </si>
  <si>
    <t>Rhythm Boyz Entertainment</t>
  </si>
  <si>
    <t>Pinocchio: A True Story</t>
  </si>
  <si>
    <t>Rus/Hun</t>
  </si>
  <si>
    <t>Miracle/Dazzler</t>
  </si>
  <si>
    <t>Maaveeran (Ireland)</t>
  </si>
  <si>
    <t>Medusa</t>
  </si>
  <si>
    <t>Bra</t>
  </si>
  <si>
    <t>Peccadillo</t>
  </si>
  <si>
    <t>Baby (Ireland)</t>
  </si>
  <si>
    <t>Vajood</t>
  </si>
  <si>
    <t>Masala Life</t>
  </si>
  <si>
    <t>BFI Weekend Box Office 14/07/2023 - 16/07/2023</t>
  </si>
  <si>
    <t>Barbie</t>
  </si>
  <si>
    <t>Oppenheimer</t>
  </si>
  <si>
    <t>CoComelon: Best Of Episodes</t>
  </si>
  <si>
    <t>USA/UK</t>
  </si>
  <si>
    <t>My Name Is Alfred Hitchcock</t>
  </si>
  <si>
    <t>The Killing of a Sacred Deer</t>
  </si>
  <si>
    <t>Beautiful Thing</t>
  </si>
  <si>
    <t>FilmFour</t>
  </si>
  <si>
    <t>Exhibition on Screen: I, Claude Monet 2018 (Exhibition)</t>
  </si>
  <si>
    <t>The Secret Kingdom</t>
  </si>
  <si>
    <t>Aus</t>
  </si>
  <si>
    <t>Signature Entertainment</t>
  </si>
  <si>
    <t>Kolai</t>
  </si>
  <si>
    <t>Tufang</t>
  </si>
  <si>
    <t>The White Storm 3</t>
  </si>
  <si>
    <t>HKg/Chn</t>
  </si>
  <si>
    <t>CMC Pictures</t>
  </si>
  <si>
    <t>Annapurna Photo Studio</t>
  </si>
  <si>
    <t>Abhyuham</t>
  </si>
  <si>
    <t>Ajmer 92</t>
  </si>
  <si>
    <t>Reliance Entertainment</t>
  </si>
  <si>
    <t>Yaaluwoda Yaaluida</t>
  </si>
  <si>
    <t>Lka</t>
  </si>
  <si>
    <t>Inidi Entertainment</t>
  </si>
  <si>
    <t>BFI Weekend Box Office 21/07/2023 - 23/07/2023</t>
  </si>
  <si>
    <t>Talk To Me</t>
  </si>
  <si>
    <t>Aus/UK</t>
  </si>
  <si>
    <t>Altitude</t>
  </si>
  <si>
    <t>Rocky Aur Rani Kii Prem Kahaani</t>
  </si>
  <si>
    <t>Moviegoers</t>
  </si>
  <si>
    <t>Bro</t>
  </si>
  <si>
    <t>Mavka: The Forest Song</t>
  </si>
  <si>
    <t>Ukr/USA</t>
  </si>
  <si>
    <t>Reinventing Elvis: The '68 Comeback</t>
  </si>
  <si>
    <t>Peppa Pig: The Golden Boots</t>
  </si>
  <si>
    <t>The Favourite</t>
  </si>
  <si>
    <t>UK/USA/Ire</t>
  </si>
  <si>
    <t>20th Century Fox</t>
  </si>
  <si>
    <t>Brassed Off (Re: 2021)</t>
  </si>
  <si>
    <t>Exhibition On Screen: Hopper - An American Love Story (Exhibition)</t>
  </si>
  <si>
    <t>The Virgin Suicides (4K Restoration)</t>
  </si>
  <si>
    <t>DD Returns</t>
  </si>
  <si>
    <t>Tag</t>
  </si>
  <si>
    <t>Bro (Ireland)</t>
  </si>
  <si>
    <t>Akshaya Traders</t>
  </si>
  <si>
    <t>Hostel Hudugaru Bekagiddare</t>
  </si>
  <si>
    <t>Sandalwood</t>
  </si>
  <si>
    <t>Baato</t>
  </si>
  <si>
    <t>USA/Npl</t>
  </si>
  <si>
    <t>Tull Stories</t>
  </si>
  <si>
    <t>Let's Get Married</t>
  </si>
  <si>
    <t>BFI Weekend Box Office 28/07/2023 - 30/07/2023</t>
  </si>
  <si>
    <t>Названия строк</t>
  </si>
  <si>
    <t>Общий итог</t>
  </si>
  <si>
    <t>Сумма по полю Weekend Gross</t>
  </si>
  <si>
    <t>Сумма по полю Number of cinemas</t>
  </si>
  <si>
    <t>Названия столбцов</t>
  </si>
  <si>
    <t>max weekend gross</t>
  </si>
  <si>
    <t>max # of cinemas</t>
  </si>
  <si>
    <t>avg</t>
  </si>
  <si>
    <t>BFI Weekend Box Office</t>
  </si>
  <si>
    <t>Weekend 30/06/2023 - 02/07/2023</t>
  </si>
  <si>
    <t>Weekend 07/07/2023 - 09/07/2023</t>
  </si>
  <si>
    <t>Weekend 14/07/2023 - 16/07/2023</t>
  </si>
  <si>
    <t>Weekend 21/07/2023 - 23/07/2023</t>
  </si>
  <si>
    <t>Weekend 28/07/2023 - 30/07/2023</t>
  </si>
  <si>
    <t>Analytical commentary</t>
  </si>
  <si>
    <t>Various leaders through the the first 3 weekends of July which were pushed aside by Barbie since its opening week in terms of weekend gross</t>
  </si>
  <si>
    <t>Indiana Jones And The Dial Of Destiny dominated the first 3 weekends of July to be replaced in leadership by Barbie since its opening week in number of cinemas</t>
  </si>
  <si>
    <t>Max weekend gross</t>
  </si>
  <si>
    <t>Max number of cinemas</t>
  </si>
  <si>
    <t>timeline</t>
  </si>
  <si>
    <t>Max weekend gross (by country of origin)</t>
  </si>
  <si>
    <t>Films produced by collaboration of the UK and the US dominated throughout July in terms of weekend gross</t>
  </si>
  <si>
    <t>sales decline due to Barbieheimer release</t>
  </si>
  <si>
    <t>Total</t>
  </si>
  <si>
    <t>t1</t>
  </si>
  <si>
    <t>t2</t>
  </si>
  <si>
    <t>t3</t>
  </si>
  <si>
    <t>t4</t>
  </si>
  <si>
    <t>Average increase/decrease between weekends</t>
  </si>
  <si>
    <t>Ranking studios by Weekend Gross</t>
  </si>
  <si>
    <t>Warner Bros is on top and by a large margin (40% over Disney, which is second) primarily due to the success of Barbie</t>
  </si>
  <si>
    <t>In their first two weekends, Barbie and Oppenheimer made more than other 8 films in the box office (50.8 mln vs 49.7 mln) throughout July</t>
  </si>
  <si>
    <t xml:space="preserve">                                                                        timeline
film</t>
  </si>
  <si>
    <t xml:space="preserve">                                                                        timeline
studio</t>
  </si>
  <si>
    <t xml:space="preserve">                              timeline
indicator</t>
  </si>
  <si>
    <t>Out of films that screened all the weekends in a row, only Antarctica 3D and Hey Duggee At The Cinema 2 demonstrated net average growth in the box office</t>
  </si>
  <si>
    <t>Total Weekend Gross by country of origin (mln £)</t>
  </si>
  <si>
    <t>Total Weekend Gross by film (mln £)</t>
  </si>
  <si>
    <t>top total Weekend Gross, £</t>
  </si>
  <si>
    <t>top total Weekend Gross (films that screened all the weekends in a row), £</t>
  </si>
  <si>
    <t>top total Weekend Gross by studio, £</t>
  </si>
  <si>
    <t>Mission: Impossible - Dead Reckoning Part One suffered the most losses due to simultaneous release of Barbie and Oppenheimer with more than 70% decline (in the opening week). Other films from the top 10 saw their weekend gross decrease by 59% on average (weighted by total weekend gross)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</si>
</sst>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* #,##0.00_-;\-* #,##0.00_-;_-* \-??_-;_-@_-"/>
    <numFmt numFmtId="165" formatCode="_-&quot;£&quot;* #,##0_-;\-&quot;£&quot;* #,##0_-;_-&quot;£&quot;* &quot;-&quot;??_-;_-@_-"/>
    <numFmt numFmtId="166" formatCode="#,##0.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theme="1"/>
      <name val="Calibri"/>
      <family val="2"/>
    </font>
    <font>
      <sz val="10"/>
      <name val="Arial Unicode MS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00B05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8DD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7" tint="0.39997558519241921"/>
      </left>
      <right/>
      <top/>
      <bottom/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 diagonalDown="1">
      <left style="thin">
        <color theme="7" tint="0.39997558519241921"/>
      </left>
      <right/>
      <top style="thin">
        <color theme="7" tint="0.39997558519241921"/>
      </top>
      <bottom/>
      <diagonal style="thin">
        <color auto="1"/>
      </diagonal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theme="7" tint="0.39997558519241921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medium">
        <color theme="7" tint="0.39997558519241921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/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/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4" fillId="0" borderId="0" applyFill="0" applyBorder="0" applyAlignment="0" applyProtection="0"/>
  </cellStyleXfs>
  <cellXfs count="74">
    <xf numFmtId="0" fontId="0" fillId="0" borderId="0" xfId="0"/>
    <xf numFmtId="3" fontId="5" fillId="0" borderId="0" xfId="4" applyNumberFormat="1" applyFont="1" applyFill="1" applyBorder="1" applyAlignment="1" applyProtection="1">
      <alignment horizontal="right" indent="1"/>
    </xf>
    <xf numFmtId="0" fontId="0" fillId="0" borderId="0" xfId="0" applyAlignment="1">
      <alignment horizontal="left" indent="1"/>
    </xf>
    <xf numFmtId="165" fontId="0" fillId="0" borderId="0" xfId="1" applyNumberFormat="1" applyFont="1" applyFill="1" applyAlignment="1">
      <alignment horizontal="left" indent="1"/>
    </xf>
    <xf numFmtId="9" fontId="0" fillId="0" borderId="0" xfId="2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Alignment="1">
      <alignment horizontal="righ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9" fontId="0" fillId="0" borderId="0" xfId="2" applyFont="1"/>
    <xf numFmtId="1" fontId="3" fillId="2" borderId="0" xfId="3" applyNumberFormat="1" applyFont="1" applyFill="1" applyAlignment="1">
      <alignment horizontal="center" vertical="center" wrapText="1" shrinkToFit="1"/>
    </xf>
    <xf numFmtId="1" fontId="3" fillId="3" borderId="0" xfId="3" applyNumberFormat="1" applyFont="1" applyFill="1" applyAlignment="1">
      <alignment horizontal="center" vertical="center" wrapText="1" shrinkToFit="1"/>
    </xf>
    <xf numFmtId="9" fontId="9" fillId="8" borderId="0" xfId="2" applyFont="1" applyFill="1"/>
    <xf numFmtId="9" fontId="9" fillId="9" borderId="0" xfId="2" applyFont="1" applyFill="1"/>
    <xf numFmtId="0" fontId="0" fillId="8" borderId="0" xfId="0" applyFill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7" borderId="11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3" fontId="0" fillId="0" borderId="0" xfId="0" applyNumberFormat="1" applyBorder="1"/>
    <xf numFmtId="3" fontId="7" fillId="0" borderId="0" xfId="0" applyNumberFormat="1" applyFont="1" applyBorder="1"/>
    <xf numFmtId="9" fontId="9" fillId="11" borderId="0" xfId="2" applyFont="1" applyFill="1" applyBorder="1"/>
    <xf numFmtId="9" fontId="9" fillId="9" borderId="0" xfId="2" applyFont="1" applyFill="1" applyBorder="1"/>
    <xf numFmtId="0" fontId="0" fillId="0" borderId="8" xfId="0" applyBorder="1" applyAlignment="1">
      <alignment horizontal="right"/>
    </xf>
    <xf numFmtId="3" fontId="0" fillId="0" borderId="9" xfId="0" applyNumberFormat="1" applyBorder="1"/>
    <xf numFmtId="3" fontId="7" fillId="0" borderId="9" xfId="0" applyNumberFormat="1" applyFont="1" applyBorder="1"/>
    <xf numFmtId="9" fontId="9" fillId="9" borderId="9" xfId="2" applyFont="1" applyFill="1" applyBorder="1"/>
    <xf numFmtId="9" fontId="7" fillId="0" borderId="0" xfId="2" applyFont="1" applyBorder="1"/>
    <xf numFmtId="9" fontId="7" fillId="0" borderId="9" xfId="2" applyFont="1" applyBorder="1"/>
    <xf numFmtId="0" fontId="0" fillId="0" borderId="0" xfId="0" applyBorder="1"/>
    <xf numFmtId="0" fontId="0" fillId="0" borderId="9" xfId="0" applyBorder="1"/>
    <xf numFmtId="0" fontId="0" fillId="12" borderId="5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9" fontId="9" fillId="0" borderId="2" xfId="2" applyFont="1" applyBorder="1"/>
    <xf numFmtId="9" fontId="9" fillId="0" borderId="0" xfId="2" applyFont="1" applyBorder="1"/>
    <xf numFmtId="9" fontId="9" fillId="0" borderId="7" xfId="2" applyFont="1" applyBorder="1"/>
    <xf numFmtId="9" fontId="10" fillId="0" borderId="2" xfId="2" applyFont="1" applyBorder="1"/>
    <xf numFmtId="9" fontId="10" fillId="0" borderId="7" xfId="2" applyFont="1" applyBorder="1"/>
    <xf numFmtId="9" fontId="10" fillId="0" borderId="0" xfId="2" applyFont="1" applyBorder="1"/>
    <xf numFmtId="9" fontId="9" fillId="0" borderId="8" xfId="2" applyFont="1" applyBorder="1"/>
    <xf numFmtId="9" fontId="10" fillId="0" borderId="9" xfId="2" applyFont="1" applyBorder="1"/>
    <xf numFmtId="9" fontId="9" fillId="0" borderId="9" xfId="2" applyFont="1" applyBorder="1"/>
    <xf numFmtId="9" fontId="9" fillId="0" borderId="10" xfId="2" applyFont="1" applyBorder="1"/>
    <xf numFmtId="166" fontId="0" fillId="0" borderId="0" xfId="0" applyNumberFormat="1"/>
    <xf numFmtId="9" fontId="9" fillId="0" borderId="4" xfId="2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1" fillId="0" borderId="0" xfId="0" applyFont="1" applyBorder="1" applyAlignment="1">
      <alignment horizontal="center" vertical="center"/>
    </xf>
    <xf numFmtId="0" fontId="0" fillId="0" borderId="22" xfId="0" applyBorder="1"/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5">
    <cellStyle name="Comma 3 2 2" xfId="4" xr:uid="{FE36FB6B-5C78-4A8D-A8D2-EB44A70911B3}"/>
    <cellStyle name="Normal_Sheet1" xfId="3" xr:uid="{68CF20AB-E849-47CE-8993-2A2F2ED22167}"/>
    <cellStyle name="Денежный" xfId="1" builtinId="4"/>
    <cellStyle name="Обычный" xfId="0" builtinId="0"/>
    <cellStyle name="Процентный" xfId="2" builtinId="5"/>
  </cellStyles>
  <dxfs count="88"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fill>
        <patternFill patternType="none">
          <bgColor auto="1"/>
        </patternFill>
      </fill>
    </dxf>
    <dxf>
      <alignment horizontal="center" vertical="center" wrapText="1"/>
    </dxf>
    <dxf>
      <alignment horizontal="center" vertical="center"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Light16"/>
  <colors>
    <mruColors>
      <color rgb="FFE8DDFF"/>
      <color rgb="FFD0B9FF"/>
      <color rgb="FFC4A7FF"/>
      <color rgb="FF9966FF"/>
      <color rgb="FFFFEFFF"/>
      <color rgb="FFFFE7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pivot!$S$4</c:f>
              <c:strCache>
                <c:ptCount val="1"/>
                <c:pt idx="0">
                  <c:v>Total Weekend Gross by film (mln £)</c:v>
                </c:pt>
              </c:strCache>
            </c:strRef>
          </c:tx>
          <c:spPr>
            <a:noFill/>
            <a:ln>
              <a:solidFill>
                <a:schemeClr val="accent4">
                  <a:lumMod val="75000"/>
                </a:schemeClr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pivot!$R$5:$R$14</c:f>
              <c:strCache>
                <c:ptCount val="10"/>
                <c:pt idx="0">
                  <c:v>Barbie</c:v>
                </c:pt>
                <c:pt idx="1">
                  <c:v>Oppenheimer</c:v>
                </c:pt>
                <c:pt idx="2">
                  <c:v>Mission: Impossible - Dead Reckoning Part One</c:v>
                </c:pt>
                <c:pt idx="3">
                  <c:v>Indiana Jones And The Dial Of Destiny</c:v>
                </c:pt>
                <c:pt idx="4">
                  <c:v>Elemental</c:v>
                </c:pt>
                <c:pt idx="5">
                  <c:v>Insidious: The Red Door</c:v>
                </c:pt>
                <c:pt idx="6">
                  <c:v>Spider-Man: Across The Spider-Verse</c:v>
                </c:pt>
                <c:pt idx="7">
                  <c:v>The Little Mermaid</c:v>
                </c:pt>
                <c:pt idx="8">
                  <c:v>Asteroid City</c:v>
                </c:pt>
                <c:pt idx="9">
                  <c:v>Ruby Gillman, Teenage Kraken</c:v>
                </c:pt>
              </c:strCache>
            </c:strRef>
          </c:cat>
          <c:val>
            <c:numRef>
              <c:f>pivot!$S$5:$S$14</c:f>
              <c:numCache>
                <c:formatCode>#\ ##0.000</c:formatCode>
                <c:ptCount val="10"/>
                <c:pt idx="0">
                  <c:v>31.736084000000002</c:v>
                </c:pt>
                <c:pt idx="1">
                  <c:v>19.114142999999999</c:v>
                </c:pt>
                <c:pt idx="2">
                  <c:v>15.113493</c:v>
                </c:pt>
                <c:pt idx="3">
                  <c:v>13.077904</c:v>
                </c:pt>
                <c:pt idx="4">
                  <c:v>8.1291530000000005</c:v>
                </c:pt>
                <c:pt idx="5">
                  <c:v>4.6689379999999998</c:v>
                </c:pt>
                <c:pt idx="6">
                  <c:v>3.67882</c:v>
                </c:pt>
                <c:pt idx="7">
                  <c:v>1.875926</c:v>
                </c:pt>
                <c:pt idx="8">
                  <c:v>1.659054</c:v>
                </c:pt>
                <c:pt idx="9">
                  <c:v>1.5656639999999999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9-4251-BEE2-8CCD6F11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1982192"/>
        <c:axId val="1651982608"/>
      </c:barChart>
      <c:catAx>
        <c:axId val="165198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982608"/>
        <c:crosses val="autoZero"/>
        <c:auto val="1"/>
        <c:lblAlgn val="ctr"/>
        <c:lblOffset val="100"/>
        <c:noMultiLvlLbl val="0"/>
      </c:catAx>
      <c:valAx>
        <c:axId val="1651982608"/>
        <c:scaling>
          <c:orientation val="minMax"/>
        </c:scaling>
        <c:delete val="1"/>
        <c:axPos val="t"/>
        <c:numFmt formatCode="#\ ##0.000" sourceLinked="1"/>
        <c:majorTickMark val="none"/>
        <c:minorTickMark val="none"/>
        <c:tickLblPos val="nextTo"/>
        <c:crossAx val="16519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Total Weekend Gross by country of origin (mln £)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Total Weekend Gross by country of origin (mln £)</a:t>
          </a:r>
        </a:p>
      </cx:txPr>
    </cx:title>
    <cx:plotArea>
      <cx:plotAreaRegion>
        <cx:series layoutId="treemap" uniqueId="{C4DFBDFE-0426-4921-85B0-A2B8BD936A69}">
          <cx:tx>
            <cx:txData>
              <cx:f>_xlchart.v1.1</cx:f>
              <cx:v>Total Weekend Gross by country of origin (mln £)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ru-RU" sz="9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800"/>
                  </a:pPr>
                  <a:r>
                    <a:rPr lang="ru-RU" sz="18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 64,671</a:t>
                  </a:r>
                </a:p>
              </cx:txPr>
              <cx:visibility seriesName="0" categoryName="0" value="1"/>
              <cx:separator>, 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/>
                  </a:pPr>
                  <a:r>
                    <a:rPr lang="ru-RU" sz="16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 35,042</a:t>
                  </a:r>
                </a:p>
              </cx:txPr>
              <cx:visibility seriesName="0" categoryName="0" value="1"/>
              <cx:separator>, </cx:separato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/>
                  </a:pPr>
                  <a:r>
                    <a:rPr lang="ru-RU" sz="12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 4,669</a:t>
                  </a:r>
                </a:p>
              </cx:txPr>
              <cx:visibility seriesName="0" categoryName="0" value="1"/>
              <cx:separator>, </cx:separato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/>
                  </a:pPr>
                  <a:r>
                    <a:rPr lang="ru-RU" sz="12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 1,239</a:t>
                  </a:r>
                </a:p>
              </cx:txPr>
              <cx:visibility seriesName="0" categoryName="0" value="1"/>
              <cx:separator>, </cx:separato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ru-RU" sz="900" b="0" i="0" u="none" strike="noStrike" kern="1200" baseline="0">
                      <a:solidFill>
                        <a:schemeClr val="bg1"/>
                      </a:solidFill>
                      <a:latin typeface="Calibri" panose="020F0502020204030204"/>
                    </a:rPr>
                    <a:t> 0,644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ru-RU" sz="11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lt1"/>
    </a:solidFill>
    <a:ln w="12700" cap="flat" cmpd="sng" algn="ctr">
      <a:solidFill>
        <a:schemeClr val="accent4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22411</xdr:colOff>
      <xdr:row>9</xdr:row>
      <xdr:rowOff>11206</xdr:rowOff>
    </xdr:from>
    <xdr:to>
      <xdr:col>8</xdr:col>
      <xdr:colOff>3563470</xdr:colOff>
      <xdr:row>24</xdr:row>
      <xdr:rowOff>156882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F2FF983-2EC0-427E-90DE-9899E23C461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011" y="3306856"/>
              <a:ext cx="11532534" cy="3622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605117</xdr:colOff>
      <xdr:row>25</xdr:row>
      <xdr:rowOff>179294</xdr:rowOff>
    </xdr:from>
    <xdr:to>
      <xdr:col>8</xdr:col>
      <xdr:colOff>3563470</xdr:colOff>
      <xdr:row>37</xdr:row>
      <xdr:rowOff>179295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6A6BA4-BB78-43BC-BD68-17FA152DC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man" refreshedDate="45151.570215046297" createdVersion="7" refreshedVersion="6" minRefreshableVersion="3" recordCount="214" xr:uid="{639538B3-E545-40F7-93A8-E0F3414BBE0F}">
  <cacheSource type="worksheet">
    <worksheetSource ref="A1:K215" sheet="source"/>
  </cacheSource>
  <cacheFields count="11">
    <cacheField name="Rank" numFmtId="3">
      <sharedItems containsSemiMixedTypes="0" containsString="0" containsNumber="1" containsInteger="1" minValue="1" maxValue="93"/>
    </cacheField>
    <cacheField name="Film" numFmtId="0">
      <sharedItems count="118">
        <s v="Indiana Jones And The Dial Of Destiny"/>
        <s v="Spider-Man: Across The Spider-Verse"/>
        <s v="Ruby Gillman, Teenage Kraken"/>
        <s v="The Little Mermaid"/>
        <s v="Asteroid City"/>
        <s v="No Hard Feelings"/>
        <s v="The Flash"/>
        <s v="Transformers: Rise Of The Beasts"/>
        <s v="Carry On Jatta 3"/>
        <s v="Satyaprem Ki Katha"/>
        <s v="Guardians Of The Galaxy Vol. 3"/>
        <s v="The Boogeyman"/>
        <s v="Matthew Bourne's Sleeping Beauty 2023 (Ballet)"/>
        <s v="The Super Mario Bros. Movie"/>
        <s v="Greatest Days"/>
        <s v="Fast X"/>
        <s v="The Shining (Re: 2022)"/>
        <s v="The Wicker Man: 50th Anniversary Release (The Final Cut - 4K Restoration)"/>
        <s v="Peppa Pig: Festival of Fun"/>
        <s v="Fleabag - NT Live 2019 (Re: 2023) (Theatre)"/>
        <s v="The Last Rider"/>
        <s v="Antarctica 3D"/>
        <s v="The Dark Knight Rises"/>
        <s v="The Unlikely Pilgrimage Of Harold Fry"/>
        <s v="Pretty Red Dress"/>
        <s v="Hey Duggee At The Cinema 2"/>
        <s v="Shaun Of The Dead"/>
        <s v="Inception: 10th Anniversary"/>
        <s v="Barrel Children: The Families Windrush Left Behind"/>
        <s v="Dr. Strangelove Or How I Learned To Stop Worrying And Love The Bomb (Re: 2019) &amp; Stanley Kubrick Considers The Bomb"/>
        <s v="Roald Dahl’s Matilda The Musical"/>
        <s v="Good – NT Live 2023 (Theatre)"/>
        <s v="The Hunting Of The Snark"/>
        <s v="Local Hero (40th Anniversary)"/>
        <s v="Best Of Enemies – NT Live 2023 (Theatre)"/>
        <s v="Medusa Deluxe"/>
        <s v="Inland"/>
        <s v="Heathers: The Musical"/>
        <s v="Exhibition on Screen: Michelangelo - Love and Death (Exhibition)"/>
        <s v="Maamannan"/>
        <s v="La Syndicaliste"/>
        <s v="Ruby House"/>
        <s v="Teri Meri Kahaniyaan"/>
        <s v="Samajavaragamana"/>
        <s v="Spy"/>
        <s v="Mother &amp; Son"/>
        <s v="Maamannan (Ireland)"/>
        <s v="Satyaprem Ki Katha (Ireland)"/>
        <s v="Bookstore Hello"/>
        <s v="Small, Slow But Steady"/>
        <s v="Lifemark"/>
        <s v="Elemental"/>
        <s v="Insidious: The Red Door"/>
        <s v="Smoking Causes Coughing"/>
        <s v="Name Me Lawand"/>
        <s v="Neeyat"/>
        <s v="The Octonauts &amp; The Great Summer Adventure"/>
        <s v="Ziggy Stardust: The Global Premiere"/>
        <s v="Dunkirk"/>
        <s v="Exhibition on Screen: The Artist's Garden - American Impressionism (Exhibition)"/>
        <s v="Exhibition On Screen: Tokyo Stories 2023 (Exhibition)"/>
        <s v="ODESZA: The Last Goodbye Cinematic Experience (Concert)"/>
        <s v="Rangabali"/>
        <s v="The Damned Don't Cry"/>
        <s v="18 Plus"/>
        <s v="Rudolf Nureyev's Don Quixote (Ballet)"/>
        <s v="Shabu"/>
        <s v="One More Chance"/>
        <s v="Aar Paar"/>
        <s v="Mission: Impossible - Dead Reckoning Part One"/>
        <s v="Oklahoma! Starring Hugh Jackman (Musical)"/>
        <s v="Lost In The Stars"/>
        <s v="Maaveeran"/>
        <s v="Puffin Rock And The New Friends (Ireland)"/>
        <s v="Squaring The Circle"/>
        <s v="A Kind Of Kidnapping"/>
        <s v="2001: A Space Odyssey (Re: 2018)"/>
        <s v="Tenet"/>
        <s v="Tunnel To Summer, The Exit Of Goodbyes"/>
        <s v="Baby"/>
        <s v="While We Watched"/>
        <s v="Kade Dade Diyan Kade Pote Diyan"/>
        <s v="Pinocchio: A True Story"/>
        <s v="Maaveeran (Ireland)"/>
        <s v="Medusa"/>
        <s v="Baby (Ireland)"/>
        <s v="Vajood"/>
        <s v="Barbie"/>
        <s v="Oppenheimer"/>
        <s v="CoComelon: Best Of Episodes"/>
        <s v="My Name Is Alfred Hitchcock"/>
        <s v="The Killing of a Sacred Deer"/>
        <s v="Beautiful Thing"/>
        <s v="Exhibition on Screen: I, Claude Monet 2018 (Exhibition)"/>
        <s v="The Secret Kingdom"/>
        <s v="Kolai"/>
        <s v="Tufang"/>
        <s v="The White Storm 3"/>
        <s v="Annapurna Photo Studio"/>
        <s v="Abhyuham"/>
        <s v="Ajmer 92"/>
        <s v="Yaaluwoda Yaaluida"/>
        <s v="Talk To Me"/>
        <s v="Rocky Aur Rani Kii Prem Kahaani"/>
        <s v="Bro"/>
        <s v="Mavka: The Forest Song"/>
        <s v="Reinventing Elvis: The '68 Comeback"/>
        <s v="Peppa Pig: The Golden Boots"/>
        <s v="The Favourite"/>
        <s v="Brassed Off (Re: 2021)"/>
        <s v="Exhibition On Screen: Hopper - An American Love Story (Exhibition)"/>
        <s v="The Virgin Suicides (4K Restoration)"/>
        <s v="DD Returns"/>
        <s v="Tag"/>
        <s v="Bro (Ireland)"/>
        <s v="Hostel Hudugaru Bekagiddare"/>
        <s v="Baato"/>
        <s v="Let's Get Married"/>
      </sharedItems>
    </cacheField>
    <cacheField name="Country of Origin" numFmtId="0">
      <sharedItems count="31">
        <s v="UK/USA"/>
        <s v="USA"/>
        <s v="Ind"/>
        <s v="UK"/>
        <s v="USA/Jpn"/>
        <s v="UK/Che"/>
        <s v="UK/Can/USA"/>
        <s v="Fra"/>
        <s v="Egy"/>
        <s v="Jpn"/>
        <s v="USA/Can"/>
        <s v="UK/Ind"/>
        <s v="UK/USA/Can/Irl"/>
        <s v="Fra/Bel/Mor"/>
        <s v="Aus/USA"/>
        <s v="Nld/Bel"/>
        <s v="HKg"/>
        <s v="Pak"/>
        <s v="Chn"/>
        <s v="UK/Irl/Chn"/>
        <s v="Ind/UK"/>
        <s v="Rus/Hun"/>
        <s v="Bra"/>
        <s v="USA/UK"/>
        <s v="Aus"/>
        <s v="HKg/Chn"/>
        <s v="Lka"/>
        <s v="Aus/UK"/>
        <s v="Ukr/USA"/>
        <s v="UK/USA/Ire"/>
        <s v="USA/Npl"/>
      </sharedItems>
    </cacheField>
    <cacheField name="Weekend Gross" numFmtId="165">
      <sharedItems containsSemiMixedTypes="0" containsString="0" containsNumber="1" containsInteger="1" minValue="17" maxValue="18509236"/>
    </cacheField>
    <cacheField name="Distributor" numFmtId="0">
      <sharedItems count="60">
        <s v="Disney"/>
        <s v="Sony Pictures"/>
        <s v="Universal"/>
        <s v="Warner Bros"/>
        <s v="Paramount"/>
        <s v="Bakrania Media"/>
        <s v="Trafalgar"/>
        <s v="Elysian Film Group Distribution"/>
        <s v="Park Circus"/>
        <s v="StudioCanal"/>
        <s v="eOne Films"/>
        <s v="National Theatre"/>
        <s v="Dogwoof"/>
        <s v="Independent"/>
        <s v="BFI"/>
        <s v="Vue Entertainment"/>
        <s v="United International Pictures"/>
        <s v="MUBI"/>
        <s v="Verve"/>
        <s v="Kaleidoscope"/>
        <s v="Seventh Art Production"/>
        <s v="Ahimsa Entertainment"/>
        <s v="Modern Films"/>
        <s v="Ceema Entertainment"/>
        <s v="Hum Network TV"/>
        <s v="2G Entertainments Ltd"/>
        <s v="Radha Krishna Entertainments"/>
        <s v="Picture House Entertainment"/>
        <s v="Bulldog Film Distribution"/>
        <s v="Blue Finch Film Releasing"/>
        <s v="Jade Films"/>
        <s v="National Amusements UK"/>
        <s v="Unique X/Graft Entertainment"/>
        <s v="DG Tech"/>
        <s v="Curzon"/>
        <s v="RFT Films"/>
        <s v="CinemaLive"/>
        <s v="Tape"/>
        <s v="Magnum Films"/>
        <s v="White Hill Studios"/>
        <s v="Trinity/Cine Asia"/>
        <s v="Wildcard"/>
        <s v="Anime"/>
        <s v="Dreamz Entertainment"/>
        <s v="Met Film Distribution"/>
        <s v="Rhythm Boyz Entertainment"/>
        <s v="Miracle/Dazzler"/>
        <s v="Peccadillo"/>
        <s v="Masala Life"/>
        <s v="FilmFour"/>
        <s v="Signature Entertainment"/>
        <s v="CMC Pictures"/>
        <s v="Reliance Entertainment"/>
        <s v="Inidi Entertainment"/>
        <s v="Altitude"/>
        <s v="Moviegoers"/>
        <s v="20th Century Fox"/>
        <s v="Akshaya Traders"/>
        <s v="Sandalwood"/>
        <s v="Tull Stories"/>
      </sharedItems>
    </cacheField>
    <cacheField name="% change on last week" numFmtId="9">
      <sharedItems containsMixedTypes="1" containsNumber="1" minValue="-0.99503014999999995" maxValue="5.9530219799999999"/>
    </cacheField>
    <cacheField name="Weeks on release" numFmtId="0">
      <sharedItems containsSemiMixedTypes="0" containsString="0" containsNumber="1" containsInteger="1" minValue="1" maxValue="1415"/>
    </cacheField>
    <cacheField name="Number of cinemas" numFmtId="0">
      <sharedItems containsSemiMixedTypes="0" containsString="0" containsNumber="1" containsInteger="1" minValue="1" maxValue="745"/>
    </cacheField>
    <cacheField name="Site average" numFmtId="165">
      <sharedItems containsSemiMixedTypes="0" containsString="0" containsNumber="1" containsInteger="1" minValue="13" maxValue="25672"/>
    </cacheField>
    <cacheField name="Total Gross to date" numFmtId="165">
      <sharedItems containsSemiMixedTypes="0" containsString="0" containsNumber="1" containsInteger="1" minValue="31" maxValue="56797955"/>
    </cacheField>
    <cacheField name="timeline" numFmtId="0">
      <sharedItems count="5">
        <s v="BFI Weekend Box Office 30/06/2023 - 02/07/2023"/>
        <s v="BFI Weekend Box Office 07/07/2023 - 09/07/2023"/>
        <s v="BFI Weekend Box Office 14/07/2023 - 16/07/2023"/>
        <s v="BFI Weekend Box Office 21/07/2023 - 23/07/2023"/>
        <s v="BFI Weekend Box Office 28/07/2023 - 30/07/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"/>
    <x v="0"/>
    <x v="0"/>
    <n v="7144441"/>
    <x v="0"/>
    <s v="-"/>
    <n v="1"/>
    <n v="743"/>
    <n v="9616"/>
    <n v="7144441"/>
    <x v="0"/>
  </r>
  <r>
    <n v="2"/>
    <x v="1"/>
    <x v="1"/>
    <n v="1531476"/>
    <x v="1"/>
    <n v="-0.23362628999999999"/>
    <n v="5"/>
    <n v="653"/>
    <n v="2345"/>
    <n v="25937583"/>
    <x v="0"/>
  </r>
  <r>
    <n v="3"/>
    <x v="2"/>
    <x v="1"/>
    <n v="885056"/>
    <x v="2"/>
    <s v="-"/>
    <n v="1"/>
    <n v="567"/>
    <n v="1561"/>
    <n v="885056"/>
    <x v="0"/>
  </r>
  <r>
    <n v="4"/>
    <x v="3"/>
    <x v="0"/>
    <n v="837859"/>
    <x v="0"/>
    <n v="-0.23528399"/>
    <n v="6"/>
    <n v="623"/>
    <n v="1345"/>
    <n v="25006224"/>
    <x v="0"/>
  </r>
  <r>
    <n v="5"/>
    <x v="4"/>
    <x v="0"/>
    <n v="799449"/>
    <x v="2"/>
    <n v="-0.32297304999999998"/>
    <n v="2"/>
    <n v="492"/>
    <n v="1625"/>
    <n v="2727037"/>
    <x v="0"/>
  </r>
  <r>
    <n v="6"/>
    <x v="5"/>
    <x v="1"/>
    <n v="632602"/>
    <x v="1"/>
    <n v="-0.46466965999999998"/>
    <n v="2"/>
    <n v="548"/>
    <n v="1154"/>
    <n v="2427705"/>
    <x v="0"/>
  </r>
  <r>
    <n v="7"/>
    <x v="6"/>
    <x v="0"/>
    <n v="619541"/>
    <x v="3"/>
    <n v="-0.53710013999999995"/>
    <n v="3"/>
    <n v="578"/>
    <n v="1072"/>
    <n v="8008947"/>
    <x v="0"/>
  </r>
  <r>
    <n v="8"/>
    <x v="7"/>
    <x v="1"/>
    <n v="510982"/>
    <x v="4"/>
    <n v="-0.35365696000000002"/>
    <n v="4"/>
    <n v="436"/>
    <n v="1172"/>
    <n v="7177191"/>
    <x v="0"/>
  </r>
  <r>
    <n v="9"/>
    <x v="8"/>
    <x v="2"/>
    <n v="231886"/>
    <x v="5"/>
    <s v="-"/>
    <n v="1"/>
    <n v="63"/>
    <n v="3681"/>
    <n v="231886"/>
    <x v="0"/>
  </r>
  <r>
    <n v="10"/>
    <x v="9"/>
    <x v="2"/>
    <n v="113991"/>
    <x v="5"/>
    <s v="-"/>
    <n v="1"/>
    <n v="80"/>
    <n v="1425"/>
    <n v="113991"/>
    <x v="0"/>
  </r>
  <r>
    <n v="11"/>
    <x v="10"/>
    <x v="1"/>
    <n v="86005"/>
    <x v="0"/>
    <n v="-0.56016447000000003"/>
    <n v="9"/>
    <n v="152"/>
    <n v="566"/>
    <n v="36539153"/>
    <x v="0"/>
  </r>
  <r>
    <n v="12"/>
    <x v="11"/>
    <x v="1"/>
    <n v="80931"/>
    <x v="0"/>
    <n v="-0.28124244999999998"/>
    <n v="5"/>
    <n v="141"/>
    <n v="574"/>
    <n v="1753891"/>
    <x v="0"/>
  </r>
  <r>
    <n v="13"/>
    <x v="12"/>
    <x v="3"/>
    <n v="70115"/>
    <x v="6"/>
    <s v="-"/>
    <n v="2"/>
    <n v="183"/>
    <n v="383"/>
    <n v="163037"/>
    <x v="0"/>
  </r>
  <r>
    <n v="14"/>
    <x v="13"/>
    <x v="4"/>
    <n v="63732"/>
    <x v="2"/>
    <n v="-0.28820488"/>
    <n v="13"/>
    <n v="319"/>
    <n v="200"/>
    <n v="53762475"/>
    <x v="0"/>
  </r>
  <r>
    <n v="15"/>
    <x v="14"/>
    <x v="5"/>
    <n v="53474"/>
    <x v="7"/>
    <n v="-0.72665047999999999"/>
    <n v="3"/>
    <n v="233"/>
    <n v="230"/>
    <n v="1368232"/>
    <x v="0"/>
  </r>
  <r>
    <n v="16"/>
    <x v="15"/>
    <x v="0"/>
    <n v="49323"/>
    <x v="2"/>
    <n v="-0.61782241000000004"/>
    <n v="7"/>
    <n v="139"/>
    <n v="355"/>
    <n v="15011563"/>
    <x v="0"/>
  </r>
  <r>
    <n v="26"/>
    <x v="16"/>
    <x v="0"/>
    <n v="10529"/>
    <x v="8"/>
    <s v="-"/>
    <n v="45"/>
    <n v="36"/>
    <n v="292"/>
    <n v="57108"/>
    <x v="0"/>
  </r>
  <r>
    <n v="28"/>
    <x v="17"/>
    <x v="3"/>
    <n v="7227"/>
    <x v="9"/>
    <n v="-0.45291446000000002"/>
    <n v="3"/>
    <n v="7"/>
    <n v="1032"/>
    <n v="167697"/>
    <x v="0"/>
  </r>
  <r>
    <n v="30"/>
    <x v="18"/>
    <x v="3"/>
    <n v="5596"/>
    <x v="10"/>
    <n v="0.14978426"/>
    <n v="222"/>
    <n v="17"/>
    <n v="329"/>
    <n v="2874901"/>
    <x v="0"/>
  </r>
  <r>
    <n v="32"/>
    <x v="19"/>
    <x v="3"/>
    <n v="5528"/>
    <x v="11"/>
    <n v="-0.77988446"/>
    <n v="4"/>
    <n v="20"/>
    <n v="276"/>
    <n v="683502"/>
    <x v="0"/>
  </r>
  <r>
    <n v="34"/>
    <x v="20"/>
    <x v="3"/>
    <n v="4503"/>
    <x v="12"/>
    <n v="-0.33377719"/>
    <n v="2"/>
    <n v="16"/>
    <n v="281"/>
    <n v="19090"/>
    <x v="0"/>
  </r>
  <r>
    <n v="36"/>
    <x v="21"/>
    <x v="6"/>
    <n v="3696"/>
    <x v="13"/>
    <n v="0.10293898"/>
    <n v="110"/>
    <n v="1"/>
    <n v="3697"/>
    <n v="1371551"/>
    <x v="0"/>
  </r>
  <r>
    <n v="39"/>
    <x v="22"/>
    <x v="0"/>
    <n v="3239"/>
    <x v="3"/>
    <n v="-0.69221739000000004"/>
    <n v="572"/>
    <n v="12"/>
    <n v="270"/>
    <n v="56446768"/>
    <x v="0"/>
  </r>
  <r>
    <n v="40"/>
    <x v="23"/>
    <x v="3"/>
    <n v="2835"/>
    <x v="10"/>
    <n v="-0.30275455000000001"/>
    <n v="10"/>
    <n v="6"/>
    <n v="473"/>
    <n v="3331811"/>
    <x v="0"/>
  </r>
  <r>
    <n v="44"/>
    <x v="24"/>
    <x v="3"/>
    <n v="2408"/>
    <x v="14"/>
    <n v="-0.55024280999999997"/>
    <n v="3"/>
    <n v="15"/>
    <n v="161"/>
    <n v="46153"/>
    <x v="0"/>
  </r>
  <r>
    <n v="45"/>
    <x v="25"/>
    <x v="3"/>
    <n v="2401"/>
    <x v="15"/>
    <n v="-0.22105881999999999"/>
    <n v="6"/>
    <n v="58"/>
    <n v="41"/>
    <n v="33873"/>
    <x v="0"/>
  </r>
  <r>
    <n v="53"/>
    <x v="26"/>
    <x v="3"/>
    <n v="2029"/>
    <x v="16"/>
    <s v="-"/>
    <n v="1004"/>
    <n v="2"/>
    <n v="1014"/>
    <n v="6761610"/>
    <x v="0"/>
  </r>
  <r>
    <n v="54"/>
    <x v="27"/>
    <x v="0"/>
    <n v="2027"/>
    <x v="3"/>
    <s v="-"/>
    <n v="151"/>
    <n v="10"/>
    <n v="203"/>
    <n v="536970"/>
    <x v="0"/>
  </r>
  <r>
    <n v="60"/>
    <x v="28"/>
    <x v="3"/>
    <n v="1325"/>
    <x v="13"/>
    <n v="-0.82659103"/>
    <n v="2"/>
    <n v="4"/>
    <n v="331"/>
    <n v="11447"/>
    <x v="0"/>
  </r>
  <r>
    <n v="65"/>
    <x v="29"/>
    <x v="0"/>
    <n v="1104"/>
    <x v="8"/>
    <s v="-"/>
    <n v="216"/>
    <n v="1"/>
    <n v="1104"/>
    <n v="57926"/>
    <x v="0"/>
  </r>
  <r>
    <n v="72"/>
    <x v="30"/>
    <x v="0"/>
    <n v="773"/>
    <x v="1"/>
    <n v="-0.52120873999999995"/>
    <n v="32"/>
    <n v="3"/>
    <n v="258"/>
    <n v="28023831"/>
    <x v="0"/>
  </r>
  <r>
    <n v="74"/>
    <x v="31"/>
    <x v="3"/>
    <n v="728"/>
    <x v="11"/>
    <n v="-0.82728351"/>
    <n v="12"/>
    <n v="2"/>
    <n v="364"/>
    <n v="1197528"/>
    <x v="0"/>
  </r>
  <r>
    <n v="78"/>
    <x v="32"/>
    <x v="3"/>
    <n v="493"/>
    <x v="13"/>
    <s v="-"/>
    <n v="1"/>
    <n v="1"/>
    <n v="493"/>
    <n v="493"/>
    <x v="0"/>
  </r>
  <r>
    <n v="80"/>
    <x v="33"/>
    <x v="3"/>
    <n v="403"/>
    <x v="8"/>
    <n v="-0.73388801000000004"/>
    <n v="7"/>
    <n v="1"/>
    <n v="403"/>
    <n v="53448"/>
    <x v="0"/>
  </r>
  <r>
    <n v="82"/>
    <x v="34"/>
    <x v="3"/>
    <n v="265"/>
    <x v="11"/>
    <s v="-"/>
    <n v="8"/>
    <n v="1"/>
    <n v="266"/>
    <n v="308705"/>
    <x v="0"/>
  </r>
  <r>
    <n v="83"/>
    <x v="35"/>
    <x v="3"/>
    <n v="253"/>
    <x v="17"/>
    <n v="-0.75049310000000002"/>
    <n v="4"/>
    <n v="4"/>
    <n v="63"/>
    <n v="52928"/>
    <x v="0"/>
  </r>
  <r>
    <n v="84"/>
    <x v="36"/>
    <x v="3"/>
    <n v="186"/>
    <x v="18"/>
    <n v="-0.88447204999999995"/>
    <n v="3"/>
    <n v="2"/>
    <n v="93"/>
    <n v="13922"/>
    <x v="0"/>
  </r>
  <r>
    <n v="85"/>
    <x v="37"/>
    <x v="3"/>
    <n v="176"/>
    <x v="19"/>
    <s v="-"/>
    <n v="15"/>
    <n v="1"/>
    <n v="176"/>
    <n v="264650"/>
    <x v="0"/>
  </r>
  <r>
    <n v="87"/>
    <x v="38"/>
    <x v="3"/>
    <n v="126"/>
    <x v="20"/>
    <s v="-"/>
    <n v="317"/>
    <n v="1"/>
    <n v="126"/>
    <n v="84027"/>
    <x v="0"/>
  </r>
  <r>
    <n v="17"/>
    <x v="39"/>
    <x v="2"/>
    <n v="35939"/>
    <x v="21"/>
    <s v="-"/>
    <n v="1"/>
    <n v="26"/>
    <n v="1382"/>
    <n v="35939"/>
    <x v="0"/>
  </r>
  <r>
    <n v="18"/>
    <x v="40"/>
    <x v="7"/>
    <n v="26687"/>
    <x v="22"/>
    <s v="-"/>
    <n v="1"/>
    <n v="26"/>
    <n v="1026"/>
    <n v="26687"/>
    <x v="0"/>
  </r>
  <r>
    <n v="19"/>
    <x v="41"/>
    <x v="8"/>
    <n v="26509"/>
    <x v="23"/>
    <s v="-"/>
    <n v="1"/>
    <n v="21"/>
    <n v="1262"/>
    <n v="26509"/>
    <x v="0"/>
  </r>
  <r>
    <n v="20"/>
    <x v="42"/>
    <x v="2"/>
    <n v="25891"/>
    <x v="24"/>
    <s v="-"/>
    <n v="1"/>
    <n v="36"/>
    <n v="719"/>
    <n v="25891"/>
    <x v="0"/>
  </r>
  <r>
    <n v="21"/>
    <x v="43"/>
    <x v="2"/>
    <n v="25566"/>
    <x v="25"/>
    <s v="-"/>
    <n v="1"/>
    <n v="24"/>
    <n v="1065"/>
    <n v="25566"/>
    <x v="0"/>
  </r>
  <r>
    <n v="22"/>
    <x v="44"/>
    <x v="2"/>
    <n v="21220"/>
    <x v="26"/>
    <s v="-"/>
    <n v="1"/>
    <n v="17"/>
    <n v="1248"/>
    <n v="21220"/>
    <x v="0"/>
  </r>
  <r>
    <n v="23"/>
    <x v="45"/>
    <x v="7"/>
    <n v="16779"/>
    <x v="27"/>
    <s v="-"/>
    <n v="1"/>
    <n v="27"/>
    <n v="621"/>
    <n v="16779"/>
    <x v="0"/>
  </r>
  <r>
    <n v="31"/>
    <x v="46"/>
    <x v="2"/>
    <n v="5532"/>
    <x v="25"/>
    <s v="-"/>
    <n v="1"/>
    <n v="10"/>
    <n v="553"/>
    <n v="5532"/>
    <x v="0"/>
  </r>
  <r>
    <n v="33"/>
    <x v="47"/>
    <x v="2"/>
    <n v="5333"/>
    <x v="25"/>
    <s v="-"/>
    <n v="1"/>
    <n v="10"/>
    <n v="533"/>
    <n v="5333"/>
    <x v="0"/>
  </r>
  <r>
    <n v="35"/>
    <x v="48"/>
    <x v="1"/>
    <n v="3978"/>
    <x v="28"/>
    <s v="-"/>
    <n v="1"/>
    <n v="10"/>
    <n v="398"/>
    <n v="3978"/>
    <x v="0"/>
  </r>
  <r>
    <n v="69"/>
    <x v="49"/>
    <x v="9"/>
    <n v="1041"/>
    <x v="29"/>
    <s v="-"/>
    <n v="1"/>
    <n v="6"/>
    <n v="174"/>
    <n v="1041"/>
    <x v="0"/>
  </r>
  <r>
    <n v="93"/>
    <x v="50"/>
    <x v="1"/>
    <n v="31"/>
    <x v="30"/>
    <s v="-"/>
    <n v="1"/>
    <n v="2"/>
    <n v="16"/>
    <n v="31"/>
    <x v="0"/>
  </r>
  <r>
    <n v="1"/>
    <x v="51"/>
    <x v="1"/>
    <n v="3049002"/>
    <x v="0"/>
    <s v="-"/>
    <n v="1"/>
    <n v="623"/>
    <n v="4894"/>
    <n v="3049002"/>
    <x v="1"/>
  </r>
  <r>
    <n v="2"/>
    <x v="0"/>
    <x v="0"/>
    <n v="3046227"/>
    <x v="0"/>
    <n v="-0.57397995000000002"/>
    <n v="2"/>
    <n v="745"/>
    <n v="4089"/>
    <n v="13162996"/>
    <x v="1"/>
  </r>
  <r>
    <n v="3"/>
    <x v="52"/>
    <x v="10"/>
    <n v="2279084"/>
    <x v="1"/>
    <s v="-"/>
    <n v="1"/>
    <n v="486"/>
    <n v="4689"/>
    <n v="2279084"/>
    <x v="1"/>
  </r>
  <r>
    <n v="4"/>
    <x v="1"/>
    <x v="1"/>
    <n v="964566"/>
    <x v="1"/>
    <n v="-0.37017230000000001"/>
    <n v="6"/>
    <n v="610"/>
    <n v="1581"/>
    <n v="27743603"/>
    <x v="1"/>
  </r>
  <r>
    <n v="5"/>
    <x v="3"/>
    <x v="0"/>
    <n v="490836"/>
    <x v="0"/>
    <n v="-0.41692900999999999"/>
    <n v="7"/>
    <n v="554"/>
    <n v="886"/>
    <n v="25970521"/>
    <x v="1"/>
  </r>
  <r>
    <n v="6"/>
    <x v="4"/>
    <x v="0"/>
    <n v="460880"/>
    <x v="2"/>
    <n v="-0.42372567999999999"/>
    <n v="3"/>
    <n v="472"/>
    <n v="976"/>
    <n v="3812359"/>
    <x v="1"/>
  </r>
  <r>
    <n v="7"/>
    <x v="5"/>
    <x v="1"/>
    <n v="348815"/>
    <x v="1"/>
    <n v="-0.44875524999999999"/>
    <n v="3"/>
    <n v="462"/>
    <n v="755"/>
    <n v="3223224"/>
    <x v="1"/>
  </r>
  <r>
    <n v="8"/>
    <x v="2"/>
    <x v="1"/>
    <n v="296930"/>
    <x v="2"/>
    <n v="-0.66484337000000004"/>
    <n v="2"/>
    <n v="560"/>
    <n v="530"/>
    <n v="1565193"/>
    <x v="1"/>
  </r>
  <r>
    <n v="9"/>
    <x v="7"/>
    <x v="1"/>
    <n v="284081"/>
    <x v="4"/>
    <n v="-0.44536120000000001"/>
    <n v="5"/>
    <n v="328"/>
    <n v="866"/>
    <n v="7704622"/>
    <x v="1"/>
  </r>
  <r>
    <n v="10"/>
    <x v="6"/>
    <x v="0"/>
    <n v="241260"/>
    <x v="3"/>
    <n v="-0.61123152000000003"/>
    <n v="4"/>
    <n v="396"/>
    <n v="609"/>
    <n v="8603917"/>
    <x v="1"/>
  </r>
  <r>
    <n v="11"/>
    <x v="8"/>
    <x v="2"/>
    <n v="71696"/>
    <x v="5"/>
    <n v="-0.69078558999999995"/>
    <n v="2"/>
    <n v="48"/>
    <n v="1494"/>
    <n v="384007"/>
    <x v="1"/>
  </r>
  <r>
    <n v="12"/>
    <x v="13"/>
    <x v="4"/>
    <n v="40016"/>
    <x v="2"/>
    <n v="-0.37467182999999998"/>
    <n v="14"/>
    <n v="261"/>
    <n v="153"/>
    <n v="54110866"/>
    <x v="1"/>
  </r>
  <r>
    <n v="13"/>
    <x v="10"/>
    <x v="1"/>
    <n v="39602"/>
    <x v="0"/>
    <n v="-0.54310305000000003"/>
    <n v="10"/>
    <n v="115"/>
    <n v="344"/>
    <n v="36650055"/>
    <x v="1"/>
  </r>
  <r>
    <n v="14"/>
    <x v="9"/>
    <x v="2"/>
    <n v="35614"/>
    <x v="5"/>
    <n v="-0.68757182999999999"/>
    <n v="2"/>
    <n v="37"/>
    <n v="963"/>
    <n v="204247"/>
    <x v="1"/>
  </r>
  <r>
    <n v="15"/>
    <x v="53"/>
    <x v="7"/>
    <n v="29637"/>
    <x v="27"/>
    <s v="-"/>
    <n v="1"/>
    <n v="37"/>
    <n v="801"/>
    <n v="29637"/>
    <x v="1"/>
  </r>
  <r>
    <n v="17"/>
    <x v="15"/>
    <x v="0"/>
    <n v="19617"/>
    <x v="2"/>
    <n v="-0.60420048999999998"/>
    <n v="8"/>
    <n v="92"/>
    <n v="213"/>
    <n v="15063114"/>
    <x v="1"/>
  </r>
  <r>
    <n v="18"/>
    <x v="14"/>
    <x v="5"/>
    <n v="19052"/>
    <x v="7"/>
    <n v="-0.64676654"/>
    <n v="4"/>
    <n v="99"/>
    <n v="192"/>
    <n v="1452204"/>
    <x v="1"/>
  </r>
  <r>
    <n v="19"/>
    <x v="54"/>
    <x v="3"/>
    <n v="16455"/>
    <x v="14"/>
    <s v="-"/>
    <n v="1"/>
    <n v="19"/>
    <n v="866"/>
    <n v="16455"/>
    <x v="1"/>
  </r>
  <r>
    <n v="26"/>
    <x v="55"/>
    <x v="11"/>
    <n v="10479"/>
    <x v="5"/>
    <s v="-"/>
    <n v="1"/>
    <n v="21"/>
    <n v="499"/>
    <n v="10479"/>
    <x v="1"/>
  </r>
  <r>
    <n v="27"/>
    <x v="56"/>
    <x v="12"/>
    <n v="7774"/>
    <x v="31"/>
    <s v="-"/>
    <n v="1"/>
    <n v="63"/>
    <n v="123"/>
    <n v="7774"/>
    <x v="1"/>
  </r>
  <r>
    <n v="29"/>
    <x v="19"/>
    <x v="3"/>
    <n v="7521"/>
    <x v="11"/>
    <n v="0.36062682000000001"/>
    <n v="5"/>
    <n v="34"/>
    <n v="221"/>
    <n v="708303"/>
    <x v="1"/>
  </r>
  <r>
    <n v="34"/>
    <x v="57"/>
    <x v="0"/>
    <n v="5495"/>
    <x v="32"/>
    <s v="-"/>
    <n v="2"/>
    <n v="8"/>
    <n v="687"/>
    <n v="264071"/>
    <x v="1"/>
  </r>
  <r>
    <n v="37"/>
    <x v="31"/>
    <x v="3"/>
    <n v="5062"/>
    <x v="11"/>
    <n v="5.9530219799999999"/>
    <n v="13"/>
    <n v="14"/>
    <n v="362"/>
    <n v="1208796"/>
    <x v="1"/>
  </r>
  <r>
    <n v="39"/>
    <x v="21"/>
    <x v="6"/>
    <n v="4909"/>
    <x v="13"/>
    <n v="0.32801299"/>
    <n v="111"/>
    <n v="1"/>
    <n v="4909"/>
    <n v="1381989"/>
    <x v="1"/>
  </r>
  <r>
    <n v="47"/>
    <x v="16"/>
    <x v="0"/>
    <n v="2983"/>
    <x v="8"/>
    <n v="-0.71666359999999996"/>
    <n v="46"/>
    <n v="18"/>
    <n v="166"/>
    <n v="63749"/>
    <x v="1"/>
  </r>
  <r>
    <n v="50"/>
    <x v="12"/>
    <x v="3"/>
    <n v="2498"/>
    <x v="6"/>
    <n v="-0.96668361999999997"/>
    <n v="3"/>
    <n v="4"/>
    <n v="625"/>
    <n v="177120"/>
    <x v="1"/>
  </r>
  <r>
    <n v="54"/>
    <x v="33"/>
    <x v="3"/>
    <n v="2349"/>
    <x v="8"/>
    <n v="4.82903226"/>
    <n v="8"/>
    <n v="4"/>
    <n v="587"/>
    <n v="56255"/>
    <x v="1"/>
  </r>
  <r>
    <n v="55"/>
    <x v="25"/>
    <x v="3"/>
    <n v="2248"/>
    <x v="15"/>
    <n v="-6.3721769999999997E-2"/>
    <n v="7"/>
    <n v="58"/>
    <n v="39"/>
    <n v="37992"/>
    <x v="1"/>
  </r>
  <r>
    <n v="56"/>
    <x v="17"/>
    <x v="3"/>
    <n v="2225"/>
    <x v="9"/>
    <n v="-0.69212675000000001"/>
    <n v="4"/>
    <n v="5"/>
    <n v="445"/>
    <n v="175785"/>
    <x v="1"/>
  </r>
  <r>
    <n v="57"/>
    <x v="23"/>
    <x v="3"/>
    <n v="2208"/>
    <x v="10"/>
    <n v="-0.22116401999999999"/>
    <n v="11"/>
    <n v="4"/>
    <n v="552"/>
    <n v="3340374"/>
    <x v="1"/>
  </r>
  <r>
    <n v="64"/>
    <x v="20"/>
    <x v="3"/>
    <n v="1779"/>
    <x v="12"/>
    <n v="-0.60493005"/>
    <n v="3"/>
    <n v="6"/>
    <n v="297"/>
    <n v="26549"/>
    <x v="1"/>
  </r>
  <r>
    <n v="68"/>
    <x v="58"/>
    <x v="0"/>
    <n v="1432"/>
    <x v="3"/>
    <s v="-"/>
    <n v="312"/>
    <n v="14"/>
    <n v="102"/>
    <n v="56796736"/>
    <x v="1"/>
  </r>
  <r>
    <n v="73"/>
    <x v="34"/>
    <x v="3"/>
    <n v="1005"/>
    <x v="11"/>
    <n v="2.78531073"/>
    <n v="9"/>
    <n v="1"/>
    <n v="1005"/>
    <n v="309710"/>
    <x v="1"/>
  </r>
  <r>
    <n v="74"/>
    <x v="37"/>
    <x v="3"/>
    <n v="494"/>
    <x v="19"/>
    <n v="1.8068181800000001"/>
    <n v="16"/>
    <n v="2"/>
    <n v="247"/>
    <n v="265144"/>
    <x v="1"/>
  </r>
  <r>
    <n v="75"/>
    <x v="59"/>
    <x v="3"/>
    <n v="422"/>
    <x v="20"/>
    <s v="-"/>
    <n v="330"/>
    <n v="1"/>
    <n v="422"/>
    <n v="60769"/>
    <x v="1"/>
  </r>
  <r>
    <n v="77"/>
    <x v="60"/>
    <x v="3"/>
    <n v="226"/>
    <x v="20"/>
    <s v="-"/>
    <n v="8"/>
    <n v="2"/>
    <n v="113"/>
    <n v="42008"/>
    <x v="1"/>
  </r>
  <r>
    <n v="20"/>
    <x v="61"/>
    <x v="1"/>
    <n v="13955"/>
    <x v="6"/>
    <s v="-"/>
    <n v="1"/>
    <n v="39"/>
    <n v="358"/>
    <n v="13955"/>
    <x v="1"/>
  </r>
  <r>
    <n v="21"/>
    <x v="62"/>
    <x v="2"/>
    <n v="13074"/>
    <x v="33"/>
    <s v="-"/>
    <n v="1"/>
    <n v="20"/>
    <n v="654"/>
    <n v="13074"/>
    <x v="1"/>
  </r>
  <r>
    <n v="24"/>
    <x v="63"/>
    <x v="13"/>
    <n v="11394"/>
    <x v="34"/>
    <s v="-"/>
    <n v="1"/>
    <n v="23"/>
    <n v="495"/>
    <n v="11394"/>
    <x v="1"/>
  </r>
  <r>
    <n v="25"/>
    <x v="64"/>
    <x v="2"/>
    <n v="10825"/>
    <x v="35"/>
    <s v="-"/>
    <n v="1"/>
    <n v="40"/>
    <n v="271"/>
    <n v="10825"/>
    <x v="1"/>
  </r>
  <r>
    <n v="28"/>
    <x v="65"/>
    <x v="14"/>
    <n v="7601"/>
    <x v="36"/>
    <s v="-"/>
    <n v="1"/>
    <n v="55"/>
    <n v="138"/>
    <n v="7601"/>
    <x v="1"/>
  </r>
  <r>
    <n v="41"/>
    <x v="66"/>
    <x v="15"/>
    <n v="4735"/>
    <x v="37"/>
    <s v="-"/>
    <n v="1"/>
    <n v="18"/>
    <n v="263"/>
    <n v="4735"/>
    <x v="1"/>
  </r>
  <r>
    <n v="49"/>
    <x v="67"/>
    <x v="16"/>
    <n v="2870"/>
    <x v="38"/>
    <s v="-"/>
    <n v="1"/>
    <n v="8"/>
    <n v="359"/>
    <n v="2870"/>
    <x v="1"/>
  </r>
  <r>
    <n v="71"/>
    <x v="68"/>
    <x v="17"/>
    <n v="1248"/>
    <x v="39"/>
    <s v="-"/>
    <n v="1"/>
    <n v="16"/>
    <n v="78"/>
    <n v="1248"/>
    <x v="1"/>
  </r>
  <r>
    <n v="1"/>
    <x v="69"/>
    <x v="0"/>
    <n v="10391016"/>
    <x v="4"/>
    <s v="-"/>
    <n v="1"/>
    <n v="718"/>
    <n v="14472"/>
    <n v="10417834"/>
    <x v="2"/>
  </r>
  <r>
    <n v="2"/>
    <x v="51"/>
    <x v="1"/>
    <n v="2477972"/>
    <x v="0"/>
    <n v="-0.18962075"/>
    <n v="2"/>
    <n v="641"/>
    <n v="3866"/>
    <n v="6630843"/>
    <x v="2"/>
  </r>
  <r>
    <n v="3"/>
    <x v="0"/>
    <x v="0"/>
    <n v="1765710"/>
    <x v="0"/>
    <n v="-0.42253749000000002"/>
    <n v="3"/>
    <n v="724"/>
    <n v="2439"/>
    <n v="16347999"/>
    <x v="2"/>
  </r>
  <r>
    <n v="4"/>
    <x v="52"/>
    <x v="10"/>
    <n v="1516987"/>
    <x v="1"/>
    <n v="-0.33649431000000002"/>
    <n v="2"/>
    <n v="519"/>
    <n v="2923"/>
    <n v="5128647"/>
    <x v="2"/>
  </r>
  <r>
    <n v="5"/>
    <x v="1"/>
    <x v="1"/>
    <n v="687116"/>
    <x v="1"/>
    <n v="-0.29127132"/>
    <n v="7"/>
    <n v="546"/>
    <n v="1258"/>
    <n v="28871089"/>
    <x v="2"/>
  </r>
  <r>
    <n v="6"/>
    <x v="3"/>
    <x v="0"/>
    <n v="367971"/>
    <x v="0"/>
    <n v="-0.25279463000000002"/>
    <n v="8"/>
    <n v="487"/>
    <n v="756"/>
    <n v="26540056"/>
    <x v="2"/>
  </r>
  <r>
    <n v="7"/>
    <x v="4"/>
    <x v="0"/>
    <n v="316583"/>
    <x v="2"/>
    <n v="-0.31512009000000002"/>
    <n v="4"/>
    <n v="386"/>
    <n v="820"/>
    <n v="4428581"/>
    <x v="2"/>
  </r>
  <r>
    <n v="8"/>
    <x v="5"/>
    <x v="1"/>
    <n v="255123"/>
    <x v="1"/>
    <n v="-0.27103548999999999"/>
    <n v="4"/>
    <n v="349"/>
    <n v="731"/>
    <n v="3680097"/>
    <x v="2"/>
  </r>
  <r>
    <n v="9"/>
    <x v="2"/>
    <x v="1"/>
    <n v="236169"/>
    <x v="2"/>
    <n v="-0.20634669999999999"/>
    <n v="3"/>
    <n v="544"/>
    <n v="434"/>
    <n v="1918322"/>
    <x v="2"/>
  </r>
  <r>
    <n v="10"/>
    <x v="7"/>
    <x v="1"/>
    <n v="173579"/>
    <x v="4"/>
    <n v="-0.39271095"/>
    <n v="6"/>
    <n v="251"/>
    <n v="692"/>
    <n v="7974716"/>
    <x v="2"/>
  </r>
  <r>
    <n v="11"/>
    <x v="70"/>
    <x v="0"/>
    <n v="124103"/>
    <x v="6"/>
    <s v="-"/>
    <n v="1"/>
    <n v="269"/>
    <n v="461"/>
    <n v="124103"/>
    <x v="2"/>
  </r>
  <r>
    <n v="12"/>
    <x v="6"/>
    <x v="0"/>
    <n v="86100"/>
    <x v="3"/>
    <n v="-0.64459818000000002"/>
    <n v="5"/>
    <n v="203"/>
    <n v="424"/>
    <n v="8774052"/>
    <x v="2"/>
  </r>
  <r>
    <n v="13"/>
    <x v="71"/>
    <x v="18"/>
    <n v="76436"/>
    <x v="40"/>
    <s v="-"/>
    <n v="1"/>
    <n v="28"/>
    <n v="2730"/>
    <n v="76436"/>
    <x v="2"/>
  </r>
  <r>
    <n v="14"/>
    <x v="72"/>
    <x v="2"/>
    <n v="70214"/>
    <x v="21"/>
    <s v="-"/>
    <n v="1"/>
    <n v="59"/>
    <n v="1190"/>
    <n v="70214"/>
    <x v="2"/>
  </r>
  <r>
    <n v="15"/>
    <x v="73"/>
    <x v="19"/>
    <n v="38743"/>
    <x v="41"/>
    <s v="-"/>
    <n v="1"/>
    <n v="78"/>
    <n v="497"/>
    <n v="38743"/>
    <x v="2"/>
  </r>
  <r>
    <n v="21"/>
    <x v="74"/>
    <x v="3"/>
    <n v="14989"/>
    <x v="12"/>
    <s v="-"/>
    <n v="1"/>
    <n v="29"/>
    <n v="517"/>
    <n v="14989"/>
    <x v="2"/>
  </r>
  <r>
    <n v="27"/>
    <x v="14"/>
    <x v="5"/>
    <n v="10888"/>
    <x v="7"/>
    <n v="-0.42851144000000002"/>
    <n v="5"/>
    <n v="60"/>
    <n v="181"/>
    <n v="1493368"/>
    <x v="2"/>
  </r>
  <r>
    <n v="30"/>
    <x v="25"/>
    <x v="3"/>
    <n v="7761"/>
    <x v="15"/>
    <n v="2.4524037600000002"/>
    <n v="8"/>
    <n v="88"/>
    <n v="88"/>
    <n v="47766"/>
    <x v="2"/>
  </r>
  <r>
    <n v="35"/>
    <x v="54"/>
    <x v="3"/>
    <n v="5430"/>
    <x v="14"/>
    <n v="-0.67000912000000001"/>
    <n v="2"/>
    <n v="19"/>
    <n v="286"/>
    <n v="30471"/>
    <x v="2"/>
  </r>
  <r>
    <n v="36"/>
    <x v="56"/>
    <x v="12"/>
    <n v="4882"/>
    <x v="31"/>
    <n v="-0.37205772999999998"/>
    <n v="2"/>
    <n v="17"/>
    <n v="287"/>
    <n v="14556"/>
    <x v="2"/>
  </r>
  <r>
    <n v="40"/>
    <x v="21"/>
    <x v="6"/>
    <n v="4173"/>
    <x v="13"/>
    <n v="-0.1499287"/>
    <n v="112"/>
    <n v="1"/>
    <n v="4173"/>
    <n v="1393535"/>
    <x v="2"/>
  </r>
  <r>
    <n v="44"/>
    <x v="75"/>
    <x v="3"/>
    <n v="3172"/>
    <x v="28"/>
    <s v="-"/>
    <n v="1"/>
    <n v="1"/>
    <n v="3172"/>
    <n v="3172"/>
    <x v="2"/>
  </r>
  <r>
    <n v="51"/>
    <x v="19"/>
    <x v="3"/>
    <n v="2078"/>
    <x v="11"/>
    <n v="-0.73383655999999997"/>
    <n v="6"/>
    <n v="4"/>
    <n v="520"/>
    <n v="719708"/>
    <x v="2"/>
  </r>
  <r>
    <n v="53"/>
    <x v="57"/>
    <x v="0"/>
    <n v="1911"/>
    <x v="32"/>
    <n v="-0.65230321999999996"/>
    <n v="3"/>
    <n v="3"/>
    <n v="637"/>
    <n v="275064"/>
    <x v="2"/>
  </r>
  <r>
    <n v="58"/>
    <x v="20"/>
    <x v="3"/>
    <n v="1576"/>
    <x v="12"/>
    <n v="-0.11410905"/>
    <n v="4"/>
    <n v="4"/>
    <n v="394"/>
    <n v="31809"/>
    <x v="2"/>
  </r>
  <r>
    <n v="61"/>
    <x v="76"/>
    <x v="0"/>
    <n v="1249"/>
    <x v="3"/>
    <s v="-"/>
    <n v="270"/>
    <n v="1"/>
    <n v="1249"/>
    <n v="393272"/>
    <x v="2"/>
  </r>
  <r>
    <n v="63"/>
    <x v="23"/>
    <x v="3"/>
    <n v="1183"/>
    <x v="10"/>
    <n v="-0.46422100999999999"/>
    <n v="12"/>
    <n v="4"/>
    <n v="296"/>
    <n v="3357529"/>
    <x v="2"/>
  </r>
  <r>
    <n v="67"/>
    <x v="58"/>
    <x v="0"/>
    <n v="1082"/>
    <x v="3"/>
    <n v="-0.24441341"/>
    <n v="313"/>
    <n v="11"/>
    <n v="98"/>
    <n v="56797955"/>
    <x v="2"/>
  </r>
  <r>
    <n v="70"/>
    <x v="17"/>
    <x v="3"/>
    <n v="1063"/>
    <x v="9"/>
    <n v="-0.52224718999999997"/>
    <n v="5"/>
    <n v="3"/>
    <n v="354"/>
    <n v="179191"/>
    <x v="2"/>
  </r>
  <r>
    <n v="71"/>
    <x v="77"/>
    <x v="0"/>
    <n v="1055"/>
    <x v="3"/>
    <s v="-"/>
    <n v="151"/>
    <n v="3"/>
    <n v="352"/>
    <n v="17479421"/>
    <x v="2"/>
  </r>
  <r>
    <n v="17"/>
    <x v="78"/>
    <x v="9"/>
    <n v="36893"/>
    <x v="42"/>
    <s v="-"/>
    <n v="1"/>
    <n v="107"/>
    <n v="345"/>
    <n v="36893"/>
    <x v="2"/>
  </r>
  <r>
    <n v="18"/>
    <x v="79"/>
    <x v="2"/>
    <n v="33821"/>
    <x v="43"/>
    <s v="-"/>
    <n v="1"/>
    <n v="20"/>
    <n v="1691"/>
    <n v="33821"/>
    <x v="2"/>
  </r>
  <r>
    <n v="22"/>
    <x v="80"/>
    <x v="20"/>
    <n v="14894"/>
    <x v="44"/>
    <s v="-"/>
    <n v="1"/>
    <n v="26"/>
    <n v="573"/>
    <n v="14894"/>
    <x v="2"/>
  </r>
  <r>
    <n v="23"/>
    <x v="81"/>
    <x v="2"/>
    <n v="12554"/>
    <x v="45"/>
    <s v="-"/>
    <n v="1"/>
    <n v="30"/>
    <n v="418"/>
    <n v="12554"/>
    <x v="2"/>
  </r>
  <r>
    <n v="25"/>
    <x v="82"/>
    <x v="21"/>
    <n v="11322"/>
    <x v="46"/>
    <s v="-"/>
    <n v="1"/>
    <n v="120"/>
    <n v="94"/>
    <n v="11322"/>
    <x v="2"/>
  </r>
  <r>
    <n v="34"/>
    <x v="83"/>
    <x v="2"/>
    <n v="5670"/>
    <x v="25"/>
    <s v="-"/>
    <n v="1"/>
    <n v="8"/>
    <n v="709"/>
    <n v="5670"/>
    <x v="2"/>
  </r>
  <r>
    <n v="54"/>
    <x v="84"/>
    <x v="22"/>
    <n v="1810"/>
    <x v="47"/>
    <s v="-"/>
    <n v="1"/>
    <n v="8"/>
    <n v="226"/>
    <n v="1810"/>
    <x v="2"/>
  </r>
  <r>
    <n v="57"/>
    <x v="85"/>
    <x v="2"/>
    <n v="1590"/>
    <x v="25"/>
    <s v="-"/>
    <n v="1"/>
    <n v="4"/>
    <n v="398"/>
    <n v="1590"/>
    <x v="2"/>
  </r>
  <r>
    <n v="72"/>
    <x v="86"/>
    <x v="2"/>
    <n v="332"/>
    <x v="48"/>
    <s v="-"/>
    <n v="1"/>
    <n v="13"/>
    <n v="26"/>
    <n v="332"/>
    <x v="2"/>
  </r>
  <r>
    <n v="1"/>
    <x v="87"/>
    <x v="0"/>
    <n v="18509236"/>
    <x v="3"/>
    <s v="-"/>
    <n v="1"/>
    <n v="721"/>
    <n v="25672"/>
    <n v="18509236"/>
    <x v="3"/>
  </r>
  <r>
    <n v="2"/>
    <x v="88"/>
    <x v="1"/>
    <n v="10891486"/>
    <x v="2"/>
    <s v="-"/>
    <n v="1"/>
    <n v="667"/>
    <n v="16329"/>
    <n v="10891486"/>
    <x v="3"/>
  </r>
  <r>
    <n v="3"/>
    <x v="69"/>
    <x v="0"/>
    <n v="2891093"/>
    <x v="4"/>
    <n v="-0.72187140999999999"/>
    <n v="2"/>
    <n v="696"/>
    <n v="4154"/>
    <n v="16434929"/>
    <x v="3"/>
  </r>
  <r>
    <n v="4"/>
    <x v="51"/>
    <x v="1"/>
    <n v="1430063"/>
    <x v="0"/>
    <n v="-0.42325983"/>
    <n v="3"/>
    <n v="634"/>
    <n v="2256"/>
    <n v="8960702"/>
    <x v="3"/>
  </r>
  <r>
    <n v="5"/>
    <x v="0"/>
    <x v="0"/>
    <n v="677203"/>
    <x v="0"/>
    <n v="-0.61685632000000001"/>
    <n v="4"/>
    <n v="552"/>
    <n v="1227"/>
    <n v="17999463"/>
    <x v="3"/>
  </r>
  <r>
    <n v="6"/>
    <x v="52"/>
    <x v="10"/>
    <n v="535268"/>
    <x v="1"/>
    <n v="-0.64730465999999998"/>
    <n v="3"/>
    <n v="389"/>
    <n v="1376"/>
    <n v="6537978"/>
    <x v="3"/>
  </r>
  <r>
    <n v="7"/>
    <x v="1"/>
    <x v="1"/>
    <n v="266020"/>
    <x v="1"/>
    <n v="-0.61328006999999995"/>
    <n v="8"/>
    <n v="392"/>
    <n v="679"/>
    <n v="29514961"/>
    <x v="3"/>
  </r>
  <r>
    <n v="8"/>
    <x v="3"/>
    <x v="0"/>
    <n v="113019"/>
    <x v="0"/>
    <n v="-0.69342276999999997"/>
    <n v="9"/>
    <n v="290"/>
    <n v="390"/>
    <n v="26819908"/>
    <x v="3"/>
  </r>
  <r>
    <n v="9"/>
    <x v="2"/>
    <x v="1"/>
    <n v="86003"/>
    <x v="2"/>
    <n v="-0.63652045999999995"/>
    <n v="4"/>
    <n v="374"/>
    <n v="230"/>
    <n v="2092249"/>
    <x v="3"/>
  </r>
  <r>
    <n v="10"/>
    <x v="13"/>
    <x v="4"/>
    <n v="75935"/>
    <x v="2"/>
    <n v="0.95577705999999996"/>
    <n v="16"/>
    <n v="391"/>
    <n v="194"/>
    <n v="54280405"/>
    <x v="3"/>
  </r>
  <r>
    <n v="11"/>
    <x v="4"/>
    <x v="0"/>
    <n v="60348"/>
    <x v="2"/>
    <n v="-0.81151205000000004"/>
    <n v="5"/>
    <n v="94"/>
    <n v="642"/>
    <n v="4725398"/>
    <x v="3"/>
  </r>
  <r>
    <n v="12"/>
    <x v="7"/>
    <x v="1"/>
    <n v="44617"/>
    <x v="4"/>
    <n v="-0.74334149999999999"/>
    <n v="7"/>
    <n v="83"/>
    <n v="538"/>
    <n v="8114370"/>
    <x v="3"/>
  </r>
  <r>
    <n v="13"/>
    <x v="5"/>
    <x v="1"/>
    <n v="39436"/>
    <x v="1"/>
    <n v="-0.84561662000000004"/>
    <n v="5"/>
    <n v="119"/>
    <n v="331"/>
    <n v="3881194"/>
    <x v="3"/>
  </r>
  <r>
    <n v="14"/>
    <x v="73"/>
    <x v="19"/>
    <n v="22244"/>
    <x v="41"/>
    <n v="-0.42586578000000003"/>
    <n v="2"/>
    <n v="75"/>
    <n v="297"/>
    <n v="79262"/>
    <x v="3"/>
  </r>
  <r>
    <n v="15"/>
    <x v="89"/>
    <x v="23"/>
    <n v="16274"/>
    <x v="31"/>
    <s v="-"/>
    <n v="1"/>
    <n v="65"/>
    <n v="250"/>
    <n v="16274"/>
    <x v="3"/>
  </r>
  <r>
    <n v="16"/>
    <x v="90"/>
    <x v="3"/>
    <n v="10581"/>
    <x v="12"/>
    <s v="-"/>
    <n v="1"/>
    <n v="11"/>
    <n v="962"/>
    <n v="10581"/>
    <x v="3"/>
  </r>
  <r>
    <n v="20"/>
    <x v="6"/>
    <x v="0"/>
    <n v="7879"/>
    <x v="3"/>
    <n v="-0.90914227999999997"/>
    <n v="6"/>
    <n v="16"/>
    <n v="492"/>
    <n v="8846888"/>
    <x v="3"/>
  </r>
  <r>
    <n v="25"/>
    <x v="14"/>
    <x v="5"/>
    <n v="3663"/>
    <x v="7"/>
    <n v="-0.70397608"/>
    <n v="6"/>
    <n v="12"/>
    <n v="305"/>
    <n v="1515098"/>
    <x v="3"/>
  </r>
  <r>
    <n v="27"/>
    <x v="21"/>
    <x v="6"/>
    <n v="3448"/>
    <x v="13"/>
    <n v="-0.17373591999999999"/>
    <n v="113"/>
    <n v="1"/>
    <n v="3448"/>
    <n v="1402859"/>
    <x v="3"/>
  </r>
  <r>
    <n v="30"/>
    <x v="91"/>
    <x v="0"/>
    <n v="3112"/>
    <x v="34"/>
    <s v="-"/>
    <n v="299"/>
    <n v="19"/>
    <n v="164"/>
    <n v="862085"/>
    <x v="3"/>
  </r>
  <r>
    <n v="34"/>
    <x v="19"/>
    <x v="3"/>
    <n v="2856"/>
    <x v="11"/>
    <n v="0.37420597"/>
    <n v="7"/>
    <n v="3"/>
    <n v="952"/>
    <n v="734065"/>
    <x v="3"/>
  </r>
  <r>
    <n v="35"/>
    <x v="57"/>
    <x v="0"/>
    <n v="2814"/>
    <x v="32"/>
    <n v="0.47271243000000002"/>
    <n v="4"/>
    <n v="3"/>
    <n v="938"/>
    <n v="291672"/>
    <x v="3"/>
  </r>
  <r>
    <n v="36"/>
    <x v="70"/>
    <x v="0"/>
    <n v="2600"/>
    <x v="6"/>
    <n v="-0.97937991000000002"/>
    <n v="2"/>
    <n v="4"/>
    <n v="650"/>
    <n v="258897"/>
    <x v="3"/>
  </r>
  <r>
    <n v="41"/>
    <x v="74"/>
    <x v="3"/>
    <n v="1573"/>
    <x v="12"/>
    <n v="-0.89709538"/>
    <n v="2"/>
    <n v="8"/>
    <n v="197"/>
    <n v="27077"/>
    <x v="3"/>
  </r>
  <r>
    <n v="43"/>
    <x v="20"/>
    <x v="3"/>
    <n v="1306"/>
    <x v="12"/>
    <n v="-0.17131979999999999"/>
    <n v="5"/>
    <n v="2"/>
    <n v="653"/>
    <n v="36793"/>
    <x v="3"/>
  </r>
  <r>
    <n v="45"/>
    <x v="92"/>
    <x v="3"/>
    <n v="1234"/>
    <x v="49"/>
    <s v="-"/>
    <n v="1415"/>
    <n v="1"/>
    <n v="1234"/>
    <n v="488407"/>
    <x v="3"/>
  </r>
  <r>
    <n v="46"/>
    <x v="30"/>
    <x v="0"/>
    <n v="1115"/>
    <x v="1"/>
    <n v="0.62862359000000001"/>
    <n v="35"/>
    <n v="7"/>
    <n v="159"/>
    <n v="28031106"/>
    <x v="3"/>
  </r>
  <r>
    <n v="48"/>
    <x v="93"/>
    <x v="3"/>
    <n v="1090"/>
    <x v="20"/>
    <s v="-"/>
    <n v="270"/>
    <n v="1"/>
    <n v="1090"/>
    <n v="54875"/>
    <x v="3"/>
  </r>
  <r>
    <n v="57"/>
    <x v="55"/>
    <x v="11"/>
    <n v="273"/>
    <x v="5"/>
    <n v="-0.69037722999999995"/>
    <n v="3"/>
    <n v="1"/>
    <n v="273"/>
    <n v="16081"/>
    <x v="3"/>
  </r>
  <r>
    <n v="60"/>
    <x v="34"/>
    <x v="3"/>
    <n v="140"/>
    <x v="11"/>
    <n v="-0.55555555999999995"/>
    <n v="11"/>
    <n v="1"/>
    <n v="140"/>
    <n v="310842"/>
    <x v="3"/>
  </r>
  <r>
    <n v="61"/>
    <x v="15"/>
    <x v="0"/>
    <n v="134"/>
    <x v="2"/>
    <n v="-0.81049532000000002"/>
    <n v="10"/>
    <n v="2"/>
    <n v="67"/>
    <n v="15073671"/>
    <x v="3"/>
  </r>
  <r>
    <n v="64"/>
    <x v="75"/>
    <x v="3"/>
    <n v="81"/>
    <x v="28"/>
    <n v="-0.97446405999999997"/>
    <n v="2"/>
    <n v="1"/>
    <n v="81"/>
    <n v="4533"/>
    <x v="3"/>
  </r>
  <r>
    <n v="65"/>
    <x v="25"/>
    <x v="3"/>
    <n v="39"/>
    <x v="15"/>
    <n v="-0.99503014999999995"/>
    <n v="9"/>
    <n v="3"/>
    <n v="13"/>
    <n v="49849"/>
    <x v="3"/>
  </r>
  <r>
    <n v="66"/>
    <x v="60"/>
    <x v="3"/>
    <n v="17"/>
    <x v="20"/>
    <s v="-"/>
    <n v="10"/>
    <n v="1"/>
    <n v="17"/>
    <n v="43446"/>
    <x v="3"/>
  </r>
  <r>
    <n v="18"/>
    <x v="94"/>
    <x v="24"/>
    <n v="9130"/>
    <x v="50"/>
    <s v="-"/>
    <n v="1"/>
    <n v="55"/>
    <n v="166"/>
    <n v="9130"/>
    <x v="3"/>
  </r>
  <r>
    <n v="21"/>
    <x v="95"/>
    <x v="2"/>
    <n v="6339"/>
    <x v="33"/>
    <s v="-"/>
    <n v="1"/>
    <n v="14"/>
    <n v="453"/>
    <n v="6339"/>
    <x v="3"/>
  </r>
  <r>
    <n v="23"/>
    <x v="96"/>
    <x v="2"/>
    <n v="5225"/>
    <x v="45"/>
    <s v="-"/>
    <n v="1"/>
    <n v="9"/>
    <n v="581"/>
    <n v="5225"/>
    <x v="3"/>
  </r>
  <r>
    <n v="24"/>
    <x v="97"/>
    <x v="25"/>
    <n v="3869"/>
    <x v="51"/>
    <s v="-"/>
    <n v="1"/>
    <n v="10"/>
    <n v="387"/>
    <n v="3869"/>
    <x v="3"/>
  </r>
  <r>
    <n v="29"/>
    <x v="98"/>
    <x v="2"/>
    <n v="3191"/>
    <x v="43"/>
    <s v="-"/>
    <n v="1"/>
    <n v="8"/>
    <n v="399"/>
    <n v="3191"/>
    <x v="3"/>
  </r>
  <r>
    <n v="51"/>
    <x v="99"/>
    <x v="2"/>
    <n v="914"/>
    <x v="25"/>
    <s v="-"/>
    <n v="1"/>
    <n v="14"/>
    <n v="65"/>
    <n v="914"/>
    <x v="3"/>
  </r>
  <r>
    <n v="55"/>
    <x v="100"/>
    <x v="2"/>
    <n v="685"/>
    <x v="52"/>
    <s v="-"/>
    <n v="1"/>
    <n v="4"/>
    <n v="171"/>
    <n v="685"/>
    <x v="3"/>
  </r>
  <r>
    <n v="58"/>
    <x v="101"/>
    <x v="26"/>
    <n v="246"/>
    <x v="53"/>
    <s v="-"/>
    <n v="1"/>
    <n v="7"/>
    <n v="35"/>
    <n v="246"/>
    <x v="3"/>
  </r>
  <r>
    <n v="1"/>
    <x v="87"/>
    <x v="0"/>
    <n v="13226848"/>
    <x v="3"/>
    <n v="-0.28514424999999999"/>
    <n v="2"/>
    <n v="745"/>
    <n v="17754"/>
    <n v="47988743"/>
    <x v="4"/>
  </r>
  <r>
    <n v="2"/>
    <x v="88"/>
    <x v="1"/>
    <n v="8222657"/>
    <x v="2"/>
    <n v="-0.24472595"/>
    <n v="2"/>
    <n v="694"/>
    <n v="11848"/>
    <n v="27657602"/>
    <x v="4"/>
  </r>
  <r>
    <n v="3"/>
    <x v="69"/>
    <x v="0"/>
    <n v="1831384"/>
    <x v="4"/>
    <n v="-0.36615682999999999"/>
    <n v="3"/>
    <n v="660"/>
    <n v="2775"/>
    <n v="20314208"/>
    <x v="4"/>
  </r>
  <r>
    <n v="4"/>
    <x v="51"/>
    <x v="1"/>
    <n v="1172116"/>
    <x v="0"/>
    <n v="-0.18089865999999999"/>
    <n v="4"/>
    <n v="667"/>
    <n v="1757"/>
    <n v="11814343"/>
    <x v="4"/>
  </r>
  <r>
    <n v="5"/>
    <x v="102"/>
    <x v="27"/>
    <n v="643547"/>
    <x v="54"/>
    <s v="-"/>
    <n v="1"/>
    <n v="429"/>
    <n v="1500"/>
    <n v="643547"/>
    <x v="4"/>
  </r>
  <r>
    <n v="6"/>
    <x v="0"/>
    <x v="0"/>
    <n v="444323"/>
    <x v="0"/>
    <n v="-0.34437398000000002"/>
    <n v="5"/>
    <n v="463"/>
    <n v="960"/>
    <n v="19104351"/>
    <x v="4"/>
  </r>
  <r>
    <n v="7"/>
    <x v="103"/>
    <x v="2"/>
    <n v="370882"/>
    <x v="55"/>
    <s v="-"/>
    <n v="1"/>
    <n v="146"/>
    <n v="2540"/>
    <n v="370882"/>
    <x v="4"/>
  </r>
  <r>
    <n v="8"/>
    <x v="52"/>
    <x v="10"/>
    <n v="337599"/>
    <x v="1"/>
    <n v="-0.36906815999999998"/>
    <n v="4"/>
    <n v="302"/>
    <n v="1118"/>
    <n v="7347918"/>
    <x v="4"/>
  </r>
  <r>
    <n v="9"/>
    <x v="1"/>
    <x v="1"/>
    <n v="229642"/>
    <x v="1"/>
    <n v="-0.13704106999999999"/>
    <n v="9"/>
    <n v="350"/>
    <n v="656"/>
    <n v="30081835"/>
    <x v="4"/>
  </r>
  <r>
    <n v="10"/>
    <x v="104"/>
    <x v="2"/>
    <n v="107494"/>
    <x v="43"/>
    <s v="-"/>
    <n v="1"/>
    <n v="60"/>
    <n v="1792"/>
    <n v="107494"/>
    <x v="4"/>
  </r>
  <r>
    <n v="11"/>
    <x v="3"/>
    <x v="0"/>
    <n v="66241"/>
    <x v="0"/>
    <n v="-0.41873663999999999"/>
    <n v="10"/>
    <n v="241"/>
    <n v="275"/>
    <n v="27038590"/>
    <x v="4"/>
  </r>
  <r>
    <n v="12"/>
    <x v="13"/>
    <x v="4"/>
    <n v="63950"/>
    <x v="2"/>
    <n v="-0.15714417999999999"/>
    <n v="17"/>
    <n v="370"/>
    <n v="173"/>
    <n v="54454792"/>
    <x v="4"/>
  </r>
  <r>
    <n v="13"/>
    <x v="2"/>
    <x v="1"/>
    <n v="61506"/>
    <x v="2"/>
    <n v="-0.28428965"/>
    <n v="5"/>
    <n v="270"/>
    <n v="228"/>
    <n v="2287836"/>
    <x v="4"/>
  </r>
  <r>
    <n v="14"/>
    <x v="105"/>
    <x v="28"/>
    <n v="54296"/>
    <x v="46"/>
    <s v="-"/>
    <n v="1"/>
    <n v="251"/>
    <n v="216"/>
    <n v="54296"/>
    <x v="4"/>
  </r>
  <r>
    <n v="15"/>
    <x v="106"/>
    <x v="1"/>
    <n v="23721"/>
    <x v="31"/>
    <s v="-"/>
    <n v="1"/>
    <n v="113"/>
    <n v="210"/>
    <n v="23721"/>
    <x v="4"/>
  </r>
  <r>
    <n v="16"/>
    <x v="4"/>
    <x v="0"/>
    <n v="21794"/>
    <x v="2"/>
    <n v="-0.65235838999999995"/>
    <n v="6"/>
    <n v="57"/>
    <n v="382"/>
    <n v="4812433"/>
    <x v="4"/>
  </r>
  <r>
    <n v="20"/>
    <x v="73"/>
    <x v="19"/>
    <n v="12325"/>
    <x v="41"/>
    <n v="-0.44589473000000002"/>
    <n v="3"/>
    <n v="69"/>
    <n v="179"/>
    <n v="103788"/>
    <x v="4"/>
  </r>
  <r>
    <n v="25"/>
    <x v="76"/>
    <x v="0"/>
    <n v="7770"/>
    <x v="3"/>
    <s v="-"/>
    <n v="272"/>
    <n v="18"/>
    <n v="432"/>
    <n v="401444"/>
    <x v="4"/>
  </r>
  <r>
    <n v="28"/>
    <x v="21"/>
    <x v="6"/>
    <n v="4909"/>
    <x v="13"/>
    <n v="0.42372389999999999"/>
    <n v="114"/>
    <n v="1"/>
    <n v="4909"/>
    <n v="1415037"/>
    <x v="4"/>
  </r>
  <r>
    <n v="32"/>
    <x v="107"/>
    <x v="3"/>
    <n v="3305"/>
    <x v="10"/>
    <s v="-"/>
    <n v="442"/>
    <n v="13"/>
    <n v="254"/>
    <n v="2336860"/>
    <x v="4"/>
  </r>
  <r>
    <n v="33"/>
    <x v="70"/>
    <x v="0"/>
    <n v="3281"/>
    <x v="6"/>
    <n v="0.2621658"/>
    <n v="3"/>
    <n v="3"/>
    <n v="1094"/>
    <n v="269197"/>
    <x v="4"/>
  </r>
  <r>
    <n v="34"/>
    <x v="57"/>
    <x v="0"/>
    <n v="3249"/>
    <x v="32"/>
    <n v="0.15440654000000001"/>
    <n v="5"/>
    <n v="13"/>
    <n v="250"/>
    <n v="295794"/>
    <x v="4"/>
  </r>
  <r>
    <n v="36"/>
    <x v="6"/>
    <x v="0"/>
    <n v="3194"/>
    <x v="3"/>
    <n v="-0.60030033999999999"/>
    <n v="7"/>
    <n v="12"/>
    <n v="266"/>
    <n v="8856170"/>
    <x v="4"/>
  </r>
  <r>
    <n v="37"/>
    <x v="108"/>
    <x v="29"/>
    <n v="2740"/>
    <x v="56"/>
    <s v="-"/>
    <n v="239"/>
    <n v="19"/>
    <n v="144"/>
    <n v="16972417"/>
    <x v="4"/>
  </r>
  <r>
    <n v="43"/>
    <x v="19"/>
    <x v="3"/>
    <n v="1942"/>
    <x v="11"/>
    <n v="-0.35856784000000003"/>
    <n v="8"/>
    <n v="3"/>
    <n v="647"/>
    <n v="738763"/>
    <x v="4"/>
  </r>
  <r>
    <n v="44"/>
    <x v="90"/>
    <x v="3"/>
    <n v="1830"/>
    <x v="12"/>
    <n v="-0.82704847999999997"/>
    <n v="2"/>
    <n v="7"/>
    <n v="261"/>
    <n v="20272"/>
    <x v="4"/>
  </r>
  <r>
    <n v="46"/>
    <x v="109"/>
    <x v="3"/>
    <n v="1497"/>
    <x v="8"/>
    <s v="-"/>
    <n v="109"/>
    <n v="1"/>
    <n v="1497"/>
    <n v="8851"/>
    <x v="4"/>
  </r>
  <r>
    <n v="50"/>
    <x v="14"/>
    <x v="5"/>
    <n v="1121"/>
    <x v="7"/>
    <n v="-0.7240955"/>
    <n v="7"/>
    <n v="3"/>
    <n v="374"/>
    <n v="1519096"/>
    <x v="4"/>
  </r>
  <r>
    <n v="53"/>
    <x v="34"/>
    <x v="3"/>
    <n v="530"/>
    <x v="11"/>
    <n v="2.78571429"/>
    <n v="12"/>
    <n v="1"/>
    <n v="530"/>
    <n v="312051"/>
    <x v="4"/>
  </r>
  <r>
    <n v="55"/>
    <x v="110"/>
    <x v="0"/>
    <n v="322"/>
    <x v="20"/>
    <s v="-"/>
    <n v="42"/>
    <n v="1"/>
    <n v="322"/>
    <n v="86900"/>
    <x v="4"/>
  </r>
  <r>
    <n v="56"/>
    <x v="25"/>
    <x v="3"/>
    <n v="76"/>
    <x v="15"/>
    <n v="0.96188748000000002"/>
    <n v="10"/>
    <n v="2"/>
    <n v="38"/>
    <n v="50049"/>
    <x v="4"/>
  </r>
  <r>
    <n v="18"/>
    <x v="111"/>
    <x v="1"/>
    <n v="16942"/>
    <x v="8"/>
    <s v="-"/>
    <n v="1"/>
    <n v="62"/>
    <n v="273"/>
    <n v="16942"/>
    <x v="4"/>
  </r>
  <r>
    <n v="19"/>
    <x v="112"/>
    <x v="2"/>
    <n v="12791"/>
    <x v="33"/>
    <s v="-"/>
    <n v="1"/>
    <n v="14"/>
    <n v="914"/>
    <n v="12791"/>
    <x v="4"/>
  </r>
  <r>
    <n v="24"/>
    <x v="113"/>
    <x v="8"/>
    <n v="8991"/>
    <x v="23"/>
    <s v="-"/>
    <n v="1"/>
    <n v="19"/>
    <n v="473"/>
    <n v="8991"/>
    <x v="4"/>
  </r>
  <r>
    <n v="26"/>
    <x v="114"/>
    <x v="2"/>
    <n v="5094"/>
    <x v="57"/>
    <s v="-"/>
    <n v="1"/>
    <n v="2"/>
    <n v="2547"/>
    <n v="5094"/>
    <x v="4"/>
  </r>
  <r>
    <n v="27"/>
    <x v="115"/>
    <x v="2"/>
    <n v="5031"/>
    <x v="58"/>
    <s v="-"/>
    <n v="1"/>
    <n v="10"/>
    <n v="503"/>
    <n v="5031"/>
    <x v="4"/>
  </r>
  <r>
    <n v="52"/>
    <x v="116"/>
    <x v="30"/>
    <n v="847"/>
    <x v="59"/>
    <s v="-"/>
    <n v="1"/>
    <n v="5"/>
    <n v="169"/>
    <n v="847"/>
    <x v="4"/>
  </r>
  <r>
    <n v="54"/>
    <x v="117"/>
    <x v="2"/>
    <n v="385"/>
    <x v="25"/>
    <s v="-"/>
    <n v="1"/>
    <n v="1"/>
    <n v="385"/>
    <n v="38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1F233-04DE-4341-B130-455BA7A37415}" name="Сводная таблица27" cacheId="17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BD3:BJ65" firstHeaderRow="1" firstDataRow="2" firstDataCol="1"/>
  <pivotFields count="11">
    <pivotField numFmtId="3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  <pivotField axis="axisRow" showAll="0" sortType="descending">
      <items count="61">
        <item x="56"/>
        <item x="25"/>
        <item x="21"/>
        <item x="57"/>
        <item x="54"/>
        <item x="42"/>
        <item x="5"/>
        <item x="14"/>
        <item x="29"/>
        <item x="28"/>
        <item x="23"/>
        <item x="36"/>
        <item x="51"/>
        <item x="34"/>
        <item x="33"/>
        <item x="0"/>
        <item x="12"/>
        <item x="43"/>
        <item x="7"/>
        <item x="10"/>
        <item x="49"/>
        <item x="24"/>
        <item x="13"/>
        <item x="53"/>
        <item x="30"/>
        <item x="19"/>
        <item x="38"/>
        <item x="48"/>
        <item x="44"/>
        <item x="46"/>
        <item x="22"/>
        <item x="55"/>
        <item x="17"/>
        <item x="31"/>
        <item x="11"/>
        <item x="4"/>
        <item x="8"/>
        <item x="47"/>
        <item x="27"/>
        <item x="26"/>
        <item x="52"/>
        <item x="35"/>
        <item x="45"/>
        <item x="58"/>
        <item x="20"/>
        <item x="50"/>
        <item x="1"/>
        <item x="9"/>
        <item x="37"/>
        <item x="6"/>
        <item x="40"/>
        <item x="59"/>
        <item x="32"/>
        <item x="16"/>
        <item x="2"/>
        <item x="18"/>
        <item x="15"/>
        <item x="3"/>
        <item x="39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numFmtId="165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1">
    <i>
      <x v="57"/>
    </i>
    <i>
      <x v="15"/>
    </i>
    <i>
      <x v="54"/>
    </i>
    <i>
      <x v="35"/>
    </i>
    <i>
      <x v="46"/>
    </i>
    <i>
      <x v="4"/>
    </i>
    <i>
      <x v="6"/>
    </i>
    <i>
      <x v="31"/>
    </i>
    <i>
      <x v="49"/>
    </i>
    <i>
      <x v="17"/>
    </i>
    <i>
      <x v="2"/>
    </i>
    <i>
      <x v="18"/>
    </i>
    <i>
      <x v="50"/>
    </i>
    <i>
      <x v="59"/>
    </i>
    <i>
      <x v="29"/>
    </i>
    <i>
      <x v="33"/>
    </i>
    <i>
      <x v="38"/>
    </i>
    <i>
      <x v="1"/>
    </i>
    <i>
      <x v="16"/>
    </i>
    <i>
      <x v="5"/>
    </i>
    <i>
      <x v="36"/>
    </i>
    <i>
      <x v="10"/>
    </i>
    <i>
      <x v="14"/>
    </i>
    <i>
      <x v="34"/>
    </i>
    <i>
      <x v="30"/>
    </i>
    <i>
      <x v="21"/>
    </i>
    <i>
      <x v="7"/>
    </i>
    <i>
      <x v="22"/>
    </i>
    <i>
      <x v="39"/>
    </i>
    <i>
      <x v="42"/>
    </i>
    <i>
      <x v="19"/>
    </i>
    <i>
      <x v="28"/>
    </i>
    <i>
      <x v="13"/>
    </i>
    <i>
      <x v="52"/>
    </i>
    <i>
      <x v="56"/>
    </i>
    <i>
      <x v="41"/>
    </i>
    <i>
      <x v="47"/>
    </i>
    <i>
      <x v="45"/>
    </i>
    <i>
      <x v="11"/>
    </i>
    <i>
      <x v="9"/>
    </i>
    <i>
      <x v="3"/>
    </i>
    <i>
      <x v="43"/>
    </i>
    <i>
      <x v="48"/>
    </i>
    <i>
      <x v="12"/>
    </i>
    <i>
      <x v="26"/>
    </i>
    <i>
      <x/>
    </i>
    <i>
      <x v="44"/>
    </i>
    <i>
      <x v="53"/>
    </i>
    <i>
      <x v="37"/>
    </i>
    <i>
      <x v="58"/>
    </i>
    <i>
      <x v="20"/>
    </i>
    <i>
      <x v="8"/>
    </i>
    <i>
      <x v="51"/>
    </i>
    <i>
      <x v="40"/>
    </i>
    <i>
      <x v="25"/>
    </i>
    <i>
      <x v="27"/>
    </i>
    <i>
      <x v="32"/>
    </i>
    <i>
      <x v="23"/>
    </i>
    <i>
      <x v="55"/>
    </i>
    <i>
      <x v="24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Weekend Gross" fld="3" baseField="1" baseItem="102" numFmtId="3"/>
  </dataFields>
  <formats count="2">
    <format dxfId="74">
      <pivotArea dataOnly="0" labelOnly="1" fieldPosition="0">
        <references count="1">
          <reference field="10" count="0"/>
        </references>
      </pivotArea>
    </format>
    <format dxfId="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8B7E6-C684-4392-A4D4-E02C615F05A4}" name="Сводная таблица25" cacheId="17" applyNumberFormats="0" applyBorderFormats="0" applyFontFormats="0" applyPatternFormats="0" applyAlignmentFormats="0" applyWidthHeightFormats="1" dataCaption="Значения" updatedVersion="6" minRefreshableVersion="3" itemPrintTitles="1" createdVersion="7" indent="0" outline="1" outlineData="1" multipleFieldFilters="0">
  <location ref="AK3:AQ123" firstHeaderRow="1" firstDataRow="2" firstDataCol="1"/>
  <pivotFields count="11">
    <pivotField numFmtId="3" showAll="0"/>
    <pivotField axis="axisRow" showAll="0" sortType="descending">
      <items count="119">
        <item x="64"/>
        <item x="76"/>
        <item x="75"/>
        <item x="68"/>
        <item x="99"/>
        <item x="100"/>
        <item x="98"/>
        <item x="21"/>
        <item x="4"/>
        <item x="116"/>
        <item x="79"/>
        <item x="85"/>
        <item x="87"/>
        <item x="28"/>
        <item x="92"/>
        <item x="34"/>
        <item x="48"/>
        <item x="109"/>
        <item x="104"/>
        <item x="114"/>
        <item x="8"/>
        <item x="89"/>
        <item x="112"/>
        <item x="29"/>
        <item x="58"/>
        <item x="51"/>
        <item x="110"/>
        <item x="93"/>
        <item x="38"/>
        <item x="59"/>
        <item x="60"/>
        <item x="15"/>
        <item x="19"/>
        <item x="31"/>
        <item x="14"/>
        <item x="10"/>
        <item x="37"/>
        <item x="25"/>
        <item x="115"/>
        <item x="27"/>
        <item x="0"/>
        <item x="36"/>
        <item x="52"/>
        <item x="81"/>
        <item x="95"/>
        <item x="40"/>
        <item x="117"/>
        <item x="50"/>
        <item x="33"/>
        <item x="71"/>
        <item x="39"/>
        <item x="46"/>
        <item x="72"/>
        <item x="83"/>
        <item x="12"/>
        <item x="105"/>
        <item x="84"/>
        <item x="35"/>
        <item x="69"/>
        <item x="45"/>
        <item x="90"/>
        <item x="54"/>
        <item x="55"/>
        <item x="5"/>
        <item x="61"/>
        <item x="70"/>
        <item x="67"/>
        <item x="88"/>
        <item x="18"/>
        <item x="107"/>
        <item x="82"/>
        <item x="24"/>
        <item x="73"/>
        <item x="62"/>
        <item x="106"/>
        <item x="30"/>
        <item x="103"/>
        <item x="2"/>
        <item x="41"/>
        <item x="65"/>
        <item x="43"/>
        <item x="9"/>
        <item x="47"/>
        <item x="66"/>
        <item x="26"/>
        <item x="49"/>
        <item x="53"/>
        <item x="1"/>
        <item x="44"/>
        <item x="74"/>
        <item x="113"/>
        <item x="102"/>
        <item x="77"/>
        <item x="42"/>
        <item x="11"/>
        <item x="63"/>
        <item x="22"/>
        <item x="108"/>
        <item x="6"/>
        <item x="32"/>
        <item x="91"/>
        <item x="20"/>
        <item x="3"/>
        <item x="56"/>
        <item x="94"/>
        <item x="16"/>
        <item x="13"/>
        <item x="23"/>
        <item x="111"/>
        <item x="97"/>
        <item x="17"/>
        <item x="7"/>
        <item x="96"/>
        <item x="78"/>
        <item x="86"/>
        <item x="80"/>
        <item x="101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showAll="0"/>
    <pivotField showAll="0"/>
    <pivotField showAll="0"/>
    <pivotField showAll="0"/>
    <pivotField numFmtId="165" showAll="0"/>
    <pivotField numFmtId="165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19">
    <i>
      <x v="12"/>
    </i>
    <i>
      <x v="67"/>
    </i>
    <i>
      <x v="58"/>
    </i>
    <i>
      <x v="40"/>
    </i>
    <i>
      <x v="25"/>
    </i>
    <i>
      <x v="42"/>
    </i>
    <i>
      <x v="87"/>
    </i>
    <i>
      <x v="102"/>
    </i>
    <i>
      <x v="8"/>
    </i>
    <i>
      <x v="77"/>
    </i>
    <i>
      <x v="63"/>
    </i>
    <i>
      <x v="111"/>
    </i>
    <i>
      <x v="98"/>
    </i>
    <i>
      <x v="91"/>
    </i>
    <i>
      <x v="76"/>
    </i>
    <i>
      <x v="20"/>
    </i>
    <i>
      <x v="106"/>
    </i>
    <i>
      <x v="81"/>
    </i>
    <i>
      <x v="65"/>
    </i>
    <i>
      <x v="35"/>
    </i>
    <i>
      <x v="18"/>
    </i>
    <i>
      <x v="34"/>
    </i>
    <i>
      <x v="94"/>
    </i>
    <i>
      <x v="49"/>
    </i>
    <i>
      <x v="72"/>
    </i>
    <i>
      <x v="54"/>
    </i>
    <i>
      <x v="52"/>
    </i>
    <i>
      <x v="31"/>
    </i>
    <i>
      <x v="55"/>
    </i>
    <i>
      <x v="113"/>
    </i>
    <i>
      <x v="50"/>
    </i>
    <i>
      <x v="10"/>
    </i>
    <i>
      <x v="86"/>
    </i>
    <i>
      <x v="45"/>
    </i>
    <i>
      <x v="78"/>
    </i>
    <i>
      <x v="93"/>
    </i>
    <i>
      <x v="80"/>
    </i>
    <i>
      <x v="74"/>
    </i>
    <i>
      <x v="61"/>
    </i>
    <i>
      <x v="88"/>
    </i>
    <i>
      <x v="7"/>
    </i>
    <i>
      <x v="32"/>
    </i>
    <i>
      <x v="108"/>
    </i>
    <i>
      <x v="59"/>
    </i>
    <i>
      <x v="89"/>
    </i>
    <i>
      <x v="21"/>
    </i>
    <i>
      <x v="115"/>
    </i>
    <i>
      <x v="64"/>
    </i>
    <i>
      <x v="105"/>
    </i>
    <i>
      <x v="117"/>
    </i>
    <i>
      <x v="73"/>
    </i>
    <i>
      <x v="22"/>
    </i>
    <i>
      <x v="103"/>
    </i>
    <i>
      <x v="43"/>
    </i>
    <i>
      <x v="37"/>
    </i>
    <i>
      <x v="60"/>
    </i>
    <i>
      <x v="95"/>
    </i>
    <i>
      <x v="70"/>
    </i>
    <i>
      <x/>
    </i>
    <i>
      <x v="62"/>
    </i>
    <i>
      <x v="110"/>
    </i>
    <i>
      <x v="101"/>
    </i>
    <i>
      <x v="104"/>
    </i>
    <i>
      <x v="1"/>
    </i>
    <i>
      <x v="90"/>
    </i>
    <i>
      <x v="79"/>
    </i>
    <i>
      <x v="44"/>
    </i>
    <i>
      <x v="107"/>
    </i>
    <i>
      <x v="33"/>
    </i>
    <i>
      <x v="53"/>
    </i>
    <i>
      <x v="68"/>
    </i>
    <i>
      <x v="51"/>
    </i>
    <i>
      <x v="82"/>
    </i>
    <i>
      <x v="112"/>
    </i>
    <i>
      <x v="19"/>
    </i>
    <i>
      <x v="38"/>
    </i>
    <i>
      <x v="83"/>
    </i>
    <i>
      <x v="16"/>
    </i>
    <i>
      <x v="109"/>
    </i>
    <i>
      <x v="69"/>
    </i>
    <i>
      <x v="2"/>
    </i>
    <i>
      <x v="96"/>
    </i>
    <i>
      <x v="6"/>
    </i>
    <i>
      <x v="100"/>
    </i>
    <i>
      <x v="66"/>
    </i>
    <i>
      <x v="48"/>
    </i>
    <i>
      <x v="97"/>
    </i>
    <i>
      <x v="24"/>
    </i>
    <i>
      <x v="71"/>
    </i>
    <i>
      <x v="84"/>
    </i>
    <i>
      <x v="39"/>
    </i>
    <i>
      <x v="15"/>
    </i>
    <i>
      <x v="75"/>
    </i>
    <i>
      <x v="56"/>
    </i>
    <i>
      <x v="11"/>
    </i>
    <i>
      <x v="17"/>
    </i>
    <i>
      <x v="13"/>
    </i>
    <i>
      <x v="3"/>
    </i>
    <i>
      <x v="14"/>
    </i>
    <i>
      <x v="23"/>
    </i>
    <i>
      <x v="27"/>
    </i>
    <i>
      <x v="92"/>
    </i>
    <i>
      <x v="85"/>
    </i>
    <i>
      <x v="4"/>
    </i>
    <i>
      <x v="9"/>
    </i>
    <i>
      <x v="5"/>
    </i>
    <i>
      <x v="36"/>
    </i>
    <i>
      <x v="99"/>
    </i>
    <i>
      <x v="29"/>
    </i>
    <i>
      <x v="46"/>
    </i>
    <i>
      <x v="114"/>
    </i>
    <i>
      <x v="26"/>
    </i>
    <i>
      <x v="57"/>
    </i>
    <i>
      <x v="116"/>
    </i>
    <i>
      <x v="30"/>
    </i>
    <i>
      <x v="41"/>
    </i>
    <i>
      <x v="28"/>
    </i>
    <i>
      <x v="47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Weekend Gross" fld="3" baseField="1" baseItem="102" numFmtId="3"/>
  </dataFields>
  <formats count="3">
    <format dxfId="77">
      <pivotArea dataOnly="0" labelOnly="1" fieldPosition="0">
        <references count="1">
          <reference field="1" count="39">
            <x v="7"/>
            <x v="8"/>
            <x v="10"/>
            <x v="18"/>
            <x v="20"/>
            <x v="25"/>
            <x v="31"/>
            <x v="32"/>
            <x v="34"/>
            <x v="35"/>
            <x v="40"/>
            <x v="42"/>
            <x v="45"/>
            <x v="49"/>
            <x v="50"/>
            <x v="52"/>
            <x v="54"/>
            <x v="55"/>
            <x v="61"/>
            <x v="63"/>
            <x v="65"/>
            <x v="72"/>
            <x v="74"/>
            <x v="76"/>
            <x v="77"/>
            <x v="78"/>
            <x v="80"/>
            <x v="81"/>
            <x v="86"/>
            <x v="87"/>
            <x v="88"/>
            <x v="91"/>
            <x v="93"/>
            <x v="94"/>
            <x v="98"/>
            <x v="102"/>
            <x v="106"/>
            <x v="111"/>
            <x v="113"/>
          </reference>
        </references>
      </pivotArea>
    </format>
    <format dxfId="76">
      <pivotArea dataOnly="0" labelOnly="1" fieldPosition="0">
        <references count="1">
          <reference field="10" count="0"/>
        </references>
      </pivotArea>
    </format>
    <format dxfId="7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155C9-0352-41FB-9DB5-2DDE470C2859}" name="Сводная таблица24" cacheId="17" applyNumberFormats="0" applyBorderFormats="0" applyFontFormats="0" applyPatternFormats="0" applyAlignmentFormats="0" applyWidthHeightFormats="1" dataCaption="Значения" updatedVersion="6" minRefreshableVersion="3" itemPrintTitles="1" createdVersion="7" indent="0" outline="1" outlineData="1" multipleFieldFilters="0">
  <location ref="AA3:AG36" firstHeaderRow="1" firstDataRow="2" firstDataCol="1"/>
  <pivotFields count="11">
    <pivotField numFmtId="3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2">
        <item x="24"/>
        <item x="27"/>
        <item x="14"/>
        <item x="22"/>
        <item x="18"/>
        <item x="8"/>
        <item x="7"/>
        <item x="13"/>
        <item x="16"/>
        <item x="25"/>
        <item x="2"/>
        <item x="20"/>
        <item x="9"/>
        <item x="26"/>
        <item x="15"/>
        <item x="17"/>
        <item x="21"/>
        <item x="3"/>
        <item x="6"/>
        <item x="5"/>
        <item x="11"/>
        <item x="19"/>
        <item x="0"/>
        <item x="12"/>
        <item x="29"/>
        <item x="28"/>
        <item x="1"/>
        <item x="10"/>
        <item x="4"/>
        <item x="30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  <pivotField showAll="0"/>
    <pivotField showAll="0"/>
    <pivotField showAll="0"/>
    <pivotField showAll="0"/>
    <pivotField numFmtId="165" showAll="0"/>
    <pivotField numFmtId="165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32">
    <i>
      <x v="22"/>
    </i>
    <i>
      <x v="26"/>
    </i>
    <i>
      <x v="27"/>
    </i>
    <i>
      <x v="10"/>
    </i>
    <i>
      <x v="1"/>
    </i>
    <i>
      <x v="28"/>
    </i>
    <i>
      <x v="17"/>
    </i>
    <i>
      <x v="19"/>
    </i>
    <i>
      <x v="4"/>
    </i>
    <i>
      <x v="21"/>
    </i>
    <i>
      <x v="6"/>
    </i>
    <i>
      <x v="25"/>
    </i>
    <i>
      <x v="12"/>
    </i>
    <i>
      <x v="5"/>
    </i>
    <i>
      <x v="18"/>
    </i>
    <i>
      <x v="30"/>
    </i>
    <i>
      <x v="11"/>
    </i>
    <i>
      <x v="23"/>
    </i>
    <i>
      <x v="7"/>
    </i>
    <i>
      <x v="16"/>
    </i>
    <i>
      <x v="20"/>
    </i>
    <i>
      <x/>
    </i>
    <i>
      <x v="2"/>
    </i>
    <i>
      <x v="14"/>
    </i>
    <i>
      <x v="9"/>
    </i>
    <i>
      <x v="8"/>
    </i>
    <i>
      <x v="24"/>
    </i>
    <i>
      <x v="3"/>
    </i>
    <i>
      <x v="15"/>
    </i>
    <i>
      <x v="29"/>
    </i>
    <i>
      <x v="13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Weekend Gross" fld="3" baseField="1" baseItem="102" numFmtId="3"/>
  </dataFields>
  <formats count="2">
    <format dxfId="79">
      <pivotArea dataOnly="0" labelOnly="1" fieldPosition="0">
        <references count="1">
          <reference field="10" count="0"/>
        </references>
      </pivotArea>
    </format>
    <format dxfId="7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25B27-A6C3-4F7C-A682-FEB3E43695DF}" name="Сводная таблица23" cacheId="17" applyNumberFormats="0" applyBorderFormats="0" applyFontFormats="0" applyPatternFormats="0" applyAlignmentFormats="0" applyWidthHeightFormats="1" dataCaption="Значения" updatedVersion="6" minRefreshableVersion="3" itemPrintTitles="1" createdVersion="7" indent="0" outline="1" outlineData="1" multipleFieldFilters="0">
  <location ref="A3:G123" firstHeaderRow="1" firstDataRow="2" firstDataCol="1"/>
  <pivotFields count="11">
    <pivotField numFmtId="3" showAll="0"/>
    <pivotField axis="axisRow" showAll="0" sortType="descending">
      <items count="119">
        <item x="64"/>
        <item x="76"/>
        <item x="75"/>
        <item x="68"/>
        <item x="99"/>
        <item x="100"/>
        <item x="98"/>
        <item x="21"/>
        <item x="4"/>
        <item x="116"/>
        <item x="79"/>
        <item x="85"/>
        <item x="87"/>
        <item x="28"/>
        <item x="92"/>
        <item x="34"/>
        <item x="48"/>
        <item x="109"/>
        <item x="104"/>
        <item x="114"/>
        <item x="8"/>
        <item x="89"/>
        <item x="112"/>
        <item x="29"/>
        <item x="58"/>
        <item x="51"/>
        <item x="110"/>
        <item x="93"/>
        <item x="38"/>
        <item x="59"/>
        <item x="60"/>
        <item x="15"/>
        <item x="19"/>
        <item x="31"/>
        <item x="14"/>
        <item x="10"/>
        <item x="37"/>
        <item x="25"/>
        <item x="115"/>
        <item x="27"/>
        <item x="0"/>
        <item x="36"/>
        <item x="52"/>
        <item x="81"/>
        <item x="95"/>
        <item x="40"/>
        <item x="117"/>
        <item x="50"/>
        <item x="33"/>
        <item x="71"/>
        <item x="39"/>
        <item x="46"/>
        <item x="72"/>
        <item x="83"/>
        <item x="12"/>
        <item x="105"/>
        <item x="84"/>
        <item x="35"/>
        <item x="69"/>
        <item x="45"/>
        <item x="90"/>
        <item x="54"/>
        <item x="55"/>
        <item x="5"/>
        <item x="61"/>
        <item x="70"/>
        <item x="67"/>
        <item x="88"/>
        <item x="18"/>
        <item x="107"/>
        <item x="82"/>
        <item x="24"/>
        <item x="73"/>
        <item x="62"/>
        <item x="106"/>
        <item x="30"/>
        <item x="103"/>
        <item x="2"/>
        <item x="41"/>
        <item x="65"/>
        <item x="43"/>
        <item x="9"/>
        <item x="47"/>
        <item x="66"/>
        <item x="26"/>
        <item x="49"/>
        <item x="53"/>
        <item x="1"/>
        <item x="44"/>
        <item x="74"/>
        <item x="113"/>
        <item x="102"/>
        <item x="77"/>
        <item x="42"/>
        <item x="11"/>
        <item x="63"/>
        <item x="22"/>
        <item x="108"/>
        <item x="6"/>
        <item x="32"/>
        <item x="91"/>
        <item x="20"/>
        <item x="3"/>
        <item x="56"/>
        <item x="94"/>
        <item x="16"/>
        <item x="13"/>
        <item x="23"/>
        <item x="111"/>
        <item x="97"/>
        <item x="17"/>
        <item x="7"/>
        <item x="96"/>
        <item x="78"/>
        <item x="86"/>
        <item x="80"/>
        <item x="101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showAll="0"/>
    <pivotField showAll="0"/>
    <pivotField showAll="0"/>
    <pivotField dataField="1" showAll="0"/>
    <pivotField numFmtId="165" showAll="0"/>
    <pivotField numFmtId="165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19">
    <i>
      <x v="40"/>
    </i>
    <i>
      <x v="25"/>
    </i>
    <i>
      <x v="87"/>
    </i>
    <i>
      <x v="77"/>
    </i>
    <i>
      <x v="102"/>
    </i>
    <i>
      <x v="58"/>
    </i>
    <i>
      <x v="42"/>
    </i>
    <i>
      <x v="8"/>
    </i>
    <i>
      <x v="63"/>
    </i>
    <i>
      <x v="12"/>
    </i>
    <i>
      <x v="67"/>
    </i>
    <i>
      <x v="106"/>
    </i>
    <i>
      <x v="98"/>
    </i>
    <i>
      <x v="111"/>
    </i>
    <i>
      <x v="91"/>
    </i>
    <i>
      <x v="34"/>
    </i>
    <i>
      <x v="65"/>
    </i>
    <i>
      <x v="35"/>
    </i>
    <i>
      <x v="55"/>
    </i>
    <i>
      <x v="31"/>
    </i>
    <i>
      <x v="72"/>
    </i>
    <i>
      <x v="37"/>
    </i>
    <i>
      <x v="54"/>
    </i>
    <i>
      <x v="76"/>
    </i>
    <i>
      <x v="94"/>
    </i>
    <i>
      <x v="70"/>
    </i>
    <i>
      <x v="81"/>
    </i>
    <i>
      <x v="74"/>
    </i>
    <i>
      <x v="20"/>
    </i>
    <i>
      <x v="113"/>
    </i>
    <i>
      <x v="103"/>
    </i>
    <i>
      <x v="21"/>
    </i>
    <i>
      <x v="32"/>
    </i>
    <i>
      <x v="108"/>
    </i>
    <i>
      <x v="18"/>
    </i>
    <i>
      <x v="52"/>
    </i>
    <i>
      <x v="79"/>
    </i>
    <i>
      <x v="104"/>
    </i>
    <i>
      <x v="105"/>
    </i>
    <i>
      <x/>
    </i>
    <i>
      <x v="64"/>
    </i>
    <i>
      <x v="61"/>
    </i>
    <i>
      <x v="89"/>
    </i>
    <i>
      <x v="86"/>
    </i>
    <i>
      <x v="93"/>
    </i>
    <i>
      <x v="43"/>
    </i>
    <i>
      <x v="49"/>
    </i>
    <i>
      <x v="101"/>
    </i>
    <i>
      <x v="117"/>
    </i>
    <i>
      <x v="59"/>
    </i>
    <i>
      <x v="45"/>
    </i>
    <i>
      <x v="50"/>
    </i>
    <i>
      <x v="115"/>
    </i>
    <i>
      <x v="24"/>
    </i>
    <i>
      <x v="80"/>
    </i>
    <i>
      <x v="95"/>
    </i>
    <i>
      <x v="62"/>
    </i>
    <i>
      <x v="78"/>
    </i>
    <i>
      <x v="10"/>
    </i>
    <i>
      <x v="73"/>
    </i>
    <i>
      <x v="90"/>
    </i>
    <i>
      <x v="1"/>
    </i>
    <i>
      <x v="97"/>
    </i>
    <i>
      <x v="100"/>
    </i>
    <i>
      <x v="60"/>
    </i>
    <i>
      <x v="83"/>
    </i>
    <i>
      <x v="68"/>
    </i>
    <i>
      <x v="88"/>
    </i>
    <i>
      <x v="3"/>
    </i>
    <i>
      <x v="33"/>
    </i>
    <i>
      <x v="110"/>
    </i>
    <i>
      <x v="71"/>
    </i>
    <i>
      <x v="107"/>
    </i>
    <i>
      <x v="22"/>
    </i>
    <i>
      <x v="44"/>
    </i>
    <i>
      <x v="4"/>
    </i>
    <i>
      <x v="114"/>
    </i>
    <i>
      <x v="69"/>
    </i>
    <i>
      <x v="96"/>
    </i>
    <i>
      <x v="39"/>
    </i>
    <i>
      <x v="82"/>
    </i>
    <i>
      <x v="109"/>
    </i>
    <i>
      <x v="38"/>
    </i>
    <i>
      <x v="16"/>
    </i>
    <i>
      <x v="75"/>
    </i>
    <i>
      <x v="51"/>
    </i>
    <i>
      <x v="112"/>
    </i>
    <i>
      <x v="53"/>
    </i>
    <i>
      <x v="6"/>
    </i>
    <i>
      <x v="66"/>
    </i>
    <i>
      <x v="56"/>
    </i>
    <i>
      <x v="116"/>
    </i>
    <i>
      <x v="85"/>
    </i>
    <i>
      <x v="48"/>
    </i>
    <i>
      <x v="9"/>
    </i>
    <i>
      <x v="7"/>
    </i>
    <i>
      <x v="13"/>
    </i>
    <i>
      <x v="57"/>
    </i>
    <i>
      <x v="11"/>
    </i>
    <i>
      <x v="5"/>
    </i>
    <i>
      <x v="15"/>
    </i>
    <i>
      <x v="92"/>
    </i>
    <i>
      <x v="36"/>
    </i>
    <i>
      <x v="30"/>
    </i>
    <i>
      <x v="41"/>
    </i>
    <i>
      <x v="2"/>
    </i>
    <i>
      <x v="47"/>
    </i>
    <i>
      <x v="84"/>
    </i>
    <i>
      <x v="19"/>
    </i>
    <i>
      <x v="29"/>
    </i>
    <i>
      <x v="26"/>
    </i>
    <i>
      <x v="23"/>
    </i>
    <i>
      <x v="27"/>
    </i>
    <i>
      <x v="17"/>
    </i>
    <i>
      <x v="28"/>
    </i>
    <i>
      <x v="46"/>
    </i>
    <i>
      <x v="99"/>
    </i>
    <i>
      <x v="14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Number of cinemas" fld="7" baseField="0" baseItem="0"/>
  </dataFields>
  <formats count="6">
    <format dxfId="85">
      <pivotArea dataOnly="0" labelOnly="1" fieldPosition="0">
        <references count="1">
          <reference field="10" count="0"/>
        </references>
      </pivotArea>
    </format>
    <format dxfId="84">
      <pivotArea dataOnly="0" labelOnly="1" grandCol="1" outline="0" fieldPosition="0"/>
    </format>
    <format dxfId="83">
      <pivotArea dataOnly="0" labelOnly="1" fieldPosition="0">
        <references count="1">
          <reference field="10" count="0"/>
        </references>
      </pivotArea>
    </format>
    <format dxfId="82">
      <pivotArea dataOnly="0" labelOnly="1" grandCol="1" outline="0" fieldPosition="0"/>
    </format>
    <format dxfId="81">
      <pivotArea dataOnly="0" labelOnly="1" fieldPosition="0">
        <references count="1">
          <reference field="10" count="0"/>
        </references>
      </pivotArea>
    </format>
    <format dxfId="8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9857F-BC12-451B-BBBF-48DA8FC359D8}" name="Сводная таблица21" cacheId="17" applyNumberFormats="0" applyBorderFormats="0" applyFontFormats="0" applyPatternFormats="0" applyAlignmentFormats="0" applyWidthHeightFormats="1" dataCaption="Значения" updatedVersion="6" minRefreshableVersion="3" itemPrintTitles="1" createdVersion="7" indent="0" outline="1" outlineData="1" multipleFieldFilters="0">
  <location ref="J3:P123" firstHeaderRow="1" firstDataRow="2" firstDataCol="1"/>
  <pivotFields count="11">
    <pivotField numFmtId="3" showAll="0"/>
    <pivotField axis="axisRow" showAll="0" sortType="descending">
      <items count="119">
        <item x="64"/>
        <item x="76"/>
        <item x="75"/>
        <item x="68"/>
        <item x="99"/>
        <item x="100"/>
        <item x="98"/>
        <item x="21"/>
        <item x="4"/>
        <item x="116"/>
        <item x="79"/>
        <item x="85"/>
        <item x="87"/>
        <item x="28"/>
        <item x="92"/>
        <item x="34"/>
        <item x="48"/>
        <item x="109"/>
        <item x="104"/>
        <item x="114"/>
        <item x="8"/>
        <item x="89"/>
        <item x="112"/>
        <item x="29"/>
        <item x="58"/>
        <item x="51"/>
        <item x="110"/>
        <item x="93"/>
        <item x="38"/>
        <item x="59"/>
        <item x="60"/>
        <item x="15"/>
        <item x="19"/>
        <item x="31"/>
        <item x="14"/>
        <item x="10"/>
        <item x="37"/>
        <item x="25"/>
        <item x="115"/>
        <item x="27"/>
        <item x="0"/>
        <item x="36"/>
        <item x="52"/>
        <item x="81"/>
        <item x="95"/>
        <item x="40"/>
        <item x="117"/>
        <item x="50"/>
        <item x="33"/>
        <item x="71"/>
        <item x="39"/>
        <item x="46"/>
        <item x="72"/>
        <item x="83"/>
        <item x="12"/>
        <item x="105"/>
        <item x="84"/>
        <item x="35"/>
        <item x="69"/>
        <item x="45"/>
        <item x="90"/>
        <item x="54"/>
        <item x="55"/>
        <item x="5"/>
        <item x="61"/>
        <item x="70"/>
        <item x="67"/>
        <item x="88"/>
        <item x="18"/>
        <item x="107"/>
        <item x="82"/>
        <item x="24"/>
        <item x="73"/>
        <item x="62"/>
        <item x="106"/>
        <item x="30"/>
        <item x="103"/>
        <item x="2"/>
        <item x="41"/>
        <item x="65"/>
        <item x="43"/>
        <item x="9"/>
        <item x="47"/>
        <item x="66"/>
        <item x="26"/>
        <item x="49"/>
        <item x="53"/>
        <item x="1"/>
        <item x="44"/>
        <item x="74"/>
        <item x="113"/>
        <item x="102"/>
        <item x="77"/>
        <item x="42"/>
        <item x="11"/>
        <item x="63"/>
        <item x="22"/>
        <item x="108"/>
        <item x="6"/>
        <item x="32"/>
        <item x="91"/>
        <item x="20"/>
        <item x="3"/>
        <item x="56"/>
        <item x="94"/>
        <item x="16"/>
        <item x="13"/>
        <item x="23"/>
        <item x="111"/>
        <item x="97"/>
        <item x="17"/>
        <item x="7"/>
        <item x="96"/>
        <item x="78"/>
        <item x="86"/>
        <item x="80"/>
        <item x="101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showAll="0"/>
    <pivotField showAll="0"/>
    <pivotField showAll="0"/>
    <pivotField showAll="0"/>
    <pivotField numFmtId="165" showAll="0"/>
    <pivotField numFmtId="165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19">
    <i>
      <x v="12"/>
    </i>
    <i>
      <x v="67"/>
    </i>
    <i>
      <x v="58"/>
    </i>
    <i>
      <x v="40"/>
    </i>
    <i>
      <x v="25"/>
    </i>
    <i>
      <x v="42"/>
    </i>
    <i>
      <x v="87"/>
    </i>
    <i>
      <x v="102"/>
    </i>
    <i>
      <x v="8"/>
    </i>
    <i>
      <x v="77"/>
    </i>
    <i>
      <x v="63"/>
    </i>
    <i>
      <x v="111"/>
    </i>
    <i>
      <x v="98"/>
    </i>
    <i>
      <x v="91"/>
    </i>
    <i>
      <x v="76"/>
    </i>
    <i>
      <x v="20"/>
    </i>
    <i>
      <x v="106"/>
    </i>
    <i>
      <x v="81"/>
    </i>
    <i>
      <x v="65"/>
    </i>
    <i>
      <x v="35"/>
    </i>
    <i>
      <x v="18"/>
    </i>
    <i>
      <x v="34"/>
    </i>
    <i>
      <x v="94"/>
    </i>
    <i>
      <x v="49"/>
    </i>
    <i>
      <x v="72"/>
    </i>
    <i>
      <x v="54"/>
    </i>
    <i>
      <x v="52"/>
    </i>
    <i>
      <x v="31"/>
    </i>
    <i>
      <x v="55"/>
    </i>
    <i>
      <x v="113"/>
    </i>
    <i>
      <x v="50"/>
    </i>
    <i>
      <x v="10"/>
    </i>
    <i>
      <x v="86"/>
    </i>
    <i>
      <x v="45"/>
    </i>
    <i>
      <x v="78"/>
    </i>
    <i>
      <x v="93"/>
    </i>
    <i>
      <x v="80"/>
    </i>
    <i>
      <x v="74"/>
    </i>
    <i>
      <x v="61"/>
    </i>
    <i>
      <x v="88"/>
    </i>
    <i>
      <x v="7"/>
    </i>
    <i>
      <x v="32"/>
    </i>
    <i>
      <x v="108"/>
    </i>
    <i>
      <x v="59"/>
    </i>
    <i>
      <x v="89"/>
    </i>
    <i>
      <x v="21"/>
    </i>
    <i>
      <x v="115"/>
    </i>
    <i>
      <x v="64"/>
    </i>
    <i>
      <x v="105"/>
    </i>
    <i>
      <x v="117"/>
    </i>
    <i>
      <x v="73"/>
    </i>
    <i>
      <x v="22"/>
    </i>
    <i>
      <x v="103"/>
    </i>
    <i>
      <x v="43"/>
    </i>
    <i>
      <x v="37"/>
    </i>
    <i>
      <x v="60"/>
    </i>
    <i>
      <x v="95"/>
    </i>
    <i>
      <x v="70"/>
    </i>
    <i>
      <x/>
    </i>
    <i>
      <x v="62"/>
    </i>
    <i>
      <x v="110"/>
    </i>
    <i>
      <x v="101"/>
    </i>
    <i>
      <x v="104"/>
    </i>
    <i>
      <x v="1"/>
    </i>
    <i>
      <x v="90"/>
    </i>
    <i>
      <x v="79"/>
    </i>
    <i>
      <x v="44"/>
    </i>
    <i>
      <x v="107"/>
    </i>
    <i>
      <x v="33"/>
    </i>
    <i>
      <x v="53"/>
    </i>
    <i>
      <x v="68"/>
    </i>
    <i>
      <x v="51"/>
    </i>
    <i>
      <x v="82"/>
    </i>
    <i>
      <x v="112"/>
    </i>
    <i>
      <x v="19"/>
    </i>
    <i>
      <x v="38"/>
    </i>
    <i>
      <x v="83"/>
    </i>
    <i>
      <x v="16"/>
    </i>
    <i>
      <x v="109"/>
    </i>
    <i>
      <x v="69"/>
    </i>
    <i>
      <x v="2"/>
    </i>
    <i>
      <x v="96"/>
    </i>
    <i>
      <x v="6"/>
    </i>
    <i>
      <x v="100"/>
    </i>
    <i>
      <x v="66"/>
    </i>
    <i>
      <x v="48"/>
    </i>
    <i>
      <x v="97"/>
    </i>
    <i>
      <x v="24"/>
    </i>
    <i>
      <x v="71"/>
    </i>
    <i>
      <x v="84"/>
    </i>
    <i>
      <x v="39"/>
    </i>
    <i>
      <x v="15"/>
    </i>
    <i>
      <x v="75"/>
    </i>
    <i>
      <x v="56"/>
    </i>
    <i>
      <x v="11"/>
    </i>
    <i>
      <x v="17"/>
    </i>
    <i>
      <x v="13"/>
    </i>
    <i>
      <x v="3"/>
    </i>
    <i>
      <x v="14"/>
    </i>
    <i>
      <x v="23"/>
    </i>
    <i>
      <x v="27"/>
    </i>
    <i>
      <x v="92"/>
    </i>
    <i>
      <x v="85"/>
    </i>
    <i>
      <x v="4"/>
    </i>
    <i>
      <x v="9"/>
    </i>
    <i>
      <x v="5"/>
    </i>
    <i>
      <x v="36"/>
    </i>
    <i>
      <x v="99"/>
    </i>
    <i>
      <x v="29"/>
    </i>
    <i>
      <x v="46"/>
    </i>
    <i>
      <x v="114"/>
    </i>
    <i>
      <x v="26"/>
    </i>
    <i>
      <x v="57"/>
    </i>
    <i>
      <x v="116"/>
    </i>
    <i>
      <x v="30"/>
    </i>
    <i>
      <x v="41"/>
    </i>
    <i>
      <x v="28"/>
    </i>
    <i>
      <x v="47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Weekend Gross" fld="3" baseField="1" baseItem="102" numFmtId="3"/>
  </dataFields>
  <formats count="2">
    <format dxfId="87">
      <pivotArea dataOnly="0" labelOnly="1" fieldPosition="0">
        <references count="1">
          <reference field="10" count="0"/>
        </references>
      </pivotArea>
    </format>
    <format dxfId="8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40EC-4EF0-474B-8ECB-4F2D3C944ACE}">
  <sheetPr>
    <tabColor rgb="FF7030A0"/>
  </sheetPr>
  <dimension ref="B1:X39"/>
  <sheetViews>
    <sheetView showGridLines="0" tabSelected="1" zoomScale="85" zoomScaleNormal="85" zoomScaleSheetLayoutView="85" workbookViewId="0">
      <selection activeCell="F3" sqref="F3"/>
    </sheetView>
  </sheetViews>
  <sheetFormatPr defaultRowHeight="15"/>
  <cols>
    <col min="3" max="3" width="24.140625" customWidth="1"/>
    <col min="4" max="8" width="19.140625" customWidth="1"/>
    <col min="9" max="9" width="53.5703125" customWidth="1"/>
    <col min="11" max="11" width="45.140625" customWidth="1"/>
    <col min="12" max="18" width="15.7109375" customWidth="1"/>
    <col min="19" max="19" width="48.7109375" customWidth="1"/>
    <col min="20" max="20" width="6" bestFit="1" customWidth="1"/>
    <col min="21" max="21" width="6.42578125" bestFit="1" customWidth="1"/>
    <col min="22" max="23" width="6" bestFit="1" customWidth="1"/>
    <col min="24" max="24" width="14.42578125" customWidth="1"/>
    <col min="25" max="26" width="11.85546875" bestFit="1" customWidth="1"/>
    <col min="27" max="27" width="9.85546875" bestFit="1" customWidth="1"/>
    <col min="28" max="28" width="15.7109375" customWidth="1"/>
    <col min="29" max="29" width="44.140625" customWidth="1"/>
    <col min="30" max="30" width="6" bestFit="1" customWidth="1"/>
    <col min="31" max="31" width="6.42578125" bestFit="1" customWidth="1"/>
    <col min="32" max="33" width="6" bestFit="1" customWidth="1"/>
    <col min="35" max="35" width="43.5703125" customWidth="1"/>
    <col min="36" max="40" width="12.7109375" customWidth="1"/>
    <col min="41" max="41" width="9.85546875" bestFit="1" customWidth="1"/>
    <col min="42" max="42" width="15.140625" customWidth="1"/>
    <col min="43" max="43" width="45.5703125" customWidth="1"/>
  </cols>
  <sheetData>
    <row r="1" spans="2:24" ht="15.75" thickBot="1"/>
    <row r="2" spans="2:24"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5"/>
    </row>
    <row r="3" spans="2:24" ht="26.25">
      <c r="B3" s="66"/>
      <c r="C3" s="40"/>
      <c r="D3" s="40"/>
      <c r="E3" s="40"/>
      <c r="F3" s="40"/>
      <c r="G3" s="40"/>
      <c r="H3" s="40"/>
      <c r="I3" s="40"/>
      <c r="J3" s="67" t="s">
        <v>233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68"/>
    </row>
    <row r="4" spans="2:24" ht="18.75">
      <c r="B4" s="66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69"/>
      <c r="O4" s="40"/>
      <c r="P4" s="40"/>
      <c r="Q4" s="40"/>
      <c r="R4" s="40"/>
      <c r="S4" s="70" t="s">
        <v>263</v>
      </c>
      <c r="T4" s="40"/>
      <c r="U4" s="40"/>
      <c r="V4" s="40"/>
      <c r="W4" s="40"/>
      <c r="X4" s="68"/>
    </row>
    <row r="5" spans="2:24" ht="60">
      <c r="B5" s="66"/>
      <c r="C5" s="26" t="s">
        <v>259</v>
      </c>
      <c r="D5" s="21" t="s">
        <v>234</v>
      </c>
      <c r="E5" s="21" t="s">
        <v>235</v>
      </c>
      <c r="F5" s="21" t="s">
        <v>236</v>
      </c>
      <c r="G5" s="21" t="s">
        <v>237</v>
      </c>
      <c r="H5" s="21" t="s">
        <v>238</v>
      </c>
      <c r="I5" s="22" t="s">
        <v>239</v>
      </c>
      <c r="J5" s="40"/>
      <c r="K5" s="26" t="s">
        <v>257</v>
      </c>
      <c r="L5" s="21" t="s">
        <v>234</v>
      </c>
      <c r="M5" s="21" t="s">
        <v>235</v>
      </c>
      <c r="N5" s="21" t="s">
        <v>236</v>
      </c>
      <c r="O5" s="21" t="s">
        <v>237</v>
      </c>
      <c r="P5" s="21" t="s">
        <v>238</v>
      </c>
      <c r="Q5" s="27" t="s">
        <v>248</v>
      </c>
      <c r="R5" s="28" t="str">
        <f>pivot!Q4</f>
        <v>sales decline due to Barbieheimer release</v>
      </c>
      <c r="S5" s="22" t="s">
        <v>239</v>
      </c>
      <c r="T5" s="40"/>
      <c r="U5" s="40"/>
      <c r="V5" s="40"/>
      <c r="W5" s="40"/>
      <c r="X5" s="68"/>
    </row>
    <row r="6" spans="2:24" ht="45">
      <c r="B6" s="66"/>
      <c r="C6" s="23" t="s">
        <v>243</v>
      </c>
      <c r="D6" s="24" t="str">
        <f>INDEX(pivot!$A$5:$F$122,MATCH(MAX(pivot!B$5:B$122),pivot!B$5:B$122,0),1)</f>
        <v>Indiana Jones And The Dial Of Destiny</v>
      </c>
      <c r="E6" s="24" t="str">
        <f>INDEX(pivot!$A$5:$F$122,MATCH(MAX(pivot!C$5:C$122),pivot!C$5:C$122,0),1)</f>
        <v>Indiana Jones And The Dial Of Destiny</v>
      </c>
      <c r="F6" s="24" t="str">
        <f>INDEX(pivot!$A$5:$F$122,MATCH(MAX(pivot!D$5:D$122),pivot!D$5:D$122,0),1)</f>
        <v>Indiana Jones And The Dial Of Destiny</v>
      </c>
      <c r="G6" s="24" t="str">
        <f>INDEX(pivot!$A$5:$F$122,MATCH(MAX(pivot!E$5:E$122),pivot!E$5:E$122,0),1)</f>
        <v>Barbie</v>
      </c>
      <c r="H6" s="24" t="str">
        <f>INDEX(pivot!$A$5:$F$122,MATCH(MAX(pivot!F$5:F$122),pivot!F$5:F$122,0),1)</f>
        <v>Barbie</v>
      </c>
      <c r="I6" s="25" t="s">
        <v>241</v>
      </c>
      <c r="J6" s="40"/>
      <c r="K6" s="29" t="str">
        <f>pivot!J5</f>
        <v>Barbie</v>
      </c>
      <c r="L6" s="30">
        <f>pivot!K5</f>
        <v>0</v>
      </c>
      <c r="M6" s="30">
        <f>pivot!L5</f>
        <v>0</v>
      </c>
      <c r="N6" s="30">
        <f>pivot!M5</f>
        <v>0</v>
      </c>
      <c r="O6" s="30">
        <f>pivot!N5</f>
        <v>18509236</v>
      </c>
      <c r="P6" s="30">
        <f>pivot!O5</f>
        <v>13226848</v>
      </c>
      <c r="Q6" s="31">
        <f>pivot!P5</f>
        <v>31736084</v>
      </c>
      <c r="R6" s="30">
        <f>pivot!Q5</f>
        <v>0</v>
      </c>
      <c r="S6" s="60" t="s">
        <v>256</v>
      </c>
      <c r="T6" s="40"/>
      <c r="U6" s="40"/>
      <c r="V6" s="40"/>
      <c r="W6" s="40"/>
      <c r="X6" s="68"/>
    </row>
    <row r="7" spans="2:24" ht="49.5" customHeight="1">
      <c r="B7" s="66"/>
      <c r="C7" s="57" t="s">
        <v>242</v>
      </c>
      <c r="D7" s="58" t="str">
        <f>INDEX(pivot!$J$5:$O$122,MATCH(MAX(pivot!K$5:K$122),pivot!K$5:K$122,0),1)</f>
        <v>Indiana Jones And The Dial Of Destiny</v>
      </c>
      <c r="E7" s="58" t="str">
        <f>INDEX(pivot!$J$5:$O$122,MATCH(MAX(pivot!L$5:L$122),pivot!L$5:L$122,0),1)</f>
        <v>Elemental</v>
      </c>
      <c r="F7" s="58" t="str">
        <f>INDEX(pivot!$J$5:$O$122,MATCH(MAX(pivot!M$5:M$122),pivot!M$5:M$122,0),1)</f>
        <v>Mission: Impossible - Dead Reckoning Part One</v>
      </c>
      <c r="G7" s="58" t="str">
        <f>INDEX(pivot!$J$5:$O$122,MATCH(MAX(pivot!N$5:N$122),pivot!N$5:N$122,0),1)</f>
        <v>Barbie</v>
      </c>
      <c r="H7" s="58" t="str">
        <f>INDEX(pivot!$J$5:$O$122,MATCH(MAX(pivot!O$5:O$122),pivot!O$5:O$122,0),1)</f>
        <v>Barbie</v>
      </c>
      <c r="I7" s="59" t="s">
        <v>240</v>
      </c>
      <c r="J7" s="40"/>
      <c r="K7" s="29" t="str">
        <f>pivot!J6</f>
        <v>Oppenheimer</v>
      </c>
      <c r="L7" s="30">
        <f>pivot!K6</f>
        <v>0</v>
      </c>
      <c r="M7" s="30">
        <f>pivot!L6</f>
        <v>0</v>
      </c>
      <c r="N7" s="30">
        <f>pivot!M6</f>
        <v>0</v>
      </c>
      <c r="O7" s="30">
        <f>pivot!N6</f>
        <v>10891486</v>
      </c>
      <c r="P7" s="30">
        <f>pivot!O6</f>
        <v>8222657</v>
      </c>
      <c r="Q7" s="31">
        <f>pivot!P6</f>
        <v>19114143</v>
      </c>
      <c r="R7" s="30">
        <f>pivot!Q6</f>
        <v>0</v>
      </c>
      <c r="S7" s="62"/>
      <c r="T7" s="40"/>
      <c r="U7" s="40"/>
      <c r="V7" s="40"/>
      <c r="W7" s="40"/>
      <c r="X7" s="68"/>
    </row>
    <row r="8" spans="2:24" ht="30">
      <c r="B8" s="66"/>
      <c r="C8" s="23" t="s">
        <v>245</v>
      </c>
      <c r="D8" s="24" t="str">
        <f>INDEX(pivot!$AA$5:$AF$35,MATCH(MAX(pivot!AB$5:AB$35),pivot!AB$5:AB$35,0),1)</f>
        <v>UK/USA</v>
      </c>
      <c r="E8" s="24" t="str">
        <f>INDEX(pivot!$AA$5:$AF$35,MATCH(MAX(pivot!AC$5:AC$35),pivot!AC$5:AC$35,0),1)</f>
        <v>USA</v>
      </c>
      <c r="F8" s="24" t="str">
        <f>INDEX(pivot!$AA$5:$AF$35,MATCH(MAX(pivot!AD$5:AD$35),pivot!AD$5:AD$35,0),1)</f>
        <v>UK/USA</v>
      </c>
      <c r="G8" s="24" t="str">
        <f>INDEX(pivot!$AA$5:$AF$35,MATCH(MAX(pivot!AE$5:AE$35),pivot!AE$5:AE$35,0),1)</f>
        <v>UK/USA</v>
      </c>
      <c r="H8" s="24" t="str">
        <f>INDEX(pivot!$AA$5:$AF$35,MATCH(MAX(pivot!AF$5:AF$35),pivot!AF$5:AF$35,0),1)</f>
        <v>UK/USA</v>
      </c>
      <c r="I8" s="25" t="s">
        <v>246</v>
      </c>
      <c r="J8" s="40"/>
      <c r="K8" s="29" t="str">
        <f>pivot!J7</f>
        <v>Mission: Impossible - Dead Reckoning Part One</v>
      </c>
      <c r="L8" s="30">
        <f>pivot!K7</f>
        <v>0</v>
      </c>
      <c r="M8" s="30">
        <f>pivot!L7</f>
        <v>0</v>
      </c>
      <c r="N8" s="30">
        <f>pivot!M7</f>
        <v>10391016</v>
      </c>
      <c r="O8" s="30">
        <f>pivot!N7</f>
        <v>2891093</v>
      </c>
      <c r="P8" s="30">
        <f>pivot!O7</f>
        <v>1831384</v>
      </c>
      <c r="Q8" s="31">
        <f>pivot!P7</f>
        <v>15113493</v>
      </c>
      <c r="R8" s="32">
        <f>pivot!Q7</f>
        <v>-0.72176994049475041</v>
      </c>
      <c r="S8" s="60" t="s">
        <v>266</v>
      </c>
      <c r="T8" s="40"/>
      <c r="U8" s="40"/>
      <c r="V8" s="40"/>
      <c r="W8" s="40"/>
      <c r="X8" s="68"/>
    </row>
    <row r="9" spans="2:24" ht="15" customHeight="1">
      <c r="B9" s="66"/>
      <c r="C9" s="40"/>
      <c r="D9" s="40"/>
      <c r="E9" s="40"/>
      <c r="F9" s="40"/>
      <c r="G9" s="40"/>
      <c r="H9" s="40"/>
      <c r="I9" s="40"/>
      <c r="J9" s="40"/>
      <c r="K9" s="29" t="str">
        <f>pivot!J8</f>
        <v>Indiana Jones And The Dial Of Destiny</v>
      </c>
      <c r="L9" s="30">
        <f>pivot!K8</f>
        <v>7144441</v>
      </c>
      <c r="M9" s="30">
        <f>pivot!L8</f>
        <v>3046227</v>
      </c>
      <c r="N9" s="30">
        <f>pivot!M8</f>
        <v>1765710</v>
      </c>
      <c r="O9" s="30">
        <f>pivot!N8</f>
        <v>677203</v>
      </c>
      <c r="P9" s="30">
        <f>pivot!O8</f>
        <v>444323</v>
      </c>
      <c r="Q9" s="31">
        <f>pivot!P8</f>
        <v>13077904</v>
      </c>
      <c r="R9" s="33">
        <f>pivot!Q8</f>
        <v>-0.6164698619818656</v>
      </c>
      <c r="S9" s="61"/>
      <c r="T9" s="40"/>
      <c r="U9" s="40"/>
      <c r="V9" s="40"/>
      <c r="W9" s="40"/>
      <c r="X9" s="68"/>
    </row>
    <row r="10" spans="2:24">
      <c r="B10" s="66"/>
      <c r="C10" s="40"/>
      <c r="D10" s="40"/>
      <c r="E10" s="40"/>
      <c r="F10" s="40"/>
      <c r="G10" s="40"/>
      <c r="H10" s="40"/>
      <c r="I10" s="40"/>
      <c r="J10" s="40"/>
      <c r="K10" s="29" t="str">
        <f>pivot!J9</f>
        <v>Elemental</v>
      </c>
      <c r="L10" s="30">
        <f>pivot!K9</f>
        <v>0</v>
      </c>
      <c r="M10" s="30">
        <f>pivot!L9</f>
        <v>3049002</v>
      </c>
      <c r="N10" s="30">
        <f>pivot!M9</f>
        <v>2477972</v>
      </c>
      <c r="O10" s="30">
        <f>pivot!N9</f>
        <v>1430063</v>
      </c>
      <c r="P10" s="30">
        <f>pivot!O9</f>
        <v>1172116</v>
      </c>
      <c r="Q10" s="31">
        <f>pivot!P9</f>
        <v>8129153</v>
      </c>
      <c r="R10" s="33">
        <f>pivot!Q9</f>
        <v>-0.42288976630890096</v>
      </c>
      <c r="S10" s="61"/>
      <c r="T10" s="40"/>
      <c r="U10" s="40"/>
      <c r="V10" s="40"/>
      <c r="W10" s="40"/>
      <c r="X10" s="68"/>
    </row>
    <row r="11" spans="2:24">
      <c r="B11" s="66"/>
      <c r="C11" s="40"/>
      <c r="D11" s="40"/>
      <c r="E11" s="40"/>
      <c r="F11" s="40"/>
      <c r="G11" s="40"/>
      <c r="H11" s="40"/>
      <c r="I11" s="40"/>
      <c r="J11" s="40"/>
      <c r="K11" s="29" t="str">
        <f>pivot!J10</f>
        <v>Insidious: The Red Door</v>
      </c>
      <c r="L11" s="30">
        <f>pivot!K10</f>
        <v>0</v>
      </c>
      <c r="M11" s="30">
        <f>pivot!L10</f>
        <v>2279084</v>
      </c>
      <c r="N11" s="30">
        <f>pivot!M10</f>
        <v>1516987</v>
      </c>
      <c r="O11" s="30">
        <f>pivot!N10</f>
        <v>535268</v>
      </c>
      <c r="P11" s="30">
        <f>pivot!O10</f>
        <v>337599</v>
      </c>
      <c r="Q11" s="31">
        <f>pivot!P10</f>
        <v>4668938</v>
      </c>
      <c r="R11" s="33">
        <f>pivot!Q10</f>
        <v>-0.64715056885787425</v>
      </c>
      <c r="S11" s="61"/>
      <c r="T11" s="40"/>
      <c r="U11" s="40"/>
      <c r="V11" s="40"/>
      <c r="W11" s="40"/>
      <c r="X11" s="68"/>
    </row>
    <row r="12" spans="2:24">
      <c r="B12" s="66"/>
      <c r="C12" s="40"/>
      <c r="D12" s="40"/>
      <c r="E12" s="40"/>
      <c r="F12" s="40"/>
      <c r="G12" s="40"/>
      <c r="H12" s="40"/>
      <c r="I12" s="40"/>
      <c r="J12" s="40"/>
      <c r="K12" s="29" t="str">
        <f>pivot!J11</f>
        <v>Spider-Man: Across The Spider-Verse</v>
      </c>
      <c r="L12" s="30">
        <f>pivot!K11</f>
        <v>1531476</v>
      </c>
      <c r="M12" s="30">
        <f>pivot!L11</f>
        <v>964566</v>
      </c>
      <c r="N12" s="30">
        <f>pivot!M11</f>
        <v>687116</v>
      </c>
      <c r="O12" s="30">
        <f>pivot!N11</f>
        <v>266020</v>
      </c>
      <c r="P12" s="30">
        <f>pivot!O11</f>
        <v>229642</v>
      </c>
      <c r="Q12" s="31">
        <f>pivot!P11</f>
        <v>3678820</v>
      </c>
      <c r="R12" s="33">
        <f>pivot!Q11</f>
        <v>-0.6128455748374364</v>
      </c>
      <c r="S12" s="61"/>
      <c r="T12" s="40"/>
      <c r="U12" s="40"/>
      <c r="V12" s="40"/>
      <c r="W12" s="40"/>
      <c r="X12" s="68"/>
    </row>
    <row r="13" spans="2:24" ht="15" customHeight="1">
      <c r="B13" s="66"/>
      <c r="C13" s="40"/>
      <c r="D13" s="40"/>
      <c r="E13" s="40"/>
      <c r="F13" s="40"/>
      <c r="G13" s="40"/>
      <c r="H13" s="40"/>
      <c r="I13" s="40"/>
      <c r="J13" s="40"/>
      <c r="K13" s="29" t="str">
        <f>pivot!J12</f>
        <v>The Little Mermaid</v>
      </c>
      <c r="L13" s="30">
        <f>pivot!K12</f>
        <v>837859</v>
      </c>
      <c r="M13" s="30">
        <f>pivot!L12</f>
        <v>490836</v>
      </c>
      <c r="N13" s="30">
        <f>pivot!M12</f>
        <v>367971</v>
      </c>
      <c r="O13" s="30">
        <f>pivot!N12</f>
        <v>113019</v>
      </c>
      <c r="P13" s="30">
        <f>pivot!O12</f>
        <v>66241</v>
      </c>
      <c r="Q13" s="31">
        <f>pivot!P12</f>
        <v>1875926</v>
      </c>
      <c r="R13" s="33">
        <f>pivot!Q12</f>
        <v>-0.69285894812362936</v>
      </c>
      <c r="S13" s="61"/>
      <c r="T13" s="40"/>
      <c r="U13" s="40"/>
      <c r="V13" s="40"/>
      <c r="W13" s="40"/>
      <c r="X13" s="68"/>
    </row>
    <row r="14" spans="2:24">
      <c r="B14" s="66"/>
      <c r="C14" s="40"/>
      <c r="D14" s="40"/>
      <c r="E14" s="40"/>
      <c r="F14" s="40"/>
      <c r="G14" s="40"/>
      <c r="H14" s="40"/>
      <c r="I14" s="40"/>
      <c r="J14" s="40"/>
      <c r="K14" s="29" t="str">
        <f>pivot!J13</f>
        <v>Asteroid City</v>
      </c>
      <c r="L14" s="30">
        <f>pivot!K13</f>
        <v>799449</v>
      </c>
      <c r="M14" s="30">
        <f>pivot!L13</f>
        <v>460880</v>
      </c>
      <c r="N14" s="30">
        <f>pivot!M13</f>
        <v>316583</v>
      </c>
      <c r="O14" s="30">
        <f>pivot!N13</f>
        <v>60348</v>
      </c>
      <c r="P14" s="30">
        <f>pivot!O13</f>
        <v>21794</v>
      </c>
      <c r="Q14" s="31">
        <f>pivot!P13</f>
        <v>1659054</v>
      </c>
      <c r="R14" s="33">
        <f>pivot!Q13</f>
        <v>-0.80937700381890376</v>
      </c>
      <c r="S14" s="61"/>
      <c r="T14" s="40"/>
      <c r="U14" s="40"/>
      <c r="V14" s="40"/>
      <c r="W14" s="40"/>
      <c r="X14" s="68"/>
    </row>
    <row r="15" spans="2:24">
      <c r="B15" s="66"/>
      <c r="C15" s="40"/>
      <c r="D15" s="40"/>
      <c r="E15" s="40"/>
      <c r="F15" s="40"/>
      <c r="G15" s="40"/>
      <c r="H15" s="40"/>
      <c r="I15" s="40"/>
      <c r="J15" s="40"/>
      <c r="K15" s="34" t="str">
        <f>pivot!J14</f>
        <v>Ruby Gillman, Teenage Kraken</v>
      </c>
      <c r="L15" s="35">
        <f>pivot!K14</f>
        <v>885056</v>
      </c>
      <c r="M15" s="35">
        <f>pivot!L14</f>
        <v>296930</v>
      </c>
      <c r="N15" s="35">
        <f>pivot!M14</f>
        <v>236169</v>
      </c>
      <c r="O15" s="35">
        <f>pivot!N14</f>
        <v>86003</v>
      </c>
      <c r="P15" s="35">
        <f>pivot!O14</f>
        <v>61506</v>
      </c>
      <c r="Q15" s="36">
        <f>pivot!P14</f>
        <v>1565664</v>
      </c>
      <c r="R15" s="37">
        <f>pivot!Q14</f>
        <v>-0.63584128314893151</v>
      </c>
      <c r="S15" s="62"/>
      <c r="T15" s="56">
        <f>SUMPRODUCT(R9:R15,Q9:Q15)/SUM(Q9:Q15)</f>
        <v>-0.58905553102582242</v>
      </c>
      <c r="U15" s="40"/>
      <c r="V15" s="40"/>
      <c r="W15" s="40"/>
      <c r="X15" s="68"/>
    </row>
    <row r="16" spans="2:24">
      <c r="B16" s="66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68"/>
    </row>
    <row r="17" spans="2:24">
      <c r="B17" s="66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68"/>
    </row>
    <row r="18" spans="2:24" ht="18.75">
      <c r="B18" s="66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69"/>
      <c r="O18" s="40"/>
      <c r="P18" s="40"/>
      <c r="Q18" s="40"/>
      <c r="R18" s="40"/>
      <c r="S18" s="70" t="s">
        <v>264</v>
      </c>
      <c r="T18" s="40"/>
      <c r="U18" s="40"/>
      <c r="V18" s="40"/>
      <c r="W18" s="40"/>
      <c r="X18" s="68"/>
    </row>
    <row r="19" spans="2:24" ht="60">
      <c r="B19" s="66"/>
      <c r="C19" s="40"/>
      <c r="D19" s="40"/>
      <c r="E19" s="40"/>
      <c r="F19" s="40"/>
      <c r="G19" s="40"/>
      <c r="H19" s="40"/>
      <c r="I19" s="40"/>
      <c r="J19" s="40"/>
      <c r="K19" s="26" t="s">
        <v>257</v>
      </c>
      <c r="L19" s="21" t="s">
        <v>234</v>
      </c>
      <c r="M19" s="21" t="s">
        <v>235</v>
      </c>
      <c r="N19" s="21" t="s">
        <v>236</v>
      </c>
      <c r="O19" s="21" t="s">
        <v>237</v>
      </c>
      <c r="P19" s="21" t="s">
        <v>238</v>
      </c>
      <c r="Q19" s="27" t="s">
        <v>248</v>
      </c>
      <c r="R19" s="28" t="s">
        <v>253</v>
      </c>
      <c r="S19" s="22" t="s">
        <v>239</v>
      </c>
      <c r="T19" s="42" t="s">
        <v>249</v>
      </c>
      <c r="U19" s="43" t="s">
        <v>250</v>
      </c>
      <c r="V19" s="43" t="s">
        <v>251</v>
      </c>
      <c r="W19" s="44" t="s">
        <v>252</v>
      </c>
      <c r="X19" s="68"/>
    </row>
    <row r="20" spans="2:24">
      <c r="B20" s="66"/>
      <c r="C20" s="40"/>
      <c r="D20" s="40"/>
      <c r="E20" s="40"/>
      <c r="F20" s="40"/>
      <c r="G20" s="40"/>
      <c r="H20" s="40"/>
      <c r="I20" s="40"/>
      <c r="J20" s="40"/>
      <c r="K20" s="29" t="str">
        <f>pivot!AK8</f>
        <v>Indiana Jones And The Dial Of Destiny</v>
      </c>
      <c r="L20" s="30">
        <f>pivot!AL8</f>
        <v>7144441</v>
      </c>
      <c r="M20" s="30">
        <f>pivot!AM8</f>
        <v>3046227</v>
      </c>
      <c r="N20" s="30">
        <f>pivot!AN8</f>
        <v>1765710</v>
      </c>
      <c r="O20" s="30">
        <f>pivot!AO8</f>
        <v>677203</v>
      </c>
      <c r="P20" s="30">
        <f>pivot!AP8</f>
        <v>444323</v>
      </c>
      <c r="Q20" s="31">
        <f>pivot!AQ8</f>
        <v>13077904</v>
      </c>
      <c r="R20" s="38">
        <f t="shared" ref="R20:R29" si="0">AVERAGE(T20:W20)</f>
        <v>-0.48858483567036837</v>
      </c>
      <c r="S20" s="60" t="s">
        <v>260</v>
      </c>
      <c r="T20" s="45">
        <f t="shared" ref="T20:T29" si="1">M20/L20-1</f>
        <v>-0.5736227648881137</v>
      </c>
      <c r="U20" s="46">
        <f t="shared" ref="U20:U29" si="2">N20/M20-1</f>
        <v>-0.42036164737558956</v>
      </c>
      <c r="V20" s="46">
        <f t="shared" ref="V20:V29" si="3">O20/N20-1</f>
        <v>-0.6164698619818656</v>
      </c>
      <c r="W20" s="47">
        <f t="shared" ref="W20:W29" si="4">P20/O20-1</f>
        <v>-0.34388506843590472</v>
      </c>
      <c r="X20" s="68"/>
    </row>
    <row r="21" spans="2:24">
      <c r="B21" s="66"/>
      <c r="C21" s="40"/>
      <c r="D21" s="40"/>
      <c r="E21" s="40"/>
      <c r="F21" s="40"/>
      <c r="G21" s="40"/>
      <c r="H21" s="40"/>
      <c r="I21" s="40"/>
      <c r="J21" s="40"/>
      <c r="K21" s="29" t="str">
        <f>pivot!AK11</f>
        <v>Spider-Man: Across The Spider-Verse</v>
      </c>
      <c r="L21" s="30">
        <f>pivot!AL11</f>
        <v>1531476</v>
      </c>
      <c r="M21" s="30">
        <f>pivot!AM11</f>
        <v>964566</v>
      </c>
      <c r="N21" s="30">
        <f>pivot!AN11</f>
        <v>687116</v>
      </c>
      <c r="O21" s="30">
        <f>pivot!AO11</f>
        <v>266020</v>
      </c>
      <c r="P21" s="30">
        <f>pivot!AP11</f>
        <v>229642</v>
      </c>
      <c r="Q21" s="31">
        <f>pivot!AQ11</f>
        <v>3678820</v>
      </c>
      <c r="R21" s="38">
        <f t="shared" si="0"/>
        <v>-0.35185232842565073</v>
      </c>
      <c r="S21" s="61"/>
      <c r="T21" s="45">
        <f t="shared" si="1"/>
        <v>-0.37017230436520066</v>
      </c>
      <c r="U21" s="46">
        <f t="shared" si="2"/>
        <v>-0.28764231789219197</v>
      </c>
      <c r="V21" s="46">
        <f t="shared" si="3"/>
        <v>-0.6128455748374364</v>
      </c>
      <c r="W21" s="47">
        <f t="shared" si="4"/>
        <v>-0.13674911660777389</v>
      </c>
      <c r="X21" s="68"/>
    </row>
    <row r="22" spans="2:24">
      <c r="B22" s="66"/>
      <c r="C22" s="40"/>
      <c r="D22" s="40"/>
      <c r="E22" s="40"/>
      <c r="F22" s="40"/>
      <c r="G22" s="40"/>
      <c r="H22" s="40"/>
      <c r="I22" s="40"/>
      <c r="J22" s="40"/>
      <c r="K22" s="29" t="str">
        <f>pivot!AK12</f>
        <v>The Little Mermaid</v>
      </c>
      <c r="L22" s="30">
        <f>pivot!AL12</f>
        <v>837859</v>
      </c>
      <c r="M22" s="30">
        <f>pivot!AM12</f>
        <v>490836</v>
      </c>
      <c r="N22" s="30">
        <f>pivot!AN12</f>
        <v>367971</v>
      </c>
      <c r="O22" s="30">
        <f>pivot!AO12</f>
        <v>113019</v>
      </c>
      <c r="P22" s="30">
        <f>pivot!AP12</f>
        <v>66241</v>
      </c>
      <c r="Q22" s="31">
        <f>pivot!AQ12</f>
        <v>1875926</v>
      </c>
      <c r="R22" s="38">
        <f t="shared" si="0"/>
        <v>-0.44281251565490343</v>
      </c>
      <c r="S22" s="61"/>
      <c r="T22" s="45">
        <f t="shared" si="1"/>
        <v>-0.4141782805937515</v>
      </c>
      <c r="U22" s="46">
        <f t="shared" si="2"/>
        <v>-0.2503178250984035</v>
      </c>
      <c r="V22" s="46">
        <f t="shared" si="3"/>
        <v>-0.69285894812362936</v>
      </c>
      <c r="W22" s="47">
        <f t="shared" si="4"/>
        <v>-0.41389500880382946</v>
      </c>
      <c r="X22" s="68"/>
    </row>
    <row r="23" spans="2:24">
      <c r="B23" s="66"/>
      <c r="C23" s="40"/>
      <c r="D23" s="40"/>
      <c r="E23" s="40"/>
      <c r="F23" s="40"/>
      <c r="G23" s="40"/>
      <c r="H23" s="40"/>
      <c r="I23" s="40"/>
      <c r="J23" s="40"/>
      <c r="K23" s="29" t="str">
        <f>pivot!AK13</f>
        <v>Asteroid City</v>
      </c>
      <c r="L23" s="30">
        <f>pivot!AL13</f>
        <v>799449</v>
      </c>
      <c r="M23" s="30">
        <f>pivot!AM13</f>
        <v>460880</v>
      </c>
      <c r="N23" s="30">
        <f>pivot!AN13</f>
        <v>316583</v>
      </c>
      <c r="O23" s="30">
        <f>pivot!AO13</f>
        <v>60348</v>
      </c>
      <c r="P23" s="30">
        <f>pivot!AP13</f>
        <v>21794</v>
      </c>
      <c r="Q23" s="31">
        <f>pivot!AQ13</f>
        <v>1659054</v>
      </c>
      <c r="R23" s="38">
        <f t="shared" si="0"/>
        <v>-0.54620784701929015</v>
      </c>
      <c r="S23" s="61"/>
      <c r="T23" s="45">
        <f t="shared" si="1"/>
        <v>-0.42350293764830527</v>
      </c>
      <c r="U23" s="46">
        <f t="shared" si="2"/>
        <v>-0.31309017531678529</v>
      </c>
      <c r="V23" s="46">
        <f t="shared" si="3"/>
        <v>-0.80937700381890376</v>
      </c>
      <c r="W23" s="47">
        <f t="shared" si="4"/>
        <v>-0.63886127129316628</v>
      </c>
      <c r="X23" s="68"/>
    </row>
    <row r="24" spans="2:24">
      <c r="B24" s="66"/>
      <c r="C24" s="40"/>
      <c r="D24" s="40"/>
      <c r="E24" s="40"/>
      <c r="F24" s="40"/>
      <c r="G24" s="40"/>
      <c r="H24" s="40"/>
      <c r="I24" s="40"/>
      <c r="J24" s="40"/>
      <c r="K24" s="29" t="str">
        <f>pivot!AK14</f>
        <v>Ruby Gillman, Teenage Kraken</v>
      </c>
      <c r="L24" s="30">
        <f>pivot!AL14</f>
        <v>885056</v>
      </c>
      <c r="M24" s="30">
        <f>pivot!AM14</f>
        <v>296930</v>
      </c>
      <c r="N24" s="30">
        <f>pivot!AN14</f>
        <v>236169</v>
      </c>
      <c r="O24" s="30">
        <f>pivot!AO14</f>
        <v>86003</v>
      </c>
      <c r="P24" s="30">
        <f>pivot!AP14</f>
        <v>61506</v>
      </c>
      <c r="Q24" s="31">
        <f>pivot!AQ14</f>
        <v>1565664</v>
      </c>
      <c r="R24" s="38">
        <f t="shared" si="0"/>
        <v>-0.44745450244951335</v>
      </c>
      <c r="S24" s="61"/>
      <c r="T24" s="45">
        <f t="shared" si="1"/>
        <v>-0.66450710463518692</v>
      </c>
      <c r="U24" s="46">
        <f t="shared" si="2"/>
        <v>-0.20463072104536417</v>
      </c>
      <c r="V24" s="46">
        <f t="shared" si="3"/>
        <v>-0.63584128314893151</v>
      </c>
      <c r="W24" s="47">
        <f t="shared" si="4"/>
        <v>-0.2848389009685709</v>
      </c>
      <c r="X24" s="68"/>
    </row>
    <row r="25" spans="2:24">
      <c r="B25" s="66"/>
      <c r="C25" s="40"/>
      <c r="D25" s="40"/>
      <c r="E25" s="40"/>
      <c r="F25" s="40"/>
      <c r="G25" s="40"/>
      <c r="H25" s="40"/>
      <c r="I25" s="40"/>
      <c r="J25" s="40"/>
      <c r="K25" s="29" t="str">
        <f>pivot!AK17</f>
        <v>The Flash</v>
      </c>
      <c r="L25" s="30">
        <f>pivot!AL17</f>
        <v>619541</v>
      </c>
      <c r="M25" s="30">
        <f>pivot!AM17</f>
        <v>241260</v>
      </c>
      <c r="N25" s="30">
        <f>pivot!AN17</f>
        <v>86100</v>
      </c>
      <c r="O25" s="30">
        <f>pivot!AO17</f>
        <v>7879</v>
      </c>
      <c r="P25" s="30">
        <f>pivot!AP17</f>
        <v>3194</v>
      </c>
      <c r="Q25" s="31">
        <f>pivot!AQ17</f>
        <v>957974</v>
      </c>
      <c r="R25" s="38">
        <f t="shared" si="0"/>
        <v>-0.6892037521441241</v>
      </c>
      <c r="S25" s="61"/>
      <c r="T25" s="45">
        <f t="shared" si="1"/>
        <v>-0.61058267330168625</v>
      </c>
      <c r="U25" s="46">
        <f t="shared" si="2"/>
        <v>-0.64312360109425515</v>
      </c>
      <c r="V25" s="46">
        <f t="shared" si="3"/>
        <v>-0.90849012775842042</v>
      </c>
      <c r="W25" s="47">
        <f t="shared" si="4"/>
        <v>-0.59461860642213482</v>
      </c>
      <c r="X25" s="68"/>
    </row>
    <row r="26" spans="2:24">
      <c r="B26" s="66"/>
      <c r="C26" s="40"/>
      <c r="D26" s="40"/>
      <c r="E26" s="40"/>
      <c r="F26" s="40"/>
      <c r="G26" s="40"/>
      <c r="H26" s="40"/>
      <c r="I26" s="40"/>
      <c r="J26" s="40"/>
      <c r="K26" s="29" t="str">
        <f>pivot!AK26</f>
        <v>Greatest Days</v>
      </c>
      <c r="L26" s="30">
        <f>pivot!AL26</f>
        <v>53474</v>
      </c>
      <c r="M26" s="30">
        <f>pivot!AM26</f>
        <v>19052</v>
      </c>
      <c r="N26" s="30">
        <f>pivot!AN26</f>
        <v>10888</v>
      </c>
      <c r="O26" s="30">
        <f>pivot!AO26</f>
        <v>3663</v>
      </c>
      <c r="P26" s="30">
        <f>pivot!AP26</f>
        <v>1121</v>
      </c>
      <c r="Q26" s="31">
        <f>pivot!AQ26</f>
        <v>88198</v>
      </c>
      <c r="R26" s="38">
        <f t="shared" si="0"/>
        <v>-0.60744185408092766</v>
      </c>
      <c r="S26" s="61"/>
      <c r="T26" s="45">
        <f t="shared" si="1"/>
        <v>-0.64371470247222951</v>
      </c>
      <c r="U26" s="46">
        <f t="shared" si="2"/>
        <v>-0.42851144236825534</v>
      </c>
      <c r="V26" s="46">
        <f t="shared" si="3"/>
        <v>-0.66357457751653204</v>
      </c>
      <c r="W26" s="47">
        <f t="shared" si="4"/>
        <v>-0.69396669396669397</v>
      </c>
      <c r="X26" s="68"/>
    </row>
    <row r="27" spans="2:24">
      <c r="B27" s="66"/>
      <c r="C27" s="40"/>
      <c r="D27" s="40"/>
      <c r="E27" s="40"/>
      <c r="F27" s="40"/>
      <c r="G27" s="40"/>
      <c r="H27" s="40"/>
      <c r="I27" s="40"/>
      <c r="J27" s="40"/>
      <c r="K27" s="29" t="str">
        <f>pivot!AK45</f>
        <v>Antarctica 3D</v>
      </c>
      <c r="L27" s="30">
        <f>pivot!AL45</f>
        <v>3696</v>
      </c>
      <c r="M27" s="30">
        <f>pivot!AM45</f>
        <v>4909</v>
      </c>
      <c r="N27" s="30">
        <f>pivot!AN45</f>
        <v>4173</v>
      </c>
      <c r="O27" s="30">
        <f>pivot!AO45</f>
        <v>3448</v>
      </c>
      <c r="P27" s="30">
        <f>pivot!AP45</f>
        <v>4909</v>
      </c>
      <c r="Q27" s="31">
        <f>pivot!AQ45</f>
        <v>21135</v>
      </c>
      <c r="R27" s="38">
        <f t="shared" si="0"/>
        <v>0.10706297870540585</v>
      </c>
      <c r="S27" s="61"/>
      <c r="T27" s="48">
        <f t="shared" si="1"/>
        <v>0.32819264069264076</v>
      </c>
      <c r="U27" s="46">
        <f t="shared" si="2"/>
        <v>-0.14992870238337752</v>
      </c>
      <c r="V27" s="46">
        <f t="shared" si="3"/>
        <v>-0.1737359213994728</v>
      </c>
      <c r="W27" s="49">
        <f t="shared" si="4"/>
        <v>0.42372389791183296</v>
      </c>
      <c r="X27" s="68"/>
    </row>
    <row r="28" spans="2:24">
      <c r="B28" s="66"/>
      <c r="C28" s="40"/>
      <c r="D28" s="40"/>
      <c r="E28" s="40"/>
      <c r="F28" s="40"/>
      <c r="G28" s="40"/>
      <c r="H28" s="40"/>
      <c r="I28" s="40"/>
      <c r="J28" s="40"/>
      <c r="K28" s="29" t="str">
        <f>pivot!AK46</f>
        <v>Fleabag - NT Live 2019 (Re: 2023) (Theatre)</v>
      </c>
      <c r="L28" s="30">
        <f>pivot!AL46</f>
        <v>5528</v>
      </c>
      <c r="M28" s="30">
        <f>pivot!AM46</f>
        <v>7521</v>
      </c>
      <c r="N28" s="30">
        <f>pivot!AN46</f>
        <v>2078</v>
      </c>
      <c r="O28" s="30">
        <f>pivot!AO46</f>
        <v>2856</v>
      </c>
      <c r="P28" s="30">
        <f>pivot!AP46</f>
        <v>1942</v>
      </c>
      <c r="Q28" s="31">
        <f>pivot!AQ46</f>
        <v>19925</v>
      </c>
      <c r="R28" s="38">
        <f t="shared" si="0"/>
        <v>-7.7202071259548921E-2</v>
      </c>
      <c r="S28" s="61"/>
      <c r="T28" s="48">
        <f t="shared" si="1"/>
        <v>0.36052821997105644</v>
      </c>
      <c r="U28" s="46">
        <f t="shared" si="2"/>
        <v>-0.72370695386251827</v>
      </c>
      <c r="V28" s="50">
        <f t="shared" si="3"/>
        <v>0.37439846005774791</v>
      </c>
      <c r="W28" s="47">
        <f t="shared" si="4"/>
        <v>-0.32002801120448177</v>
      </c>
      <c r="X28" s="68"/>
    </row>
    <row r="29" spans="2:24">
      <c r="B29" s="66"/>
      <c r="C29" s="40"/>
      <c r="D29" s="40"/>
      <c r="E29" s="40"/>
      <c r="F29" s="40"/>
      <c r="G29" s="40"/>
      <c r="H29" s="40"/>
      <c r="I29" s="40"/>
      <c r="J29" s="40"/>
      <c r="K29" s="34" t="str">
        <f>pivot!AK59</f>
        <v>Hey Duggee At The Cinema 2</v>
      </c>
      <c r="L29" s="35">
        <f>pivot!AL59</f>
        <v>2401</v>
      </c>
      <c r="M29" s="35">
        <f>pivot!AM59</f>
        <v>2248</v>
      </c>
      <c r="N29" s="35">
        <f>pivot!AN59</f>
        <v>7761</v>
      </c>
      <c r="O29" s="35">
        <f>pivot!AO59</f>
        <v>39</v>
      </c>
      <c r="P29" s="35">
        <f>pivot!AP59</f>
        <v>76</v>
      </c>
      <c r="Q29" s="36">
        <f>pivot!AQ59</f>
        <v>12525</v>
      </c>
      <c r="R29" s="39">
        <f t="shared" si="0"/>
        <v>0.58560544025357686</v>
      </c>
      <c r="S29" s="62"/>
      <c r="T29" s="51">
        <f t="shared" si="1"/>
        <v>-6.372344856309875E-2</v>
      </c>
      <c r="U29" s="52">
        <f t="shared" si="2"/>
        <v>2.4524021352313166</v>
      </c>
      <c r="V29" s="53">
        <f t="shared" si="3"/>
        <v>-0.99497487437185927</v>
      </c>
      <c r="W29" s="54">
        <f t="shared" si="4"/>
        <v>0.94871794871794868</v>
      </c>
      <c r="X29" s="68"/>
    </row>
    <row r="30" spans="2:24">
      <c r="B30" s="66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68"/>
    </row>
    <row r="31" spans="2:24">
      <c r="B31" s="66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30"/>
      <c r="R31" s="40"/>
      <c r="S31" s="40"/>
      <c r="T31" s="40"/>
      <c r="U31" s="40"/>
      <c r="V31" s="40"/>
      <c r="W31" s="40"/>
      <c r="X31" s="68"/>
    </row>
    <row r="32" spans="2:24" ht="18.75">
      <c r="B32" s="66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69"/>
      <c r="O32" s="40"/>
      <c r="P32" s="40"/>
      <c r="Q32" s="40"/>
      <c r="R32" s="40"/>
      <c r="S32" s="70" t="s">
        <v>265</v>
      </c>
      <c r="T32" s="40"/>
      <c r="U32" s="40"/>
      <c r="V32" s="40"/>
      <c r="W32" s="40"/>
      <c r="X32" s="68"/>
    </row>
    <row r="33" spans="2:24" ht="45">
      <c r="B33" s="66"/>
      <c r="C33" s="40"/>
      <c r="D33" s="40"/>
      <c r="E33" s="40"/>
      <c r="F33" s="40"/>
      <c r="G33" s="40"/>
      <c r="H33" s="40"/>
      <c r="I33" s="40"/>
      <c r="J33" s="40"/>
      <c r="K33" s="26" t="s">
        <v>258</v>
      </c>
      <c r="L33" s="21" t="s">
        <v>234</v>
      </c>
      <c r="M33" s="21" t="s">
        <v>235</v>
      </c>
      <c r="N33" s="21" t="s">
        <v>236</v>
      </c>
      <c r="O33" s="21" t="s">
        <v>237</v>
      </c>
      <c r="P33" s="21" t="s">
        <v>238</v>
      </c>
      <c r="Q33" s="27" t="s">
        <v>248</v>
      </c>
      <c r="R33" s="28" t="s">
        <v>254</v>
      </c>
      <c r="S33" s="22" t="s">
        <v>239</v>
      </c>
      <c r="T33" s="40"/>
      <c r="U33" s="40"/>
      <c r="V33" s="40"/>
      <c r="W33" s="40"/>
      <c r="X33" s="68"/>
    </row>
    <row r="34" spans="2:24">
      <c r="B34" s="66"/>
      <c r="C34" s="40"/>
      <c r="D34" s="40"/>
      <c r="E34" s="40"/>
      <c r="F34" s="40"/>
      <c r="G34" s="40"/>
      <c r="H34" s="40"/>
      <c r="I34" s="40"/>
      <c r="J34" s="40"/>
      <c r="K34" s="29" t="str">
        <f>pivot!BD5</f>
        <v>Warner Bros</v>
      </c>
      <c r="L34" s="30">
        <f>pivot!BE5</f>
        <v>624807</v>
      </c>
      <c r="M34" s="30">
        <f>pivot!BF5</f>
        <v>242692</v>
      </c>
      <c r="N34" s="30">
        <f>pivot!BG5</f>
        <v>89486</v>
      </c>
      <c r="O34" s="30">
        <f>pivot!BH5</f>
        <v>18517115</v>
      </c>
      <c r="P34" s="30">
        <f>pivot!BI5</f>
        <v>13237812</v>
      </c>
      <c r="Q34" s="31">
        <f>pivot!BJ5</f>
        <v>32711912</v>
      </c>
      <c r="R34" s="40">
        <v>1</v>
      </c>
      <c r="S34" s="60" t="s">
        <v>255</v>
      </c>
      <c r="T34" s="40"/>
      <c r="U34" s="40"/>
      <c r="V34" s="40"/>
      <c r="W34" s="40"/>
      <c r="X34" s="68"/>
    </row>
    <row r="35" spans="2:24">
      <c r="B35" s="66"/>
      <c r="C35" s="40"/>
      <c r="D35" s="40"/>
      <c r="E35" s="40"/>
      <c r="F35" s="40"/>
      <c r="G35" s="40"/>
      <c r="H35" s="40"/>
      <c r="I35" s="40"/>
      <c r="J35" s="40"/>
      <c r="K35" s="29" t="str">
        <f>pivot!BD6</f>
        <v>Disney</v>
      </c>
      <c r="L35" s="30">
        <f>pivot!BE6</f>
        <v>8149236</v>
      </c>
      <c r="M35" s="30">
        <f>pivot!BF6</f>
        <v>6625667</v>
      </c>
      <c r="N35" s="30">
        <f>pivot!BG6</f>
        <v>4611653</v>
      </c>
      <c r="O35" s="30">
        <f>pivot!BH6</f>
        <v>2220285</v>
      </c>
      <c r="P35" s="30">
        <f>pivot!BI6</f>
        <v>1682680</v>
      </c>
      <c r="Q35" s="31">
        <f>pivot!BJ6</f>
        <v>23289521</v>
      </c>
      <c r="R35" s="40">
        <v>2</v>
      </c>
      <c r="S35" s="61"/>
      <c r="T35" s="40"/>
      <c r="U35" s="40"/>
      <c r="V35" s="40"/>
      <c r="W35" s="40"/>
      <c r="X35" s="68"/>
    </row>
    <row r="36" spans="2:24">
      <c r="B36" s="66"/>
      <c r="C36" s="40"/>
      <c r="D36" s="40"/>
      <c r="E36" s="40"/>
      <c r="F36" s="40"/>
      <c r="G36" s="40"/>
      <c r="H36" s="40"/>
      <c r="I36" s="40"/>
      <c r="J36" s="40"/>
      <c r="K36" s="29" t="str">
        <f>pivot!BD7</f>
        <v>Universal</v>
      </c>
      <c r="L36" s="30">
        <f>pivot!BE7</f>
        <v>1797560</v>
      </c>
      <c r="M36" s="30">
        <f>pivot!BF7</f>
        <v>817443</v>
      </c>
      <c r="N36" s="30">
        <f>pivot!BG7</f>
        <v>552752</v>
      </c>
      <c r="O36" s="30">
        <f>pivot!BH7</f>
        <v>11113906</v>
      </c>
      <c r="P36" s="30">
        <f>pivot!BI7</f>
        <v>8369907</v>
      </c>
      <c r="Q36" s="31">
        <f>pivot!BJ7</f>
        <v>22651568</v>
      </c>
      <c r="R36" s="40">
        <v>3</v>
      </c>
      <c r="S36" s="61"/>
      <c r="T36" s="40"/>
      <c r="U36" s="40"/>
      <c r="V36" s="40"/>
      <c r="W36" s="40"/>
      <c r="X36" s="68"/>
    </row>
    <row r="37" spans="2:24">
      <c r="B37" s="66"/>
      <c r="C37" s="40"/>
      <c r="D37" s="40"/>
      <c r="E37" s="40"/>
      <c r="F37" s="40"/>
      <c r="G37" s="40"/>
      <c r="H37" s="40"/>
      <c r="I37" s="40"/>
      <c r="J37" s="40"/>
      <c r="K37" s="29" t="str">
        <f>pivot!BD8</f>
        <v>Paramount</v>
      </c>
      <c r="L37" s="30">
        <f>pivot!BE8</f>
        <v>510982</v>
      </c>
      <c r="M37" s="30">
        <f>pivot!BF8</f>
        <v>284081</v>
      </c>
      <c r="N37" s="30">
        <f>pivot!BG8</f>
        <v>10564595</v>
      </c>
      <c r="O37" s="30">
        <f>pivot!BH8</f>
        <v>2935710</v>
      </c>
      <c r="P37" s="30">
        <f>pivot!BI8</f>
        <v>1831384</v>
      </c>
      <c r="Q37" s="31">
        <f>pivot!BJ8</f>
        <v>16126752</v>
      </c>
      <c r="R37" s="40">
        <v>4</v>
      </c>
      <c r="S37" s="61"/>
      <c r="T37" s="40"/>
      <c r="U37" s="40"/>
      <c r="V37" s="40"/>
      <c r="W37" s="40"/>
      <c r="X37" s="68"/>
    </row>
    <row r="38" spans="2:24">
      <c r="B38" s="66"/>
      <c r="C38" s="40"/>
      <c r="D38" s="40"/>
      <c r="E38" s="40"/>
      <c r="F38" s="40"/>
      <c r="G38" s="40"/>
      <c r="H38" s="40"/>
      <c r="I38" s="40"/>
      <c r="J38" s="40"/>
      <c r="K38" s="34" t="str">
        <f>pivot!BD9</f>
        <v>Sony Pictures</v>
      </c>
      <c r="L38" s="35">
        <f>pivot!BE9</f>
        <v>2164851</v>
      </c>
      <c r="M38" s="35">
        <f>pivot!BF9</f>
        <v>3592465</v>
      </c>
      <c r="N38" s="35">
        <f>pivot!BG9</f>
        <v>2459226</v>
      </c>
      <c r="O38" s="35">
        <f>pivot!BH9</f>
        <v>841839</v>
      </c>
      <c r="P38" s="35">
        <f>pivot!BI9</f>
        <v>567241</v>
      </c>
      <c r="Q38" s="36">
        <f>pivot!BJ9</f>
        <v>9625622</v>
      </c>
      <c r="R38" s="41">
        <v>5</v>
      </c>
      <c r="S38" s="62"/>
      <c r="T38" s="40"/>
      <c r="U38" s="40"/>
      <c r="V38" s="40"/>
      <c r="W38" s="40"/>
      <c r="X38" s="68"/>
    </row>
    <row r="39" spans="2:24" ht="15.75" thickBot="1">
      <c r="B39" s="71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3"/>
    </row>
  </sheetData>
  <mergeCells count="4">
    <mergeCell ref="S20:S29"/>
    <mergeCell ref="S8:S15"/>
    <mergeCell ref="S6:S7"/>
    <mergeCell ref="S34:S38"/>
  </mergeCells>
  <conditionalFormatting sqref="R8">
    <cfRule type="cellIs" dxfId="72" priority="45" operator="equal">
      <formula>5</formula>
    </cfRule>
  </conditionalFormatting>
  <conditionalFormatting sqref="R9">
    <cfRule type="cellIs" dxfId="71" priority="44" operator="equal">
      <formula>5</formula>
    </cfRule>
  </conditionalFormatting>
  <conditionalFormatting sqref="R10">
    <cfRule type="cellIs" dxfId="70" priority="43" operator="equal">
      <formula>5</formula>
    </cfRule>
  </conditionalFormatting>
  <conditionalFormatting sqref="R11">
    <cfRule type="cellIs" dxfId="69" priority="42" operator="equal">
      <formula>5</formula>
    </cfRule>
  </conditionalFormatting>
  <conditionalFormatting sqref="R12">
    <cfRule type="cellIs" dxfId="68" priority="41" operator="equal">
      <formula>5</formula>
    </cfRule>
  </conditionalFormatting>
  <conditionalFormatting sqref="R13">
    <cfRule type="cellIs" dxfId="67" priority="40" operator="equal">
      <formula>5</formula>
    </cfRule>
  </conditionalFormatting>
  <conditionalFormatting sqref="R14">
    <cfRule type="cellIs" dxfId="66" priority="39" operator="equal">
      <formula>5</formula>
    </cfRule>
  </conditionalFormatting>
  <conditionalFormatting sqref="R15">
    <cfRule type="cellIs" dxfId="65" priority="38" operator="equal">
      <formula>5</formula>
    </cfRule>
  </conditionalFormatting>
  <conditionalFormatting sqref="L9:P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P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P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P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:W20">
    <cfRule type="cellIs" dxfId="64" priority="30" operator="equal">
      <formula>5</formula>
    </cfRule>
  </conditionalFormatting>
  <conditionalFormatting sqref="T20">
    <cfRule type="cellIs" dxfId="63" priority="32" operator="equal">
      <formula>5</formula>
    </cfRule>
  </conditionalFormatting>
  <conditionalFormatting sqref="R20">
    <cfRule type="cellIs" dxfId="62" priority="28" operator="equal">
      <formula>5</formula>
    </cfRule>
  </conditionalFormatting>
  <conditionalFormatting sqref="R21:R29">
    <cfRule type="cellIs" dxfId="61" priority="25" operator="equal">
      <formula>5</formula>
    </cfRule>
  </conditionalFormatting>
  <conditionalFormatting sqref="T21:T29">
    <cfRule type="cellIs" dxfId="60" priority="27" operator="equal">
      <formula>5</formula>
    </cfRule>
  </conditionalFormatting>
  <conditionalFormatting sqref="U21:W29">
    <cfRule type="cellIs" dxfId="59" priority="26" operator="equal">
      <formula>5</formula>
    </cfRule>
  </conditionalFormatting>
  <conditionalFormatting sqref="M34:P34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N35:P35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M36:O36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M37:P3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M38 O38:P3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P34">
    <cfRule type="iconSet" priority="8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3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M35">
    <cfRule type="iconSet" priority="6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3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P36">
    <cfRule type="iconSet" priority="4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N3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N38">
    <cfRule type="iconSet" priority="2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5">
    <cfRule type="cellIs" dxfId="58" priority="1" operator="equal">
      <formula>5</formula>
    </cfRule>
  </conditionalFormatting>
  <pageMargins left="0.7" right="0.7" top="0.75" bottom="0.75" header="0.3" footer="0.3"/>
  <pageSetup paperSize="9" scale="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DD72-A498-4647-9AA1-12E154AAEFF9}">
  <sheetPr>
    <tabColor rgb="FF0070C0"/>
  </sheetPr>
  <dimension ref="A3:BN123"/>
  <sheetViews>
    <sheetView topLeftCell="E1" zoomScale="85" zoomScaleNormal="85" workbookViewId="0">
      <selection activeCell="Q7" sqref="Q7"/>
    </sheetView>
  </sheetViews>
  <sheetFormatPr defaultRowHeight="15" outlineLevelCol="1"/>
  <cols>
    <col min="1" max="1" width="40.5703125" customWidth="1"/>
    <col min="2" max="7" width="12.28515625" customWidth="1"/>
    <col min="10" max="10" width="47.42578125" customWidth="1"/>
    <col min="11" max="15" width="14.140625" customWidth="1"/>
    <col min="16" max="16" width="10.7109375" customWidth="1"/>
    <col min="17" max="19" width="16.28515625" customWidth="1"/>
    <col min="21" max="25" width="16.42578125" customWidth="1" outlineLevel="1"/>
    <col min="27" max="27" width="47.42578125" customWidth="1"/>
    <col min="28" max="32" width="14.140625" customWidth="1"/>
    <col min="33" max="33" width="11.85546875" bestFit="1" customWidth="1"/>
    <col min="34" max="34" width="11.85546875" customWidth="1"/>
    <col min="35" max="35" width="16.42578125" customWidth="1"/>
    <col min="37" max="37" width="47.42578125" customWidth="1"/>
    <col min="38" max="42" width="14.140625" customWidth="1"/>
    <col min="43" max="43" width="11.28515625" bestFit="1" customWidth="1"/>
    <col min="56" max="56" width="47.42578125" customWidth="1"/>
    <col min="57" max="61" width="14.140625" customWidth="1"/>
    <col min="62" max="62" width="11.85546875" bestFit="1" customWidth="1"/>
  </cols>
  <sheetData>
    <row r="3" spans="1:66">
      <c r="A3" s="7" t="s">
        <v>228</v>
      </c>
      <c r="B3" s="7" t="s">
        <v>229</v>
      </c>
      <c r="J3" s="7" t="s">
        <v>227</v>
      </c>
      <c r="K3" s="7" t="s">
        <v>229</v>
      </c>
      <c r="U3" t="s">
        <v>230</v>
      </c>
      <c r="AA3" s="7" t="s">
        <v>227</v>
      </c>
      <c r="AB3" s="7" t="s">
        <v>229</v>
      </c>
      <c r="AK3" s="7" t="s">
        <v>227</v>
      </c>
      <c r="AL3" s="7" t="s">
        <v>229</v>
      </c>
      <c r="BD3" s="7" t="s">
        <v>227</v>
      </c>
      <c r="BE3" s="7" t="s">
        <v>229</v>
      </c>
    </row>
    <row r="4" spans="1:66" ht="75">
      <c r="A4" s="7" t="s">
        <v>225</v>
      </c>
      <c r="B4" s="12" t="s">
        <v>103</v>
      </c>
      <c r="C4" s="12" t="s">
        <v>139</v>
      </c>
      <c r="D4" s="12" t="s">
        <v>172</v>
      </c>
      <c r="E4" s="12" t="s">
        <v>197</v>
      </c>
      <c r="F4" s="12" t="s">
        <v>224</v>
      </c>
      <c r="G4" s="12" t="s">
        <v>226</v>
      </c>
      <c r="H4" s="11" t="s">
        <v>231</v>
      </c>
      <c r="J4" s="7" t="s">
        <v>225</v>
      </c>
      <c r="K4" s="12" t="s">
        <v>103</v>
      </c>
      <c r="L4" s="12" t="s">
        <v>139</v>
      </c>
      <c r="M4" s="12" t="s">
        <v>172</v>
      </c>
      <c r="N4" s="12" t="s">
        <v>197</v>
      </c>
      <c r="O4" s="12" t="s">
        <v>224</v>
      </c>
      <c r="P4" s="12" t="s">
        <v>226</v>
      </c>
      <c r="Q4" s="12" t="s">
        <v>247</v>
      </c>
      <c r="R4" s="12"/>
      <c r="S4" s="12" t="s">
        <v>262</v>
      </c>
      <c r="U4" s="13" t="s">
        <v>139</v>
      </c>
      <c r="V4" s="13" t="s">
        <v>172</v>
      </c>
      <c r="W4" s="13" t="s">
        <v>197</v>
      </c>
      <c r="X4" s="13" t="s">
        <v>224</v>
      </c>
      <c r="Y4" s="13" t="s">
        <v>103</v>
      </c>
      <c r="AA4" s="7" t="s">
        <v>225</v>
      </c>
      <c r="AB4" s="12" t="s">
        <v>103</v>
      </c>
      <c r="AC4" s="12" t="s">
        <v>139</v>
      </c>
      <c r="AD4" s="12" t="s">
        <v>172</v>
      </c>
      <c r="AE4" s="12" t="s">
        <v>197</v>
      </c>
      <c r="AF4" s="12" t="s">
        <v>224</v>
      </c>
      <c r="AG4" s="12" t="s">
        <v>226</v>
      </c>
      <c r="AH4" s="12"/>
      <c r="AI4" s="12" t="s">
        <v>261</v>
      </c>
      <c r="AK4" s="7" t="s">
        <v>225</v>
      </c>
      <c r="AL4" s="12" t="s">
        <v>103</v>
      </c>
      <c r="AM4" s="12" t="s">
        <v>139</v>
      </c>
      <c r="AN4" s="12" t="s">
        <v>172</v>
      </c>
      <c r="AO4" s="12" t="s">
        <v>197</v>
      </c>
      <c r="AP4" s="12" t="s">
        <v>224</v>
      </c>
      <c r="AQ4" s="12" t="s">
        <v>226</v>
      </c>
      <c r="BD4" s="7" t="s">
        <v>225</v>
      </c>
      <c r="BE4" s="12" t="s">
        <v>103</v>
      </c>
      <c r="BF4" s="12" t="s">
        <v>139</v>
      </c>
      <c r="BG4" s="12" t="s">
        <v>172</v>
      </c>
      <c r="BH4" s="12" t="s">
        <v>197</v>
      </c>
      <c r="BI4" s="12" t="s">
        <v>224</v>
      </c>
      <c r="BJ4" s="12" t="s">
        <v>226</v>
      </c>
    </row>
    <row r="5" spans="1:66">
      <c r="A5" s="8" t="s">
        <v>10</v>
      </c>
      <c r="B5" s="9">
        <v>743</v>
      </c>
      <c r="C5" s="9">
        <v>745</v>
      </c>
      <c r="D5" s="9">
        <v>724</v>
      </c>
      <c r="E5" s="9">
        <v>552</v>
      </c>
      <c r="F5" s="9">
        <v>463</v>
      </c>
      <c r="G5" s="9">
        <v>3227</v>
      </c>
      <c r="H5">
        <f>MAX(B5:F5)</f>
        <v>745</v>
      </c>
      <c r="J5" s="8" t="s">
        <v>173</v>
      </c>
      <c r="K5" s="10"/>
      <c r="L5" s="10"/>
      <c r="M5" s="10"/>
      <c r="N5" s="10">
        <v>18509236</v>
      </c>
      <c r="O5" s="10">
        <v>13226848</v>
      </c>
      <c r="P5" s="10">
        <v>31736084</v>
      </c>
      <c r="Q5" s="10"/>
      <c r="R5" s="10" t="str">
        <f t="shared" ref="R5:R14" si="0">J5</f>
        <v>Barbie</v>
      </c>
      <c r="S5" s="55">
        <f>P5/1000000</f>
        <v>31.736084000000002</v>
      </c>
      <c r="U5" s="10">
        <f>MAX(K$5:K$122)</f>
        <v>7144441</v>
      </c>
      <c r="V5" s="10">
        <f>MAX(L$5:L$122)</f>
        <v>3049002</v>
      </c>
      <c r="W5" s="10">
        <f>MAX(M$5:M$122)</f>
        <v>10391016</v>
      </c>
      <c r="X5" s="10">
        <f>MAX(N$5:N$122)</f>
        <v>18509236</v>
      </c>
      <c r="Y5" s="10">
        <f>MAX(O$5:O$122)</f>
        <v>13226848</v>
      </c>
      <c r="AA5" s="8" t="s">
        <v>11</v>
      </c>
      <c r="AB5" s="10">
        <v>9468285</v>
      </c>
      <c r="AC5" s="10">
        <v>4268730</v>
      </c>
      <c r="AD5" s="10">
        <v>13056780</v>
      </c>
      <c r="AE5" s="10">
        <v>22268553</v>
      </c>
      <c r="AF5" s="10">
        <v>15608406</v>
      </c>
      <c r="AG5" s="10">
        <v>64670754</v>
      </c>
      <c r="AH5" s="10" t="str">
        <f t="shared" ref="AH5:AH14" si="1">AA5</f>
        <v>UK/USA</v>
      </c>
      <c r="AI5" s="55">
        <f>AG5/1000000</f>
        <v>64.670754000000002</v>
      </c>
      <c r="AK5" s="8" t="s">
        <v>173</v>
      </c>
      <c r="AL5" s="10"/>
      <c r="AM5" s="10"/>
      <c r="AN5" s="10"/>
      <c r="AO5" s="10">
        <v>18509236</v>
      </c>
      <c r="AP5" s="10">
        <v>13226848</v>
      </c>
      <c r="AQ5" s="10">
        <v>31736084</v>
      </c>
      <c r="AR5">
        <f>IF(ISBLANK(AL5)=TRUE,0,1)</f>
        <v>0</v>
      </c>
      <c r="AS5">
        <f>IF(ISBLANK(AM5)=TRUE,0,1)</f>
        <v>0</v>
      </c>
      <c r="AT5">
        <f>IF(ISBLANK(AN5)=TRUE,0,1)</f>
        <v>0</v>
      </c>
      <c r="AU5">
        <f>IF(ISBLANK(AO5)=TRUE,0,1)</f>
        <v>1</v>
      </c>
      <c r="AV5">
        <f>IF(ISBLANK(AP5)=TRUE,0,1)</f>
        <v>1</v>
      </c>
      <c r="AW5">
        <f>SUM(AR5:AV5)</f>
        <v>2</v>
      </c>
      <c r="BD5" s="8" t="s">
        <v>23</v>
      </c>
      <c r="BE5" s="10">
        <v>624807</v>
      </c>
      <c r="BF5" s="10">
        <v>242692</v>
      </c>
      <c r="BG5" s="10">
        <v>89486</v>
      </c>
      <c r="BH5" s="10">
        <v>18517115</v>
      </c>
      <c r="BI5" s="10">
        <v>13237812</v>
      </c>
      <c r="BJ5" s="10">
        <v>32711912</v>
      </c>
      <c r="BK5" s="15"/>
      <c r="BL5" s="15"/>
      <c r="BM5" s="15"/>
      <c r="BN5" s="15"/>
    </row>
    <row r="6" spans="1:66">
      <c r="A6" s="8" t="s">
        <v>104</v>
      </c>
      <c r="B6" s="9"/>
      <c r="C6" s="9">
        <v>623</v>
      </c>
      <c r="D6" s="9">
        <v>641</v>
      </c>
      <c r="E6" s="9">
        <v>634</v>
      </c>
      <c r="F6" s="9">
        <v>667</v>
      </c>
      <c r="G6" s="9">
        <v>2565</v>
      </c>
      <c r="H6">
        <f t="shared" ref="H6:H69" si="2">MAX(B6:F6)</f>
        <v>667</v>
      </c>
      <c r="J6" s="8" t="s">
        <v>174</v>
      </c>
      <c r="K6" s="10"/>
      <c r="L6" s="10"/>
      <c r="M6" s="10"/>
      <c r="N6" s="10">
        <v>10891486</v>
      </c>
      <c r="O6" s="10">
        <v>8222657</v>
      </c>
      <c r="P6" s="10">
        <v>19114143</v>
      </c>
      <c r="Q6" s="10"/>
      <c r="R6" s="10" t="str">
        <f t="shared" si="0"/>
        <v>Oppenheimer</v>
      </c>
      <c r="S6" s="55">
        <f t="shared" ref="S6:S14" si="3">P6/1000000</f>
        <v>19.114142999999999</v>
      </c>
      <c r="U6" t="str">
        <f>INDEX($J$5:$O$122,MATCH(U5,$K$5:$K$122,0),1)</f>
        <v>Indiana Jones And The Dial Of Destiny</v>
      </c>
      <c r="V6" t="str">
        <f>INDEX($J$5:$O$122,MATCH(V5,L$5:L$122,0),1)</f>
        <v>Elemental</v>
      </c>
      <c r="W6" t="str">
        <f>INDEX($J$5:$O$122,MATCH(W5,M$5:M$122,0),1)</f>
        <v>Mission: Impossible - Dead Reckoning Part One</v>
      </c>
      <c r="X6" t="str">
        <f>INDEX($J$5:$O$122,MATCH(X5,N$5:N$122,0),1)</f>
        <v>Barbie</v>
      </c>
      <c r="Y6" t="str">
        <f>INDEX($J$5:$O$122,MATCH(Y5,O$5:O$122,0),1)</f>
        <v>Barbie</v>
      </c>
      <c r="AA6" s="8" t="s">
        <v>15</v>
      </c>
      <c r="AB6" s="10">
        <v>3731061</v>
      </c>
      <c r="AC6" s="10">
        <v>4996951</v>
      </c>
      <c r="AD6" s="10">
        <v>3829959</v>
      </c>
      <c r="AE6" s="10">
        <v>12757625</v>
      </c>
      <c r="AF6" s="10">
        <v>9726584</v>
      </c>
      <c r="AG6" s="10">
        <v>35042180</v>
      </c>
      <c r="AH6" s="10" t="str">
        <f t="shared" si="1"/>
        <v>USA</v>
      </c>
      <c r="AI6" s="55">
        <f t="shared" ref="AI6:AI14" si="4">AG6/1000000</f>
        <v>35.042180000000002</v>
      </c>
      <c r="AK6" s="8" t="s">
        <v>174</v>
      </c>
      <c r="AL6" s="10"/>
      <c r="AM6" s="10"/>
      <c r="AN6" s="10"/>
      <c r="AO6" s="10">
        <v>10891486</v>
      </c>
      <c r="AP6" s="10">
        <v>8222657</v>
      </c>
      <c r="AQ6" s="10">
        <v>19114143</v>
      </c>
      <c r="AR6">
        <f t="shared" ref="AR6:AR69" si="5">IF(ISBLANK(AL6)=TRUE,0,1)</f>
        <v>0</v>
      </c>
      <c r="AS6">
        <f t="shared" ref="AS6:AS69" si="6">IF(ISBLANK(AM6)=TRUE,0,1)</f>
        <v>0</v>
      </c>
      <c r="AT6">
        <f t="shared" ref="AT6:AT69" si="7">IF(ISBLANK(AN6)=TRUE,0,1)</f>
        <v>0</v>
      </c>
      <c r="AU6">
        <f t="shared" ref="AU6:AU69" si="8">IF(ISBLANK(AO6)=TRUE,0,1)</f>
        <v>1</v>
      </c>
      <c r="AV6">
        <f t="shared" ref="AV6:AV69" si="9">IF(ISBLANK(AP6)=TRUE,0,1)</f>
        <v>1</v>
      </c>
      <c r="AW6">
        <f t="shared" ref="AW6:AW69" si="10">SUM(AR6:AV6)</f>
        <v>2</v>
      </c>
      <c r="BD6" s="8" t="s">
        <v>12</v>
      </c>
      <c r="BE6" s="10">
        <v>8149236</v>
      </c>
      <c r="BF6" s="10">
        <v>6625667</v>
      </c>
      <c r="BG6" s="10">
        <v>4611653</v>
      </c>
      <c r="BH6" s="10">
        <v>2220285</v>
      </c>
      <c r="BI6" s="10">
        <v>1682680</v>
      </c>
      <c r="BJ6" s="10">
        <v>23289521</v>
      </c>
      <c r="BK6" s="15"/>
      <c r="BL6" s="15"/>
      <c r="BM6" s="15"/>
      <c r="BN6" s="15"/>
    </row>
    <row r="7" spans="1:66">
      <c r="A7" s="8" t="s">
        <v>14</v>
      </c>
      <c r="B7" s="9">
        <v>653</v>
      </c>
      <c r="C7" s="9">
        <v>610</v>
      </c>
      <c r="D7" s="9">
        <v>546</v>
      </c>
      <c r="E7" s="9">
        <v>392</v>
      </c>
      <c r="F7" s="9">
        <v>350</v>
      </c>
      <c r="G7" s="9">
        <v>2551</v>
      </c>
      <c r="H7">
        <f t="shared" si="2"/>
        <v>653</v>
      </c>
      <c r="J7" s="8" t="s">
        <v>140</v>
      </c>
      <c r="K7" s="10"/>
      <c r="L7" s="10"/>
      <c r="M7" s="10">
        <v>10391016</v>
      </c>
      <c r="N7" s="10">
        <v>2891093</v>
      </c>
      <c r="O7" s="10">
        <v>1831384</v>
      </c>
      <c r="P7" s="10">
        <v>15113493</v>
      </c>
      <c r="Q7" s="18">
        <f t="shared" ref="Q7:Q14" si="11">N7/M7-1</f>
        <v>-0.72176994049475041</v>
      </c>
      <c r="R7" t="str">
        <f t="shared" si="0"/>
        <v>Mission: Impossible - Dead Reckoning Part One</v>
      </c>
      <c r="S7" s="55">
        <f t="shared" si="3"/>
        <v>15.113493</v>
      </c>
      <c r="U7" t="str">
        <f>VLOOKUP(U6,source!$B:$E,4,0)</f>
        <v>Disney</v>
      </c>
      <c r="V7" t="str">
        <f>VLOOKUP(V6,source!$B:$E,4,0)</f>
        <v>Disney</v>
      </c>
      <c r="W7" t="str">
        <f>VLOOKUP(W6,source!$B:$E,4,0)</f>
        <v>Paramount</v>
      </c>
      <c r="X7" t="str">
        <f>VLOOKUP(X6,source!$B:$E,4,0)</f>
        <v>Warner Bros</v>
      </c>
      <c r="Y7" t="str">
        <f>VLOOKUP(Y6,source!$B:$E,4,0)</f>
        <v>Warner Bros</v>
      </c>
      <c r="AA7" s="8" t="s">
        <v>106</v>
      </c>
      <c r="AB7" s="10"/>
      <c r="AC7" s="10">
        <v>2279084</v>
      </c>
      <c r="AD7" s="10">
        <v>1516987</v>
      </c>
      <c r="AE7" s="10">
        <v>535268</v>
      </c>
      <c r="AF7" s="10">
        <v>337599</v>
      </c>
      <c r="AG7" s="10">
        <v>4668938</v>
      </c>
      <c r="AH7" s="10" t="str">
        <f t="shared" si="1"/>
        <v>USA/Can</v>
      </c>
      <c r="AI7" s="55">
        <f t="shared" si="4"/>
        <v>4.6689379999999998</v>
      </c>
      <c r="AK7" s="8" t="s">
        <v>140</v>
      </c>
      <c r="AL7" s="10"/>
      <c r="AM7" s="10"/>
      <c r="AN7" s="10">
        <v>10391016</v>
      </c>
      <c r="AO7" s="10">
        <v>2891093</v>
      </c>
      <c r="AP7" s="10">
        <v>1831384</v>
      </c>
      <c r="AQ7" s="10">
        <v>15113493</v>
      </c>
      <c r="AR7">
        <f t="shared" si="5"/>
        <v>0</v>
      </c>
      <c r="AS7">
        <f t="shared" si="6"/>
        <v>0</v>
      </c>
      <c r="AT7">
        <f t="shared" si="7"/>
        <v>1</v>
      </c>
      <c r="AU7">
        <f t="shared" si="8"/>
        <v>1</v>
      </c>
      <c r="AV7">
        <f t="shared" si="9"/>
        <v>1</v>
      </c>
      <c r="AW7">
        <f t="shared" si="10"/>
        <v>3</v>
      </c>
      <c r="BB7" s="20" t="s">
        <v>232</v>
      </c>
      <c r="BD7" s="8" t="s">
        <v>18</v>
      </c>
      <c r="BE7" s="10">
        <v>1797560</v>
      </c>
      <c r="BF7" s="10">
        <v>817443</v>
      </c>
      <c r="BG7" s="10">
        <v>552752</v>
      </c>
      <c r="BH7" s="10">
        <v>11113906</v>
      </c>
      <c r="BI7" s="10">
        <v>8369907</v>
      </c>
      <c r="BJ7" s="10">
        <v>22651568</v>
      </c>
      <c r="BK7" s="15"/>
      <c r="BL7" s="15"/>
      <c r="BM7" s="15"/>
      <c r="BN7" s="15"/>
    </row>
    <row r="8" spans="1:66">
      <c r="A8" s="8" t="s">
        <v>17</v>
      </c>
      <c r="B8" s="9">
        <v>567</v>
      </c>
      <c r="C8" s="9">
        <v>560</v>
      </c>
      <c r="D8" s="9">
        <v>544</v>
      </c>
      <c r="E8" s="9">
        <v>374</v>
      </c>
      <c r="F8" s="9">
        <v>270</v>
      </c>
      <c r="G8" s="9">
        <v>2315</v>
      </c>
      <c r="H8">
        <f t="shared" si="2"/>
        <v>567</v>
      </c>
      <c r="J8" s="8" t="s">
        <v>10</v>
      </c>
      <c r="K8" s="10">
        <v>7144441</v>
      </c>
      <c r="L8" s="10">
        <v>3046227</v>
      </c>
      <c r="M8" s="10">
        <v>1765710</v>
      </c>
      <c r="N8" s="10">
        <v>677203</v>
      </c>
      <c r="O8" s="10">
        <v>444323</v>
      </c>
      <c r="P8" s="10">
        <v>13077904</v>
      </c>
      <c r="Q8" s="19">
        <f t="shared" si="11"/>
        <v>-0.6164698619818656</v>
      </c>
      <c r="R8" t="str">
        <f t="shared" si="0"/>
        <v>Indiana Jones And The Dial Of Destiny</v>
      </c>
      <c r="S8" s="55">
        <f t="shared" si="3"/>
        <v>13.077904</v>
      </c>
      <c r="U8" t="str">
        <f>VLOOKUP(U6,source!$B:$E,2,0)</f>
        <v>UK/USA</v>
      </c>
      <c r="V8" t="str">
        <f>VLOOKUP(V6,source!$B:$E,2,0)</f>
        <v>USA</v>
      </c>
      <c r="W8" t="str">
        <f>VLOOKUP(W6,source!$B:$E,2,0)</f>
        <v>UK/USA</v>
      </c>
      <c r="X8" t="str">
        <f>VLOOKUP(X6,source!$B:$E,2,0)</f>
        <v>UK/USA</v>
      </c>
      <c r="Y8" t="str">
        <f>VLOOKUP(Y6,source!$B:$E,2,0)</f>
        <v>UK/USA</v>
      </c>
      <c r="AA8" s="8" t="s">
        <v>27</v>
      </c>
      <c r="AB8" s="10">
        <v>465358</v>
      </c>
      <c r="AC8" s="10">
        <v>131209</v>
      </c>
      <c r="AD8" s="10">
        <v>124181</v>
      </c>
      <c r="AE8" s="10">
        <v>16354</v>
      </c>
      <c r="AF8" s="10">
        <v>501677</v>
      </c>
      <c r="AG8" s="10">
        <v>1238779</v>
      </c>
      <c r="AH8" s="10" t="str">
        <f t="shared" si="1"/>
        <v>Ind</v>
      </c>
      <c r="AI8" s="55">
        <f t="shared" si="4"/>
        <v>1.2387790000000001</v>
      </c>
      <c r="AK8" s="14" t="s">
        <v>10</v>
      </c>
      <c r="AL8" s="10">
        <v>7144441</v>
      </c>
      <c r="AM8" s="10">
        <v>3046227</v>
      </c>
      <c r="AN8" s="10">
        <v>1765710</v>
      </c>
      <c r="AO8" s="10">
        <v>677203</v>
      </c>
      <c r="AP8" s="10">
        <v>444323</v>
      </c>
      <c r="AQ8" s="10">
        <v>13077904</v>
      </c>
      <c r="AR8">
        <f t="shared" si="5"/>
        <v>1</v>
      </c>
      <c r="AS8">
        <f t="shared" si="6"/>
        <v>1</v>
      </c>
      <c r="AT8">
        <f t="shared" si="7"/>
        <v>1</v>
      </c>
      <c r="AU8">
        <f t="shared" si="8"/>
        <v>1</v>
      </c>
      <c r="AV8">
        <f t="shared" si="9"/>
        <v>1</v>
      </c>
      <c r="AW8">
        <f t="shared" si="10"/>
        <v>5</v>
      </c>
      <c r="AX8" s="15">
        <f>AM8/AL8-1</f>
        <v>-0.5736227648881137</v>
      </c>
      <c r="AY8" s="15">
        <f>AN8/AM8-1</f>
        <v>-0.42036164737558956</v>
      </c>
      <c r="AZ8" s="15">
        <f>AO8/AN8-1</f>
        <v>-0.6164698619818656</v>
      </c>
      <c r="BA8" s="15">
        <f>AP8/AO8-1</f>
        <v>-0.34388506843590472</v>
      </c>
      <c r="BB8" s="15">
        <f>AVERAGE(AX8:BA8)</f>
        <v>-0.48858483567036837</v>
      </c>
      <c r="BD8" s="8" t="s">
        <v>25</v>
      </c>
      <c r="BE8" s="10">
        <v>510982</v>
      </c>
      <c r="BF8" s="10">
        <v>284081</v>
      </c>
      <c r="BG8" s="10">
        <v>10564595</v>
      </c>
      <c r="BH8" s="10">
        <v>2935710</v>
      </c>
      <c r="BI8" s="10">
        <v>1831384</v>
      </c>
      <c r="BJ8" s="10">
        <v>16126752</v>
      </c>
      <c r="BK8" s="15"/>
      <c r="BL8" s="15"/>
      <c r="BM8" s="15"/>
      <c r="BN8" s="15"/>
    </row>
    <row r="9" spans="1:66">
      <c r="A9" s="8" t="s">
        <v>19</v>
      </c>
      <c r="B9" s="9">
        <v>623</v>
      </c>
      <c r="C9" s="9">
        <v>554</v>
      </c>
      <c r="D9" s="9">
        <v>487</v>
      </c>
      <c r="E9" s="9">
        <v>290</v>
      </c>
      <c r="F9" s="9">
        <v>241</v>
      </c>
      <c r="G9" s="9">
        <v>2195</v>
      </c>
      <c r="H9">
        <f t="shared" si="2"/>
        <v>623</v>
      </c>
      <c r="J9" s="8" t="s">
        <v>104</v>
      </c>
      <c r="K9" s="10"/>
      <c r="L9" s="10">
        <v>3049002</v>
      </c>
      <c r="M9" s="10">
        <v>2477972</v>
      </c>
      <c r="N9" s="10">
        <v>1430063</v>
      </c>
      <c r="O9" s="10">
        <v>1172116</v>
      </c>
      <c r="P9" s="10">
        <v>8129153</v>
      </c>
      <c r="Q9" s="19">
        <f t="shared" si="11"/>
        <v>-0.42288976630890096</v>
      </c>
      <c r="R9" t="str">
        <f t="shared" si="0"/>
        <v>Elemental</v>
      </c>
      <c r="S9" s="55">
        <f t="shared" si="3"/>
        <v>8.1291530000000005</v>
      </c>
      <c r="AA9" s="8" t="s">
        <v>199</v>
      </c>
      <c r="AB9" s="10"/>
      <c r="AC9" s="10"/>
      <c r="AD9" s="10"/>
      <c r="AE9" s="10"/>
      <c r="AF9" s="10">
        <v>643547</v>
      </c>
      <c r="AG9" s="10">
        <v>643547</v>
      </c>
      <c r="AH9" s="10" t="str">
        <f t="shared" si="1"/>
        <v>Aus/UK</v>
      </c>
      <c r="AI9" s="55">
        <f t="shared" si="4"/>
        <v>0.64354699999999998</v>
      </c>
      <c r="AK9" s="14" t="s">
        <v>104</v>
      </c>
      <c r="AL9" s="10"/>
      <c r="AM9" s="10">
        <v>3049002</v>
      </c>
      <c r="AN9" s="10">
        <v>2477972</v>
      </c>
      <c r="AO9" s="10">
        <v>1430063</v>
      </c>
      <c r="AP9" s="10">
        <v>1172116</v>
      </c>
      <c r="AQ9" s="10">
        <v>8129153</v>
      </c>
      <c r="AR9">
        <f t="shared" si="5"/>
        <v>0</v>
      </c>
      <c r="AS9">
        <f t="shared" si="6"/>
        <v>1</v>
      </c>
      <c r="AT9">
        <f t="shared" si="7"/>
        <v>1</v>
      </c>
      <c r="AU9">
        <f t="shared" si="8"/>
        <v>1</v>
      </c>
      <c r="AV9">
        <f t="shared" si="9"/>
        <v>1</v>
      </c>
      <c r="AW9">
        <f t="shared" si="10"/>
        <v>4</v>
      </c>
      <c r="BD9" s="8" t="s">
        <v>16</v>
      </c>
      <c r="BE9" s="10">
        <v>2164851</v>
      </c>
      <c r="BF9" s="10">
        <v>3592465</v>
      </c>
      <c r="BG9" s="10">
        <v>2459226</v>
      </c>
      <c r="BH9" s="10">
        <v>841839</v>
      </c>
      <c r="BI9" s="10">
        <v>567241</v>
      </c>
      <c r="BJ9" s="10">
        <v>9625622</v>
      </c>
      <c r="BK9" s="15"/>
      <c r="BL9" s="15"/>
      <c r="BM9" s="15"/>
      <c r="BN9" s="15"/>
    </row>
    <row r="10" spans="1:66">
      <c r="A10" s="8" t="s">
        <v>140</v>
      </c>
      <c r="B10" s="9"/>
      <c r="C10" s="9"/>
      <c r="D10" s="9">
        <v>718</v>
      </c>
      <c r="E10" s="9">
        <v>696</v>
      </c>
      <c r="F10" s="9">
        <v>660</v>
      </c>
      <c r="G10" s="9">
        <v>2074</v>
      </c>
      <c r="H10">
        <f t="shared" si="2"/>
        <v>718</v>
      </c>
      <c r="J10" s="8" t="s">
        <v>105</v>
      </c>
      <c r="K10" s="10"/>
      <c r="L10" s="10">
        <v>2279084</v>
      </c>
      <c r="M10" s="10">
        <v>1516987</v>
      </c>
      <c r="N10" s="10">
        <v>535268</v>
      </c>
      <c r="O10" s="10">
        <v>337599</v>
      </c>
      <c r="P10" s="10">
        <v>4668938</v>
      </c>
      <c r="Q10" s="19">
        <f t="shared" si="11"/>
        <v>-0.64715056885787425</v>
      </c>
      <c r="R10" t="str">
        <f t="shared" si="0"/>
        <v>Insidious: The Red Door</v>
      </c>
      <c r="S10" s="55">
        <f t="shared" si="3"/>
        <v>4.6689379999999998</v>
      </c>
      <c r="AA10" s="8" t="s">
        <v>36</v>
      </c>
      <c r="AB10" s="10">
        <v>63732</v>
      </c>
      <c r="AC10" s="10">
        <v>40016</v>
      </c>
      <c r="AD10" s="10"/>
      <c r="AE10" s="10">
        <v>75935</v>
      </c>
      <c r="AF10" s="10">
        <v>63950</v>
      </c>
      <c r="AG10" s="10">
        <v>243633</v>
      </c>
      <c r="AH10" s="10" t="str">
        <f t="shared" si="1"/>
        <v>USA/Jpn</v>
      </c>
      <c r="AI10" s="55">
        <f t="shared" si="4"/>
        <v>0.24363299999999999</v>
      </c>
      <c r="AK10" s="14" t="s">
        <v>105</v>
      </c>
      <c r="AL10" s="10"/>
      <c r="AM10" s="10">
        <v>2279084</v>
      </c>
      <c r="AN10" s="10">
        <v>1516987</v>
      </c>
      <c r="AO10" s="10">
        <v>535268</v>
      </c>
      <c r="AP10" s="10">
        <v>337599</v>
      </c>
      <c r="AQ10" s="10">
        <v>4668938</v>
      </c>
      <c r="AR10">
        <f t="shared" si="5"/>
        <v>0</v>
      </c>
      <c r="AS10">
        <f t="shared" si="6"/>
        <v>1</v>
      </c>
      <c r="AT10">
        <f t="shared" si="7"/>
        <v>1</v>
      </c>
      <c r="AU10">
        <f t="shared" si="8"/>
        <v>1</v>
      </c>
      <c r="AV10">
        <f t="shared" si="9"/>
        <v>1</v>
      </c>
      <c r="AW10">
        <f t="shared" si="10"/>
        <v>4</v>
      </c>
      <c r="BD10" s="8" t="s">
        <v>200</v>
      </c>
      <c r="BE10" s="10"/>
      <c r="BF10" s="10"/>
      <c r="BG10" s="10"/>
      <c r="BH10" s="10"/>
      <c r="BI10" s="10">
        <v>643547</v>
      </c>
      <c r="BJ10" s="10">
        <v>643547</v>
      </c>
    </row>
    <row r="11" spans="1:66">
      <c r="A11" s="8" t="s">
        <v>105</v>
      </c>
      <c r="B11" s="9"/>
      <c r="C11" s="9">
        <v>486</v>
      </c>
      <c r="D11" s="9">
        <v>519</v>
      </c>
      <c r="E11" s="9">
        <v>389</v>
      </c>
      <c r="F11" s="9">
        <v>302</v>
      </c>
      <c r="G11" s="9">
        <v>1696</v>
      </c>
      <c r="H11">
        <f t="shared" si="2"/>
        <v>519</v>
      </c>
      <c r="J11" s="8" t="s">
        <v>14</v>
      </c>
      <c r="K11" s="10">
        <v>1531476</v>
      </c>
      <c r="L11" s="10">
        <v>964566</v>
      </c>
      <c r="M11" s="10">
        <v>687116</v>
      </c>
      <c r="N11" s="10">
        <v>266020</v>
      </c>
      <c r="O11" s="10">
        <v>229642</v>
      </c>
      <c r="P11" s="10">
        <v>3678820</v>
      </c>
      <c r="Q11" s="19">
        <f t="shared" si="11"/>
        <v>-0.6128455748374364</v>
      </c>
      <c r="R11" t="str">
        <f t="shared" si="0"/>
        <v>Spider-Man: Across The Spider-Verse</v>
      </c>
      <c r="S11" s="55">
        <f t="shared" si="3"/>
        <v>3.67882</v>
      </c>
      <c r="U11" s="10"/>
      <c r="AA11" s="8" t="s">
        <v>33</v>
      </c>
      <c r="AB11" s="10">
        <v>106597</v>
      </c>
      <c r="AC11" s="10">
        <v>44492</v>
      </c>
      <c r="AD11" s="10">
        <v>37252</v>
      </c>
      <c r="AE11" s="10">
        <v>18917</v>
      </c>
      <c r="AF11" s="10">
        <v>9180</v>
      </c>
      <c r="AG11" s="10">
        <v>216438</v>
      </c>
      <c r="AH11" s="10" t="str">
        <f t="shared" si="1"/>
        <v>UK</v>
      </c>
      <c r="AI11" s="55">
        <f t="shared" si="4"/>
        <v>0.21643799999999999</v>
      </c>
      <c r="AK11" s="14" t="s">
        <v>14</v>
      </c>
      <c r="AL11" s="10">
        <v>1531476</v>
      </c>
      <c r="AM11" s="10">
        <v>964566</v>
      </c>
      <c r="AN11" s="10">
        <v>687116</v>
      </c>
      <c r="AO11" s="10">
        <v>266020</v>
      </c>
      <c r="AP11" s="10">
        <v>229642</v>
      </c>
      <c r="AQ11" s="10">
        <v>3678820</v>
      </c>
      <c r="AR11">
        <f t="shared" si="5"/>
        <v>1</v>
      </c>
      <c r="AS11">
        <f t="shared" si="6"/>
        <v>1</v>
      </c>
      <c r="AT11">
        <f t="shared" si="7"/>
        <v>1</v>
      </c>
      <c r="AU11">
        <f t="shared" si="8"/>
        <v>1</v>
      </c>
      <c r="AV11">
        <f t="shared" si="9"/>
        <v>1</v>
      </c>
      <c r="AW11">
        <f t="shared" si="10"/>
        <v>5</v>
      </c>
      <c r="AX11" s="15">
        <f t="shared" ref="AX11:BA14" si="12">AM11/AL11-1</f>
        <v>-0.37017230436520066</v>
      </c>
      <c r="AY11" s="15">
        <f t="shared" si="12"/>
        <v>-0.28764231789219197</v>
      </c>
      <c r="AZ11" s="15">
        <f t="shared" si="12"/>
        <v>-0.6128455748374364</v>
      </c>
      <c r="BA11" s="15">
        <f t="shared" si="12"/>
        <v>-0.13674911660777389</v>
      </c>
      <c r="BB11" s="15">
        <f>AVERAGE(AX11:BA11)</f>
        <v>-0.35185232842565073</v>
      </c>
      <c r="BD11" s="8" t="s">
        <v>28</v>
      </c>
      <c r="BE11" s="10">
        <v>345877</v>
      </c>
      <c r="BF11" s="10">
        <v>117789</v>
      </c>
      <c r="BG11" s="10"/>
      <c r="BH11" s="10">
        <v>273</v>
      </c>
      <c r="BI11" s="10"/>
      <c r="BJ11" s="10">
        <v>463939</v>
      </c>
    </row>
    <row r="12" spans="1:66">
      <c r="A12" s="8" t="s">
        <v>20</v>
      </c>
      <c r="B12" s="9">
        <v>492</v>
      </c>
      <c r="C12" s="9">
        <v>472</v>
      </c>
      <c r="D12" s="9">
        <v>386</v>
      </c>
      <c r="E12" s="9">
        <v>94</v>
      </c>
      <c r="F12" s="9">
        <v>57</v>
      </c>
      <c r="G12" s="9">
        <v>1501</v>
      </c>
      <c r="H12">
        <f t="shared" si="2"/>
        <v>492</v>
      </c>
      <c r="J12" s="8" t="s">
        <v>19</v>
      </c>
      <c r="K12" s="10">
        <v>837859</v>
      </c>
      <c r="L12" s="10">
        <v>490836</v>
      </c>
      <c r="M12" s="10">
        <v>367971</v>
      </c>
      <c r="N12" s="10">
        <v>113019</v>
      </c>
      <c r="O12" s="10">
        <v>66241</v>
      </c>
      <c r="P12" s="10">
        <v>1875926</v>
      </c>
      <c r="Q12" s="19">
        <f t="shared" si="11"/>
        <v>-0.69285894812362936</v>
      </c>
      <c r="R12" t="str">
        <f t="shared" si="0"/>
        <v>The Little Mermaid</v>
      </c>
      <c r="S12" s="55">
        <f t="shared" si="3"/>
        <v>1.875926</v>
      </c>
      <c r="AA12" s="8" t="s">
        <v>38</v>
      </c>
      <c r="AB12" s="10">
        <v>53474</v>
      </c>
      <c r="AC12" s="10">
        <v>19052</v>
      </c>
      <c r="AD12" s="10">
        <v>10888</v>
      </c>
      <c r="AE12" s="10">
        <v>3663</v>
      </c>
      <c r="AF12" s="10">
        <v>1121</v>
      </c>
      <c r="AG12" s="10">
        <v>88198</v>
      </c>
      <c r="AH12" s="10" t="str">
        <f t="shared" si="1"/>
        <v>UK/Che</v>
      </c>
      <c r="AI12" s="55">
        <f t="shared" si="4"/>
        <v>8.8197999999999999E-2</v>
      </c>
      <c r="AK12" s="14" t="s">
        <v>19</v>
      </c>
      <c r="AL12" s="10">
        <v>837859</v>
      </c>
      <c r="AM12" s="10">
        <v>490836</v>
      </c>
      <c r="AN12" s="10">
        <v>367971</v>
      </c>
      <c r="AO12" s="10">
        <v>113019</v>
      </c>
      <c r="AP12" s="10">
        <v>66241</v>
      </c>
      <c r="AQ12" s="10">
        <v>1875926</v>
      </c>
      <c r="AR12">
        <f t="shared" si="5"/>
        <v>1</v>
      </c>
      <c r="AS12">
        <f t="shared" si="6"/>
        <v>1</v>
      </c>
      <c r="AT12">
        <f t="shared" si="7"/>
        <v>1</v>
      </c>
      <c r="AU12">
        <f t="shared" si="8"/>
        <v>1</v>
      </c>
      <c r="AV12">
        <f t="shared" si="9"/>
        <v>1</v>
      </c>
      <c r="AW12">
        <f t="shared" si="10"/>
        <v>5</v>
      </c>
      <c r="AX12" s="15">
        <f t="shared" si="12"/>
        <v>-0.4141782805937515</v>
      </c>
      <c r="AY12" s="15">
        <f t="shared" si="12"/>
        <v>-0.2503178250984035</v>
      </c>
      <c r="AZ12" s="15">
        <f t="shared" si="12"/>
        <v>-0.69285894812362936</v>
      </c>
      <c r="BA12" s="15">
        <f t="shared" si="12"/>
        <v>-0.41389500880382946</v>
      </c>
      <c r="BB12" s="15">
        <f t="shared" ref="BB12:BB14" si="13">AVERAGE(AX12:BA12)</f>
        <v>-0.44281251565490343</v>
      </c>
      <c r="BD12" s="8" t="s">
        <v>202</v>
      </c>
      <c r="BE12" s="10"/>
      <c r="BF12" s="10"/>
      <c r="BG12" s="10"/>
      <c r="BH12" s="10"/>
      <c r="BI12" s="10">
        <v>370882</v>
      </c>
      <c r="BJ12" s="10">
        <v>370882</v>
      </c>
    </row>
    <row r="13" spans="1:66">
      <c r="A13" s="8" t="s">
        <v>21</v>
      </c>
      <c r="B13" s="9">
        <v>548</v>
      </c>
      <c r="C13" s="9">
        <v>462</v>
      </c>
      <c r="D13" s="9">
        <v>349</v>
      </c>
      <c r="E13" s="9">
        <v>119</v>
      </c>
      <c r="F13" s="9"/>
      <c r="G13" s="9">
        <v>1478</v>
      </c>
      <c r="H13">
        <f t="shared" si="2"/>
        <v>548</v>
      </c>
      <c r="J13" s="8" t="s">
        <v>20</v>
      </c>
      <c r="K13" s="10">
        <v>799449</v>
      </c>
      <c r="L13" s="10">
        <v>460880</v>
      </c>
      <c r="M13" s="10">
        <v>316583</v>
      </c>
      <c r="N13" s="10">
        <v>60348</v>
      </c>
      <c r="O13" s="10">
        <v>21794</v>
      </c>
      <c r="P13" s="10">
        <v>1659054</v>
      </c>
      <c r="Q13" s="19">
        <f t="shared" si="11"/>
        <v>-0.80937700381890376</v>
      </c>
      <c r="R13" t="str">
        <f t="shared" si="0"/>
        <v>Asteroid City</v>
      </c>
      <c r="S13" s="55">
        <f t="shared" si="3"/>
        <v>1.659054</v>
      </c>
      <c r="AA13" s="8" t="s">
        <v>143</v>
      </c>
      <c r="AB13" s="10"/>
      <c r="AC13" s="10"/>
      <c r="AD13" s="10">
        <v>76436</v>
      </c>
      <c r="AE13" s="10"/>
      <c r="AF13" s="10"/>
      <c r="AG13" s="10">
        <v>76436</v>
      </c>
      <c r="AH13" s="10" t="str">
        <f t="shared" si="1"/>
        <v>Chn</v>
      </c>
      <c r="AI13" s="55">
        <f t="shared" si="4"/>
        <v>7.6436000000000004E-2</v>
      </c>
      <c r="AK13" s="14" t="s">
        <v>20</v>
      </c>
      <c r="AL13" s="10">
        <v>799449</v>
      </c>
      <c r="AM13" s="10">
        <v>460880</v>
      </c>
      <c r="AN13" s="10">
        <v>316583</v>
      </c>
      <c r="AO13" s="10">
        <v>60348</v>
      </c>
      <c r="AP13" s="10">
        <v>21794</v>
      </c>
      <c r="AQ13" s="10">
        <v>1659054</v>
      </c>
      <c r="AR13">
        <f t="shared" si="5"/>
        <v>1</v>
      </c>
      <c r="AS13">
        <f t="shared" si="6"/>
        <v>1</v>
      </c>
      <c r="AT13">
        <f t="shared" si="7"/>
        <v>1</v>
      </c>
      <c r="AU13">
        <f t="shared" si="8"/>
        <v>1</v>
      </c>
      <c r="AV13">
        <f t="shared" si="9"/>
        <v>1</v>
      </c>
      <c r="AW13">
        <f t="shared" si="10"/>
        <v>5</v>
      </c>
      <c r="AX13" s="15">
        <f t="shared" si="12"/>
        <v>-0.42350293764830527</v>
      </c>
      <c r="AY13" s="15">
        <f t="shared" si="12"/>
        <v>-0.31309017531678529</v>
      </c>
      <c r="AZ13" s="15">
        <f t="shared" si="12"/>
        <v>-0.80937700381890376</v>
      </c>
      <c r="BA13" s="15">
        <f t="shared" si="12"/>
        <v>-0.63886127129316628</v>
      </c>
      <c r="BB13" s="15">
        <f t="shared" si="13"/>
        <v>-0.54620784701929015</v>
      </c>
      <c r="BD13" s="8" t="s">
        <v>34</v>
      </c>
      <c r="BE13" s="10">
        <v>70115</v>
      </c>
      <c r="BF13" s="10">
        <v>16453</v>
      </c>
      <c r="BG13" s="10">
        <v>124103</v>
      </c>
      <c r="BH13" s="10">
        <v>2600</v>
      </c>
      <c r="BI13" s="10">
        <v>3281</v>
      </c>
      <c r="BJ13" s="10">
        <v>216552</v>
      </c>
    </row>
    <row r="14" spans="1:66">
      <c r="A14" s="8" t="s">
        <v>173</v>
      </c>
      <c r="B14" s="9"/>
      <c r="C14" s="9"/>
      <c r="D14" s="9"/>
      <c r="E14" s="9">
        <v>721</v>
      </c>
      <c r="F14" s="9">
        <v>745</v>
      </c>
      <c r="G14" s="9">
        <v>1466</v>
      </c>
      <c r="H14">
        <f t="shared" si="2"/>
        <v>745</v>
      </c>
      <c r="J14" s="8" t="s">
        <v>17</v>
      </c>
      <c r="K14" s="10">
        <v>885056</v>
      </c>
      <c r="L14" s="10">
        <v>296930</v>
      </c>
      <c r="M14" s="10">
        <v>236169</v>
      </c>
      <c r="N14" s="10">
        <v>86003</v>
      </c>
      <c r="O14" s="10">
        <v>61506</v>
      </c>
      <c r="P14" s="10">
        <v>1565664</v>
      </c>
      <c r="Q14" s="19">
        <f t="shared" si="11"/>
        <v>-0.63584128314893151</v>
      </c>
      <c r="R14" t="str">
        <f t="shared" si="0"/>
        <v>Ruby Gillman, Teenage Kraken</v>
      </c>
      <c r="S14" s="55">
        <f t="shared" si="3"/>
        <v>1.5656639999999999</v>
      </c>
      <c r="AA14" s="8" t="s">
        <v>147</v>
      </c>
      <c r="AB14" s="10"/>
      <c r="AC14" s="10"/>
      <c r="AD14" s="10">
        <v>38743</v>
      </c>
      <c r="AE14" s="10">
        <v>22244</v>
      </c>
      <c r="AF14" s="10">
        <v>12325</v>
      </c>
      <c r="AG14" s="10">
        <v>73312</v>
      </c>
      <c r="AH14" s="10" t="str">
        <f t="shared" si="1"/>
        <v>UK/Irl/Chn</v>
      </c>
      <c r="AI14" s="55">
        <f t="shared" si="4"/>
        <v>7.3312000000000002E-2</v>
      </c>
      <c r="AK14" s="14" t="s">
        <v>17</v>
      </c>
      <c r="AL14" s="10">
        <v>885056</v>
      </c>
      <c r="AM14" s="10">
        <v>296930</v>
      </c>
      <c r="AN14" s="10">
        <v>236169</v>
      </c>
      <c r="AO14" s="10">
        <v>86003</v>
      </c>
      <c r="AP14" s="10">
        <v>61506</v>
      </c>
      <c r="AQ14" s="10">
        <v>1565664</v>
      </c>
      <c r="AR14">
        <f t="shared" si="5"/>
        <v>1</v>
      </c>
      <c r="AS14">
        <f t="shared" si="6"/>
        <v>1</v>
      </c>
      <c r="AT14">
        <f t="shared" si="7"/>
        <v>1</v>
      </c>
      <c r="AU14">
        <f t="shared" si="8"/>
        <v>1</v>
      </c>
      <c r="AV14">
        <f t="shared" si="9"/>
        <v>1</v>
      </c>
      <c r="AW14">
        <f t="shared" si="10"/>
        <v>5</v>
      </c>
      <c r="AX14" s="15">
        <f t="shared" si="12"/>
        <v>-0.66450710463518692</v>
      </c>
      <c r="AY14" s="15">
        <f t="shared" si="12"/>
        <v>-0.20463072104536417</v>
      </c>
      <c r="AZ14" s="15">
        <f t="shared" si="12"/>
        <v>-0.63584128314893151</v>
      </c>
      <c r="BA14" s="15">
        <f t="shared" si="12"/>
        <v>-0.2848389009685709</v>
      </c>
      <c r="BB14" s="15">
        <f t="shared" si="13"/>
        <v>-0.44745450244951335</v>
      </c>
      <c r="BD14" s="8" t="s">
        <v>156</v>
      </c>
      <c r="BE14" s="10"/>
      <c r="BF14" s="10"/>
      <c r="BG14" s="10">
        <v>33821</v>
      </c>
      <c r="BH14" s="10">
        <v>3191</v>
      </c>
      <c r="BI14" s="10">
        <v>107494</v>
      </c>
      <c r="BJ14" s="10">
        <v>144506</v>
      </c>
    </row>
    <row r="15" spans="1:66">
      <c r="A15" s="8" t="s">
        <v>174</v>
      </c>
      <c r="B15" s="9"/>
      <c r="C15" s="9"/>
      <c r="D15" s="9"/>
      <c r="E15" s="9">
        <v>667</v>
      </c>
      <c r="F15" s="9">
        <v>694</v>
      </c>
      <c r="G15" s="9">
        <v>1361</v>
      </c>
      <c r="H15">
        <f t="shared" si="2"/>
        <v>694</v>
      </c>
      <c r="J15" s="8" t="s">
        <v>21</v>
      </c>
      <c r="K15" s="10">
        <v>632602</v>
      </c>
      <c r="L15" s="10">
        <v>348815</v>
      </c>
      <c r="M15" s="10">
        <v>255123</v>
      </c>
      <c r="N15" s="10">
        <v>39436</v>
      </c>
      <c r="O15" s="10"/>
      <c r="P15" s="10">
        <v>1275976</v>
      </c>
      <c r="Q15" s="10"/>
      <c r="AA15" s="8" t="s">
        <v>81</v>
      </c>
      <c r="AB15" s="10">
        <v>43466</v>
      </c>
      <c r="AC15" s="10">
        <v>29637</v>
      </c>
      <c r="AD15" s="10"/>
      <c r="AE15" s="10"/>
      <c r="AF15" s="10"/>
      <c r="AG15" s="10">
        <v>73103</v>
      </c>
      <c r="AH15" s="10"/>
      <c r="AI15" s="10"/>
      <c r="AK15" s="14" t="s">
        <v>21</v>
      </c>
      <c r="AL15" s="10">
        <v>632602</v>
      </c>
      <c r="AM15" s="10">
        <v>348815</v>
      </c>
      <c r="AN15" s="10">
        <v>255123</v>
      </c>
      <c r="AO15" s="10">
        <v>39436</v>
      </c>
      <c r="AP15" s="10"/>
      <c r="AQ15" s="10">
        <v>1275976</v>
      </c>
      <c r="AR15">
        <f t="shared" si="5"/>
        <v>1</v>
      </c>
      <c r="AS15">
        <f t="shared" si="6"/>
        <v>1</v>
      </c>
      <c r="AT15">
        <f t="shared" si="7"/>
        <v>1</v>
      </c>
      <c r="AU15">
        <f t="shared" si="8"/>
        <v>1</v>
      </c>
      <c r="AV15">
        <f t="shared" si="9"/>
        <v>0</v>
      </c>
      <c r="AW15">
        <f t="shared" si="10"/>
        <v>4</v>
      </c>
      <c r="BD15" s="8" t="s">
        <v>79</v>
      </c>
      <c r="BE15" s="10">
        <v>35939</v>
      </c>
      <c r="BF15" s="10"/>
      <c r="BG15" s="10">
        <v>70214</v>
      </c>
      <c r="BH15" s="10"/>
      <c r="BI15" s="10"/>
      <c r="BJ15" s="10">
        <v>106153</v>
      </c>
    </row>
    <row r="16" spans="1:66">
      <c r="A16" s="8" t="s">
        <v>35</v>
      </c>
      <c r="B16" s="9">
        <v>319</v>
      </c>
      <c r="C16" s="9">
        <v>261</v>
      </c>
      <c r="D16" s="9"/>
      <c r="E16" s="9">
        <v>391</v>
      </c>
      <c r="F16" s="9">
        <v>370</v>
      </c>
      <c r="G16" s="9">
        <v>1341</v>
      </c>
      <c r="H16">
        <f t="shared" si="2"/>
        <v>391</v>
      </c>
      <c r="J16" s="8" t="s">
        <v>24</v>
      </c>
      <c r="K16" s="10">
        <v>510982</v>
      </c>
      <c r="L16" s="10">
        <v>284081</v>
      </c>
      <c r="M16" s="10">
        <v>173579</v>
      </c>
      <c r="N16" s="10">
        <v>44617</v>
      </c>
      <c r="O16" s="10"/>
      <c r="P16" s="10">
        <v>1013259</v>
      </c>
      <c r="Q16" s="10"/>
      <c r="AA16" s="8" t="s">
        <v>205</v>
      </c>
      <c r="AB16" s="10"/>
      <c r="AC16" s="10"/>
      <c r="AD16" s="10"/>
      <c r="AE16" s="10"/>
      <c r="AF16" s="10">
        <v>54296</v>
      </c>
      <c r="AG16" s="10">
        <v>54296</v>
      </c>
      <c r="AH16" s="10"/>
      <c r="AI16" s="10"/>
      <c r="AK16" s="14" t="s">
        <v>24</v>
      </c>
      <c r="AL16" s="10">
        <v>510982</v>
      </c>
      <c r="AM16" s="10">
        <v>284081</v>
      </c>
      <c r="AN16" s="10">
        <v>173579</v>
      </c>
      <c r="AO16" s="10">
        <v>44617</v>
      </c>
      <c r="AP16" s="10"/>
      <c r="AQ16" s="10">
        <v>1013259</v>
      </c>
      <c r="AR16">
        <f t="shared" si="5"/>
        <v>1</v>
      </c>
      <c r="AS16">
        <f t="shared" si="6"/>
        <v>1</v>
      </c>
      <c r="AT16">
        <f t="shared" si="7"/>
        <v>1</v>
      </c>
      <c r="AU16">
        <f t="shared" si="8"/>
        <v>1</v>
      </c>
      <c r="AV16">
        <f t="shared" si="9"/>
        <v>0</v>
      </c>
      <c r="AW16">
        <f t="shared" si="10"/>
        <v>4</v>
      </c>
      <c r="BD16" s="8" t="s">
        <v>39</v>
      </c>
      <c r="BE16" s="10">
        <v>53474</v>
      </c>
      <c r="BF16" s="10">
        <v>19052</v>
      </c>
      <c r="BG16" s="10">
        <v>10888</v>
      </c>
      <c r="BH16" s="10">
        <v>3663</v>
      </c>
      <c r="BI16" s="10">
        <v>1121</v>
      </c>
      <c r="BJ16" s="10">
        <v>88198</v>
      </c>
    </row>
    <row r="17" spans="1:62">
      <c r="A17" s="8" t="s">
        <v>22</v>
      </c>
      <c r="B17" s="9">
        <v>578</v>
      </c>
      <c r="C17" s="9">
        <v>396</v>
      </c>
      <c r="D17" s="9">
        <v>203</v>
      </c>
      <c r="E17" s="9">
        <v>16</v>
      </c>
      <c r="F17" s="9">
        <v>12</v>
      </c>
      <c r="G17" s="9">
        <v>1205</v>
      </c>
      <c r="H17">
        <f t="shared" si="2"/>
        <v>578</v>
      </c>
      <c r="J17" s="8" t="s">
        <v>22</v>
      </c>
      <c r="K17" s="10">
        <v>619541</v>
      </c>
      <c r="L17" s="10">
        <v>241260</v>
      </c>
      <c r="M17" s="10">
        <v>86100</v>
      </c>
      <c r="N17" s="10">
        <v>7879</v>
      </c>
      <c r="O17" s="10">
        <v>3194</v>
      </c>
      <c r="P17" s="10">
        <v>957974</v>
      </c>
      <c r="Q17" s="10"/>
      <c r="AA17" s="8" t="s">
        <v>99</v>
      </c>
      <c r="AB17" s="10">
        <v>1041</v>
      </c>
      <c r="AC17" s="10"/>
      <c r="AD17" s="10">
        <v>36893</v>
      </c>
      <c r="AE17" s="10"/>
      <c r="AF17" s="10"/>
      <c r="AG17" s="10">
        <v>37934</v>
      </c>
      <c r="AH17" s="10"/>
      <c r="AI17" s="10"/>
      <c r="AK17" s="14" t="s">
        <v>22</v>
      </c>
      <c r="AL17" s="10">
        <v>619541</v>
      </c>
      <c r="AM17" s="10">
        <v>241260</v>
      </c>
      <c r="AN17" s="10">
        <v>86100</v>
      </c>
      <c r="AO17" s="10">
        <v>7879</v>
      </c>
      <c r="AP17" s="10">
        <v>3194</v>
      </c>
      <c r="AQ17" s="10">
        <v>957974</v>
      </c>
      <c r="AR17">
        <f t="shared" si="5"/>
        <v>1</v>
      </c>
      <c r="AS17">
        <f t="shared" si="6"/>
        <v>1</v>
      </c>
      <c r="AT17">
        <f t="shared" si="7"/>
        <v>1</v>
      </c>
      <c r="AU17">
        <f t="shared" si="8"/>
        <v>1</v>
      </c>
      <c r="AV17">
        <f t="shared" si="9"/>
        <v>1</v>
      </c>
      <c r="AW17">
        <f t="shared" si="10"/>
        <v>5</v>
      </c>
      <c r="AX17" s="15">
        <f>AM17/AL17-1</f>
        <v>-0.61058267330168625</v>
      </c>
      <c r="AY17" s="15">
        <f>AN17/AM17-1</f>
        <v>-0.64312360109425515</v>
      </c>
      <c r="AZ17" s="15">
        <f>AO17/AN17-1</f>
        <v>-0.90849012775842042</v>
      </c>
      <c r="BA17" s="15">
        <f>AP17/AO17-1</f>
        <v>-0.59461860642213482</v>
      </c>
      <c r="BB17" s="15">
        <f>AVERAGE(AX17:BA17)</f>
        <v>-0.6892037521441241</v>
      </c>
      <c r="BD17" s="8" t="s">
        <v>144</v>
      </c>
      <c r="BE17" s="10"/>
      <c r="BF17" s="10"/>
      <c r="BG17" s="10">
        <v>76436</v>
      </c>
      <c r="BH17" s="10"/>
      <c r="BI17" s="10"/>
      <c r="BJ17" s="10">
        <v>76436</v>
      </c>
    </row>
    <row r="18" spans="1:62">
      <c r="A18" s="8" t="s">
        <v>24</v>
      </c>
      <c r="B18" s="9">
        <v>436</v>
      </c>
      <c r="C18" s="9">
        <v>328</v>
      </c>
      <c r="D18" s="9">
        <v>251</v>
      </c>
      <c r="E18" s="9">
        <v>83</v>
      </c>
      <c r="F18" s="9"/>
      <c r="G18" s="9">
        <v>1098</v>
      </c>
      <c r="H18">
        <f t="shared" si="2"/>
        <v>436</v>
      </c>
      <c r="J18" s="8" t="s">
        <v>198</v>
      </c>
      <c r="K18" s="10"/>
      <c r="L18" s="10"/>
      <c r="M18" s="10"/>
      <c r="N18" s="10"/>
      <c r="O18" s="10">
        <v>643547</v>
      </c>
      <c r="P18" s="10">
        <v>643547</v>
      </c>
      <c r="Q18" s="10"/>
      <c r="AA18" s="8" t="s">
        <v>84</v>
      </c>
      <c r="AB18" s="10">
        <v>26509</v>
      </c>
      <c r="AC18" s="10"/>
      <c r="AD18" s="10"/>
      <c r="AE18" s="10"/>
      <c r="AF18" s="10">
        <v>8991</v>
      </c>
      <c r="AG18" s="10">
        <v>35500</v>
      </c>
      <c r="AH18" s="10"/>
      <c r="AI18" s="10"/>
      <c r="AK18" s="14" t="s">
        <v>198</v>
      </c>
      <c r="AL18" s="10"/>
      <c r="AM18" s="10"/>
      <c r="AN18" s="10"/>
      <c r="AO18" s="10"/>
      <c r="AP18" s="10">
        <v>643547</v>
      </c>
      <c r="AQ18" s="10">
        <v>643547</v>
      </c>
      <c r="AR18">
        <f t="shared" si="5"/>
        <v>0</v>
      </c>
      <c r="AS18">
        <f t="shared" si="6"/>
        <v>0</v>
      </c>
      <c r="AT18">
        <f t="shared" si="7"/>
        <v>0</v>
      </c>
      <c r="AU18">
        <f t="shared" si="8"/>
        <v>0</v>
      </c>
      <c r="AV18">
        <f t="shared" si="9"/>
        <v>1</v>
      </c>
      <c r="AW18">
        <f t="shared" si="10"/>
        <v>1</v>
      </c>
      <c r="BD18" s="8" t="s">
        <v>148</v>
      </c>
      <c r="BE18" s="10"/>
      <c r="BF18" s="10"/>
      <c r="BG18" s="10">
        <v>38743</v>
      </c>
      <c r="BH18" s="10">
        <v>22244</v>
      </c>
      <c r="BI18" s="10">
        <v>12325</v>
      </c>
      <c r="BJ18" s="10">
        <v>73312</v>
      </c>
    </row>
    <row r="19" spans="1:62">
      <c r="A19" s="8" t="s">
        <v>198</v>
      </c>
      <c r="B19" s="9"/>
      <c r="C19" s="9"/>
      <c r="D19" s="9"/>
      <c r="E19" s="9"/>
      <c r="F19" s="9">
        <v>429</v>
      </c>
      <c r="G19" s="9">
        <v>429</v>
      </c>
      <c r="H19">
        <f t="shared" si="2"/>
        <v>429</v>
      </c>
      <c r="J19" s="8" t="s">
        <v>201</v>
      </c>
      <c r="K19" s="10"/>
      <c r="L19" s="10"/>
      <c r="M19" s="10"/>
      <c r="N19" s="10"/>
      <c r="O19" s="10">
        <v>370882</v>
      </c>
      <c r="P19" s="10">
        <v>370882</v>
      </c>
      <c r="Q19" s="10"/>
      <c r="AA19" s="8" t="s">
        <v>52</v>
      </c>
      <c r="AB19" s="10">
        <v>3696</v>
      </c>
      <c r="AC19" s="10">
        <v>4909</v>
      </c>
      <c r="AD19" s="10">
        <v>4173</v>
      </c>
      <c r="AE19" s="10">
        <v>3448</v>
      </c>
      <c r="AF19" s="10">
        <v>4909</v>
      </c>
      <c r="AG19" s="10">
        <v>21135</v>
      </c>
      <c r="AH19" s="10"/>
      <c r="AI19" s="10"/>
      <c r="AK19" s="14" t="s">
        <v>201</v>
      </c>
      <c r="AL19" s="10"/>
      <c r="AM19" s="10"/>
      <c r="AN19" s="10"/>
      <c r="AO19" s="10"/>
      <c r="AP19" s="10">
        <v>370882</v>
      </c>
      <c r="AQ19" s="10">
        <v>370882</v>
      </c>
      <c r="AR19">
        <f t="shared" si="5"/>
        <v>0</v>
      </c>
      <c r="AS19">
        <f t="shared" si="6"/>
        <v>0</v>
      </c>
      <c r="AT19">
        <f t="shared" si="7"/>
        <v>0</v>
      </c>
      <c r="AU19">
        <f t="shared" si="8"/>
        <v>0</v>
      </c>
      <c r="AV19">
        <f t="shared" si="9"/>
        <v>1</v>
      </c>
      <c r="AW19">
        <f t="shared" si="10"/>
        <v>1</v>
      </c>
      <c r="BD19" s="8" t="s">
        <v>164</v>
      </c>
      <c r="BE19" s="10"/>
      <c r="BF19" s="10"/>
      <c r="BG19" s="10">
        <v>11322</v>
      </c>
      <c r="BH19" s="10"/>
      <c r="BI19" s="10">
        <v>54296</v>
      </c>
      <c r="BJ19" s="10">
        <v>65618</v>
      </c>
    </row>
    <row r="20" spans="1:62">
      <c r="A20" s="8" t="s">
        <v>37</v>
      </c>
      <c r="B20" s="9">
        <v>233</v>
      </c>
      <c r="C20" s="9">
        <v>99</v>
      </c>
      <c r="D20" s="9">
        <v>60</v>
      </c>
      <c r="E20" s="9">
        <v>12</v>
      </c>
      <c r="F20" s="9">
        <v>3</v>
      </c>
      <c r="G20" s="9">
        <v>407</v>
      </c>
      <c r="H20">
        <f t="shared" si="2"/>
        <v>233</v>
      </c>
      <c r="J20" s="8" t="s">
        <v>26</v>
      </c>
      <c r="K20" s="10">
        <v>231886</v>
      </c>
      <c r="L20" s="10">
        <v>71696</v>
      </c>
      <c r="M20" s="10"/>
      <c r="N20" s="10"/>
      <c r="O20" s="10"/>
      <c r="P20" s="10">
        <v>303582</v>
      </c>
      <c r="Q20" s="10"/>
      <c r="R20" s="10"/>
      <c r="S20" s="10"/>
      <c r="AA20" s="8" t="s">
        <v>176</v>
      </c>
      <c r="AB20" s="10"/>
      <c r="AC20" s="10"/>
      <c r="AD20" s="10"/>
      <c r="AE20" s="10">
        <v>16274</v>
      </c>
      <c r="AF20" s="10"/>
      <c r="AG20" s="10">
        <v>16274</v>
      </c>
      <c r="AH20" s="10"/>
      <c r="AI20" s="10"/>
      <c r="AK20" s="14" t="s">
        <v>26</v>
      </c>
      <c r="AL20" s="10">
        <v>231886</v>
      </c>
      <c r="AM20" s="10">
        <v>71696</v>
      </c>
      <c r="AN20" s="10"/>
      <c r="AO20" s="10"/>
      <c r="AP20" s="10"/>
      <c r="AQ20" s="10">
        <v>303582</v>
      </c>
      <c r="AR20">
        <f t="shared" si="5"/>
        <v>1</v>
      </c>
      <c r="AS20">
        <f t="shared" si="6"/>
        <v>1</v>
      </c>
      <c r="AT20">
        <f t="shared" si="7"/>
        <v>0</v>
      </c>
      <c r="AU20">
        <f t="shared" si="8"/>
        <v>0</v>
      </c>
      <c r="AV20">
        <f t="shared" si="9"/>
        <v>0</v>
      </c>
      <c r="AW20">
        <f t="shared" si="10"/>
        <v>2</v>
      </c>
      <c r="BD20" s="8" t="s">
        <v>113</v>
      </c>
      <c r="BE20" s="10"/>
      <c r="BF20" s="10">
        <v>7774</v>
      </c>
      <c r="BG20" s="10">
        <v>4882</v>
      </c>
      <c r="BH20" s="10">
        <v>16274</v>
      </c>
      <c r="BI20" s="10">
        <v>23721</v>
      </c>
      <c r="BJ20" s="10">
        <v>52651</v>
      </c>
    </row>
    <row r="21" spans="1:62">
      <c r="A21" s="8" t="s">
        <v>141</v>
      </c>
      <c r="B21" s="9"/>
      <c r="C21" s="9"/>
      <c r="D21" s="9">
        <v>269</v>
      </c>
      <c r="E21" s="9">
        <v>4</v>
      </c>
      <c r="F21" s="9">
        <v>3</v>
      </c>
      <c r="G21" s="9">
        <v>276</v>
      </c>
      <c r="H21">
        <f t="shared" si="2"/>
        <v>269</v>
      </c>
      <c r="J21" s="8" t="s">
        <v>35</v>
      </c>
      <c r="K21" s="10">
        <v>63732</v>
      </c>
      <c r="L21" s="10">
        <v>40016</v>
      </c>
      <c r="M21" s="10"/>
      <c r="N21" s="10">
        <v>75935</v>
      </c>
      <c r="O21" s="10">
        <v>63950</v>
      </c>
      <c r="P21" s="10">
        <v>243633</v>
      </c>
      <c r="Q21" s="10"/>
      <c r="R21" s="10"/>
      <c r="S21" s="10"/>
      <c r="AA21" s="8" t="s">
        <v>158</v>
      </c>
      <c r="AB21" s="10"/>
      <c r="AC21" s="10"/>
      <c r="AD21" s="10">
        <v>14894</v>
      </c>
      <c r="AE21" s="10"/>
      <c r="AF21" s="10"/>
      <c r="AG21" s="10">
        <v>14894</v>
      </c>
      <c r="AH21" s="10"/>
      <c r="AI21" s="10"/>
      <c r="AK21" s="14" t="s">
        <v>35</v>
      </c>
      <c r="AL21" s="10">
        <v>63732</v>
      </c>
      <c r="AM21" s="10">
        <v>40016</v>
      </c>
      <c r="AN21" s="10"/>
      <c r="AO21" s="10">
        <v>75935</v>
      </c>
      <c r="AP21" s="10">
        <v>63950</v>
      </c>
      <c r="AQ21" s="10">
        <v>243633</v>
      </c>
      <c r="AR21">
        <f t="shared" si="5"/>
        <v>1</v>
      </c>
      <c r="AS21">
        <f t="shared" si="6"/>
        <v>1</v>
      </c>
      <c r="AT21">
        <f t="shared" si="7"/>
        <v>0</v>
      </c>
      <c r="AU21">
        <f t="shared" si="8"/>
        <v>1</v>
      </c>
      <c r="AV21">
        <f t="shared" si="9"/>
        <v>1</v>
      </c>
      <c r="AW21">
        <f t="shared" si="10"/>
        <v>4</v>
      </c>
      <c r="BD21" s="8" t="s">
        <v>93</v>
      </c>
      <c r="BE21" s="10">
        <v>16779</v>
      </c>
      <c r="BF21" s="10">
        <v>29637</v>
      </c>
      <c r="BG21" s="10"/>
      <c r="BH21" s="10"/>
      <c r="BI21" s="10"/>
      <c r="BJ21" s="10">
        <v>46416</v>
      </c>
    </row>
    <row r="22" spans="1:62">
      <c r="A22" s="8" t="s">
        <v>30</v>
      </c>
      <c r="B22" s="9">
        <v>152</v>
      </c>
      <c r="C22" s="9">
        <v>115</v>
      </c>
      <c r="D22" s="9"/>
      <c r="E22" s="9"/>
      <c r="F22" s="9"/>
      <c r="G22" s="9">
        <v>267</v>
      </c>
      <c r="H22">
        <f t="shared" si="2"/>
        <v>152</v>
      </c>
      <c r="J22" s="8" t="s">
        <v>29</v>
      </c>
      <c r="K22" s="10">
        <v>113991</v>
      </c>
      <c r="L22" s="10">
        <v>35614</v>
      </c>
      <c r="M22" s="10"/>
      <c r="N22" s="10"/>
      <c r="O22" s="10"/>
      <c r="P22" s="10">
        <v>149605</v>
      </c>
      <c r="Q22" s="10"/>
      <c r="R22" s="10"/>
      <c r="S22" s="10"/>
      <c r="AA22" s="8" t="s">
        <v>112</v>
      </c>
      <c r="AB22" s="10"/>
      <c r="AC22" s="10">
        <v>7774</v>
      </c>
      <c r="AD22" s="10">
        <v>4882</v>
      </c>
      <c r="AE22" s="10"/>
      <c r="AF22" s="10"/>
      <c r="AG22" s="10">
        <v>12656</v>
      </c>
      <c r="AH22" s="10"/>
      <c r="AI22" s="10"/>
      <c r="AK22" s="14" t="s">
        <v>29</v>
      </c>
      <c r="AL22" s="10">
        <v>113991</v>
      </c>
      <c r="AM22" s="10">
        <v>35614</v>
      </c>
      <c r="AN22" s="10"/>
      <c r="AO22" s="10"/>
      <c r="AP22" s="10"/>
      <c r="AQ22" s="10">
        <v>149605</v>
      </c>
      <c r="AR22">
        <f t="shared" si="5"/>
        <v>1</v>
      </c>
      <c r="AS22">
        <f t="shared" si="6"/>
        <v>1</v>
      </c>
      <c r="AT22">
        <f t="shared" si="7"/>
        <v>0</v>
      </c>
      <c r="AU22">
        <f t="shared" si="8"/>
        <v>0</v>
      </c>
      <c r="AV22">
        <f t="shared" si="9"/>
        <v>0</v>
      </c>
      <c r="AW22">
        <f t="shared" si="10"/>
        <v>2</v>
      </c>
      <c r="BD22" s="8" t="s">
        <v>89</v>
      </c>
      <c r="BE22" s="10">
        <v>36431</v>
      </c>
      <c r="BF22" s="10"/>
      <c r="BG22" s="10">
        <v>7260</v>
      </c>
      <c r="BH22" s="10">
        <v>914</v>
      </c>
      <c r="BI22" s="10">
        <v>385</v>
      </c>
      <c r="BJ22" s="10">
        <v>44990</v>
      </c>
    </row>
    <row r="23" spans="1:62">
      <c r="A23" s="8" t="s">
        <v>204</v>
      </c>
      <c r="B23" s="9"/>
      <c r="C23" s="9"/>
      <c r="D23" s="9"/>
      <c r="E23" s="9"/>
      <c r="F23" s="9">
        <v>251</v>
      </c>
      <c r="G23" s="9">
        <v>251</v>
      </c>
      <c r="H23">
        <f t="shared" si="2"/>
        <v>251</v>
      </c>
      <c r="J23" s="8" t="s">
        <v>141</v>
      </c>
      <c r="K23" s="10"/>
      <c r="L23" s="10"/>
      <c r="M23" s="10">
        <v>124103</v>
      </c>
      <c r="N23" s="10">
        <v>2600</v>
      </c>
      <c r="O23" s="10">
        <v>3281</v>
      </c>
      <c r="P23" s="10">
        <v>129984</v>
      </c>
      <c r="Q23" s="10"/>
      <c r="R23" s="10"/>
      <c r="S23" s="10"/>
      <c r="AA23" s="8" t="s">
        <v>123</v>
      </c>
      <c r="AB23" s="10"/>
      <c r="AC23" s="10">
        <v>11394</v>
      </c>
      <c r="AD23" s="10"/>
      <c r="AE23" s="10"/>
      <c r="AF23" s="10"/>
      <c r="AG23" s="10">
        <v>11394</v>
      </c>
      <c r="AH23" s="10"/>
      <c r="AI23" s="10"/>
      <c r="AK23" s="14" t="s">
        <v>141</v>
      </c>
      <c r="AL23" s="10"/>
      <c r="AM23" s="10"/>
      <c r="AN23" s="10">
        <v>124103</v>
      </c>
      <c r="AO23" s="10">
        <v>2600</v>
      </c>
      <c r="AP23" s="10">
        <v>3281</v>
      </c>
      <c r="AQ23" s="10">
        <v>129984</v>
      </c>
      <c r="AR23">
        <f t="shared" si="5"/>
        <v>0</v>
      </c>
      <c r="AS23">
        <f t="shared" si="6"/>
        <v>0</v>
      </c>
      <c r="AT23">
        <f t="shared" si="7"/>
        <v>1</v>
      </c>
      <c r="AU23">
        <f t="shared" si="8"/>
        <v>1</v>
      </c>
      <c r="AV23">
        <f t="shared" si="9"/>
        <v>1</v>
      </c>
      <c r="AW23">
        <f t="shared" si="10"/>
        <v>3</v>
      </c>
      <c r="BD23" s="8" t="s">
        <v>50</v>
      </c>
      <c r="BE23" s="10">
        <v>4503</v>
      </c>
      <c r="BF23" s="10">
        <v>1779</v>
      </c>
      <c r="BG23" s="10">
        <v>16565</v>
      </c>
      <c r="BH23" s="10">
        <v>13460</v>
      </c>
      <c r="BI23" s="10">
        <v>1830</v>
      </c>
      <c r="BJ23" s="10">
        <v>38137</v>
      </c>
    </row>
    <row r="24" spans="1:62">
      <c r="A24" s="8" t="s">
        <v>40</v>
      </c>
      <c r="B24" s="9">
        <v>139</v>
      </c>
      <c r="C24" s="9">
        <v>92</v>
      </c>
      <c r="D24" s="9"/>
      <c r="E24" s="9">
        <v>2</v>
      </c>
      <c r="F24" s="9"/>
      <c r="G24" s="9">
        <v>233</v>
      </c>
      <c r="H24">
        <f t="shared" si="2"/>
        <v>139</v>
      </c>
      <c r="J24" s="8" t="s">
        <v>30</v>
      </c>
      <c r="K24" s="10">
        <v>86005</v>
      </c>
      <c r="L24" s="10">
        <v>39602</v>
      </c>
      <c r="M24" s="10"/>
      <c r="N24" s="10"/>
      <c r="O24" s="10"/>
      <c r="P24" s="10">
        <v>125607</v>
      </c>
      <c r="Q24" s="10"/>
      <c r="R24" s="10"/>
      <c r="S24" s="10"/>
      <c r="AA24" s="8" t="s">
        <v>163</v>
      </c>
      <c r="AB24" s="10"/>
      <c r="AC24" s="10"/>
      <c r="AD24" s="10">
        <v>11322</v>
      </c>
      <c r="AE24" s="10"/>
      <c r="AF24" s="10"/>
      <c r="AG24" s="10">
        <v>11322</v>
      </c>
      <c r="AH24" s="10"/>
      <c r="AI24" s="10"/>
      <c r="AK24" s="14" t="s">
        <v>30</v>
      </c>
      <c r="AL24" s="10">
        <v>86005</v>
      </c>
      <c r="AM24" s="10">
        <v>39602</v>
      </c>
      <c r="AN24" s="10"/>
      <c r="AO24" s="10"/>
      <c r="AP24" s="10"/>
      <c r="AQ24" s="10">
        <v>125607</v>
      </c>
      <c r="AR24">
        <f t="shared" si="5"/>
        <v>1</v>
      </c>
      <c r="AS24">
        <f t="shared" si="6"/>
        <v>1</v>
      </c>
      <c r="AT24">
        <f t="shared" si="7"/>
        <v>0</v>
      </c>
      <c r="AU24">
        <f t="shared" si="8"/>
        <v>0</v>
      </c>
      <c r="AV24">
        <f t="shared" si="9"/>
        <v>0</v>
      </c>
      <c r="AW24">
        <f t="shared" si="10"/>
        <v>2</v>
      </c>
      <c r="BD24" s="8" t="s">
        <v>154</v>
      </c>
      <c r="BE24" s="10"/>
      <c r="BF24" s="10"/>
      <c r="BG24" s="10">
        <v>36893</v>
      </c>
      <c r="BH24" s="10"/>
      <c r="BI24" s="10"/>
      <c r="BJ24" s="10">
        <v>36893</v>
      </c>
    </row>
    <row r="25" spans="1:62">
      <c r="A25" s="8" t="s">
        <v>146</v>
      </c>
      <c r="B25" s="9"/>
      <c r="C25" s="9"/>
      <c r="D25" s="9">
        <v>78</v>
      </c>
      <c r="E25" s="9">
        <v>75</v>
      </c>
      <c r="F25" s="9">
        <v>69</v>
      </c>
      <c r="G25" s="9">
        <v>222</v>
      </c>
      <c r="H25">
        <f t="shared" si="2"/>
        <v>78</v>
      </c>
      <c r="J25" s="8" t="s">
        <v>203</v>
      </c>
      <c r="K25" s="10"/>
      <c r="L25" s="10"/>
      <c r="M25" s="10"/>
      <c r="N25" s="10"/>
      <c r="O25" s="10">
        <v>107494</v>
      </c>
      <c r="P25" s="10">
        <v>107494</v>
      </c>
      <c r="Q25" s="10"/>
      <c r="R25" s="10"/>
      <c r="S25" s="10"/>
      <c r="AA25" s="8" t="s">
        <v>110</v>
      </c>
      <c r="AB25" s="10"/>
      <c r="AC25" s="10">
        <v>10479</v>
      </c>
      <c r="AD25" s="10"/>
      <c r="AE25" s="10">
        <v>273</v>
      </c>
      <c r="AF25" s="10"/>
      <c r="AG25" s="10">
        <v>10752</v>
      </c>
      <c r="AH25" s="10"/>
      <c r="AI25" s="10"/>
      <c r="AK25" s="14" t="s">
        <v>203</v>
      </c>
      <c r="AL25" s="10"/>
      <c r="AM25" s="10"/>
      <c r="AN25" s="10"/>
      <c r="AO25" s="10"/>
      <c r="AP25" s="10">
        <v>107494</v>
      </c>
      <c r="AQ25" s="10">
        <v>107494</v>
      </c>
      <c r="AR25">
        <f t="shared" si="5"/>
        <v>0</v>
      </c>
      <c r="AS25">
        <f t="shared" si="6"/>
        <v>0</v>
      </c>
      <c r="AT25">
        <f t="shared" si="7"/>
        <v>0</v>
      </c>
      <c r="AU25">
        <f t="shared" si="8"/>
        <v>0</v>
      </c>
      <c r="AV25">
        <f t="shared" si="9"/>
        <v>1</v>
      </c>
      <c r="AW25">
        <f t="shared" si="10"/>
        <v>1</v>
      </c>
      <c r="BD25" s="8" t="s">
        <v>42</v>
      </c>
      <c r="BE25" s="10">
        <v>12036</v>
      </c>
      <c r="BF25" s="10">
        <v>5332</v>
      </c>
      <c r="BG25" s="10"/>
      <c r="BH25" s="10"/>
      <c r="BI25" s="10">
        <v>18439</v>
      </c>
      <c r="BJ25" s="10">
        <v>35807</v>
      </c>
    </row>
    <row r="26" spans="1:62">
      <c r="A26" s="8" t="s">
        <v>58</v>
      </c>
      <c r="B26" s="9">
        <v>58</v>
      </c>
      <c r="C26" s="9">
        <v>58</v>
      </c>
      <c r="D26" s="9">
        <v>88</v>
      </c>
      <c r="E26" s="9">
        <v>3</v>
      </c>
      <c r="F26" s="9">
        <v>2</v>
      </c>
      <c r="G26" s="9">
        <v>209</v>
      </c>
      <c r="H26">
        <f t="shared" si="2"/>
        <v>88</v>
      </c>
      <c r="J26" s="8" t="s">
        <v>37</v>
      </c>
      <c r="K26" s="10">
        <v>53474</v>
      </c>
      <c r="L26" s="10">
        <v>19052</v>
      </c>
      <c r="M26" s="10">
        <v>10888</v>
      </c>
      <c r="N26" s="10">
        <v>3663</v>
      </c>
      <c r="O26" s="10">
        <v>1121</v>
      </c>
      <c r="P26" s="10">
        <v>88198</v>
      </c>
      <c r="Q26" s="10"/>
      <c r="R26" s="10"/>
      <c r="S26" s="10"/>
      <c r="AA26" s="8" t="s">
        <v>183</v>
      </c>
      <c r="AB26" s="10"/>
      <c r="AC26" s="10"/>
      <c r="AD26" s="10"/>
      <c r="AE26" s="10">
        <v>9130</v>
      </c>
      <c r="AF26" s="10"/>
      <c r="AG26" s="10">
        <v>9130</v>
      </c>
      <c r="AH26" s="10"/>
      <c r="AI26" s="10"/>
      <c r="AK26" s="14" t="s">
        <v>37</v>
      </c>
      <c r="AL26" s="10">
        <v>53474</v>
      </c>
      <c r="AM26" s="10">
        <v>19052</v>
      </c>
      <c r="AN26" s="10">
        <v>10888</v>
      </c>
      <c r="AO26" s="10">
        <v>3663</v>
      </c>
      <c r="AP26" s="10">
        <v>1121</v>
      </c>
      <c r="AQ26" s="10">
        <v>88198</v>
      </c>
      <c r="AR26">
        <f t="shared" si="5"/>
        <v>1</v>
      </c>
      <c r="AS26">
        <f t="shared" si="6"/>
        <v>1</v>
      </c>
      <c r="AT26">
        <f t="shared" si="7"/>
        <v>1</v>
      </c>
      <c r="AU26">
        <f t="shared" si="8"/>
        <v>1</v>
      </c>
      <c r="AV26">
        <f t="shared" si="9"/>
        <v>1</v>
      </c>
      <c r="AW26">
        <f t="shared" si="10"/>
        <v>5</v>
      </c>
      <c r="AX26" s="15">
        <f>AM26/AL26-1</f>
        <v>-0.64371470247222951</v>
      </c>
      <c r="AY26" s="15">
        <f>AN26/AM26-1</f>
        <v>-0.42851144236825534</v>
      </c>
      <c r="AZ26" s="15">
        <f>AO26/AN26-1</f>
        <v>-0.66357457751653204</v>
      </c>
      <c r="BA26" s="15">
        <f>AP26/AO26-1</f>
        <v>-0.69396669396669397</v>
      </c>
      <c r="BB26" s="15">
        <f>AVERAGE(AX26:BA26)</f>
        <v>-0.60744185408092766</v>
      </c>
      <c r="BD26" s="8" t="s">
        <v>85</v>
      </c>
      <c r="BE26" s="10">
        <v>26509</v>
      </c>
      <c r="BF26" s="10"/>
      <c r="BG26" s="10"/>
      <c r="BH26" s="10"/>
      <c r="BI26" s="10">
        <v>8991</v>
      </c>
      <c r="BJ26" s="10">
        <v>35500</v>
      </c>
    </row>
    <row r="27" spans="1:62">
      <c r="A27" s="8" t="s">
        <v>32</v>
      </c>
      <c r="B27" s="9">
        <v>183</v>
      </c>
      <c r="C27" s="9">
        <v>4</v>
      </c>
      <c r="D27" s="9"/>
      <c r="E27" s="9"/>
      <c r="F27" s="9"/>
      <c r="G27" s="9">
        <v>187</v>
      </c>
      <c r="H27">
        <f t="shared" si="2"/>
        <v>183</v>
      </c>
      <c r="J27" s="8" t="s">
        <v>31</v>
      </c>
      <c r="K27" s="10">
        <v>80931</v>
      </c>
      <c r="L27" s="10"/>
      <c r="M27" s="10"/>
      <c r="N27" s="10"/>
      <c r="O27" s="10"/>
      <c r="P27" s="10">
        <v>80931</v>
      </c>
      <c r="Q27" s="10"/>
      <c r="R27" s="10"/>
      <c r="S27" s="10"/>
      <c r="AA27" s="8" t="s">
        <v>128</v>
      </c>
      <c r="AB27" s="10"/>
      <c r="AC27" s="10">
        <v>7601</v>
      </c>
      <c r="AD27" s="10"/>
      <c r="AE27" s="10"/>
      <c r="AF27" s="10"/>
      <c r="AG27" s="10">
        <v>7601</v>
      </c>
      <c r="AH27" s="10"/>
      <c r="AI27" s="10"/>
      <c r="AK27" s="14" t="s">
        <v>31</v>
      </c>
      <c r="AL27" s="10">
        <v>80931</v>
      </c>
      <c r="AM27" s="10"/>
      <c r="AN27" s="10"/>
      <c r="AO27" s="10"/>
      <c r="AP27" s="10"/>
      <c r="AQ27" s="10">
        <v>80931</v>
      </c>
      <c r="AR27">
        <f t="shared" si="5"/>
        <v>1</v>
      </c>
      <c r="AS27">
        <f t="shared" si="6"/>
        <v>0</v>
      </c>
      <c r="AT27">
        <f t="shared" si="7"/>
        <v>0</v>
      </c>
      <c r="AU27">
        <f t="shared" si="8"/>
        <v>0</v>
      </c>
      <c r="AV27">
        <f t="shared" si="9"/>
        <v>0</v>
      </c>
      <c r="AW27">
        <f t="shared" si="10"/>
        <v>1</v>
      </c>
      <c r="BD27" s="8" t="s">
        <v>121</v>
      </c>
      <c r="BE27" s="10"/>
      <c r="BF27" s="10">
        <v>13074</v>
      </c>
      <c r="BG27" s="10"/>
      <c r="BH27" s="10">
        <v>6339</v>
      </c>
      <c r="BI27" s="10">
        <v>12791</v>
      </c>
      <c r="BJ27" s="10">
        <v>32204</v>
      </c>
    </row>
    <row r="28" spans="1:62">
      <c r="A28" s="8" t="s">
        <v>201</v>
      </c>
      <c r="B28" s="9"/>
      <c r="C28" s="9"/>
      <c r="D28" s="9"/>
      <c r="E28" s="9"/>
      <c r="F28" s="9">
        <v>146</v>
      </c>
      <c r="G28" s="9">
        <v>146</v>
      </c>
      <c r="H28">
        <f t="shared" si="2"/>
        <v>146</v>
      </c>
      <c r="J28" s="8" t="s">
        <v>142</v>
      </c>
      <c r="K28" s="10"/>
      <c r="L28" s="10"/>
      <c r="M28" s="10">
        <v>76436</v>
      </c>
      <c r="N28" s="10"/>
      <c r="O28" s="10"/>
      <c r="P28" s="10">
        <v>76436</v>
      </c>
      <c r="Q28" s="10"/>
      <c r="R28" s="10"/>
      <c r="S28" s="10"/>
      <c r="AA28" s="8" t="s">
        <v>131</v>
      </c>
      <c r="AB28" s="10"/>
      <c r="AC28" s="10">
        <v>4735</v>
      </c>
      <c r="AD28" s="10"/>
      <c r="AE28" s="10"/>
      <c r="AF28" s="10"/>
      <c r="AG28" s="10">
        <v>4735</v>
      </c>
      <c r="AH28" s="10"/>
      <c r="AI28" s="10"/>
      <c r="AK28" s="14" t="s">
        <v>142</v>
      </c>
      <c r="AL28" s="10"/>
      <c r="AM28" s="10"/>
      <c r="AN28" s="10">
        <v>76436</v>
      </c>
      <c r="AO28" s="10"/>
      <c r="AP28" s="10"/>
      <c r="AQ28" s="10">
        <v>76436</v>
      </c>
      <c r="AR28">
        <f t="shared" si="5"/>
        <v>0</v>
      </c>
      <c r="AS28">
        <f t="shared" si="6"/>
        <v>0</v>
      </c>
      <c r="AT28">
        <f t="shared" si="7"/>
        <v>1</v>
      </c>
      <c r="AU28">
        <f t="shared" si="8"/>
        <v>0</v>
      </c>
      <c r="AV28">
        <f t="shared" si="9"/>
        <v>0</v>
      </c>
      <c r="AW28">
        <f t="shared" si="10"/>
        <v>1</v>
      </c>
      <c r="BD28" s="8" t="s">
        <v>48</v>
      </c>
      <c r="BE28" s="10">
        <v>6521</v>
      </c>
      <c r="BF28" s="10">
        <v>13588</v>
      </c>
      <c r="BG28" s="10">
        <v>2078</v>
      </c>
      <c r="BH28" s="10">
        <v>2996</v>
      </c>
      <c r="BI28" s="10">
        <v>2472</v>
      </c>
      <c r="BJ28" s="10">
        <v>27655</v>
      </c>
    </row>
    <row r="29" spans="1:62">
      <c r="A29" s="8" t="s">
        <v>31</v>
      </c>
      <c r="B29" s="9">
        <v>141</v>
      </c>
      <c r="C29" s="9"/>
      <c r="D29" s="9"/>
      <c r="E29" s="9"/>
      <c r="F29" s="9"/>
      <c r="G29" s="9">
        <v>141</v>
      </c>
      <c r="H29">
        <f t="shared" si="2"/>
        <v>141</v>
      </c>
      <c r="J29" s="8" t="s">
        <v>146</v>
      </c>
      <c r="K29" s="10"/>
      <c r="L29" s="10"/>
      <c r="M29" s="10">
        <v>38743</v>
      </c>
      <c r="N29" s="10">
        <v>22244</v>
      </c>
      <c r="O29" s="10">
        <v>12325</v>
      </c>
      <c r="P29" s="10">
        <v>73312</v>
      </c>
      <c r="Q29" s="10"/>
      <c r="R29" s="10"/>
      <c r="S29" s="10"/>
      <c r="AA29" s="8" t="s">
        <v>188</v>
      </c>
      <c r="AB29" s="10"/>
      <c r="AC29" s="10"/>
      <c r="AD29" s="10"/>
      <c r="AE29" s="10">
        <v>3869</v>
      </c>
      <c r="AF29" s="10"/>
      <c r="AG29" s="10">
        <v>3869</v>
      </c>
      <c r="AH29" s="10"/>
      <c r="AI29" s="10"/>
      <c r="AK29" s="14" t="s">
        <v>146</v>
      </c>
      <c r="AL29" s="10"/>
      <c r="AM29" s="10"/>
      <c r="AN29" s="10">
        <v>38743</v>
      </c>
      <c r="AO29" s="10">
        <v>22244</v>
      </c>
      <c r="AP29" s="10">
        <v>12325</v>
      </c>
      <c r="AQ29" s="10">
        <v>73312</v>
      </c>
      <c r="AR29">
        <f t="shared" si="5"/>
        <v>0</v>
      </c>
      <c r="AS29">
        <f t="shared" si="6"/>
        <v>0</v>
      </c>
      <c r="AT29">
        <f t="shared" si="7"/>
        <v>1</v>
      </c>
      <c r="AU29">
        <f t="shared" si="8"/>
        <v>1</v>
      </c>
      <c r="AV29">
        <f t="shared" si="9"/>
        <v>1</v>
      </c>
      <c r="AW29">
        <f t="shared" si="10"/>
        <v>3</v>
      </c>
      <c r="BD29" s="8" t="s">
        <v>82</v>
      </c>
      <c r="BE29" s="10">
        <v>26687</v>
      </c>
      <c r="BF29" s="10"/>
      <c r="BG29" s="10"/>
      <c r="BH29" s="10"/>
      <c r="BI29" s="10"/>
      <c r="BJ29" s="10">
        <v>26687</v>
      </c>
    </row>
    <row r="30" spans="1:62">
      <c r="A30" s="8" t="s">
        <v>162</v>
      </c>
      <c r="B30" s="9"/>
      <c r="C30" s="9"/>
      <c r="D30" s="9">
        <v>120</v>
      </c>
      <c r="E30" s="9"/>
      <c r="F30" s="9"/>
      <c r="G30" s="9">
        <v>120</v>
      </c>
      <c r="H30">
        <f t="shared" si="2"/>
        <v>120</v>
      </c>
      <c r="J30" s="8" t="s">
        <v>32</v>
      </c>
      <c r="K30" s="10">
        <v>70115</v>
      </c>
      <c r="L30" s="10">
        <v>2498</v>
      </c>
      <c r="M30" s="10"/>
      <c r="N30" s="10"/>
      <c r="O30" s="10"/>
      <c r="P30" s="10">
        <v>72613</v>
      </c>
      <c r="Q30" s="10"/>
      <c r="R30" s="10"/>
      <c r="S30" s="10"/>
      <c r="AA30" s="8" t="s">
        <v>134</v>
      </c>
      <c r="AB30" s="10"/>
      <c r="AC30" s="10">
        <v>2870</v>
      </c>
      <c r="AD30" s="10"/>
      <c r="AE30" s="10"/>
      <c r="AF30" s="10"/>
      <c r="AG30" s="10">
        <v>2870</v>
      </c>
      <c r="AH30" s="10"/>
      <c r="AI30" s="10"/>
      <c r="AK30" s="14" t="s">
        <v>32</v>
      </c>
      <c r="AL30" s="10">
        <v>70115</v>
      </c>
      <c r="AM30" s="10">
        <v>2498</v>
      </c>
      <c r="AN30" s="10"/>
      <c r="AO30" s="10"/>
      <c r="AP30" s="10"/>
      <c r="AQ30" s="10">
        <v>72613</v>
      </c>
      <c r="AR30">
        <f t="shared" si="5"/>
        <v>1</v>
      </c>
      <c r="AS30">
        <f t="shared" si="6"/>
        <v>1</v>
      </c>
      <c r="AT30">
        <f t="shared" si="7"/>
        <v>0</v>
      </c>
      <c r="AU30">
        <f t="shared" si="8"/>
        <v>0</v>
      </c>
      <c r="AV30">
        <f t="shared" si="9"/>
        <v>0</v>
      </c>
      <c r="AW30">
        <f t="shared" si="10"/>
        <v>2</v>
      </c>
      <c r="BD30" s="8" t="s">
        <v>87</v>
      </c>
      <c r="BE30" s="10">
        <v>25891</v>
      </c>
      <c r="BF30" s="10"/>
      <c r="BG30" s="10"/>
      <c r="BH30" s="10"/>
      <c r="BI30" s="10"/>
      <c r="BJ30" s="10">
        <v>25891</v>
      </c>
    </row>
    <row r="31" spans="1:62">
      <c r="A31" s="8" t="s">
        <v>29</v>
      </c>
      <c r="B31" s="9">
        <v>80</v>
      </c>
      <c r="C31" s="9">
        <v>37</v>
      </c>
      <c r="D31" s="9"/>
      <c r="E31" s="9"/>
      <c r="F31" s="9"/>
      <c r="G31" s="9">
        <v>117</v>
      </c>
      <c r="H31">
        <f t="shared" si="2"/>
        <v>80</v>
      </c>
      <c r="J31" s="8" t="s">
        <v>145</v>
      </c>
      <c r="K31" s="10"/>
      <c r="L31" s="10"/>
      <c r="M31" s="10">
        <v>70214</v>
      </c>
      <c r="N31" s="10"/>
      <c r="O31" s="10"/>
      <c r="P31" s="10">
        <v>70214</v>
      </c>
      <c r="Q31" s="10"/>
      <c r="R31" s="10"/>
      <c r="S31" s="10"/>
      <c r="AA31" s="8" t="s">
        <v>209</v>
      </c>
      <c r="AB31" s="10"/>
      <c r="AC31" s="10"/>
      <c r="AD31" s="10"/>
      <c r="AE31" s="10"/>
      <c r="AF31" s="10">
        <v>2740</v>
      </c>
      <c r="AG31" s="10">
        <v>2740</v>
      </c>
      <c r="AH31" s="10"/>
      <c r="AI31" s="10"/>
      <c r="AK31" s="14" t="s">
        <v>145</v>
      </c>
      <c r="AL31" s="10"/>
      <c r="AM31" s="10"/>
      <c r="AN31" s="10">
        <v>70214</v>
      </c>
      <c r="AO31" s="10"/>
      <c r="AP31" s="10"/>
      <c r="AQ31" s="10">
        <v>70214</v>
      </c>
      <c r="AR31">
        <f t="shared" si="5"/>
        <v>0</v>
      </c>
      <c r="AS31">
        <f t="shared" si="6"/>
        <v>0</v>
      </c>
      <c r="AT31">
        <f t="shared" si="7"/>
        <v>1</v>
      </c>
      <c r="AU31">
        <f t="shared" si="8"/>
        <v>0</v>
      </c>
      <c r="AV31">
        <f t="shared" si="9"/>
        <v>0</v>
      </c>
      <c r="AW31">
        <f t="shared" si="10"/>
        <v>1</v>
      </c>
      <c r="BD31" s="8" t="s">
        <v>57</v>
      </c>
      <c r="BE31" s="10">
        <v>2408</v>
      </c>
      <c r="BF31" s="10">
        <v>16455</v>
      </c>
      <c r="BG31" s="10">
        <v>5430</v>
      </c>
      <c r="BH31" s="10"/>
      <c r="BI31" s="10"/>
      <c r="BJ31" s="10">
        <v>24293</v>
      </c>
    </row>
    <row r="32" spans="1:62">
      <c r="A32" s="8" t="s">
        <v>206</v>
      </c>
      <c r="B32" s="9"/>
      <c r="C32" s="9"/>
      <c r="D32" s="9"/>
      <c r="E32" s="9"/>
      <c r="F32" s="9">
        <v>113</v>
      </c>
      <c r="G32" s="9">
        <v>113</v>
      </c>
      <c r="H32">
        <f t="shared" si="2"/>
        <v>113</v>
      </c>
      <c r="J32" s="8" t="s">
        <v>40</v>
      </c>
      <c r="K32" s="10">
        <v>49323</v>
      </c>
      <c r="L32" s="10">
        <v>19617</v>
      </c>
      <c r="M32" s="10"/>
      <c r="N32" s="10">
        <v>134</v>
      </c>
      <c r="O32" s="10"/>
      <c r="P32" s="10">
        <v>69074</v>
      </c>
      <c r="Q32" s="10"/>
      <c r="R32" s="10"/>
      <c r="S32" s="10"/>
      <c r="AA32" s="8" t="s">
        <v>167</v>
      </c>
      <c r="AB32" s="10"/>
      <c r="AC32" s="10"/>
      <c r="AD32" s="10">
        <v>1810</v>
      </c>
      <c r="AE32" s="10"/>
      <c r="AF32" s="10"/>
      <c r="AG32" s="10">
        <v>1810</v>
      </c>
      <c r="AH32" s="10"/>
      <c r="AI32" s="10"/>
      <c r="AK32" s="14" t="s">
        <v>40</v>
      </c>
      <c r="AL32" s="10">
        <v>49323</v>
      </c>
      <c r="AM32" s="10">
        <v>19617</v>
      </c>
      <c r="AN32" s="10"/>
      <c r="AO32" s="10">
        <v>134</v>
      </c>
      <c r="AP32" s="10"/>
      <c r="AQ32" s="10">
        <v>69074</v>
      </c>
      <c r="AR32">
        <f t="shared" si="5"/>
        <v>1</v>
      </c>
      <c r="AS32">
        <f t="shared" si="6"/>
        <v>1</v>
      </c>
      <c r="AT32">
        <f t="shared" si="7"/>
        <v>0</v>
      </c>
      <c r="AU32">
        <f t="shared" si="8"/>
        <v>1</v>
      </c>
      <c r="AV32">
        <f t="shared" si="9"/>
        <v>0</v>
      </c>
      <c r="AW32">
        <f t="shared" si="10"/>
        <v>3</v>
      </c>
      <c r="BD32" s="8" t="s">
        <v>53</v>
      </c>
      <c r="BE32" s="10">
        <v>5514</v>
      </c>
      <c r="BF32" s="10">
        <v>4909</v>
      </c>
      <c r="BG32" s="10">
        <v>4173</v>
      </c>
      <c r="BH32" s="10">
        <v>3448</v>
      </c>
      <c r="BI32" s="10">
        <v>4909</v>
      </c>
      <c r="BJ32" s="10">
        <v>22953</v>
      </c>
    </row>
    <row r="33" spans="1:62">
      <c r="A33" s="8" t="s">
        <v>26</v>
      </c>
      <c r="B33" s="9">
        <v>63</v>
      </c>
      <c r="C33" s="9">
        <v>48</v>
      </c>
      <c r="D33" s="9"/>
      <c r="E33" s="9"/>
      <c r="F33" s="9"/>
      <c r="G33" s="9">
        <v>111</v>
      </c>
      <c r="H33">
        <f t="shared" si="2"/>
        <v>63</v>
      </c>
      <c r="J33" s="8" t="s">
        <v>204</v>
      </c>
      <c r="K33" s="10"/>
      <c r="L33" s="10"/>
      <c r="M33" s="10"/>
      <c r="N33" s="10"/>
      <c r="O33" s="10">
        <v>54296</v>
      </c>
      <c r="P33" s="10">
        <v>54296</v>
      </c>
      <c r="Q33" s="10"/>
      <c r="R33" s="10"/>
      <c r="S33" s="10"/>
      <c r="AA33" s="8" t="s">
        <v>137</v>
      </c>
      <c r="AB33" s="10"/>
      <c r="AC33" s="10">
        <v>1248</v>
      </c>
      <c r="AD33" s="10"/>
      <c r="AE33" s="10"/>
      <c r="AF33" s="10"/>
      <c r="AG33" s="10">
        <v>1248</v>
      </c>
      <c r="AH33" s="10"/>
      <c r="AI33" s="10"/>
      <c r="AK33" s="14" t="s">
        <v>204</v>
      </c>
      <c r="AL33" s="10"/>
      <c r="AM33" s="10"/>
      <c r="AN33" s="10"/>
      <c r="AO33" s="10"/>
      <c r="AP33" s="10">
        <v>54296</v>
      </c>
      <c r="AQ33" s="10">
        <v>54296</v>
      </c>
      <c r="AR33">
        <f t="shared" si="5"/>
        <v>0</v>
      </c>
      <c r="AS33">
        <f t="shared" si="6"/>
        <v>0</v>
      </c>
      <c r="AT33">
        <f t="shared" si="7"/>
        <v>0</v>
      </c>
      <c r="AU33">
        <f t="shared" si="8"/>
        <v>0</v>
      </c>
      <c r="AV33">
        <f t="shared" si="9"/>
        <v>1</v>
      </c>
      <c r="AW33">
        <f t="shared" si="10"/>
        <v>1</v>
      </c>
      <c r="BD33" s="8" t="s">
        <v>91</v>
      </c>
      <c r="BE33" s="10">
        <v>21220</v>
      </c>
      <c r="BF33" s="10"/>
      <c r="BG33" s="10"/>
      <c r="BH33" s="10"/>
      <c r="BI33" s="10"/>
      <c r="BJ33" s="10">
        <v>21220</v>
      </c>
    </row>
    <row r="34" spans="1:62">
      <c r="A34" s="8" t="s">
        <v>153</v>
      </c>
      <c r="B34" s="9"/>
      <c r="C34" s="9"/>
      <c r="D34" s="9">
        <v>107</v>
      </c>
      <c r="E34" s="9"/>
      <c r="F34" s="9"/>
      <c r="G34" s="9">
        <v>107</v>
      </c>
      <c r="H34">
        <f t="shared" si="2"/>
        <v>107</v>
      </c>
      <c r="J34" s="8" t="s">
        <v>153</v>
      </c>
      <c r="K34" s="10"/>
      <c r="L34" s="10"/>
      <c r="M34" s="10">
        <v>36893</v>
      </c>
      <c r="N34" s="10"/>
      <c r="O34" s="10"/>
      <c r="P34" s="10">
        <v>36893</v>
      </c>
      <c r="Q34" s="10"/>
      <c r="R34" s="10"/>
      <c r="S34" s="10"/>
      <c r="AA34" s="8" t="s">
        <v>221</v>
      </c>
      <c r="AB34" s="10"/>
      <c r="AC34" s="10"/>
      <c r="AD34" s="10"/>
      <c r="AE34" s="10"/>
      <c r="AF34" s="10">
        <v>847</v>
      </c>
      <c r="AG34" s="10">
        <v>847</v>
      </c>
      <c r="AH34" s="10"/>
      <c r="AI34" s="10"/>
      <c r="AK34" s="14" t="s">
        <v>153</v>
      </c>
      <c r="AL34" s="10"/>
      <c r="AM34" s="10"/>
      <c r="AN34" s="10">
        <v>36893</v>
      </c>
      <c r="AO34" s="10"/>
      <c r="AP34" s="10"/>
      <c r="AQ34" s="10">
        <v>36893</v>
      </c>
      <c r="AR34">
        <f t="shared" si="5"/>
        <v>0</v>
      </c>
      <c r="AS34">
        <f t="shared" si="6"/>
        <v>0</v>
      </c>
      <c r="AT34">
        <f t="shared" si="7"/>
        <v>1</v>
      </c>
      <c r="AU34">
        <f t="shared" si="8"/>
        <v>0</v>
      </c>
      <c r="AV34">
        <f t="shared" si="9"/>
        <v>0</v>
      </c>
      <c r="AW34">
        <f t="shared" si="10"/>
        <v>1</v>
      </c>
      <c r="BD34" s="8" t="s">
        <v>161</v>
      </c>
      <c r="BE34" s="10"/>
      <c r="BF34" s="10"/>
      <c r="BG34" s="10">
        <v>12554</v>
      </c>
      <c r="BH34" s="10">
        <v>5225</v>
      </c>
      <c r="BI34" s="10"/>
      <c r="BJ34" s="10">
        <v>17779</v>
      </c>
    </row>
    <row r="35" spans="1:62">
      <c r="A35" s="8" t="s">
        <v>111</v>
      </c>
      <c r="B35" s="9"/>
      <c r="C35" s="9">
        <v>63</v>
      </c>
      <c r="D35" s="9">
        <v>17</v>
      </c>
      <c r="E35" s="9"/>
      <c r="F35" s="9"/>
      <c r="G35" s="9">
        <v>80</v>
      </c>
      <c r="H35">
        <f t="shared" si="2"/>
        <v>63</v>
      </c>
      <c r="J35" s="8" t="s">
        <v>78</v>
      </c>
      <c r="K35" s="10">
        <v>35939</v>
      </c>
      <c r="L35" s="10"/>
      <c r="M35" s="10"/>
      <c r="N35" s="10"/>
      <c r="O35" s="10"/>
      <c r="P35" s="10">
        <v>35939</v>
      </c>
      <c r="Q35" s="10"/>
      <c r="R35" s="10"/>
      <c r="S35" s="10"/>
      <c r="AA35" s="8" t="s">
        <v>195</v>
      </c>
      <c r="AB35" s="10"/>
      <c r="AC35" s="10"/>
      <c r="AD35" s="10"/>
      <c r="AE35" s="10">
        <v>246</v>
      </c>
      <c r="AF35" s="10"/>
      <c r="AG35" s="10">
        <v>246</v>
      </c>
      <c r="AH35" s="10"/>
      <c r="AI35" s="10"/>
      <c r="AK35" s="14" t="s">
        <v>78</v>
      </c>
      <c r="AL35" s="10">
        <v>35939</v>
      </c>
      <c r="AM35" s="10"/>
      <c r="AN35" s="10"/>
      <c r="AO35" s="10"/>
      <c r="AP35" s="10"/>
      <c r="AQ35" s="10">
        <v>35939</v>
      </c>
      <c r="AR35">
        <f t="shared" si="5"/>
        <v>1</v>
      </c>
      <c r="AS35">
        <f t="shared" si="6"/>
        <v>0</v>
      </c>
      <c r="AT35">
        <f t="shared" si="7"/>
        <v>0</v>
      </c>
      <c r="AU35">
        <f t="shared" si="8"/>
        <v>0</v>
      </c>
      <c r="AV35">
        <f t="shared" si="9"/>
        <v>0</v>
      </c>
      <c r="AW35">
        <f t="shared" si="10"/>
        <v>1</v>
      </c>
      <c r="BD35" s="8" t="s">
        <v>46</v>
      </c>
      <c r="BE35" s="10">
        <v>8431</v>
      </c>
      <c r="BF35" s="10">
        <v>2208</v>
      </c>
      <c r="BG35" s="10">
        <v>1183</v>
      </c>
      <c r="BH35" s="10"/>
      <c r="BI35" s="10">
        <v>3305</v>
      </c>
      <c r="BJ35" s="10">
        <v>15127</v>
      </c>
    </row>
    <row r="36" spans="1:62">
      <c r="A36" s="8" t="s">
        <v>175</v>
      </c>
      <c r="B36" s="9"/>
      <c r="C36" s="9"/>
      <c r="D36" s="9"/>
      <c r="E36" s="9">
        <v>65</v>
      </c>
      <c r="F36" s="9"/>
      <c r="G36" s="9">
        <v>65</v>
      </c>
      <c r="H36">
        <f t="shared" si="2"/>
        <v>65</v>
      </c>
      <c r="J36" s="8" t="s">
        <v>155</v>
      </c>
      <c r="K36" s="10"/>
      <c r="L36" s="10"/>
      <c r="M36" s="10">
        <v>33821</v>
      </c>
      <c r="N36" s="10"/>
      <c r="O36" s="10"/>
      <c r="P36" s="10">
        <v>33821</v>
      </c>
      <c r="Q36" s="10"/>
      <c r="R36" s="10"/>
      <c r="S36" s="10"/>
      <c r="AA36" s="8" t="s">
        <v>226</v>
      </c>
      <c r="AB36" s="10">
        <v>13963219</v>
      </c>
      <c r="AC36" s="10">
        <v>11860181</v>
      </c>
      <c r="AD36" s="10">
        <v>18765200</v>
      </c>
      <c r="AE36" s="10">
        <v>35731799</v>
      </c>
      <c r="AF36" s="10">
        <v>26976172</v>
      </c>
      <c r="AG36" s="10">
        <v>107296571</v>
      </c>
      <c r="AH36" s="10"/>
      <c r="AI36" s="10"/>
      <c r="AK36" s="14" t="s">
        <v>155</v>
      </c>
      <c r="AL36" s="10"/>
      <c r="AM36" s="10"/>
      <c r="AN36" s="10">
        <v>33821</v>
      </c>
      <c r="AO36" s="10"/>
      <c r="AP36" s="10"/>
      <c r="AQ36" s="10">
        <v>33821</v>
      </c>
      <c r="AR36">
        <f t="shared" si="5"/>
        <v>0</v>
      </c>
      <c r="AS36">
        <f t="shared" si="6"/>
        <v>0</v>
      </c>
      <c r="AT36">
        <f t="shared" si="7"/>
        <v>1</v>
      </c>
      <c r="AU36">
        <f t="shared" si="8"/>
        <v>0</v>
      </c>
      <c r="AV36">
        <f t="shared" si="9"/>
        <v>0</v>
      </c>
      <c r="AW36">
        <f t="shared" si="10"/>
        <v>1</v>
      </c>
      <c r="BD36" s="8" t="s">
        <v>159</v>
      </c>
      <c r="BE36" s="10"/>
      <c r="BF36" s="10"/>
      <c r="BG36" s="10">
        <v>14894</v>
      </c>
      <c r="BH36" s="10"/>
      <c r="BI36" s="10"/>
      <c r="BJ36" s="10">
        <v>14894</v>
      </c>
    </row>
    <row r="37" spans="1:62">
      <c r="A37" s="8" t="s">
        <v>47</v>
      </c>
      <c r="B37" s="9">
        <v>20</v>
      </c>
      <c r="C37" s="9">
        <v>34</v>
      </c>
      <c r="D37" s="9">
        <v>4</v>
      </c>
      <c r="E37" s="9">
        <v>3</v>
      </c>
      <c r="F37" s="9">
        <v>3</v>
      </c>
      <c r="G37" s="9">
        <v>64</v>
      </c>
      <c r="H37">
        <f t="shared" si="2"/>
        <v>34</v>
      </c>
      <c r="J37" s="8" t="s">
        <v>107</v>
      </c>
      <c r="K37" s="10"/>
      <c r="L37" s="10">
        <v>29637</v>
      </c>
      <c r="M37" s="10"/>
      <c r="N37" s="10"/>
      <c r="O37" s="10"/>
      <c r="P37" s="10">
        <v>29637</v>
      </c>
      <c r="Q37" s="10"/>
      <c r="R37" s="10"/>
      <c r="S37" s="10"/>
      <c r="AK37" s="14" t="s">
        <v>107</v>
      </c>
      <c r="AL37" s="10"/>
      <c r="AM37" s="10">
        <v>29637</v>
      </c>
      <c r="AN37" s="10"/>
      <c r="AO37" s="10"/>
      <c r="AP37" s="10"/>
      <c r="AQ37" s="10">
        <v>29637</v>
      </c>
      <c r="AR37">
        <f t="shared" si="5"/>
        <v>0</v>
      </c>
      <c r="AS37">
        <f t="shared" si="6"/>
        <v>1</v>
      </c>
      <c r="AT37">
        <f t="shared" si="7"/>
        <v>0</v>
      </c>
      <c r="AU37">
        <f t="shared" si="8"/>
        <v>0</v>
      </c>
      <c r="AV37">
        <f t="shared" si="9"/>
        <v>0</v>
      </c>
      <c r="AW37">
        <f t="shared" si="10"/>
        <v>1</v>
      </c>
      <c r="BD37" s="8" t="s">
        <v>124</v>
      </c>
      <c r="BE37" s="10"/>
      <c r="BF37" s="10">
        <v>11394</v>
      </c>
      <c r="BG37" s="10"/>
      <c r="BH37" s="10">
        <v>3112</v>
      </c>
      <c r="BI37" s="10"/>
      <c r="BJ37" s="10">
        <v>14506</v>
      </c>
    </row>
    <row r="38" spans="1:62">
      <c r="A38" s="8" t="s">
        <v>213</v>
      </c>
      <c r="B38" s="9"/>
      <c r="C38" s="9"/>
      <c r="D38" s="9"/>
      <c r="E38" s="9"/>
      <c r="F38" s="9">
        <v>62</v>
      </c>
      <c r="G38" s="9">
        <v>62</v>
      </c>
      <c r="H38">
        <f t="shared" si="2"/>
        <v>62</v>
      </c>
      <c r="J38" s="8" t="s">
        <v>80</v>
      </c>
      <c r="K38" s="10">
        <v>26687</v>
      </c>
      <c r="L38" s="10"/>
      <c r="M38" s="10"/>
      <c r="N38" s="10"/>
      <c r="O38" s="10"/>
      <c r="P38" s="10">
        <v>26687</v>
      </c>
      <c r="Q38" s="10"/>
      <c r="R38" s="10"/>
      <c r="S38" s="10"/>
      <c r="AK38" s="14" t="s">
        <v>80</v>
      </c>
      <c r="AL38" s="10">
        <v>26687</v>
      </c>
      <c r="AM38" s="10"/>
      <c r="AN38" s="10"/>
      <c r="AO38" s="10"/>
      <c r="AP38" s="10"/>
      <c r="AQ38" s="10">
        <v>26687</v>
      </c>
      <c r="AR38">
        <f t="shared" si="5"/>
        <v>1</v>
      </c>
      <c r="AS38">
        <f t="shared" si="6"/>
        <v>0</v>
      </c>
      <c r="AT38">
        <f t="shared" si="7"/>
        <v>0</v>
      </c>
      <c r="AU38">
        <f t="shared" si="8"/>
        <v>0</v>
      </c>
      <c r="AV38">
        <f t="shared" si="9"/>
        <v>0</v>
      </c>
      <c r="AW38">
        <f t="shared" si="10"/>
        <v>1</v>
      </c>
      <c r="BD38" s="8" t="s">
        <v>115</v>
      </c>
      <c r="BE38" s="10"/>
      <c r="BF38" s="10">
        <v>5495</v>
      </c>
      <c r="BG38" s="10">
        <v>1911</v>
      </c>
      <c r="BH38" s="10">
        <v>2814</v>
      </c>
      <c r="BI38" s="10">
        <v>3249</v>
      </c>
      <c r="BJ38" s="10">
        <v>13469</v>
      </c>
    </row>
    <row r="39" spans="1:62">
      <c r="A39" s="8" t="s">
        <v>203</v>
      </c>
      <c r="B39" s="9"/>
      <c r="C39" s="9"/>
      <c r="D39" s="9"/>
      <c r="E39" s="9"/>
      <c r="F39" s="9">
        <v>60</v>
      </c>
      <c r="G39" s="9">
        <v>60</v>
      </c>
      <c r="H39">
        <f t="shared" si="2"/>
        <v>60</v>
      </c>
      <c r="J39" s="8" t="s">
        <v>83</v>
      </c>
      <c r="K39" s="10">
        <v>26509</v>
      </c>
      <c r="L39" s="10"/>
      <c r="M39" s="10"/>
      <c r="N39" s="10"/>
      <c r="O39" s="10"/>
      <c r="P39" s="10">
        <v>26509</v>
      </c>
      <c r="Q39" s="10"/>
      <c r="R39" s="10"/>
      <c r="S39" s="10"/>
      <c r="AK39" s="14" t="s">
        <v>83</v>
      </c>
      <c r="AL39" s="10">
        <v>26509</v>
      </c>
      <c r="AM39" s="10"/>
      <c r="AN39" s="10"/>
      <c r="AO39" s="10"/>
      <c r="AP39" s="10"/>
      <c r="AQ39" s="10">
        <v>26509</v>
      </c>
      <c r="AR39">
        <f t="shared" si="5"/>
        <v>1</v>
      </c>
      <c r="AS39">
        <f t="shared" si="6"/>
        <v>0</v>
      </c>
      <c r="AT39">
        <f t="shared" si="7"/>
        <v>0</v>
      </c>
      <c r="AU39">
        <f t="shared" si="8"/>
        <v>0</v>
      </c>
      <c r="AV39">
        <f t="shared" si="9"/>
        <v>0</v>
      </c>
      <c r="AW39">
        <f t="shared" si="10"/>
        <v>1</v>
      </c>
      <c r="BD39" s="8" t="s">
        <v>59</v>
      </c>
      <c r="BE39" s="10">
        <v>2401</v>
      </c>
      <c r="BF39" s="10">
        <v>2248</v>
      </c>
      <c r="BG39" s="10">
        <v>7761</v>
      </c>
      <c r="BH39" s="10">
        <v>39</v>
      </c>
      <c r="BI39" s="10">
        <v>76</v>
      </c>
      <c r="BJ39" s="10">
        <v>12525</v>
      </c>
    </row>
    <row r="40" spans="1:62">
      <c r="A40" s="8" t="s">
        <v>145</v>
      </c>
      <c r="B40" s="9"/>
      <c r="C40" s="9"/>
      <c r="D40" s="9">
        <v>59</v>
      </c>
      <c r="E40" s="9"/>
      <c r="F40" s="9"/>
      <c r="G40" s="9">
        <v>59</v>
      </c>
      <c r="H40">
        <f t="shared" si="2"/>
        <v>59</v>
      </c>
      <c r="J40" s="8" t="s">
        <v>86</v>
      </c>
      <c r="K40" s="10">
        <v>25891</v>
      </c>
      <c r="L40" s="10"/>
      <c r="M40" s="10"/>
      <c r="N40" s="10"/>
      <c r="O40" s="10"/>
      <c r="P40" s="10">
        <v>25891</v>
      </c>
      <c r="Q40" s="10"/>
      <c r="R40" s="10"/>
      <c r="S40" s="10"/>
      <c r="AK40" s="14" t="s">
        <v>86</v>
      </c>
      <c r="AL40" s="10">
        <v>25891</v>
      </c>
      <c r="AM40" s="10"/>
      <c r="AN40" s="10"/>
      <c r="AO40" s="10"/>
      <c r="AP40" s="10"/>
      <c r="AQ40" s="10">
        <v>25891</v>
      </c>
      <c r="AR40">
        <f t="shared" si="5"/>
        <v>1</v>
      </c>
      <c r="AS40">
        <f t="shared" si="6"/>
        <v>0</v>
      </c>
      <c r="AT40">
        <f t="shared" si="7"/>
        <v>0</v>
      </c>
      <c r="AU40">
        <f t="shared" si="8"/>
        <v>0</v>
      </c>
      <c r="AV40">
        <f t="shared" si="9"/>
        <v>0</v>
      </c>
      <c r="AW40">
        <f t="shared" si="10"/>
        <v>1</v>
      </c>
      <c r="BD40" s="8" t="s">
        <v>126</v>
      </c>
      <c r="BE40" s="10"/>
      <c r="BF40" s="10">
        <v>10825</v>
      </c>
      <c r="BG40" s="10"/>
      <c r="BH40" s="10"/>
      <c r="BI40" s="10"/>
      <c r="BJ40" s="10">
        <v>10825</v>
      </c>
    </row>
    <row r="41" spans="1:62">
      <c r="A41" s="8" t="s">
        <v>127</v>
      </c>
      <c r="B41" s="9"/>
      <c r="C41" s="9">
        <v>55</v>
      </c>
      <c r="D41" s="9"/>
      <c r="E41" s="9"/>
      <c r="F41" s="9"/>
      <c r="G41" s="9">
        <v>55</v>
      </c>
      <c r="H41">
        <f t="shared" si="2"/>
        <v>55</v>
      </c>
      <c r="J41" s="8" t="s">
        <v>88</v>
      </c>
      <c r="K41" s="10">
        <v>25566</v>
      </c>
      <c r="L41" s="10"/>
      <c r="M41" s="10"/>
      <c r="N41" s="10"/>
      <c r="O41" s="10"/>
      <c r="P41" s="10">
        <v>25566</v>
      </c>
      <c r="Q41" s="10"/>
      <c r="R41" s="10"/>
      <c r="S41" s="10"/>
      <c r="AK41" s="14" t="s">
        <v>88</v>
      </c>
      <c r="AL41" s="10">
        <v>25566</v>
      </c>
      <c r="AM41" s="10"/>
      <c r="AN41" s="10"/>
      <c r="AO41" s="10"/>
      <c r="AP41" s="10"/>
      <c r="AQ41" s="10">
        <v>25566</v>
      </c>
      <c r="AR41">
        <f t="shared" si="5"/>
        <v>1</v>
      </c>
      <c r="AS41">
        <f t="shared" si="6"/>
        <v>0</v>
      </c>
      <c r="AT41">
        <f t="shared" si="7"/>
        <v>0</v>
      </c>
      <c r="AU41">
        <f t="shared" si="8"/>
        <v>0</v>
      </c>
      <c r="AV41">
        <f t="shared" si="9"/>
        <v>0</v>
      </c>
      <c r="AW41">
        <f t="shared" si="10"/>
        <v>1</v>
      </c>
      <c r="BD41" s="8" t="s">
        <v>44</v>
      </c>
      <c r="BE41" s="10">
        <v>7227</v>
      </c>
      <c r="BF41" s="10">
        <v>2225</v>
      </c>
      <c r="BG41" s="10">
        <v>1063</v>
      </c>
      <c r="BH41" s="10"/>
      <c r="BI41" s="10"/>
      <c r="BJ41" s="10">
        <v>10515</v>
      </c>
    </row>
    <row r="42" spans="1:62">
      <c r="A42" s="8" t="s">
        <v>182</v>
      </c>
      <c r="B42" s="9"/>
      <c r="C42" s="9"/>
      <c r="D42" s="9"/>
      <c r="E42" s="9">
        <v>55</v>
      </c>
      <c r="F42" s="9"/>
      <c r="G42" s="9">
        <v>55</v>
      </c>
      <c r="H42">
        <f t="shared" si="2"/>
        <v>55</v>
      </c>
      <c r="J42" s="8" t="s">
        <v>206</v>
      </c>
      <c r="K42" s="10"/>
      <c r="L42" s="10"/>
      <c r="M42" s="10"/>
      <c r="N42" s="10"/>
      <c r="O42" s="10">
        <v>23721</v>
      </c>
      <c r="P42" s="10">
        <v>23721</v>
      </c>
      <c r="Q42" s="10"/>
      <c r="R42" s="10"/>
      <c r="S42" s="10"/>
      <c r="AK42" s="14" t="s">
        <v>206</v>
      </c>
      <c r="AL42" s="10"/>
      <c r="AM42" s="10"/>
      <c r="AN42" s="10"/>
      <c r="AO42" s="10"/>
      <c r="AP42" s="10">
        <v>23721</v>
      </c>
      <c r="AQ42" s="10">
        <v>23721</v>
      </c>
      <c r="AR42">
        <f t="shared" si="5"/>
        <v>0</v>
      </c>
      <c r="AS42">
        <f t="shared" si="6"/>
        <v>0</v>
      </c>
      <c r="AT42">
        <f t="shared" si="7"/>
        <v>0</v>
      </c>
      <c r="AU42">
        <f t="shared" si="8"/>
        <v>0</v>
      </c>
      <c r="AV42">
        <f t="shared" si="9"/>
        <v>1</v>
      </c>
      <c r="AW42">
        <f t="shared" si="10"/>
        <v>1</v>
      </c>
      <c r="BD42" s="8" t="s">
        <v>184</v>
      </c>
      <c r="BE42" s="10"/>
      <c r="BF42" s="10"/>
      <c r="BG42" s="10"/>
      <c r="BH42" s="10">
        <v>9130</v>
      </c>
      <c r="BI42" s="10"/>
      <c r="BJ42" s="10">
        <v>9130</v>
      </c>
    </row>
    <row r="43" spans="1:62">
      <c r="A43" s="8" t="s">
        <v>41</v>
      </c>
      <c r="B43" s="9">
        <v>36</v>
      </c>
      <c r="C43" s="9">
        <v>18</v>
      </c>
      <c r="D43" s="9"/>
      <c r="E43" s="9"/>
      <c r="F43" s="9"/>
      <c r="G43" s="9">
        <v>54</v>
      </c>
      <c r="H43">
        <f t="shared" si="2"/>
        <v>36</v>
      </c>
      <c r="J43" s="8" t="s">
        <v>108</v>
      </c>
      <c r="K43" s="10"/>
      <c r="L43" s="10">
        <v>16455</v>
      </c>
      <c r="M43" s="10">
        <v>5430</v>
      </c>
      <c r="N43" s="10"/>
      <c r="O43" s="10"/>
      <c r="P43" s="10">
        <v>21885</v>
      </c>
      <c r="Q43" s="10"/>
      <c r="R43" s="10"/>
      <c r="S43" s="10"/>
      <c r="AK43" s="14" t="s">
        <v>108</v>
      </c>
      <c r="AL43" s="10"/>
      <c r="AM43" s="10">
        <v>16455</v>
      </c>
      <c r="AN43" s="10">
        <v>5430</v>
      </c>
      <c r="AO43" s="10"/>
      <c r="AP43" s="10"/>
      <c r="AQ43" s="10">
        <v>21885</v>
      </c>
      <c r="AR43">
        <f t="shared" si="5"/>
        <v>0</v>
      </c>
      <c r="AS43">
        <f t="shared" si="6"/>
        <v>1</v>
      </c>
      <c r="AT43">
        <f t="shared" si="7"/>
        <v>1</v>
      </c>
      <c r="AU43">
        <f t="shared" si="8"/>
        <v>0</v>
      </c>
      <c r="AV43">
        <f t="shared" si="9"/>
        <v>0</v>
      </c>
      <c r="AW43">
        <f t="shared" si="10"/>
        <v>2</v>
      </c>
      <c r="BD43" s="8" t="s">
        <v>129</v>
      </c>
      <c r="BE43" s="10"/>
      <c r="BF43" s="10">
        <v>7601</v>
      </c>
      <c r="BG43" s="10"/>
      <c r="BH43" s="10"/>
      <c r="BI43" s="10"/>
      <c r="BJ43" s="10">
        <v>7601</v>
      </c>
    </row>
    <row r="44" spans="1:62">
      <c r="A44" s="8" t="s">
        <v>125</v>
      </c>
      <c r="B44" s="9"/>
      <c r="C44" s="9">
        <v>40</v>
      </c>
      <c r="D44" s="9"/>
      <c r="E44" s="9"/>
      <c r="F44" s="9"/>
      <c r="G44" s="9">
        <v>40</v>
      </c>
      <c r="H44">
        <f t="shared" si="2"/>
        <v>40</v>
      </c>
      <c r="J44" s="8" t="s">
        <v>90</v>
      </c>
      <c r="K44" s="10">
        <v>21220</v>
      </c>
      <c r="L44" s="10"/>
      <c r="M44" s="10"/>
      <c r="N44" s="10"/>
      <c r="O44" s="10"/>
      <c r="P44" s="10">
        <v>21220</v>
      </c>
      <c r="Q44" s="10"/>
      <c r="R44" s="10"/>
      <c r="S44" s="10"/>
      <c r="AK44" s="14" t="s">
        <v>90</v>
      </c>
      <c r="AL44" s="10">
        <v>21220</v>
      </c>
      <c r="AM44" s="10"/>
      <c r="AN44" s="10"/>
      <c r="AO44" s="10"/>
      <c r="AP44" s="10"/>
      <c r="AQ44" s="10">
        <v>21220</v>
      </c>
      <c r="AR44">
        <f t="shared" si="5"/>
        <v>1</v>
      </c>
      <c r="AS44">
        <f t="shared" si="6"/>
        <v>0</v>
      </c>
      <c r="AT44">
        <f t="shared" si="7"/>
        <v>0</v>
      </c>
      <c r="AU44">
        <f t="shared" si="8"/>
        <v>0</v>
      </c>
      <c r="AV44">
        <f t="shared" si="9"/>
        <v>0</v>
      </c>
      <c r="AW44">
        <f t="shared" si="10"/>
        <v>1</v>
      </c>
      <c r="BD44" s="8" t="s">
        <v>97</v>
      </c>
      <c r="BE44" s="10">
        <v>3978</v>
      </c>
      <c r="BF44" s="10"/>
      <c r="BG44" s="10">
        <v>3172</v>
      </c>
      <c r="BH44" s="10">
        <v>81</v>
      </c>
      <c r="BI44" s="10"/>
      <c r="BJ44" s="10">
        <v>7231</v>
      </c>
    </row>
    <row r="45" spans="1:62">
      <c r="A45" s="8" t="s">
        <v>119</v>
      </c>
      <c r="B45" s="9"/>
      <c r="C45" s="9">
        <v>39</v>
      </c>
      <c r="D45" s="9"/>
      <c r="E45" s="9"/>
      <c r="F45" s="9"/>
      <c r="G45" s="9">
        <v>39</v>
      </c>
      <c r="H45">
        <f t="shared" si="2"/>
        <v>39</v>
      </c>
      <c r="J45" s="8" t="s">
        <v>51</v>
      </c>
      <c r="K45" s="10">
        <v>3696</v>
      </c>
      <c r="L45" s="10">
        <v>4909</v>
      </c>
      <c r="M45" s="10">
        <v>4173</v>
      </c>
      <c r="N45" s="10">
        <v>3448</v>
      </c>
      <c r="O45" s="10">
        <v>4909</v>
      </c>
      <c r="P45" s="10">
        <v>21135</v>
      </c>
      <c r="Q45" s="10"/>
      <c r="R45" s="10"/>
      <c r="S45" s="10"/>
      <c r="AK45" s="14" t="s">
        <v>51</v>
      </c>
      <c r="AL45" s="10">
        <v>3696</v>
      </c>
      <c r="AM45" s="10">
        <v>4909</v>
      </c>
      <c r="AN45" s="10">
        <v>4173</v>
      </c>
      <c r="AO45" s="10">
        <v>3448</v>
      </c>
      <c r="AP45" s="10">
        <v>4909</v>
      </c>
      <c r="AQ45" s="10">
        <v>21135</v>
      </c>
      <c r="AR45">
        <f t="shared" si="5"/>
        <v>1</v>
      </c>
      <c r="AS45">
        <f t="shared" si="6"/>
        <v>1</v>
      </c>
      <c r="AT45">
        <f t="shared" si="7"/>
        <v>1</v>
      </c>
      <c r="AU45">
        <f t="shared" si="8"/>
        <v>1</v>
      </c>
      <c r="AV45">
        <f t="shared" si="9"/>
        <v>1</v>
      </c>
      <c r="AW45">
        <f t="shared" si="10"/>
        <v>5</v>
      </c>
      <c r="AX45" s="15">
        <f t="shared" ref="AX45:BA46" si="14">AM45/AL45-1</f>
        <v>0.32819264069264076</v>
      </c>
      <c r="AY45" s="15">
        <f t="shared" si="14"/>
        <v>-0.14992870238337752</v>
      </c>
      <c r="AZ45" s="15">
        <f t="shared" si="14"/>
        <v>-0.1737359213994728</v>
      </c>
      <c r="BA45" s="15">
        <f t="shared" si="14"/>
        <v>0.42372389791183296</v>
      </c>
      <c r="BB45" s="15">
        <f>AVERAGE(AX45:BA45)</f>
        <v>0.10706297870540585</v>
      </c>
      <c r="BD45" s="8" t="s">
        <v>217</v>
      </c>
      <c r="BE45" s="10"/>
      <c r="BF45" s="10"/>
      <c r="BG45" s="10"/>
      <c r="BH45" s="10"/>
      <c r="BI45" s="10">
        <v>5094</v>
      </c>
      <c r="BJ45" s="10">
        <v>5094</v>
      </c>
    </row>
    <row r="46" spans="1:62">
      <c r="A46" s="8" t="s">
        <v>108</v>
      </c>
      <c r="B46" s="9"/>
      <c r="C46" s="9">
        <v>19</v>
      </c>
      <c r="D46" s="9">
        <v>19</v>
      </c>
      <c r="E46" s="9"/>
      <c r="F46" s="9"/>
      <c r="G46" s="9">
        <v>38</v>
      </c>
      <c r="H46">
        <f t="shared" si="2"/>
        <v>19</v>
      </c>
      <c r="J46" s="8" t="s">
        <v>47</v>
      </c>
      <c r="K46" s="10">
        <v>5528</v>
      </c>
      <c r="L46" s="10">
        <v>7521</v>
      </c>
      <c r="M46" s="10">
        <v>2078</v>
      </c>
      <c r="N46" s="10">
        <v>2856</v>
      </c>
      <c r="O46" s="10">
        <v>1942</v>
      </c>
      <c r="P46" s="10">
        <v>19925</v>
      </c>
      <c r="Q46" s="10"/>
      <c r="R46" s="10"/>
      <c r="S46" s="10"/>
      <c r="AK46" s="14" t="s">
        <v>47</v>
      </c>
      <c r="AL46" s="10">
        <v>5528</v>
      </c>
      <c r="AM46" s="10">
        <v>7521</v>
      </c>
      <c r="AN46" s="10">
        <v>2078</v>
      </c>
      <c r="AO46" s="10">
        <v>2856</v>
      </c>
      <c r="AP46" s="10">
        <v>1942</v>
      </c>
      <c r="AQ46" s="10">
        <v>19925</v>
      </c>
      <c r="AR46">
        <f t="shared" si="5"/>
        <v>1</v>
      </c>
      <c r="AS46">
        <f t="shared" si="6"/>
        <v>1</v>
      </c>
      <c r="AT46">
        <f t="shared" si="7"/>
        <v>1</v>
      </c>
      <c r="AU46">
        <f t="shared" si="8"/>
        <v>1</v>
      </c>
      <c r="AV46">
        <f t="shared" si="9"/>
        <v>1</v>
      </c>
      <c r="AW46">
        <f t="shared" si="10"/>
        <v>5</v>
      </c>
      <c r="AX46" s="15">
        <f t="shared" si="14"/>
        <v>0.36052821997105644</v>
      </c>
      <c r="AY46" s="15">
        <f t="shared" si="14"/>
        <v>-0.72370695386251827</v>
      </c>
      <c r="AZ46" s="15">
        <f t="shared" si="14"/>
        <v>0.37439846005774791</v>
      </c>
      <c r="BA46" s="15">
        <f t="shared" si="14"/>
        <v>-0.32002801120448177</v>
      </c>
      <c r="BB46" s="15">
        <f>AVERAGE(AX46:BA46)</f>
        <v>-7.7202071259548921E-2</v>
      </c>
      <c r="BD46" s="8" t="s">
        <v>219</v>
      </c>
      <c r="BE46" s="10"/>
      <c r="BF46" s="10"/>
      <c r="BG46" s="10"/>
      <c r="BH46" s="10"/>
      <c r="BI46" s="10">
        <v>5031</v>
      </c>
      <c r="BJ46" s="10">
        <v>5031</v>
      </c>
    </row>
    <row r="47" spans="1:62">
      <c r="A47" s="8" t="s">
        <v>149</v>
      </c>
      <c r="B47" s="9"/>
      <c r="C47" s="9"/>
      <c r="D47" s="9">
        <v>29</v>
      </c>
      <c r="E47" s="9">
        <v>8</v>
      </c>
      <c r="F47" s="9"/>
      <c r="G47" s="9">
        <v>37</v>
      </c>
      <c r="H47">
        <f t="shared" si="2"/>
        <v>29</v>
      </c>
      <c r="J47" s="8" t="s">
        <v>213</v>
      </c>
      <c r="K47" s="10"/>
      <c r="L47" s="10"/>
      <c r="M47" s="10"/>
      <c r="N47" s="10"/>
      <c r="O47" s="10">
        <v>16942</v>
      </c>
      <c r="P47" s="10">
        <v>16942</v>
      </c>
      <c r="Q47" s="10"/>
      <c r="R47" s="10"/>
      <c r="S47" s="10"/>
      <c r="AK47" s="8" t="s">
        <v>213</v>
      </c>
      <c r="AL47" s="10"/>
      <c r="AM47" s="10"/>
      <c r="AN47" s="10"/>
      <c r="AO47" s="10"/>
      <c r="AP47" s="10">
        <v>16942</v>
      </c>
      <c r="AQ47" s="10">
        <v>16942</v>
      </c>
      <c r="AR47">
        <f t="shared" si="5"/>
        <v>0</v>
      </c>
      <c r="AS47">
        <f t="shared" si="6"/>
        <v>0</v>
      </c>
      <c r="AT47">
        <f t="shared" si="7"/>
        <v>0</v>
      </c>
      <c r="AU47">
        <f t="shared" si="8"/>
        <v>0</v>
      </c>
      <c r="AV47">
        <f t="shared" si="9"/>
        <v>1</v>
      </c>
      <c r="AW47">
        <f t="shared" si="10"/>
        <v>1</v>
      </c>
      <c r="BD47" s="8" t="s">
        <v>132</v>
      </c>
      <c r="BE47" s="10"/>
      <c r="BF47" s="10">
        <v>4735</v>
      </c>
      <c r="BG47" s="10"/>
      <c r="BH47" s="10"/>
      <c r="BI47" s="10"/>
      <c r="BJ47" s="10">
        <v>4735</v>
      </c>
    </row>
    <row r="48" spans="1:62">
      <c r="A48" s="8" t="s">
        <v>107</v>
      </c>
      <c r="B48" s="9"/>
      <c r="C48" s="9">
        <v>37</v>
      </c>
      <c r="D48" s="9"/>
      <c r="E48" s="9"/>
      <c r="F48" s="9"/>
      <c r="G48" s="9">
        <v>37</v>
      </c>
      <c r="H48">
        <f t="shared" si="2"/>
        <v>37</v>
      </c>
      <c r="J48" s="8" t="s">
        <v>92</v>
      </c>
      <c r="K48" s="10">
        <v>16779</v>
      </c>
      <c r="L48" s="10"/>
      <c r="M48" s="10"/>
      <c r="N48" s="10"/>
      <c r="O48" s="10"/>
      <c r="P48" s="10">
        <v>16779</v>
      </c>
      <c r="Q48" s="10"/>
      <c r="R48" s="10"/>
      <c r="S48" s="10"/>
      <c r="AK48" s="8" t="s">
        <v>92</v>
      </c>
      <c r="AL48" s="10">
        <v>16779</v>
      </c>
      <c r="AM48" s="10"/>
      <c r="AN48" s="10"/>
      <c r="AO48" s="10"/>
      <c r="AP48" s="10"/>
      <c r="AQ48" s="10">
        <v>16779</v>
      </c>
      <c r="AR48">
        <f t="shared" si="5"/>
        <v>1</v>
      </c>
      <c r="AS48">
        <f t="shared" si="6"/>
        <v>0</v>
      </c>
      <c r="AT48">
        <f t="shared" si="7"/>
        <v>0</v>
      </c>
      <c r="AU48">
        <f t="shared" si="8"/>
        <v>0</v>
      </c>
      <c r="AV48">
        <f t="shared" si="9"/>
        <v>0</v>
      </c>
      <c r="AW48">
        <f t="shared" si="10"/>
        <v>1</v>
      </c>
      <c r="BD48" s="8" t="s">
        <v>189</v>
      </c>
      <c r="BE48" s="10"/>
      <c r="BF48" s="10"/>
      <c r="BG48" s="10"/>
      <c r="BH48" s="10">
        <v>3869</v>
      </c>
      <c r="BI48" s="10"/>
      <c r="BJ48" s="10">
        <v>3869</v>
      </c>
    </row>
    <row r="49" spans="1:62">
      <c r="A49" s="8" t="s">
        <v>86</v>
      </c>
      <c r="B49" s="9">
        <v>36</v>
      </c>
      <c r="C49" s="9"/>
      <c r="D49" s="9"/>
      <c r="E49" s="9"/>
      <c r="F49" s="9"/>
      <c r="G49" s="9">
        <v>36</v>
      </c>
      <c r="H49">
        <f t="shared" si="2"/>
        <v>36</v>
      </c>
      <c r="J49" s="8" t="s">
        <v>149</v>
      </c>
      <c r="K49" s="10"/>
      <c r="L49" s="10"/>
      <c r="M49" s="10">
        <v>14989</v>
      </c>
      <c r="N49" s="10">
        <v>1573</v>
      </c>
      <c r="O49" s="10"/>
      <c r="P49" s="10">
        <v>16562</v>
      </c>
      <c r="Q49" s="10"/>
      <c r="R49" s="10"/>
      <c r="S49" s="10"/>
      <c r="AK49" s="8" t="s">
        <v>149</v>
      </c>
      <c r="AL49" s="10"/>
      <c r="AM49" s="10"/>
      <c r="AN49" s="10">
        <v>14989</v>
      </c>
      <c r="AO49" s="10">
        <v>1573</v>
      </c>
      <c r="AP49" s="10"/>
      <c r="AQ49" s="10">
        <v>16562</v>
      </c>
      <c r="AR49">
        <f t="shared" si="5"/>
        <v>0</v>
      </c>
      <c r="AS49">
        <f t="shared" si="6"/>
        <v>0</v>
      </c>
      <c r="AT49">
        <f t="shared" si="7"/>
        <v>1</v>
      </c>
      <c r="AU49">
        <f t="shared" si="8"/>
        <v>1</v>
      </c>
      <c r="AV49">
        <f t="shared" si="9"/>
        <v>0</v>
      </c>
      <c r="AW49">
        <f t="shared" si="10"/>
        <v>2</v>
      </c>
      <c r="BD49" s="8" t="s">
        <v>135</v>
      </c>
      <c r="BE49" s="10"/>
      <c r="BF49" s="10">
        <v>2870</v>
      </c>
      <c r="BG49" s="10"/>
      <c r="BH49" s="10"/>
      <c r="BI49" s="10"/>
      <c r="BJ49" s="10">
        <v>2870</v>
      </c>
    </row>
    <row r="50" spans="1:62">
      <c r="A50" s="8" t="s">
        <v>160</v>
      </c>
      <c r="B50" s="9"/>
      <c r="C50" s="9"/>
      <c r="D50" s="9">
        <v>30</v>
      </c>
      <c r="E50" s="9"/>
      <c r="F50" s="9"/>
      <c r="G50" s="9">
        <v>30</v>
      </c>
      <c r="H50">
        <f t="shared" si="2"/>
        <v>30</v>
      </c>
      <c r="J50" s="8" t="s">
        <v>175</v>
      </c>
      <c r="K50" s="10"/>
      <c r="L50" s="10"/>
      <c r="M50" s="10"/>
      <c r="N50" s="10">
        <v>16274</v>
      </c>
      <c r="O50" s="10"/>
      <c r="P50" s="10">
        <v>16274</v>
      </c>
      <c r="Q50" s="10"/>
      <c r="R50" s="10"/>
      <c r="S50" s="10"/>
      <c r="AK50" s="8" t="s">
        <v>175</v>
      </c>
      <c r="AL50" s="10"/>
      <c r="AM50" s="10"/>
      <c r="AN50" s="10"/>
      <c r="AO50" s="10">
        <v>16274</v>
      </c>
      <c r="AP50" s="10"/>
      <c r="AQ50" s="10">
        <v>16274</v>
      </c>
      <c r="AR50">
        <f t="shared" si="5"/>
        <v>0</v>
      </c>
      <c r="AS50">
        <f t="shared" si="6"/>
        <v>0</v>
      </c>
      <c r="AT50">
        <f t="shared" si="7"/>
        <v>0</v>
      </c>
      <c r="AU50">
        <f t="shared" si="8"/>
        <v>1</v>
      </c>
      <c r="AV50">
        <f t="shared" si="9"/>
        <v>0</v>
      </c>
      <c r="AW50">
        <f t="shared" si="10"/>
        <v>1</v>
      </c>
      <c r="BD50" s="8" t="s">
        <v>210</v>
      </c>
      <c r="BE50" s="10"/>
      <c r="BF50" s="10"/>
      <c r="BG50" s="10"/>
      <c r="BH50" s="10"/>
      <c r="BI50" s="10">
        <v>2740</v>
      </c>
      <c r="BJ50" s="10">
        <v>2740</v>
      </c>
    </row>
    <row r="51" spans="1:62">
      <c r="A51" s="8" t="s">
        <v>142</v>
      </c>
      <c r="B51" s="9"/>
      <c r="C51" s="9"/>
      <c r="D51" s="9">
        <v>28</v>
      </c>
      <c r="E51" s="9"/>
      <c r="F51" s="9"/>
      <c r="G51" s="9">
        <v>28</v>
      </c>
      <c r="H51">
        <f t="shared" si="2"/>
        <v>28</v>
      </c>
      <c r="J51" s="8" t="s">
        <v>157</v>
      </c>
      <c r="K51" s="10"/>
      <c r="L51" s="10"/>
      <c r="M51" s="10">
        <v>14894</v>
      </c>
      <c r="N51" s="10"/>
      <c r="O51" s="10"/>
      <c r="P51" s="10">
        <v>14894</v>
      </c>
      <c r="Q51" s="10"/>
      <c r="R51" s="10"/>
      <c r="S51" s="10"/>
      <c r="AK51" s="8" t="s">
        <v>157</v>
      </c>
      <c r="AL51" s="10"/>
      <c r="AM51" s="10"/>
      <c r="AN51" s="10">
        <v>14894</v>
      </c>
      <c r="AO51" s="10"/>
      <c r="AP51" s="10"/>
      <c r="AQ51" s="10">
        <v>14894</v>
      </c>
      <c r="AR51">
        <f t="shared" si="5"/>
        <v>0</v>
      </c>
      <c r="AS51">
        <f t="shared" si="6"/>
        <v>0</v>
      </c>
      <c r="AT51">
        <f t="shared" si="7"/>
        <v>1</v>
      </c>
      <c r="AU51">
        <f t="shared" si="8"/>
        <v>0</v>
      </c>
      <c r="AV51">
        <f t="shared" si="9"/>
        <v>0</v>
      </c>
      <c r="AW51">
        <f t="shared" si="10"/>
        <v>1</v>
      </c>
      <c r="BD51" s="8" t="s">
        <v>77</v>
      </c>
      <c r="BE51" s="10">
        <v>126</v>
      </c>
      <c r="BF51" s="10">
        <v>648</v>
      </c>
      <c r="BG51" s="10"/>
      <c r="BH51" s="10">
        <v>1107</v>
      </c>
      <c r="BI51" s="10">
        <v>322</v>
      </c>
      <c r="BJ51" s="10">
        <v>2203</v>
      </c>
    </row>
    <row r="52" spans="1:62">
      <c r="A52" s="8" t="s">
        <v>49</v>
      </c>
      <c r="B52" s="9">
        <v>16</v>
      </c>
      <c r="C52" s="9">
        <v>6</v>
      </c>
      <c r="D52" s="9">
        <v>4</v>
      </c>
      <c r="E52" s="9">
        <v>2</v>
      </c>
      <c r="F52" s="9"/>
      <c r="G52" s="9">
        <v>28</v>
      </c>
      <c r="H52">
        <f t="shared" si="2"/>
        <v>16</v>
      </c>
      <c r="J52" s="8" t="s">
        <v>119</v>
      </c>
      <c r="K52" s="10"/>
      <c r="L52" s="10">
        <v>13955</v>
      </c>
      <c r="M52" s="10"/>
      <c r="N52" s="10"/>
      <c r="O52" s="10"/>
      <c r="P52" s="10">
        <v>13955</v>
      </c>
      <c r="Q52" s="10"/>
      <c r="R52" s="10"/>
      <c r="S52" s="10"/>
      <c r="AK52" s="8" t="s">
        <v>119</v>
      </c>
      <c r="AL52" s="10"/>
      <c r="AM52" s="10">
        <v>13955</v>
      </c>
      <c r="AN52" s="10"/>
      <c r="AO52" s="10"/>
      <c r="AP52" s="10"/>
      <c r="AQ52" s="10">
        <v>13955</v>
      </c>
      <c r="AR52">
        <f t="shared" si="5"/>
        <v>0</v>
      </c>
      <c r="AS52">
        <f t="shared" si="6"/>
        <v>1</v>
      </c>
      <c r="AT52">
        <f t="shared" si="7"/>
        <v>0</v>
      </c>
      <c r="AU52">
        <f t="shared" si="8"/>
        <v>0</v>
      </c>
      <c r="AV52">
        <f t="shared" si="9"/>
        <v>0</v>
      </c>
      <c r="AW52">
        <f t="shared" si="10"/>
        <v>1</v>
      </c>
      <c r="BD52" s="8" t="s">
        <v>61</v>
      </c>
      <c r="BE52" s="10">
        <v>2029</v>
      </c>
      <c r="BF52" s="10"/>
      <c r="BG52" s="10"/>
      <c r="BH52" s="10"/>
      <c r="BI52" s="10"/>
      <c r="BJ52" s="10">
        <v>2029</v>
      </c>
    </row>
    <row r="53" spans="1:62">
      <c r="A53" s="8" t="s">
        <v>114</v>
      </c>
      <c r="B53" s="9"/>
      <c r="C53" s="9">
        <v>8</v>
      </c>
      <c r="D53" s="9">
        <v>3</v>
      </c>
      <c r="E53" s="9">
        <v>3</v>
      </c>
      <c r="F53" s="9">
        <v>13</v>
      </c>
      <c r="G53" s="9">
        <v>27</v>
      </c>
      <c r="H53">
        <f t="shared" si="2"/>
        <v>13</v>
      </c>
      <c r="J53" s="8" t="s">
        <v>41</v>
      </c>
      <c r="K53" s="10">
        <v>10529</v>
      </c>
      <c r="L53" s="10">
        <v>2983</v>
      </c>
      <c r="M53" s="10"/>
      <c r="N53" s="10"/>
      <c r="O53" s="10"/>
      <c r="P53" s="10">
        <v>13512</v>
      </c>
      <c r="Q53" s="10"/>
      <c r="R53" s="10"/>
      <c r="S53" s="10"/>
      <c r="AK53" s="8" t="s">
        <v>41</v>
      </c>
      <c r="AL53" s="10">
        <v>10529</v>
      </c>
      <c r="AM53" s="10">
        <v>2983</v>
      </c>
      <c r="AN53" s="10"/>
      <c r="AO53" s="10"/>
      <c r="AP53" s="10"/>
      <c r="AQ53" s="10">
        <v>13512</v>
      </c>
      <c r="AR53">
        <f t="shared" si="5"/>
        <v>1</v>
      </c>
      <c r="AS53">
        <f t="shared" si="6"/>
        <v>1</v>
      </c>
      <c r="AT53">
        <f t="shared" si="7"/>
        <v>0</v>
      </c>
      <c r="AU53">
        <f t="shared" si="8"/>
        <v>0</v>
      </c>
      <c r="AV53">
        <f t="shared" si="9"/>
        <v>0</v>
      </c>
      <c r="AW53">
        <f t="shared" si="10"/>
        <v>2</v>
      </c>
      <c r="BD53" s="8" t="s">
        <v>168</v>
      </c>
      <c r="BE53" s="10"/>
      <c r="BF53" s="10"/>
      <c r="BG53" s="10">
        <v>1810</v>
      </c>
      <c r="BH53" s="10"/>
      <c r="BI53" s="10"/>
      <c r="BJ53" s="10">
        <v>1810</v>
      </c>
    </row>
    <row r="54" spans="1:62">
      <c r="A54" s="8" t="s">
        <v>92</v>
      </c>
      <c r="B54" s="9">
        <v>27</v>
      </c>
      <c r="C54" s="9"/>
      <c r="D54" s="9"/>
      <c r="E54" s="9"/>
      <c r="F54" s="9"/>
      <c r="G54" s="9">
        <v>27</v>
      </c>
      <c r="H54">
        <f t="shared" si="2"/>
        <v>27</v>
      </c>
      <c r="J54" s="8" t="s">
        <v>114</v>
      </c>
      <c r="K54" s="10"/>
      <c r="L54" s="10">
        <v>5495</v>
      </c>
      <c r="M54" s="10">
        <v>1911</v>
      </c>
      <c r="N54" s="10">
        <v>2814</v>
      </c>
      <c r="O54" s="10">
        <v>3249</v>
      </c>
      <c r="P54" s="10">
        <v>13469</v>
      </c>
      <c r="Q54" s="10"/>
      <c r="R54" s="10"/>
      <c r="S54" s="10"/>
      <c r="AK54" s="8" t="s">
        <v>114</v>
      </c>
      <c r="AL54" s="10"/>
      <c r="AM54" s="10">
        <v>5495</v>
      </c>
      <c r="AN54" s="10">
        <v>1911</v>
      </c>
      <c r="AO54" s="10">
        <v>2814</v>
      </c>
      <c r="AP54" s="10">
        <v>3249</v>
      </c>
      <c r="AQ54" s="10">
        <v>13469</v>
      </c>
      <c r="AR54">
        <f t="shared" si="5"/>
        <v>0</v>
      </c>
      <c r="AS54">
        <f t="shared" si="6"/>
        <v>1</v>
      </c>
      <c r="AT54">
        <f t="shared" si="7"/>
        <v>1</v>
      </c>
      <c r="AU54">
        <f t="shared" si="8"/>
        <v>1</v>
      </c>
      <c r="AV54">
        <f t="shared" si="9"/>
        <v>1</v>
      </c>
      <c r="AW54">
        <f t="shared" si="10"/>
        <v>4</v>
      </c>
      <c r="BD54" s="8" t="s">
        <v>138</v>
      </c>
      <c r="BE54" s="10"/>
      <c r="BF54" s="10">
        <v>1248</v>
      </c>
      <c r="BG54" s="10"/>
      <c r="BH54" s="10"/>
      <c r="BI54" s="10"/>
      <c r="BJ54" s="10">
        <v>1248</v>
      </c>
    </row>
    <row r="55" spans="1:62">
      <c r="A55" s="8" t="s">
        <v>80</v>
      </c>
      <c r="B55" s="9">
        <v>26</v>
      </c>
      <c r="C55" s="9"/>
      <c r="D55" s="9"/>
      <c r="E55" s="9"/>
      <c r="F55" s="9"/>
      <c r="G55" s="9">
        <v>26</v>
      </c>
      <c r="H55">
        <f t="shared" si="2"/>
        <v>26</v>
      </c>
      <c r="J55" s="8" t="s">
        <v>120</v>
      </c>
      <c r="K55" s="10"/>
      <c r="L55" s="10">
        <v>13074</v>
      </c>
      <c r="M55" s="10"/>
      <c r="N55" s="10"/>
      <c r="O55" s="10"/>
      <c r="P55" s="10">
        <v>13074</v>
      </c>
      <c r="Q55" s="10"/>
      <c r="R55" s="10"/>
      <c r="S55" s="10"/>
      <c r="AK55" s="8" t="s">
        <v>120</v>
      </c>
      <c r="AL55" s="10"/>
      <c r="AM55" s="10">
        <v>13074</v>
      </c>
      <c r="AN55" s="10"/>
      <c r="AO55" s="10"/>
      <c r="AP55" s="10"/>
      <c r="AQ55" s="10">
        <v>13074</v>
      </c>
      <c r="AR55">
        <f t="shared" si="5"/>
        <v>0</v>
      </c>
      <c r="AS55">
        <f t="shared" si="6"/>
        <v>1</v>
      </c>
      <c r="AT55">
        <f t="shared" si="7"/>
        <v>0</v>
      </c>
      <c r="AU55">
        <f t="shared" si="8"/>
        <v>0</v>
      </c>
      <c r="AV55">
        <f t="shared" si="9"/>
        <v>0</v>
      </c>
      <c r="AW55">
        <f t="shared" si="10"/>
        <v>1</v>
      </c>
      <c r="BD55" s="8" t="s">
        <v>180</v>
      </c>
      <c r="BE55" s="10"/>
      <c r="BF55" s="10"/>
      <c r="BG55" s="10"/>
      <c r="BH55" s="10">
        <v>1234</v>
      </c>
      <c r="BI55" s="10"/>
      <c r="BJ55" s="10">
        <v>1234</v>
      </c>
    </row>
    <row r="56" spans="1:62">
      <c r="A56" s="8" t="s">
        <v>78</v>
      </c>
      <c r="B56" s="9">
        <v>26</v>
      </c>
      <c r="C56" s="9"/>
      <c r="D56" s="9"/>
      <c r="E56" s="9"/>
      <c r="F56" s="9"/>
      <c r="G56" s="9">
        <v>26</v>
      </c>
      <c r="H56">
        <f t="shared" si="2"/>
        <v>26</v>
      </c>
      <c r="J56" s="8" t="s">
        <v>214</v>
      </c>
      <c r="K56" s="10"/>
      <c r="L56" s="10"/>
      <c r="M56" s="10"/>
      <c r="N56" s="10"/>
      <c r="O56" s="10">
        <v>12791</v>
      </c>
      <c r="P56" s="10">
        <v>12791</v>
      </c>
      <c r="Q56" s="10"/>
      <c r="R56" s="10"/>
      <c r="S56" s="10"/>
      <c r="AK56" s="8" t="s">
        <v>214</v>
      </c>
      <c r="AL56" s="10"/>
      <c r="AM56" s="10"/>
      <c r="AN56" s="10"/>
      <c r="AO56" s="10"/>
      <c r="AP56" s="10">
        <v>12791</v>
      </c>
      <c r="AQ56" s="10">
        <v>12791</v>
      </c>
      <c r="AR56">
        <f t="shared" si="5"/>
        <v>0</v>
      </c>
      <c r="AS56">
        <f t="shared" si="6"/>
        <v>0</v>
      </c>
      <c r="AT56">
        <f t="shared" si="7"/>
        <v>0</v>
      </c>
      <c r="AU56">
        <f t="shared" si="8"/>
        <v>0</v>
      </c>
      <c r="AV56">
        <f t="shared" si="9"/>
        <v>1</v>
      </c>
      <c r="AW56">
        <f t="shared" si="10"/>
        <v>1</v>
      </c>
      <c r="BD56" s="8" t="s">
        <v>100</v>
      </c>
      <c r="BE56" s="10">
        <v>1041</v>
      </c>
      <c r="BF56" s="10"/>
      <c r="BG56" s="10"/>
      <c r="BH56" s="10"/>
      <c r="BI56" s="10"/>
      <c r="BJ56" s="10">
        <v>1041</v>
      </c>
    </row>
    <row r="57" spans="1:62">
      <c r="A57" s="8" t="s">
        <v>157</v>
      </c>
      <c r="B57" s="9"/>
      <c r="C57" s="9"/>
      <c r="D57" s="9">
        <v>26</v>
      </c>
      <c r="E57" s="9"/>
      <c r="F57" s="9"/>
      <c r="G57" s="9">
        <v>26</v>
      </c>
      <c r="H57">
        <f t="shared" si="2"/>
        <v>26</v>
      </c>
      <c r="J57" s="8" t="s">
        <v>111</v>
      </c>
      <c r="K57" s="10"/>
      <c r="L57" s="10">
        <v>7774</v>
      </c>
      <c r="M57" s="10">
        <v>4882</v>
      </c>
      <c r="N57" s="10"/>
      <c r="O57" s="10"/>
      <c r="P57" s="10">
        <v>12656</v>
      </c>
      <c r="Q57" s="10"/>
      <c r="R57" s="10"/>
      <c r="S57" s="10"/>
      <c r="AK57" s="8" t="s">
        <v>111</v>
      </c>
      <c r="AL57" s="10"/>
      <c r="AM57" s="10">
        <v>7774</v>
      </c>
      <c r="AN57" s="10">
        <v>4882</v>
      </c>
      <c r="AO57" s="10"/>
      <c r="AP57" s="10"/>
      <c r="AQ57" s="10">
        <v>12656</v>
      </c>
      <c r="AR57">
        <f t="shared" si="5"/>
        <v>0</v>
      </c>
      <c r="AS57">
        <f t="shared" si="6"/>
        <v>1</v>
      </c>
      <c r="AT57">
        <f t="shared" si="7"/>
        <v>1</v>
      </c>
      <c r="AU57">
        <f t="shared" si="8"/>
        <v>0</v>
      </c>
      <c r="AV57">
        <f t="shared" si="9"/>
        <v>0</v>
      </c>
      <c r="AW57">
        <f t="shared" si="10"/>
        <v>2</v>
      </c>
      <c r="BD57" s="8" t="s">
        <v>222</v>
      </c>
      <c r="BE57" s="10"/>
      <c r="BF57" s="10"/>
      <c r="BG57" s="10"/>
      <c r="BH57" s="10"/>
      <c r="BI57" s="10">
        <v>847</v>
      </c>
      <c r="BJ57" s="10">
        <v>847</v>
      </c>
    </row>
    <row r="58" spans="1:62">
      <c r="A58" s="8" t="s">
        <v>116</v>
      </c>
      <c r="B58" s="9"/>
      <c r="C58" s="9">
        <v>14</v>
      </c>
      <c r="D58" s="9">
        <v>11</v>
      </c>
      <c r="E58" s="9"/>
      <c r="F58" s="9"/>
      <c r="G58" s="9">
        <v>25</v>
      </c>
      <c r="H58">
        <f t="shared" si="2"/>
        <v>14</v>
      </c>
      <c r="J58" s="8" t="s">
        <v>160</v>
      </c>
      <c r="K58" s="10"/>
      <c r="L58" s="10"/>
      <c r="M58" s="10">
        <v>12554</v>
      </c>
      <c r="N58" s="10"/>
      <c r="O58" s="10"/>
      <c r="P58" s="10">
        <v>12554</v>
      </c>
      <c r="Q58" s="10"/>
      <c r="R58" s="10"/>
      <c r="S58" s="10"/>
      <c r="AK58" s="8" t="s">
        <v>160</v>
      </c>
      <c r="AL58" s="10"/>
      <c r="AM58" s="10"/>
      <c r="AN58" s="10">
        <v>12554</v>
      </c>
      <c r="AO58" s="10"/>
      <c r="AP58" s="10"/>
      <c r="AQ58" s="10">
        <v>12554</v>
      </c>
      <c r="AR58">
        <f t="shared" si="5"/>
        <v>0</v>
      </c>
      <c r="AS58">
        <f t="shared" si="6"/>
        <v>0</v>
      </c>
      <c r="AT58">
        <f t="shared" si="7"/>
        <v>1</v>
      </c>
      <c r="AU58">
        <f t="shared" si="8"/>
        <v>0</v>
      </c>
      <c r="AV58">
        <f t="shared" si="9"/>
        <v>0</v>
      </c>
      <c r="AW58">
        <f t="shared" si="10"/>
        <v>1</v>
      </c>
      <c r="BD58" s="8" t="s">
        <v>193</v>
      </c>
      <c r="BE58" s="10"/>
      <c r="BF58" s="10"/>
      <c r="BG58" s="10"/>
      <c r="BH58" s="10">
        <v>685</v>
      </c>
      <c r="BI58" s="10"/>
      <c r="BJ58" s="10">
        <v>685</v>
      </c>
    </row>
    <row r="59" spans="1:62">
      <c r="A59" s="8" t="s">
        <v>88</v>
      </c>
      <c r="B59" s="9">
        <v>24</v>
      </c>
      <c r="C59" s="9"/>
      <c r="D59" s="9"/>
      <c r="E59" s="9"/>
      <c r="F59" s="9"/>
      <c r="G59" s="9">
        <v>24</v>
      </c>
      <c r="H59">
        <f t="shared" si="2"/>
        <v>24</v>
      </c>
      <c r="J59" s="8" t="s">
        <v>58</v>
      </c>
      <c r="K59" s="10">
        <v>2401</v>
      </c>
      <c r="L59" s="10">
        <v>2248</v>
      </c>
      <c r="M59" s="10">
        <v>7761</v>
      </c>
      <c r="N59" s="10">
        <v>39</v>
      </c>
      <c r="O59" s="10">
        <v>76</v>
      </c>
      <c r="P59" s="10">
        <v>12525</v>
      </c>
      <c r="Q59" s="10"/>
      <c r="R59" s="10"/>
      <c r="S59" s="10"/>
      <c r="AK59" s="8" t="s">
        <v>58</v>
      </c>
      <c r="AL59" s="10">
        <v>2401</v>
      </c>
      <c r="AM59" s="10">
        <v>2248</v>
      </c>
      <c r="AN59" s="10">
        <v>7761</v>
      </c>
      <c r="AO59" s="10">
        <v>39</v>
      </c>
      <c r="AP59" s="10">
        <v>76</v>
      </c>
      <c r="AQ59" s="10">
        <v>12525</v>
      </c>
      <c r="AR59">
        <f t="shared" si="5"/>
        <v>1</v>
      </c>
      <c r="AS59">
        <f t="shared" si="6"/>
        <v>1</v>
      </c>
      <c r="AT59">
        <f t="shared" si="7"/>
        <v>1</v>
      </c>
      <c r="AU59">
        <f t="shared" si="8"/>
        <v>1</v>
      </c>
      <c r="AV59">
        <f t="shared" si="9"/>
        <v>1</v>
      </c>
      <c r="AW59">
        <f t="shared" si="10"/>
        <v>5</v>
      </c>
      <c r="AX59" s="15">
        <f>AM59/AL59-1</f>
        <v>-6.372344856309875E-2</v>
      </c>
      <c r="AY59" s="15">
        <f>AN59/AM59-1</f>
        <v>2.4524021352313166</v>
      </c>
      <c r="AZ59" s="15">
        <f>AO59/AN59-1</f>
        <v>-0.99497487437185927</v>
      </c>
      <c r="BA59" s="15">
        <f>AP59/AO59-1</f>
        <v>0.94871794871794868</v>
      </c>
      <c r="BB59" s="15">
        <f>AVERAGE(AX59:BA59)</f>
        <v>0.58560544025357686</v>
      </c>
      <c r="BD59" s="8" t="s">
        <v>75</v>
      </c>
      <c r="BE59" s="10">
        <v>176</v>
      </c>
      <c r="BF59" s="10">
        <v>494</v>
      </c>
      <c r="BG59" s="10"/>
      <c r="BH59" s="10"/>
      <c r="BI59" s="10"/>
      <c r="BJ59" s="10">
        <v>670</v>
      </c>
    </row>
    <row r="60" spans="1:62">
      <c r="A60" s="8" t="s">
        <v>122</v>
      </c>
      <c r="B60" s="9"/>
      <c r="C60" s="9">
        <v>23</v>
      </c>
      <c r="D60" s="9"/>
      <c r="E60" s="9"/>
      <c r="F60" s="9"/>
      <c r="G60" s="9">
        <v>23</v>
      </c>
      <c r="H60">
        <f t="shared" si="2"/>
        <v>23</v>
      </c>
      <c r="J60" s="8" t="s">
        <v>177</v>
      </c>
      <c r="K60" s="10"/>
      <c r="L60" s="10"/>
      <c r="M60" s="10"/>
      <c r="N60" s="10">
        <v>10581</v>
      </c>
      <c r="O60" s="10">
        <v>1830</v>
      </c>
      <c r="P60" s="10">
        <v>12411</v>
      </c>
      <c r="Q60" s="10"/>
      <c r="R60" s="10"/>
      <c r="S60" s="10"/>
      <c r="AK60" s="8" t="s">
        <v>177</v>
      </c>
      <c r="AL60" s="10"/>
      <c r="AM60" s="10"/>
      <c r="AN60" s="10"/>
      <c r="AO60" s="10">
        <v>10581</v>
      </c>
      <c r="AP60" s="10">
        <v>1830</v>
      </c>
      <c r="AQ60" s="10">
        <v>12411</v>
      </c>
      <c r="AR60">
        <f t="shared" si="5"/>
        <v>0</v>
      </c>
      <c r="AS60">
        <f t="shared" si="6"/>
        <v>0</v>
      </c>
      <c r="AT60">
        <f t="shared" si="7"/>
        <v>0</v>
      </c>
      <c r="AU60">
        <f t="shared" si="8"/>
        <v>1</v>
      </c>
      <c r="AV60">
        <f t="shared" si="9"/>
        <v>1</v>
      </c>
      <c r="AW60">
        <f t="shared" si="10"/>
        <v>2</v>
      </c>
      <c r="BD60" s="8" t="s">
        <v>171</v>
      </c>
      <c r="BE60" s="10"/>
      <c r="BF60" s="10"/>
      <c r="BG60" s="10">
        <v>332</v>
      </c>
      <c r="BH60" s="10"/>
      <c r="BI60" s="10"/>
      <c r="BJ60" s="10">
        <v>332</v>
      </c>
    </row>
    <row r="61" spans="1:62">
      <c r="A61" s="8" t="s">
        <v>109</v>
      </c>
      <c r="B61" s="9"/>
      <c r="C61" s="9">
        <v>21</v>
      </c>
      <c r="D61" s="9"/>
      <c r="E61" s="9">
        <v>1</v>
      </c>
      <c r="F61" s="9"/>
      <c r="G61" s="9">
        <v>22</v>
      </c>
      <c r="H61">
        <f t="shared" si="2"/>
        <v>21</v>
      </c>
      <c r="J61" s="8" t="s">
        <v>122</v>
      </c>
      <c r="K61" s="10"/>
      <c r="L61" s="10">
        <v>11394</v>
      </c>
      <c r="M61" s="10"/>
      <c r="N61" s="10"/>
      <c r="O61" s="10"/>
      <c r="P61" s="10">
        <v>11394</v>
      </c>
      <c r="Q61" s="10"/>
      <c r="R61" s="10"/>
      <c r="S61" s="10"/>
      <c r="AK61" s="8" t="s">
        <v>122</v>
      </c>
      <c r="AL61" s="10"/>
      <c r="AM61" s="10">
        <v>11394</v>
      </c>
      <c r="AN61" s="10"/>
      <c r="AO61" s="10"/>
      <c r="AP61" s="10"/>
      <c r="AQ61" s="10">
        <v>11394</v>
      </c>
      <c r="AR61">
        <f t="shared" si="5"/>
        <v>0</v>
      </c>
      <c r="AS61">
        <f t="shared" si="6"/>
        <v>1</v>
      </c>
      <c r="AT61">
        <f t="shared" si="7"/>
        <v>0</v>
      </c>
      <c r="AU61">
        <f t="shared" si="8"/>
        <v>0</v>
      </c>
      <c r="AV61">
        <f t="shared" si="9"/>
        <v>0</v>
      </c>
      <c r="AW61">
        <f t="shared" si="10"/>
        <v>1</v>
      </c>
      <c r="BD61" s="8" t="s">
        <v>71</v>
      </c>
      <c r="BE61" s="10">
        <v>253</v>
      </c>
      <c r="BF61" s="10"/>
      <c r="BG61" s="10"/>
      <c r="BH61" s="10"/>
      <c r="BI61" s="10"/>
      <c r="BJ61" s="10">
        <v>253</v>
      </c>
    </row>
    <row r="62" spans="1:62">
      <c r="A62" s="8" t="s">
        <v>83</v>
      </c>
      <c r="B62" s="9">
        <v>21</v>
      </c>
      <c r="C62" s="9"/>
      <c r="D62" s="9"/>
      <c r="E62" s="9"/>
      <c r="F62" s="9"/>
      <c r="G62" s="9">
        <v>21</v>
      </c>
      <c r="H62">
        <f t="shared" si="2"/>
        <v>21</v>
      </c>
      <c r="J62" s="8" t="s">
        <v>162</v>
      </c>
      <c r="K62" s="10"/>
      <c r="L62" s="10"/>
      <c r="M62" s="10">
        <v>11322</v>
      </c>
      <c r="N62" s="10"/>
      <c r="O62" s="10"/>
      <c r="P62" s="10">
        <v>11322</v>
      </c>
      <c r="Q62" s="10"/>
      <c r="R62" s="10"/>
      <c r="S62" s="10"/>
      <c r="AK62" s="8" t="s">
        <v>162</v>
      </c>
      <c r="AL62" s="10"/>
      <c r="AM62" s="10"/>
      <c r="AN62" s="10">
        <v>11322</v>
      </c>
      <c r="AO62" s="10"/>
      <c r="AP62" s="10"/>
      <c r="AQ62" s="10">
        <v>11322</v>
      </c>
      <c r="AR62">
        <f t="shared" si="5"/>
        <v>0</v>
      </c>
      <c r="AS62">
        <f t="shared" si="6"/>
        <v>0</v>
      </c>
      <c r="AT62">
        <f t="shared" si="7"/>
        <v>1</v>
      </c>
      <c r="AU62">
        <f t="shared" si="8"/>
        <v>0</v>
      </c>
      <c r="AV62">
        <f t="shared" si="9"/>
        <v>0</v>
      </c>
      <c r="AW62">
        <f t="shared" si="10"/>
        <v>1</v>
      </c>
      <c r="BD62" s="8" t="s">
        <v>196</v>
      </c>
      <c r="BE62" s="10"/>
      <c r="BF62" s="10"/>
      <c r="BG62" s="10"/>
      <c r="BH62" s="10">
        <v>246</v>
      </c>
      <c r="BI62" s="10"/>
      <c r="BJ62" s="10">
        <v>246</v>
      </c>
    </row>
    <row r="63" spans="1:62">
      <c r="A63" s="8" t="s">
        <v>155</v>
      </c>
      <c r="B63" s="9"/>
      <c r="C63" s="9"/>
      <c r="D63" s="9">
        <v>20</v>
      </c>
      <c r="E63" s="9"/>
      <c r="F63" s="9"/>
      <c r="G63" s="9">
        <v>20</v>
      </c>
      <c r="H63">
        <f t="shared" si="2"/>
        <v>20</v>
      </c>
      <c r="J63" s="8" t="s">
        <v>125</v>
      </c>
      <c r="K63" s="10"/>
      <c r="L63" s="10">
        <v>10825</v>
      </c>
      <c r="M63" s="10"/>
      <c r="N63" s="10"/>
      <c r="O63" s="10"/>
      <c r="P63" s="10">
        <v>10825</v>
      </c>
      <c r="Q63" s="10"/>
      <c r="R63" s="10"/>
      <c r="S63" s="10"/>
      <c r="AK63" s="8" t="s">
        <v>125</v>
      </c>
      <c r="AL63" s="10"/>
      <c r="AM63" s="10">
        <v>10825</v>
      </c>
      <c r="AN63" s="10"/>
      <c r="AO63" s="10"/>
      <c r="AP63" s="10"/>
      <c r="AQ63" s="10">
        <v>10825</v>
      </c>
      <c r="AR63">
        <f t="shared" si="5"/>
        <v>0</v>
      </c>
      <c r="AS63">
        <f t="shared" si="6"/>
        <v>1</v>
      </c>
      <c r="AT63">
        <f t="shared" si="7"/>
        <v>0</v>
      </c>
      <c r="AU63">
        <f t="shared" si="8"/>
        <v>0</v>
      </c>
      <c r="AV63">
        <f t="shared" si="9"/>
        <v>0</v>
      </c>
      <c r="AW63">
        <f t="shared" si="10"/>
        <v>1</v>
      </c>
      <c r="BD63" s="8" t="s">
        <v>73</v>
      </c>
      <c r="BE63" s="10">
        <v>186</v>
      </c>
      <c r="BF63" s="10"/>
      <c r="BG63" s="10"/>
      <c r="BH63" s="10"/>
      <c r="BI63" s="10"/>
      <c r="BJ63" s="10">
        <v>186</v>
      </c>
    </row>
    <row r="64" spans="1:62">
      <c r="A64" s="8" t="s">
        <v>120</v>
      </c>
      <c r="B64" s="9"/>
      <c r="C64" s="9">
        <v>20</v>
      </c>
      <c r="D64" s="9"/>
      <c r="E64" s="9"/>
      <c r="F64" s="9"/>
      <c r="G64" s="9">
        <v>20</v>
      </c>
      <c r="H64">
        <f t="shared" si="2"/>
        <v>20</v>
      </c>
      <c r="J64" s="8" t="s">
        <v>109</v>
      </c>
      <c r="K64" s="10"/>
      <c r="L64" s="10">
        <v>10479</v>
      </c>
      <c r="M64" s="10"/>
      <c r="N64" s="10">
        <v>273</v>
      </c>
      <c r="O64" s="10"/>
      <c r="P64" s="10">
        <v>10752</v>
      </c>
      <c r="Q64" s="10"/>
      <c r="R64" s="10"/>
      <c r="S64" s="10"/>
      <c r="AK64" s="8" t="s">
        <v>109</v>
      </c>
      <c r="AL64" s="10"/>
      <c r="AM64" s="10">
        <v>10479</v>
      </c>
      <c r="AN64" s="10"/>
      <c r="AO64" s="10">
        <v>273</v>
      </c>
      <c r="AP64" s="10"/>
      <c r="AQ64" s="10">
        <v>10752</v>
      </c>
      <c r="AR64">
        <f t="shared" si="5"/>
        <v>0</v>
      </c>
      <c r="AS64">
        <f t="shared" si="6"/>
        <v>1</v>
      </c>
      <c r="AT64">
        <f t="shared" si="7"/>
        <v>0</v>
      </c>
      <c r="AU64">
        <f t="shared" si="8"/>
        <v>1</v>
      </c>
      <c r="AV64">
        <f t="shared" si="9"/>
        <v>0</v>
      </c>
      <c r="AW64">
        <f t="shared" si="10"/>
        <v>2</v>
      </c>
      <c r="BD64" s="8" t="s">
        <v>102</v>
      </c>
      <c r="BE64" s="10">
        <v>31</v>
      </c>
      <c r="BF64" s="10"/>
      <c r="BG64" s="10"/>
      <c r="BH64" s="10"/>
      <c r="BI64" s="10"/>
      <c r="BJ64" s="10">
        <v>31</v>
      </c>
    </row>
    <row r="65" spans="1:62">
      <c r="A65" s="8" t="s">
        <v>215</v>
      </c>
      <c r="B65" s="9"/>
      <c r="C65" s="9"/>
      <c r="D65" s="9"/>
      <c r="E65" s="9"/>
      <c r="F65" s="9">
        <v>19</v>
      </c>
      <c r="G65" s="9">
        <v>19</v>
      </c>
      <c r="H65">
        <f t="shared" si="2"/>
        <v>19</v>
      </c>
      <c r="J65" s="8" t="s">
        <v>43</v>
      </c>
      <c r="K65" s="10">
        <v>7227</v>
      </c>
      <c r="L65" s="10">
        <v>2225</v>
      </c>
      <c r="M65" s="10">
        <v>1063</v>
      </c>
      <c r="N65" s="10"/>
      <c r="O65" s="10"/>
      <c r="P65" s="10">
        <v>10515</v>
      </c>
      <c r="Q65" s="10"/>
      <c r="R65" s="10"/>
      <c r="S65" s="10"/>
      <c r="AK65" s="8" t="s">
        <v>43</v>
      </c>
      <c r="AL65" s="10">
        <v>7227</v>
      </c>
      <c r="AM65" s="10">
        <v>2225</v>
      </c>
      <c r="AN65" s="10">
        <v>1063</v>
      </c>
      <c r="AO65" s="10"/>
      <c r="AP65" s="10"/>
      <c r="AQ65" s="10">
        <v>10515</v>
      </c>
      <c r="AR65">
        <f t="shared" si="5"/>
        <v>1</v>
      </c>
      <c r="AS65">
        <f t="shared" si="6"/>
        <v>1</v>
      </c>
      <c r="AT65">
        <f t="shared" si="7"/>
        <v>1</v>
      </c>
      <c r="AU65">
        <f t="shared" si="8"/>
        <v>0</v>
      </c>
      <c r="AV65">
        <f t="shared" si="9"/>
        <v>0</v>
      </c>
      <c r="AW65">
        <f t="shared" si="10"/>
        <v>3</v>
      </c>
      <c r="BD65" s="8" t="s">
        <v>226</v>
      </c>
      <c r="BE65" s="10">
        <v>13963219</v>
      </c>
      <c r="BF65" s="10">
        <v>11860181</v>
      </c>
      <c r="BG65" s="10">
        <v>18765200</v>
      </c>
      <c r="BH65" s="10">
        <v>35731799</v>
      </c>
      <c r="BI65" s="10">
        <v>26976172</v>
      </c>
      <c r="BJ65" s="10">
        <v>107296571</v>
      </c>
    </row>
    <row r="66" spans="1:62">
      <c r="A66" s="8" t="s">
        <v>151</v>
      </c>
      <c r="B66" s="9"/>
      <c r="C66" s="9"/>
      <c r="D66" s="9">
        <v>1</v>
      </c>
      <c r="E66" s="9"/>
      <c r="F66" s="9">
        <v>18</v>
      </c>
      <c r="G66" s="9">
        <v>19</v>
      </c>
      <c r="H66">
        <f t="shared" si="2"/>
        <v>18</v>
      </c>
      <c r="J66" s="8" t="s">
        <v>49</v>
      </c>
      <c r="K66" s="10">
        <v>4503</v>
      </c>
      <c r="L66" s="10">
        <v>1779</v>
      </c>
      <c r="M66" s="10">
        <v>1576</v>
      </c>
      <c r="N66" s="10">
        <v>1306</v>
      </c>
      <c r="O66" s="10"/>
      <c r="P66" s="10">
        <v>9164</v>
      </c>
      <c r="Q66" s="10"/>
      <c r="R66" s="10"/>
      <c r="S66" s="10"/>
      <c r="AK66" s="8" t="s">
        <v>49</v>
      </c>
      <c r="AL66" s="10">
        <v>4503</v>
      </c>
      <c r="AM66" s="10">
        <v>1779</v>
      </c>
      <c r="AN66" s="10">
        <v>1576</v>
      </c>
      <c r="AO66" s="10">
        <v>1306</v>
      </c>
      <c r="AP66" s="10"/>
      <c r="AQ66" s="10">
        <v>9164</v>
      </c>
      <c r="AR66">
        <f t="shared" si="5"/>
        <v>1</v>
      </c>
      <c r="AS66">
        <f t="shared" si="6"/>
        <v>1</v>
      </c>
      <c r="AT66">
        <f t="shared" si="7"/>
        <v>1</v>
      </c>
      <c r="AU66">
        <f t="shared" si="8"/>
        <v>1</v>
      </c>
      <c r="AV66">
        <f t="shared" si="9"/>
        <v>0</v>
      </c>
      <c r="AW66">
        <f t="shared" si="10"/>
        <v>4</v>
      </c>
    </row>
    <row r="67" spans="1:62">
      <c r="A67" s="8" t="s">
        <v>208</v>
      </c>
      <c r="B67" s="9"/>
      <c r="C67" s="9"/>
      <c r="D67" s="9"/>
      <c r="E67" s="9"/>
      <c r="F67" s="9">
        <v>19</v>
      </c>
      <c r="G67" s="9">
        <v>19</v>
      </c>
      <c r="H67">
        <f t="shared" si="2"/>
        <v>19</v>
      </c>
      <c r="J67" s="8" t="s">
        <v>182</v>
      </c>
      <c r="K67" s="10"/>
      <c r="L67" s="10"/>
      <c r="M67" s="10"/>
      <c r="N67" s="10">
        <v>9130</v>
      </c>
      <c r="O67" s="10"/>
      <c r="P67" s="10">
        <v>9130</v>
      </c>
      <c r="Q67" s="10"/>
      <c r="R67" s="10"/>
      <c r="S67" s="10"/>
      <c r="AK67" s="8" t="s">
        <v>182</v>
      </c>
      <c r="AL67" s="10"/>
      <c r="AM67" s="10"/>
      <c r="AN67" s="10"/>
      <c r="AO67" s="10">
        <v>9130</v>
      </c>
      <c r="AP67" s="10"/>
      <c r="AQ67" s="10">
        <v>9130</v>
      </c>
      <c r="AR67">
        <f t="shared" si="5"/>
        <v>0</v>
      </c>
      <c r="AS67">
        <f t="shared" si="6"/>
        <v>0</v>
      </c>
      <c r="AT67">
        <f t="shared" si="7"/>
        <v>0</v>
      </c>
      <c r="AU67">
        <f t="shared" si="8"/>
        <v>1</v>
      </c>
      <c r="AV67">
        <f t="shared" si="9"/>
        <v>0</v>
      </c>
      <c r="AW67">
        <f t="shared" si="10"/>
        <v>1</v>
      </c>
    </row>
    <row r="68" spans="1:62">
      <c r="A68" s="8" t="s">
        <v>178</v>
      </c>
      <c r="B68" s="9"/>
      <c r="C68" s="9"/>
      <c r="D68" s="9"/>
      <c r="E68" s="9">
        <v>19</v>
      </c>
      <c r="F68" s="9"/>
      <c r="G68" s="9">
        <v>19</v>
      </c>
      <c r="H68">
        <f t="shared" si="2"/>
        <v>19</v>
      </c>
      <c r="J68" s="8" t="s">
        <v>151</v>
      </c>
      <c r="K68" s="10"/>
      <c r="L68" s="10"/>
      <c r="M68" s="10">
        <v>1249</v>
      </c>
      <c r="N68" s="10"/>
      <c r="O68" s="10">
        <v>7770</v>
      </c>
      <c r="P68" s="10">
        <v>9019</v>
      </c>
      <c r="Q68" s="10"/>
      <c r="R68" s="10"/>
      <c r="S68" s="10"/>
      <c r="AK68" s="8" t="s">
        <v>151</v>
      </c>
      <c r="AL68" s="10"/>
      <c r="AM68" s="10"/>
      <c r="AN68" s="10">
        <v>1249</v>
      </c>
      <c r="AO68" s="10"/>
      <c r="AP68" s="10">
        <v>7770</v>
      </c>
      <c r="AQ68" s="10">
        <v>9019</v>
      </c>
      <c r="AR68">
        <f t="shared" si="5"/>
        <v>0</v>
      </c>
      <c r="AS68">
        <f t="shared" si="6"/>
        <v>0</v>
      </c>
      <c r="AT68">
        <f t="shared" si="7"/>
        <v>1</v>
      </c>
      <c r="AU68">
        <f t="shared" si="8"/>
        <v>0</v>
      </c>
      <c r="AV68">
        <f t="shared" si="9"/>
        <v>1</v>
      </c>
      <c r="AW68">
        <f t="shared" si="10"/>
        <v>2</v>
      </c>
    </row>
    <row r="69" spans="1:62">
      <c r="A69" s="8" t="s">
        <v>177</v>
      </c>
      <c r="B69" s="9"/>
      <c r="C69" s="9"/>
      <c r="D69" s="9"/>
      <c r="E69" s="9">
        <v>11</v>
      </c>
      <c r="F69" s="9">
        <v>7</v>
      </c>
      <c r="G69" s="9">
        <v>18</v>
      </c>
      <c r="H69">
        <f t="shared" si="2"/>
        <v>11</v>
      </c>
      <c r="J69" s="8" t="s">
        <v>215</v>
      </c>
      <c r="K69" s="10"/>
      <c r="L69" s="10"/>
      <c r="M69" s="10"/>
      <c r="N69" s="10"/>
      <c r="O69" s="10">
        <v>8991</v>
      </c>
      <c r="P69" s="10">
        <v>8991</v>
      </c>
      <c r="Q69" s="10"/>
      <c r="R69" s="10"/>
      <c r="S69" s="10"/>
      <c r="AK69" s="8" t="s">
        <v>215</v>
      </c>
      <c r="AL69" s="10"/>
      <c r="AM69" s="10"/>
      <c r="AN69" s="10"/>
      <c r="AO69" s="10"/>
      <c r="AP69" s="10">
        <v>8991</v>
      </c>
      <c r="AQ69" s="10">
        <v>8991</v>
      </c>
      <c r="AR69">
        <f t="shared" si="5"/>
        <v>0</v>
      </c>
      <c r="AS69">
        <f t="shared" si="6"/>
        <v>0</v>
      </c>
      <c r="AT69">
        <f t="shared" si="7"/>
        <v>0</v>
      </c>
      <c r="AU69">
        <f t="shared" si="8"/>
        <v>0</v>
      </c>
      <c r="AV69">
        <f t="shared" si="9"/>
        <v>1</v>
      </c>
      <c r="AW69">
        <f t="shared" si="10"/>
        <v>1</v>
      </c>
    </row>
    <row r="70" spans="1:62">
      <c r="A70" s="8" t="s">
        <v>130</v>
      </c>
      <c r="B70" s="9"/>
      <c r="C70" s="9">
        <v>18</v>
      </c>
      <c r="D70" s="9"/>
      <c r="E70" s="9"/>
      <c r="F70" s="9"/>
      <c r="G70" s="9">
        <v>18</v>
      </c>
      <c r="H70">
        <f t="shared" ref="H70:H122" si="15">MAX(B70:F70)</f>
        <v>18</v>
      </c>
      <c r="J70" s="8" t="s">
        <v>127</v>
      </c>
      <c r="K70" s="10"/>
      <c r="L70" s="10">
        <v>7601</v>
      </c>
      <c r="M70" s="10"/>
      <c r="N70" s="10"/>
      <c r="O70" s="10"/>
      <c r="P70" s="10">
        <v>7601</v>
      </c>
      <c r="Q70" s="10"/>
      <c r="R70" s="10"/>
      <c r="S70" s="10"/>
      <c r="AK70" s="8" t="s">
        <v>127</v>
      </c>
      <c r="AL70" s="10"/>
      <c r="AM70" s="10">
        <v>7601</v>
      </c>
      <c r="AN70" s="10"/>
      <c r="AO70" s="10"/>
      <c r="AP70" s="10"/>
      <c r="AQ70" s="10">
        <v>7601</v>
      </c>
      <c r="AR70">
        <f t="shared" ref="AR70:AR122" si="16">IF(ISBLANK(AL70)=TRUE,0,1)</f>
        <v>0</v>
      </c>
      <c r="AS70">
        <f t="shared" ref="AS70:AS122" si="17">IF(ISBLANK(AM70)=TRUE,0,1)</f>
        <v>1</v>
      </c>
      <c r="AT70">
        <f t="shared" ref="AT70:AT122" si="18">IF(ISBLANK(AN70)=TRUE,0,1)</f>
        <v>0</v>
      </c>
      <c r="AU70">
        <f t="shared" ref="AU70:AU122" si="19">IF(ISBLANK(AO70)=TRUE,0,1)</f>
        <v>0</v>
      </c>
      <c r="AV70">
        <f t="shared" ref="AV70:AV122" si="20">IF(ISBLANK(AP70)=TRUE,0,1)</f>
        <v>0</v>
      </c>
      <c r="AW70">
        <f t="shared" ref="AW70:AW122" si="21">SUM(AR70:AV70)</f>
        <v>1</v>
      </c>
    </row>
    <row r="71" spans="1:62">
      <c r="A71" s="8" t="s">
        <v>45</v>
      </c>
      <c r="B71" s="9">
        <v>17</v>
      </c>
      <c r="C71" s="9"/>
      <c r="D71" s="9"/>
      <c r="E71" s="9"/>
      <c r="F71" s="9"/>
      <c r="G71" s="9">
        <v>17</v>
      </c>
      <c r="H71">
        <f t="shared" si="15"/>
        <v>17</v>
      </c>
      <c r="J71" s="8" t="s">
        <v>185</v>
      </c>
      <c r="K71" s="10"/>
      <c r="L71" s="10"/>
      <c r="M71" s="10"/>
      <c r="N71" s="10">
        <v>6339</v>
      </c>
      <c r="O71" s="10"/>
      <c r="P71" s="10">
        <v>6339</v>
      </c>
      <c r="Q71" s="10"/>
      <c r="R71" s="10"/>
      <c r="S71" s="10"/>
      <c r="AK71" s="8" t="s">
        <v>185</v>
      </c>
      <c r="AL71" s="10"/>
      <c r="AM71" s="10"/>
      <c r="AN71" s="10"/>
      <c r="AO71" s="10">
        <v>6339</v>
      </c>
      <c r="AP71" s="10"/>
      <c r="AQ71" s="10">
        <v>6339</v>
      </c>
      <c r="AR71">
        <f t="shared" si="16"/>
        <v>0</v>
      </c>
      <c r="AS71">
        <f t="shared" si="17"/>
        <v>0</v>
      </c>
      <c r="AT71">
        <f t="shared" si="18"/>
        <v>0</v>
      </c>
      <c r="AU71">
        <f t="shared" si="19"/>
        <v>1</v>
      </c>
      <c r="AV71">
        <f t="shared" si="20"/>
        <v>0</v>
      </c>
      <c r="AW71">
        <f t="shared" si="21"/>
        <v>1</v>
      </c>
    </row>
    <row r="72" spans="1:62">
      <c r="A72" s="8" t="s">
        <v>90</v>
      </c>
      <c r="B72" s="9">
        <v>17</v>
      </c>
      <c r="C72" s="9"/>
      <c r="D72" s="9"/>
      <c r="E72" s="9"/>
      <c r="F72" s="9"/>
      <c r="G72" s="9">
        <v>17</v>
      </c>
      <c r="H72">
        <f t="shared" si="15"/>
        <v>17</v>
      </c>
      <c r="J72" s="8" t="s">
        <v>55</v>
      </c>
      <c r="K72" s="10">
        <v>2835</v>
      </c>
      <c r="L72" s="10">
        <v>2208</v>
      </c>
      <c r="M72" s="10">
        <v>1183</v>
      </c>
      <c r="N72" s="10"/>
      <c r="O72" s="10"/>
      <c r="P72" s="10">
        <v>6226</v>
      </c>
      <c r="Q72" s="10"/>
      <c r="R72" s="10"/>
      <c r="S72" s="10"/>
      <c r="AK72" s="8" t="s">
        <v>55</v>
      </c>
      <c r="AL72" s="10">
        <v>2835</v>
      </c>
      <c r="AM72" s="10">
        <v>2208</v>
      </c>
      <c r="AN72" s="10">
        <v>1183</v>
      </c>
      <c r="AO72" s="10"/>
      <c r="AP72" s="10"/>
      <c r="AQ72" s="10">
        <v>6226</v>
      </c>
      <c r="AR72">
        <f t="shared" si="16"/>
        <v>1</v>
      </c>
      <c r="AS72">
        <f t="shared" si="17"/>
        <v>1</v>
      </c>
      <c r="AT72">
        <f t="shared" si="18"/>
        <v>1</v>
      </c>
      <c r="AU72">
        <f t="shared" si="19"/>
        <v>0</v>
      </c>
      <c r="AV72">
        <f t="shared" si="20"/>
        <v>0</v>
      </c>
      <c r="AW72">
        <f t="shared" si="21"/>
        <v>3</v>
      </c>
    </row>
    <row r="73" spans="1:62">
      <c r="A73" s="8" t="s">
        <v>136</v>
      </c>
      <c r="B73" s="9"/>
      <c r="C73" s="9">
        <v>16</v>
      </c>
      <c r="D73" s="9"/>
      <c r="E73" s="9"/>
      <c r="F73" s="9"/>
      <c r="G73" s="9">
        <v>16</v>
      </c>
      <c r="H73">
        <f t="shared" si="15"/>
        <v>16</v>
      </c>
      <c r="J73" s="8" t="s">
        <v>66</v>
      </c>
      <c r="K73" s="10">
        <v>728</v>
      </c>
      <c r="L73" s="10">
        <v>5062</v>
      </c>
      <c r="M73" s="10"/>
      <c r="N73" s="10"/>
      <c r="O73" s="10"/>
      <c r="P73" s="10">
        <v>5790</v>
      </c>
      <c r="Q73" s="10"/>
      <c r="R73" s="10"/>
      <c r="S73" s="10"/>
      <c r="AK73" s="8" t="s">
        <v>66</v>
      </c>
      <c r="AL73" s="10">
        <v>728</v>
      </c>
      <c r="AM73" s="10">
        <v>5062</v>
      </c>
      <c r="AN73" s="10"/>
      <c r="AO73" s="10"/>
      <c r="AP73" s="10"/>
      <c r="AQ73" s="10">
        <v>5790</v>
      </c>
      <c r="AR73">
        <f t="shared" si="16"/>
        <v>1</v>
      </c>
      <c r="AS73">
        <f t="shared" si="17"/>
        <v>1</v>
      </c>
      <c r="AT73">
        <f t="shared" si="18"/>
        <v>0</v>
      </c>
      <c r="AU73">
        <f t="shared" si="19"/>
        <v>0</v>
      </c>
      <c r="AV73">
        <f t="shared" si="20"/>
        <v>0</v>
      </c>
      <c r="AW73">
        <f t="shared" si="21"/>
        <v>2</v>
      </c>
    </row>
    <row r="74" spans="1:62">
      <c r="A74" s="8" t="s">
        <v>66</v>
      </c>
      <c r="B74" s="9">
        <v>2</v>
      </c>
      <c r="C74" s="9">
        <v>14</v>
      </c>
      <c r="D74" s="9"/>
      <c r="E74" s="9"/>
      <c r="F74" s="9"/>
      <c r="G74" s="9">
        <v>16</v>
      </c>
      <c r="H74">
        <f t="shared" si="15"/>
        <v>14</v>
      </c>
      <c r="J74" s="8" t="s">
        <v>165</v>
      </c>
      <c r="K74" s="10"/>
      <c r="L74" s="10"/>
      <c r="M74" s="10">
        <v>5670</v>
      </c>
      <c r="N74" s="10"/>
      <c r="O74" s="10"/>
      <c r="P74" s="10">
        <v>5670</v>
      </c>
      <c r="Q74" s="10"/>
      <c r="R74" s="10"/>
      <c r="S74" s="10"/>
      <c r="AK74" s="8" t="s">
        <v>165</v>
      </c>
      <c r="AL74" s="10"/>
      <c r="AM74" s="10"/>
      <c r="AN74" s="10">
        <v>5670</v>
      </c>
      <c r="AO74" s="10"/>
      <c r="AP74" s="10"/>
      <c r="AQ74" s="10">
        <v>5670</v>
      </c>
      <c r="AR74">
        <f t="shared" si="16"/>
        <v>0</v>
      </c>
      <c r="AS74">
        <f t="shared" si="17"/>
        <v>0</v>
      </c>
      <c r="AT74">
        <f t="shared" si="18"/>
        <v>1</v>
      </c>
      <c r="AU74">
        <f t="shared" si="19"/>
        <v>0</v>
      </c>
      <c r="AV74">
        <f t="shared" si="20"/>
        <v>0</v>
      </c>
      <c r="AW74">
        <f t="shared" si="21"/>
        <v>1</v>
      </c>
    </row>
    <row r="75" spans="1:62">
      <c r="A75" s="8" t="s">
        <v>43</v>
      </c>
      <c r="B75" s="9">
        <v>7</v>
      </c>
      <c r="C75" s="9">
        <v>5</v>
      </c>
      <c r="D75" s="9">
        <v>3</v>
      </c>
      <c r="E75" s="9"/>
      <c r="F75" s="9"/>
      <c r="G75" s="9">
        <v>15</v>
      </c>
      <c r="H75">
        <f t="shared" si="15"/>
        <v>7</v>
      </c>
      <c r="J75" s="8" t="s">
        <v>45</v>
      </c>
      <c r="K75" s="10">
        <v>5596</v>
      </c>
      <c r="L75" s="10"/>
      <c r="M75" s="10"/>
      <c r="N75" s="10"/>
      <c r="O75" s="10"/>
      <c r="P75" s="10">
        <v>5596</v>
      </c>
      <c r="Q75" s="10"/>
      <c r="R75" s="10"/>
      <c r="S75" s="10"/>
      <c r="AK75" s="8" t="s">
        <v>45</v>
      </c>
      <c r="AL75" s="10">
        <v>5596</v>
      </c>
      <c r="AM75" s="10"/>
      <c r="AN75" s="10"/>
      <c r="AO75" s="10"/>
      <c r="AP75" s="10"/>
      <c r="AQ75" s="10">
        <v>5596</v>
      </c>
      <c r="AR75">
        <f t="shared" si="16"/>
        <v>1</v>
      </c>
      <c r="AS75">
        <f t="shared" si="17"/>
        <v>0</v>
      </c>
      <c r="AT75">
        <f t="shared" si="18"/>
        <v>0</v>
      </c>
      <c r="AU75">
        <f t="shared" si="19"/>
        <v>0</v>
      </c>
      <c r="AV75">
        <f t="shared" si="20"/>
        <v>0</v>
      </c>
      <c r="AW75">
        <f t="shared" si="21"/>
        <v>1</v>
      </c>
    </row>
    <row r="76" spans="1:62">
      <c r="A76" s="8" t="s">
        <v>56</v>
      </c>
      <c r="B76" s="9">
        <v>15</v>
      </c>
      <c r="C76" s="9"/>
      <c r="D76" s="9"/>
      <c r="E76" s="9"/>
      <c r="F76" s="9"/>
      <c r="G76" s="9">
        <v>15</v>
      </c>
      <c r="H76">
        <f t="shared" si="15"/>
        <v>15</v>
      </c>
      <c r="J76" s="8" t="s">
        <v>94</v>
      </c>
      <c r="K76" s="10">
        <v>5532</v>
      </c>
      <c r="L76" s="10"/>
      <c r="M76" s="10"/>
      <c r="N76" s="10"/>
      <c r="O76" s="10"/>
      <c r="P76" s="10">
        <v>5532</v>
      </c>
      <c r="Q76" s="10"/>
      <c r="R76" s="10"/>
      <c r="S76" s="10"/>
      <c r="AK76" s="8" t="s">
        <v>94</v>
      </c>
      <c r="AL76" s="10">
        <v>5532</v>
      </c>
      <c r="AM76" s="10"/>
      <c r="AN76" s="10"/>
      <c r="AO76" s="10"/>
      <c r="AP76" s="10"/>
      <c r="AQ76" s="10">
        <v>5532</v>
      </c>
      <c r="AR76">
        <f t="shared" si="16"/>
        <v>1</v>
      </c>
      <c r="AS76">
        <f t="shared" si="17"/>
        <v>0</v>
      </c>
      <c r="AT76">
        <f t="shared" si="18"/>
        <v>0</v>
      </c>
      <c r="AU76">
        <f t="shared" si="19"/>
        <v>0</v>
      </c>
      <c r="AV76">
        <f t="shared" si="20"/>
        <v>0</v>
      </c>
      <c r="AW76">
        <f t="shared" si="21"/>
        <v>1</v>
      </c>
    </row>
    <row r="77" spans="1:62">
      <c r="A77" s="8" t="s">
        <v>55</v>
      </c>
      <c r="B77" s="9">
        <v>6</v>
      </c>
      <c r="C77" s="9">
        <v>4</v>
      </c>
      <c r="D77" s="9">
        <v>4</v>
      </c>
      <c r="E77" s="9"/>
      <c r="F77" s="9"/>
      <c r="G77" s="9">
        <v>14</v>
      </c>
      <c r="H77">
        <f t="shared" si="15"/>
        <v>6</v>
      </c>
      <c r="J77" s="8" t="s">
        <v>95</v>
      </c>
      <c r="K77" s="10">
        <v>5333</v>
      </c>
      <c r="L77" s="10"/>
      <c r="M77" s="10"/>
      <c r="N77" s="10"/>
      <c r="O77" s="10"/>
      <c r="P77" s="10">
        <v>5333</v>
      </c>
      <c r="Q77" s="10"/>
      <c r="R77" s="10"/>
      <c r="S77" s="10"/>
      <c r="AK77" s="8" t="s">
        <v>95</v>
      </c>
      <c r="AL77" s="10">
        <v>5333</v>
      </c>
      <c r="AM77" s="10"/>
      <c r="AN77" s="10"/>
      <c r="AO77" s="10"/>
      <c r="AP77" s="10"/>
      <c r="AQ77" s="10">
        <v>5333</v>
      </c>
      <c r="AR77">
        <f t="shared" si="16"/>
        <v>1</v>
      </c>
      <c r="AS77">
        <f t="shared" si="17"/>
        <v>0</v>
      </c>
      <c r="AT77">
        <f t="shared" si="18"/>
        <v>0</v>
      </c>
      <c r="AU77">
        <f t="shared" si="19"/>
        <v>0</v>
      </c>
      <c r="AV77">
        <f t="shared" si="20"/>
        <v>0</v>
      </c>
      <c r="AW77">
        <f t="shared" si="21"/>
        <v>1</v>
      </c>
    </row>
    <row r="78" spans="1:62">
      <c r="A78" s="8" t="s">
        <v>214</v>
      </c>
      <c r="B78" s="9"/>
      <c r="C78" s="9"/>
      <c r="D78" s="9"/>
      <c r="E78" s="9"/>
      <c r="F78" s="9">
        <v>14</v>
      </c>
      <c r="G78" s="9">
        <v>14</v>
      </c>
      <c r="H78">
        <f t="shared" si="15"/>
        <v>14</v>
      </c>
      <c r="J78" s="8" t="s">
        <v>186</v>
      </c>
      <c r="K78" s="10"/>
      <c r="L78" s="10"/>
      <c r="M78" s="10"/>
      <c r="N78" s="10">
        <v>5225</v>
      </c>
      <c r="O78" s="10"/>
      <c r="P78" s="10">
        <v>5225</v>
      </c>
      <c r="Q78" s="10"/>
      <c r="R78" s="10"/>
      <c r="S78" s="10"/>
      <c r="AK78" s="8" t="s">
        <v>186</v>
      </c>
      <c r="AL78" s="10"/>
      <c r="AM78" s="10"/>
      <c r="AN78" s="10"/>
      <c r="AO78" s="10">
        <v>5225</v>
      </c>
      <c r="AP78" s="10"/>
      <c r="AQ78" s="10">
        <v>5225</v>
      </c>
      <c r="AR78">
        <f t="shared" si="16"/>
        <v>0</v>
      </c>
      <c r="AS78">
        <f t="shared" si="17"/>
        <v>0</v>
      </c>
      <c r="AT78">
        <f t="shared" si="18"/>
        <v>0</v>
      </c>
      <c r="AU78">
        <f t="shared" si="19"/>
        <v>1</v>
      </c>
      <c r="AV78">
        <f t="shared" si="20"/>
        <v>0</v>
      </c>
      <c r="AW78">
        <f t="shared" si="21"/>
        <v>1</v>
      </c>
    </row>
    <row r="79" spans="1:62">
      <c r="A79" s="8" t="s">
        <v>185</v>
      </c>
      <c r="B79" s="9"/>
      <c r="C79" s="9"/>
      <c r="D79" s="9"/>
      <c r="E79" s="9">
        <v>14</v>
      </c>
      <c r="F79" s="9"/>
      <c r="G79" s="9">
        <v>14</v>
      </c>
      <c r="H79">
        <f t="shared" si="15"/>
        <v>14</v>
      </c>
      <c r="J79" s="8" t="s">
        <v>216</v>
      </c>
      <c r="K79" s="10"/>
      <c r="L79" s="10"/>
      <c r="M79" s="10"/>
      <c r="N79" s="10"/>
      <c r="O79" s="10">
        <v>5094</v>
      </c>
      <c r="P79" s="10">
        <v>5094</v>
      </c>
      <c r="Q79" s="10"/>
      <c r="R79" s="10"/>
      <c r="S79" s="10"/>
      <c r="AK79" s="8" t="s">
        <v>216</v>
      </c>
      <c r="AL79" s="10"/>
      <c r="AM79" s="10"/>
      <c r="AN79" s="10"/>
      <c r="AO79" s="10"/>
      <c r="AP79" s="10">
        <v>5094</v>
      </c>
      <c r="AQ79" s="10">
        <v>5094</v>
      </c>
      <c r="AR79">
        <f t="shared" si="16"/>
        <v>0</v>
      </c>
      <c r="AS79">
        <f t="shared" si="17"/>
        <v>0</v>
      </c>
      <c r="AT79">
        <f t="shared" si="18"/>
        <v>0</v>
      </c>
      <c r="AU79">
        <f t="shared" si="19"/>
        <v>0</v>
      </c>
      <c r="AV79">
        <f t="shared" si="20"/>
        <v>1</v>
      </c>
      <c r="AW79">
        <f t="shared" si="21"/>
        <v>1</v>
      </c>
    </row>
    <row r="80" spans="1:62">
      <c r="A80" s="8" t="s">
        <v>191</v>
      </c>
      <c r="B80" s="9"/>
      <c r="C80" s="9"/>
      <c r="D80" s="9"/>
      <c r="E80" s="9">
        <v>14</v>
      </c>
      <c r="F80" s="9"/>
      <c r="G80" s="9">
        <v>14</v>
      </c>
      <c r="H80">
        <f t="shared" si="15"/>
        <v>14</v>
      </c>
      <c r="J80" s="8" t="s">
        <v>218</v>
      </c>
      <c r="K80" s="10"/>
      <c r="L80" s="10"/>
      <c r="M80" s="10"/>
      <c r="N80" s="10"/>
      <c r="O80" s="10">
        <v>5031</v>
      </c>
      <c r="P80" s="10">
        <v>5031</v>
      </c>
      <c r="Q80" s="10"/>
      <c r="R80" s="10"/>
      <c r="S80" s="10"/>
      <c r="AK80" s="8" t="s">
        <v>218</v>
      </c>
      <c r="AL80" s="10"/>
      <c r="AM80" s="10"/>
      <c r="AN80" s="10"/>
      <c r="AO80" s="10"/>
      <c r="AP80" s="10">
        <v>5031</v>
      </c>
      <c r="AQ80" s="10">
        <v>5031</v>
      </c>
      <c r="AR80">
        <f t="shared" si="16"/>
        <v>0</v>
      </c>
      <c r="AS80">
        <f t="shared" si="17"/>
        <v>0</v>
      </c>
      <c r="AT80">
        <f t="shared" si="18"/>
        <v>0</v>
      </c>
      <c r="AU80">
        <f t="shared" si="19"/>
        <v>0</v>
      </c>
      <c r="AV80">
        <f t="shared" si="20"/>
        <v>1</v>
      </c>
      <c r="AW80">
        <f t="shared" si="21"/>
        <v>1</v>
      </c>
    </row>
    <row r="81" spans="1:49">
      <c r="A81" s="8" t="s">
        <v>170</v>
      </c>
      <c r="B81" s="9"/>
      <c r="C81" s="9"/>
      <c r="D81" s="9">
        <v>13</v>
      </c>
      <c r="E81" s="9"/>
      <c r="F81" s="9"/>
      <c r="G81" s="9">
        <v>13</v>
      </c>
      <c r="H81">
        <f t="shared" si="15"/>
        <v>13</v>
      </c>
      <c r="J81" s="8" t="s">
        <v>130</v>
      </c>
      <c r="K81" s="10"/>
      <c r="L81" s="10">
        <v>4735</v>
      </c>
      <c r="M81" s="10"/>
      <c r="N81" s="10"/>
      <c r="O81" s="10"/>
      <c r="P81" s="10">
        <v>4735</v>
      </c>
      <c r="Q81" s="10"/>
      <c r="R81" s="10"/>
      <c r="S81" s="10"/>
      <c r="AK81" s="8" t="s">
        <v>130</v>
      </c>
      <c r="AL81" s="10"/>
      <c r="AM81" s="10">
        <v>4735</v>
      </c>
      <c r="AN81" s="10"/>
      <c r="AO81" s="10"/>
      <c r="AP81" s="10"/>
      <c r="AQ81" s="10">
        <v>4735</v>
      </c>
      <c r="AR81">
        <f t="shared" si="16"/>
        <v>0</v>
      </c>
      <c r="AS81">
        <f t="shared" si="17"/>
        <v>1</v>
      </c>
      <c r="AT81">
        <f t="shared" si="18"/>
        <v>0</v>
      </c>
      <c r="AU81">
        <f t="shared" si="19"/>
        <v>0</v>
      </c>
      <c r="AV81">
        <f t="shared" si="20"/>
        <v>0</v>
      </c>
      <c r="AW81">
        <f t="shared" si="21"/>
        <v>1</v>
      </c>
    </row>
    <row r="82" spans="1:49">
      <c r="A82" s="8" t="s">
        <v>207</v>
      </c>
      <c r="B82" s="9"/>
      <c r="C82" s="9"/>
      <c r="D82" s="9"/>
      <c r="E82" s="9"/>
      <c r="F82" s="9">
        <v>13</v>
      </c>
      <c r="G82" s="9">
        <v>13</v>
      </c>
      <c r="H82">
        <f t="shared" si="15"/>
        <v>13</v>
      </c>
      <c r="J82" s="8" t="s">
        <v>96</v>
      </c>
      <c r="K82" s="10">
        <v>3978</v>
      </c>
      <c r="L82" s="10"/>
      <c r="M82" s="10"/>
      <c r="N82" s="10"/>
      <c r="O82" s="10"/>
      <c r="P82" s="10">
        <v>3978</v>
      </c>
      <c r="Q82" s="10"/>
      <c r="R82" s="10"/>
      <c r="S82" s="10"/>
      <c r="AK82" s="8" t="s">
        <v>96</v>
      </c>
      <c r="AL82" s="10">
        <v>3978</v>
      </c>
      <c r="AM82" s="10"/>
      <c r="AN82" s="10"/>
      <c r="AO82" s="10"/>
      <c r="AP82" s="10"/>
      <c r="AQ82" s="10">
        <v>3978</v>
      </c>
      <c r="AR82">
        <f t="shared" si="16"/>
        <v>1</v>
      </c>
      <c r="AS82">
        <f t="shared" si="17"/>
        <v>0</v>
      </c>
      <c r="AT82">
        <f t="shared" si="18"/>
        <v>0</v>
      </c>
      <c r="AU82">
        <f t="shared" si="19"/>
        <v>0</v>
      </c>
      <c r="AV82">
        <f t="shared" si="20"/>
        <v>0</v>
      </c>
      <c r="AW82">
        <f t="shared" si="21"/>
        <v>1</v>
      </c>
    </row>
    <row r="83" spans="1:49">
      <c r="A83" s="8" t="s">
        <v>54</v>
      </c>
      <c r="B83" s="9">
        <v>12</v>
      </c>
      <c r="C83" s="9"/>
      <c r="D83" s="9"/>
      <c r="E83" s="9"/>
      <c r="F83" s="9"/>
      <c r="G83" s="9">
        <v>12</v>
      </c>
      <c r="H83">
        <f t="shared" si="15"/>
        <v>12</v>
      </c>
      <c r="J83" s="8" t="s">
        <v>187</v>
      </c>
      <c r="K83" s="10"/>
      <c r="L83" s="10"/>
      <c r="M83" s="10"/>
      <c r="N83" s="10">
        <v>3869</v>
      </c>
      <c r="O83" s="10"/>
      <c r="P83" s="10">
        <v>3869</v>
      </c>
      <c r="Q83" s="10"/>
      <c r="R83" s="10"/>
      <c r="S83" s="10"/>
      <c r="AK83" s="8" t="s">
        <v>187</v>
      </c>
      <c r="AL83" s="10"/>
      <c r="AM83" s="10"/>
      <c r="AN83" s="10"/>
      <c r="AO83" s="10">
        <v>3869</v>
      </c>
      <c r="AP83" s="10"/>
      <c r="AQ83" s="10">
        <v>3869</v>
      </c>
      <c r="AR83">
        <f t="shared" si="16"/>
        <v>0</v>
      </c>
      <c r="AS83">
        <f t="shared" si="17"/>
        <v>0</v>
      </c>
      <c r="AT83">
        <f t="shared" si="18"/>
        <v>0</v>
      </c>
      <c r="AU83">
        <f t="shared" si="19"/>
        <v>1</v>
      </c>
      <c r="AV83">
        <f t="shared" si="20"/>
        <v>0</v>
      </c>
      <c r="AW83">
        <f t="shared" si="21"/>
        <v>1</v>
      </c>
    </row>
    <row r="84" spans="1:49">
      <c r="A84" s="8" t="s">
        <v>62</v>
      </c>
      <c r="B84" s="9">
        <v>10</v>
      </c>
      <c r="C84" s="9"/>
      <c r="D84" s="9"/>
      <c r="E84" s="9"/>
      <c r="F84" s="9"/>
      <c r="G84" s="9">
        <v>10</v>
      </c>
      <c r="H84">
        <f t="shared" si="15"/>
        <v>10</v>
      </c>
      <c r="J84" s="8" t="s">
        <v>207</v>
      </c>
      <c r="K84" s="10"/>
      <c r="L84" s="10"/>
      <c r="M84" s="10"/>
      <c r="N84" s="10"/>
      <c r="O84" s="10">
        <v>3305</v>
      </c>
      <c r="P84" s="10">
        <v>3305</v>
      </c>
      <c r="Q84" s="10"/>
      <c r="R84" s="10"/>
      <c r="S84" s="10"/>
      <c r="AK84" s="8" t="s">
        <v>207</v>
      </c>
      <c r="AL84" s="10"/>
      <c r="AM84" s="10"/>
      <c r="AN84" s="10"/>
      <c r="AO84" s="10"/>
      <c r="AP84" s="10">
        <v>3305</v>
      </c>
      <c r="AQ84" s="10">
        <v>3305</v>
      </c>
      <c r="AR84">
        <f t="shared" si="16"/>
        <v>0</v>
      </c>
      <c r="AS84">
        <f t="shared" si="17"/>
        <v>0</v>
      </c>
      <c r="AT84">
        <f t="shared" si="18"/>
        <v>0</v>
      </c>
      <c r="AU84">
        <f t="shared" si="19"/>
        <v>0</v>
      </c>
      <c r="AV84">
        <f t="shared" si="20"/>
        <v>1</v>
      </c>
      <c r="AW84">
        <f t="shared" si="21"/>
        <v>1</v>
      </c>
    </row>
    <row r="85" spans="1:49">
      <c r="A85" s="8" t="s">
        <v>95</v>
      </c>
      <c r="B85" s="9">
        <v>10</v>
      </c>
      <c r="C85" s="9"/>
      <c r="D85" s="9"/>
      <c r="E85" s="9"/>
      <c r="F85" s="9"/>
      <c r="G85" s="9">
        <v>10</v>
      </c>
      <c r="H85">
        <f t="shared" si="15"/>
        <v>10</v>
      </c>
      <c r="J85" s="8" t="s">
        <v>150</v>
      </c>
      <c r="K85" s="10"/>
      <c r="L85" s="10"/>
      <c r="M85" s="10">
        <v>3172</v>
      </c>
      <c r="N85" s="10">
        <v>81</v>
      </c>
      <c r="O85" s="10"/>
      <c r="P85" s="10">
        <v>3253</v>
      </c>
      <c r="Q85" s="10"/>
      <c r="R85" s="10"/>
      <c r="S85" s="10"/>
      <c r="AK85" s="8" t="s">
        <v>150</v>
      </c>
      <c r="AL85" s="10"/>
      <c r="AM85" s="10"/>
      <c r="AN85" s="10">
        <v>3172</v>
      </c>
      <c r="AO85" s="10">
        <v>81</v>
      </c>
      <c r="AP85" s="10"/>
      <c r="AQ85" s="10">
        <v>3253</v>
      </c>
      <c r="AR85">
        <f t="shared" si="16"/>
        <v>0</v>
      </c>
      <c r="AS85">
        <f t="shared" si="17"/>
        <v>0</v>
      </c>
      <c r="AT85">
        <f t="shared" si="18"/>
        <v>1</v>
      </c>
      <c r="AU85">
        <f t="shared" si="19"/>
        <v>1</v>
      </c>
      <c r="AV85">
        <f t="shared" si="20"/>
        <v>0</v>
      </c>
      <c r="AW85">
        <f t="shared" si="21"/>
        <v>2</v>
      </c>
    </row>
    <row r="86" spans="1:49">
      <c r="A86" s="8" t="s">
        <v>187</v>
      </c>
      <c r="B86" s="9"/>
      <c r="C86" s="9"/>
      <c r="D86" s="9"/>
      <c r="E86" s="9">
        <v>10</v>
      </c>
      <c r="F86" s="9"/>
      <c r="G86" s="9">
        <v>10</v>
      </c>
      <c r="H86">
        <f t="shared" si="15"/>
        <v>10</v>
      </c>
      <c r="J86" s="8" t="s">
        <v>54</v>
      </c>
      <c r="K86" s="10">
        <v>3239</v>
      </c>
      <c r="L86" s="10"/>
      <c r="M86" s="10"/>
      <c r="N86" s="10"/>
      <c r="O86" s="10"/>
      <c r="P86" s="10">
        <v>3239</v>
      </c>
      <c r="Q86" s="10"/>
      <c r="R86" s="10"/>
      <c r="S86" s="10"/>
      <c r="AK86" s="8" t="s">
        <v>54</v>
      </c>
      <c r="AL86" s="10">
        <v>3239</v>
      </c>
      <c r="AM86" s="10"/>
      <c r="AN86" s="10"/>
      <c r="AO86" s="10"/>
      <c r="AP86" s="10"/>
      <c r="AQ86" s="10">
        <v>3239</v>
      </c>
      <c r="AR86">
        <f t="shared" si="16"/>
        <v>1</v>
      </c>
      <c r="AS86">
        <f t="shared" si="17"/>
        <v>0</v>
      </c>
      <c r="AT86">
        <f t="shared" si="18"/>
        <v>0</v>
      </c>
      <c r="AU86">
        <f t="shared" si="19"/>
        <v>0</v>
      </c>
      <c r="AV86">
        <f t="shared" si="20"/>
        <v>0</v>
      </c>
      <c r="AW86">
        <f t="shared" si="21"/>
        <v>1</v>
      </c>
    </row>
    <row r="87" spans="1:49">
      <c r="A87" s="8" t="s">
        <v>218</v>
      </c>
      <c r="B87" s="9"/>
      <c r="C87" s="9"/>
      <c r="D87" s="9"/>
      <c r="E87" s="9"/>
      <c r="F87" s="9">
        <v>10</v>
      </c>
      <c r="G87" s="9">
        <v>10</v>
      </c>
      <c r="H87">
        <f t="shared" si="15"/>
        <v>10</v>
      </c>
      <c r="J87" s="8" t="s">
        <v>190</v>
      </c>
      <c r="K87" s="10"/>
      <c r="L87" s="10"/>
      <c r="M87" s="10"/>
      <c r="N87" s="10">
        <v>3191</v>
      </c>
      <c r="O87" s="10"/>
      <c r="P87" s="10">
        <v>3191</v>
      </c>
      <c r="Q87" s="10"/>
      <c r="R87" s="10"/>
      <c r="S87" s="10"/>
      <c r="AK87" s="8" t="s">
        <v>190</v>
      </c>
      <c r="AL87" s="10"/>
      <c r="AM87" s="10"/>
      <c r="AN87" s="10"/>
      <c r="AO87" s="10">
        <v>3191</v>
      </c>
      <c r="AP87" s="10"/>
      <c r="AQ87" s="10">
        <v>3191</v>
      </c>
      <c r="AR87">
        <f t="shared" si="16"/>
        <v>0</v>
      </c>
      <c r="AS87">
        <f t="shared" si="17"/>
        <v>0</v>
      </c>
      <c r="AT87">
        <f t="shared" si="18"/>
        <v>0</v>
      </c>
      <c r="AU87">
        <f t="shared" si="19"/>
        <v>1</v>
      </c>
      <c r="AV87">
        <f t="shared" si="20"/>
        <v>0</v>
      </c>
      <c r="AW87">
        <f t="shared" si="21"/>
        <v>1</v>
      </c>
    </row>
    <row r="88" spans="1:49">
      <c r="A88" s="8" t="s">
        <v>96</v>
      </c>
      <c r="B88" s="9">
        <v>10</v>
      </c>
      <c r="C88" s="9"/>
      <c r="D88" s="9"/>
      <c r="E88" s="9"/>
      <c r="F88" s="9"/>
      <c r="G88" s="9">
        <v>10</v>
      </c>
      <c r="H88">
        <f t="shared" si="15"/>
        <v>10</v>
      </c>
      <c r="J88" s="8" t="s">
        <v>178</v>
      </c>
      <c r="K88" s="10"/>
      <c r="L88" s="10"/>
      <c r="M88" s="10"/>
      <c r="N88" s="10">
        <v>3112</v>
      </c>
      <c r="O88" s="10"/>
      <c r="P88" s="10">
        <v>3112</v>
      </c>
      <c r="Q88" s="10"/>
      <c r="R88" s="10"/>
      <c r="S88" s="10"/>
      <c r="AK88" s="8" t="s">
        <v>178</v>
      </c>
      <c r="AL88" s="10"/>
      <c r="AM88" s="10"/>
      <c r="AN88" s="10"/>
      <c r="AO88" s="10">
        <v>3112</v>
      </c>
      <c r="AP88" s="10"/>
      <c r="AQ88" s="10">
        <v>3112</v>
      </c>
      <c r="AR88">
        <f t="shared" si="16"/>
        <v>0</v>
      </c>
      <c r="AS88">
        <f t="shared" si="17"/>
        <v>0</v>
      </c>
      <c r="AT88">
        <f t="shared" si="18"/>
        <v>0</v>
      </c>
      <c r="AU88">
        <f t="shared" si="19"/>
        <v>1</v>
      </c>
      <c r="AV88">
        <f t="shared" si="20"/>
        <v>0</v>
      </c>
      <c r="AW88">
        <f t="shared" si="21"/>
        <v>1</v>
      </c>
    </row>
    <row r="89" spans="1:49">
      <c r="A89" s="8" t="s">
        <v>65</v>
      </c>
      <c r="B89" s="9">
        <v>3</v>
      </c>
      <c r="C89" s="9"/>
      <c r="D89" s="9"/>
      <c r="E89" s="9">
        <v>7</v>
      </c>
      <c r="F89" s="9"/>
      <c r="G89" s="9">
        <v>10</v>
      </c>
      <c r="H89">
        <f t="shared" si="15"/>
        <v>7</v>
      </c>
      <c r="J89" s="8" t="s">
        <v>133</v>
      </c>
      <c r="K89" s="10"/>
      <c r="L89" s="10">
        <v>2870</v>
      </c>
      <c r="M89" s="10"/>
      <c r="N89" s="10"/>
      <c r="O89" s="10"/>
      <c r="P89" s="10">
        <v>2870</v>
      </c>
      <c r="Q89" s="10"/>
      <c r="R89" s="10"/>
      <c r="S89" s="10"/>
      <c r="AK89" s="8" t="s">
        <v>133</v>
      </c>
      <c r="AL89" s="10"/>
      <c r="AM89" s="10">
        <v>2870</v>
      </c>
      <c r="AN89" s="10"/>
      <c r="AO89" s="10"/>
      <c r="AP89" s="10"/>
      <c r="AQ89" s="10">
        <v>2870</v>
      </c>
      <c r="AR89">
        <f t="shared" si="16"/>
        <v>0</v>
      </c>
      <c r="AS89">
        <f t="shared" si="17"/>
        <v>1</v>
      </c>
      <c r="AT89">
        <f t="shared" si="18"/>
        <v>0</v>
      </c>
      <c r="AU89">
        <f t="shared" si="19"/>
        <v>0</v>
      </c>
      <c r="AV89">
        <f t="shared" si="20"/>
        <v>0</v>
      </c>
      <c r="AW89">
        <f t="shared" si="21"/>
        <v>1</v>
      </c>
    </row>
    <row r="90" spans="1:49">
      <c r="A90" s="8" t="s">
        <v>94</v>
      </c>
      <c r="B90" s="9">
        <v>10</v>
      </c>
      <c r="C90" s="9"/>
      <c r="D90" s="9"/>
      <c r="E90" s="9"/>
      <c r="F90" s="9"/>
      <c r="G90" s="9">
        <v>10</v>
      </c>
      <c r="H90">
        <f t="shared" si="15"/>
        <v>10</v>
      </c>
      <c r="J90" s="8" t="s">
        <v>68</v>
      </c>
      <c r="K90" s="10">
        <v>403</v>
      </c>
      <c r="L90" s="10">
        <v>2349</v>
      </c>
      <c r="M90" s="10"/>
      <c r="N90" s="10"/>
      <c r="O90" s="10"/>
      <c r="P90" s="10">
        <v>2752</v>
      </c>
      <c r="Q90" s="10"/>
      <c r="R90" s="10"/>
      <c r="S90" s="10"/>
      <c r="AK90" s="8" t="s">
        <v>68</v>
      </c>
      <c r="AL90" s="10">
        <v>403</v>
      </c>
      <c r="AM90" s="10">
        <v>2349</v>
      </c>
      <c r="AN90" s="10"/>
      <c r="AO90" s="10"/>
      <c r="AP90" s="10"/>
      <c r="AQ90" s="10">
        <v>2752</v>
      </c>
      <c r="AR90">
        <f t="shared" si="16"/>
        <v>1</v>
      </c>
      <c r="AS90">
        <f t="shared" si="17"/>
        <v>1</v>
      </c>
      <c r="AT90">
        <f t="shared" si="18"/>
        <v>0</v>
      </c>
      <c r="AU90">
        <f t="shared" si="19"/>
        <v>0</v>
      </c>
      <c r="AV90">
        <f t="shared" si="20"/>
        <v>0</v>
      </c>
      <c r="AW90">
        <f t="shared" si="21"/>
        <v>2</v>
      </c>
    </row>
    <row r="91" spans="1:49">
      <c r="A91" s="8" t="s">
        <v>186</v>
      </c>
      <c r="B91" s="9"/>
      <c r="C91" s="9"/>
      <c r="D91" s="9"/>
      <c r="E91" s="9">
        <v>9</v>
      </c>
      <c r="F91" s="9"/>
      <c r="G91" s="9">
        <v>9</v>
      </c>
      <c r="H91">
        <f t="shared" si="15"/>
        <v>9</v>
      </c>
      <c r="J91" s="8" t="s">
        <v>208</v>
      </c>
      <c r="K91" s="10"/>
      <c r="L91" s="10"/>
      <c r="M91" s="10"/>
      <c r="N91" s="10"/>
      <c r="O91" s="10">
        <v>2740</v>
      </c>
      <c r="P91" s="10">
        <v>2740</v>
      </c>
      <c r="Q91" s="10"/>
      <c r="R91" s="10"/>
      <c r="S91" s="10"/>
      <c r="AK91" s="8" t="s">
        <v>208</v>
      </c>
      <c r="AL91" s="10"/>
      <c r="AM91" s="10"/>
      <c r="AN91" s="10"/>
      <c r="AO91" s="10"/>
      <c r="AP91" s="10">
        <v>2740</v>
      </c>
      <c r="AQ91" s="10">
        <v>2740</v>
      </c>
      <c r="AR91">
        <f t="shared" si="16"/>
        <v>0</v>
      </c>
      <c r="AS91">
        <f t="shared" si="17"/>
        <v>0</v>
      </c>
      <c r="AT91">
        <f t="shared" si="18"/>
        <v>0</v>
      </c>
      <c r="AU91">
        <f t="shared" si="19"/>
        <v>0</v>
      </c>
      <c r="AV91">
        <f t="shared" si="20"/>
        <v>1</v>
      </c>
      <c r="AW91">
        <f t="shared" si="21"/>
        <v>1</v>
      </c>
    </row>
    <row r="92" spans="1:49">
      <c r="A92" s="8" t="s">
        <v>165</v>
      </c>
      <c r="B92" s="9"/>
      <c r="C92" s="9"/>
      <c r="D92" s="9">
        <v>8</v>
      </c>
      <c r="E92" s="9"/>
      <c r="F92" s="9"/>
      <c r="G92" s="9">
        <v>8</v>
      </c>
      <c r="H92">
        <f t="shared" si="15"/>
        <v>8</v>
      </c>
      <c r="J92" s="8" t="s">
        <v>116</v>
      </c>
      <c r="K92" s="10"/>
      <c r="L92" s="10">
        <v>1432</v>
      </c>
      <c r="M92" s="10">
        <v>1082</v>
      </c>
      <c r="N92" s="10"/>
      <c r="O92" s="10"/>
      <c r="P92" s="10">
        <v>2514</v>
      </c>
      <c r="Q92" s="10"/>
      <c r="R92" s="10"/>
      <c r="S92" s="10"/>
      <c r="AK92" s="8" t="s">
        <v>116</v>
      </c>
      <c r="AL92" s="10"/>
      <c r="AM92" s="10">
        <v>1432</v>
      </c>
      <c r="AN92" s="10">
        <v>1082</v>
      </c>
      <c r="AO92" s="10"/>
      <c r="AP92" s="10"/>
      <c r="AQ92" s="10">
        <v>2514</v>
      </c>
      <c r="AR92">
        <f t="shared" si="16"/>
        <v>0</v>
      </c>
      <c r="AS92">
        <f t="shared" si="17"/>
        <v>1</v>
      </c>
      <c r="AT92">
        <f t="shared" si="18"/>
        <v>1</v>
      </c>
      <c r="AU92">
        <f t="shared" si="19"/>
        <v>0</v>
      </c>
      <c r="AV92">
        <f t="shared" si="20"/>
        <v>0</v>
      </c>
      <c r="AW92">
        <f t="shared" si="21"/>
        <v>2</v>
      </c>
    </row>
    <row r="93" spans="1:49">
      <c r="A93" s="8" t="s">
        <v>190</v>
      </c>
      <c r="B93" s="9"/>
      <c r="C93" s="9"/>
      <c r="D93" s="9"/>
      <c r="E93" s="9">
        <v>8</v>
      </c>
      <c r="F93" s="9"/>
      <c r="G93" s="9">
        <v>8</v>
      </c>
      <c r="H93">
        <f t="shared" si="15"/>
        <v>8</v>
      </c>
      <c r="J93" s="8" t="s">
        <v>56</v>
      </c>
      <c r="K93" s="10">
        <v>2408</v>
      </c>
      <c r="L93" s="10"/>
      <c r="M93" s="10"/>
      <c r="N93" s="10"/>
      <c r="O93" s="10"/>
      <c r="P93" s="10">
        <v>2408</v>
      </c>
      <c r="Q93" s="10"/>
      <c r="R93" s="10"/>
      <c r="S93" s="10"/>
      <c r="AK93" s="8" t="s">
        <v>56</v>
      </c>
      <c r="AL93" s="10">
        <v>2408</v>
      </c>
      <c r="AM93" s="10"/>
      <c r="AN93" s="10"/>
      <c r="AO93" s="10"/>
      <c r="AP93" s="10"/>
      <c r="AQ93" s="10">
        <v>2408</v>
      </c>
      <c r="AR93">
        <f t="shared" si="16"/>
        <v>1</v>
      </c>
      <c r="AS93">
        <f t="shared" si="17"/>
        <v>0</v>
      </c>
      <c r="AT93">
        <f t="shared" si="18"/>
        <v>0</v>
      </c>
      <c r="AU93">
        <f t="shared" si="19"/>
        <v>0</v>
      </c>
      <c r="AV93">
        <f t="shared" si="20"/>
        <v>0</v>
      </c>
      <c r="AW93">
        <f t="shared" si="21"/>
        <v>1</v>
      </c>
    </row>
    <row r="94" spans="1:49">
      <c r="A94" s="8" t="s">
        <v>133</v>
      </c>
      <c r="B94" s="9"/>
      <c r="C94" s="9">
        <v>8</v>
      </c>
      <c r="D94" s="9"/>
      <c r="E94" s="9"/>
      <c r="F94" s="9"/>
      <c r="G94" s="9">
        <v>8</v>
      </c>
      <c r="H94">
        <f t="shared" si="15"/>
        <v>8</v>
      </c>
      <c r="J94" s="8" t="s">
        <v>60</v>
      </c>
      <c r="K94" s="10">
        <v>2029</v>
      </c>
      <c r="L94" s="10"/>
      <c r="M94" s="10"/>
      <c r="N94" s="10"/>
      <c r="O94" s="10"/>
      <c r="P94" s="10">
        <v>2029</v>
      </c>
      <c r="Q94" s="10"/>
      <c r="R94" s="10"/>
      <c r="S94" s="10"/>
      <c r="AK94" s="8" t="s">
        <v>60</v>
      </c>
      <c r="AL94" s="10">
        <v>2029</v>
      </c>
      <c r="AM94" s="10"/>
      <c r="AN94" s="10"/>
      <c r="AO94" s="10"/>
      <c r="AP94" s="10"/>
      <c r="AQ94" s="10">
        <v>2029</v>
      </c>
      <c r="AR94">
        <f t="shared" si="16"/>
        <v>1</v>
      </c>
      <c r="AS94">
        <f t="shared" si="17"/>
        <v>0</v>
      </c>
      <c r="AT94">
        <f t="shared" si="18"/>
        <v>0</v>
      </c>
      <c r="AU94">
        <f t="shared" si="19"/>
        <v>0</v>
      </c>
      <c r="AV94">
        <f t="shared" si="20"/>
        <v>0</v>
      </c>
      <c r="AW94">
        <f t="shared" si="21"/>
        <v>1</v>
      </c>
    </row>
    <row r="95" spans="1:49">
      <c r="A95" s="8" t="s">
        <v>166</v>
      </c>
      <c r="B95" s="9"/>
      <c r="C95" s="9"/>
      <c r="D95" s="9">
        <v>8</v>
      </c>
      <c r="E95" s="9"/>
      <c r="F95" s="9"/>
      <c r="G95" s="9">
        <v>8</v>
      </c>
      <c r="H95">
        <f t="shared" si="15"/>
        <v>8</v>
      </c>
      <c r="J95" s="8" t="s">
        <v>62</v>
      </c>
      <c r="K95" s="10">
        <v>2027</v>
      </c>
      <c r="L95" s="10"/>
      <c r="M95" s="10"/>
      <c r="N95" s="10"/>
      <c r="O95" s="10"/>
      <c r="P95" s="10">
        <v>2027</v>
      </c>
      <c r="Q95" s="10"/>
      <c r="R95" s="10"/>
      <c r="S95" s="10"/>
      <c r="AK95" s="8" t="s">
        <v>62</v>
      </c>
      <c r="AL95" s="10">
        <v>2027</v>
      </c>
      <c r="AM95" s="10"/>
      <c r="AN95" s="10"/>
      <c r="AO95" s="10"/>
      <c r="AP95" s="10"/>
      <c r="AQ95" s="10">
        <v>2027</v>
      </c>
      <c r="AR95">
        <f t="shared" si="16"/>
        <v>1</v>
      </c>
      <c r="AS95">
        <f t="shared" si="17"/>
        <v>0</v>
      </c>
      <c r="AT95">
        <f t="shared" si="18"/>
        <v>0</v>
      </c>
      <c r="AU95">
        <f t="shared" si="19"/>
        <v>0</v>
      </c>
      <c r="AV95">
        <f t="shared" si="20"/>
        <v>0</v>
      </c>
      <c r="AW95">
        <f t="shared" si="21"/>
        <v>1</v>
      </c>
    </row>
    <row r="96" spans="1:49">
      <c r="A96" s="8" t="s">
        <v>194</v>
      </c>
      <c r="B96" s="9"/>
      <c r="C96" s="9"/>
      <c r="D96" s="9"/>
      <c r="E96" s="9">
        <v>7</v>
      </c>
      <c r="F96" s="9"/>
      <c r="G96" s="9">
        <v>7</v>
      </c>
      <c r="H96">
        <f t="shared" si="15"/>
        <v>7</v>
      </c>
      <c r="J96" s="8" t="s">
        <v>69</v>
      </c>
      <c r="K96" s="10">
        <v>265</v>
      </c>
      <c r="L96" s="10">
        <v>1005</v>
      </c>
      <c r="M96" s="10"/>
      <c r="N96" s="10">
        <v>140</v>
      </c>
      <c r="O96" s="10">
        <v>530</v>
      </c>
      <c r="P96" s="10">
        <v>1940</v>
      </c>
      <c r="Q96" s="10"/>
      <c r="R96" s="10"/>
      <c r="S96" s="10"/>
      <c r="AK96" s="8" t="s">
        <v>69</v>
      </c>
      <c r="AL96" s="10">
        <v>265</v>
      </c>
      <c r="AM96" s="10">
        <v>1005</v>
      </c>
      <c r="AN96" s="10"/>
      <c r="AO96" s="10">
        <v>140</v>
      </c>
      <c r="AP96" s="10">
        <v>530</v>
      </c>
      <c r="AQ96" s="10">
        <v>1940</v>
      </c>
      <c r="AR96">
        <f t="shared" si="16"/>
        <v>1</v>
      </c>
      <c r="AS96">
        <f t="shared" si="17"/>
        <v>1</v>
      </c>
      <c r="AT96">
        <f t="shared" si="18"/>
        <v>0</v>
      </c>
      <c r="AU96">
        <f t="shared" si="19"/>
        <v>1</v>
      </c>
      <c r="AV96">
        <f t="shared" si="20"/>
        <v>1</v>
      </c>
      <c r="AW96">
        <f t="shared" si="21"/>
        <v>4</v>
      </c>
    </row>
    <row r="97" spans="1:49">
      <c r="A97" s="8" t="s">
        <v>98</v>
      </c>
      <c r="B97" s="9">
        <v>6</v>
      </c>
      <c r="C97" s="9"/>
      <c r="D97" s="9"/>
      <c r="E97" s="9"/>
      <c r="F97" s="9"/>
      <c r="G97" s="9">
        <v>6</v>
      </c>
      <c r="H97">
        <f t="shared" si="15"/>
        <v>6</v>
      </c>
      <c r="J97" s="8" t="s">
        <v>65</v>
      </c>
      <c r="K97" s="10">
        <v>773</v>
      </c>
      <c r="L97" s="10"/>
      <c r="M97" s="10"/>
      <c r="N97" s="10">
        <v>1115</v>
      </c>
      <c r="O97" s="10"/>
      <c r="P97" s="10">
        <v>1888</v>
      </c>
      <c r="Q97" s="10"/>
      <c r="R97" s="10"/>
      <c r="S97" s="10"/>
      <c r="AK97" s="8" t="s">
        <v>65</v>
      </c>
      <c r="AL97" s="10">
        <v>773</v>
      </c>
      <c r="AM97" s="10"/>
      <c r="AN97" s="10"/>
      <c r="AO97" s="10">
        <v>1115</v>
      </c>
      <c r="AP97" s="10"/>
      <c r="AQ97" s="10">
        <v>1888</v>
      </c>
      <c r="AR97">
        <f t="shared" si="16"/>
        <v>1</v>
      </c>
      <c r="AS97">
        <f t="shared" si="17"/>
        <v>0</v>
      </c>
      <c r="AT97">
        <f t="shared" si="18"/>
        <v>0</v>
      </c>
      <c r="AU97">
        <f t="shared" si="19"/>
        <v>1</v>
      </c>
      <c r="AV97">
        <f t="shared" si="20"/>
        <v>0</v>
      </c>
      <c r="AW97">
        <f t="shared" si="21"/>
        <v>2</v>
      </c>
    </row>
    <row r="98" spans="1:49">
      <c r="A98" s="8" t="s">
        <v>68</v>
      </c>
      <c r="B98" s="9">
        <v>1</v>
      </c>
      <c r="C98" s="9">
        <v>4</v>
      </c>
      <c r="D98" s="9"/>
      <c r="E98" s="9"/>
      <c r="F98" s="9"/>
      <c r="G98" s="9">
        <v>5</v>
      </c>
      <c r="H98">
        <f t="shared" si="15"/>
        <v>4</v>
      </c>
      <c r="J98" s="8" t="s">
        <v>166</v>
      </c>
      <c r="K98" s="10"/>
      <c r="L98" s="10"/>
      <c r="M98" s="10">
        <v>1810</v>
      </c>
      <c r="N98" s="10"/>
      <c r="O98" s="10"/>
      <c r="P98" s="10">
        <v>1810</v>
      </c>
      <c r="Q98" s="10"/>
      <c r="R98" s="10"/>
      <c r="S98" s="10"/>
      <c r="AK98" s="8" t="s">
        <v>166</v>
      </c>
      <c r="AL98" s="10"/>
      <c r="AM98" s="10"/>
      <c r="AN98" s="10">
        <v>1810</v>
      </c>
      <c r="AO98" s="10"/>
      <c r="AP98" s="10"/>
      <c r="AQ98" s="10">
        <v>1810</v>
      </c>
      <c r="AR98">
        <f t="shared" si="16"/>
        <v>0</v>
      </c>
      <c r="AS98">
        <f t="shared" si="17"/>
        <v>0</v>
      </c>
      <c r="AT98">
        <f t="shared" si="18"/>
        <v>1</v>
      </c>
      <c r="AU98">
        <f t="shared" si="19"/>
        <v>0</v>
      </c>
      <c r="AV98">
        <f t="shared" si="20"/>
        <v>0</v>
      </c>
      <c r="AW98">
        <f t="shared" si="21"/>
        <v>1</v>
      </c>
    </row>
    <row r="99" spans="1:49">
      <c r="A99" s="8" t="s">
        <v>220</v>
      </c>
      <c r="B99" s="9"/>
      <c r="C99" s="9"/>
      <c r="D99" s="9"/>
      <c r="E99" s="9"/>
      <c r="F99" s="9">
        <v>5</v>
      </c>
      <c r="G99" s="9">
        <v>5</v>
      </c>
      <c r="H99">
        <f t="shared" si="15"/>
        <v>5</v>
      </c>
      <c r="J99" s="8" t="s">
        <v>169</v>
      </c>
      <c r="K99" s="10"/>
      <c r="L99" s="10"/>
      <c r="M99" s="10">
        <v>1590</v>
      </c>
      <c r="N99" s="10"/>
      <c r="O99" s="10"/>
      <c r="P99" s="10">
        <v>1590</v>
      </c>
      <c r="Q99" s="10"/>
      <c r="R99" s="10"/>
      <c r="S99" s="10"/>
      <c r="AK99" s="8" t="s">
        <v>169</v>
      </c>
      <c r="AL99" s="10"/>
      <c r="AM99" s="10"/>
      <c r="AN99" s="10">
        <v>1590</v>
      </c>
      <c r="AO99" s="10"/>
      <c r="AP99" s="10"/>
      <c r="AQ99" s="10">
        <v>1590</v>
      </c>
      <c r="AR99">
        <f t="shared" si="16"/>
        <v>0</v>
      </c>
      <c r="AS99">
        <f t="shared" si="17"/>
        <v>0</v>
      </c>
      <c r="AT99">
        <f t="shared" si="18"/>
        <v>1</v>
      </c>
      <c r="AU99">
        <f t="shared" si="19"/>
        <v>0</v>
      </c>
      <c r="AV99">
        <f t="shared" si="20"/>
        <v>0</v>
      </c>
      <c r="AW99">
        <f t="shared" si="21"/>
        <v>1</v>
      </c>
    </row>
    <row r="100" spans="1:49">
      <c r="A100" s="8" t="s">
        <v>51</v>
      </c>
      <c r="B100" s="9">
        <v>1</v>
      </c>
      <c r="C100" s="9">
        <v>1</v>
      </c>
      <c r="D100" s="9">
        <v>1</v>
      </c>
      <c r="E100" s="9">
        <v>1</v>
      </c>
      <c r="F100" s="9">
        <v>1</v>
      </c>
      <c r="G100" s="9">
        <v>5</v>
      </c>
      <c r="H100">
        <f t="shared" si="15"/>
        <v>1</v>
      </c>
      <c r="J100" s="8" t="s">
        <v>211</v>
      </c>
      <c r="K100" s="10"/>
      <c r="L100" s="10"/>
      <c r="M100" s="10"/>
      <c r="N100" s="10"/>
      <c r="O100" s="10">
        <v>1497</v>
      </c>
      <c r="P100" s="10">
        <v>1497</v>
      </c>
      <c r="Q100" s="10"/>
      <c r="R100" s="10"/>
      <c r="S100" s="10"/>
      <c r="AK100" s="8" t="s">
        <v>211</v>
      </c>
      <c r="AL100" s="10"/>
      <c r="AM100" s="10"/>
      <c r="AN100" s="10"/>
      <c r="AO100" s="10"/>
      <c r="AP100" s="10">
        <v>1497</v>
      </c>
      <c r="AQ100" s="10">
        <v>1497</v>
      </c>
      <c r="AR100">
        <f t="shared" si="16"/>
        <v>0</v>
      </c>
      <c r="AS100">
        <f t="shared" si="17"/>
        <v>0</v>
      </c>
      <c r="AT100">
        <f t="shared" si="18"/>
        <v>0</v>
      </c>
      <c r="AU100">
        <f t="shared" si="19"/>
        <v>0</v>
      </c>
      <c r="AV100">
        <f t="shared" si="20"/>
        <v>1</v>
      </c>
      <c r="AW100">
        <f t="shared" si="21"/>
        <v>1</v>
      </c>
    </row>
    <row r="101" spans="1:49">
      <c r="A101" s="8" t="s">
        <v>63</v>
      </c>
      <c r="B101" s="9">
        <v>4</v>
      </c>
      <c r="C101" s="9"/>
      <c r="D101" s="9"/>
      <c r="E101" s="9"/>
      <c r="F101" s="9"/>
      <c r="G101" s="9">
        <v>4</v>
      </c>
      <c r="H101">
        <f t="shared" si="15"/>
        <v>4</v>
      </c>
      <c r="J101" s="8" t="s">
        <v>63</v>
      </c>
      <c r="K101" s="10">
        <v>1325</v>
      </c>
      <c r="L101" s="10"/>
      <c r="M101" s="10"/>
      <c r="N101" s="10"/>
      <c r="O101" s="10"/>
      <c r="P101" s="10">
        <v>1325</v>
      </c>
      <c r="Q101" s="10"/>
      <c r="R101" s="10"/>
      <c r="S101" s="10"/>
      <c r="AK101" s="8" t="s">
        <v>63</v>
      </c>
      <c r="AL101" s="10">
        <v>1325</v>
      </c>
      <c r="AM101" s="10"/>
      <c r="AN101" s="10"/>
      <c r="AO101" s="10"/>
      <c r="AP101" s="10"/>
      <c r="AQ101" s="10">
        <v>1325</v>
      </c>
      <c r="AR101">
        <f t="shared" si="16"/>
        <v>1</v>
      </c>
      <c r="AS101">
        <f t="shared" si="17"/>
        <v>0</v>
      </c>
      <c r="AT101">
        <f t="shared" si="18"/>
        <v>0</v>
      </c>
      <c r="AU101">
        <f t="shared" si="19"/>
        <v>0</v>
      </c>
      <c r="AV101">
        <f t="shared" si="20"/>
        <v>0</v>
      </c>
      <c r="AW101">
        <f t="shared" si="21"/>
        <v>1</v>
      </c>
    </row>
    <row r="102" spans="1:49">
      <c r="A102" s="8" t="s">
        <v>70</v>
      </c>
      <c r="B102" s="9">
        <v>4</v>
      </c>
      <c r="C102" s="9"/>
      <c r="D102" s="9"/>
      <c r="E102" s="9"/>
      <c r="F102" s="9"/>
      <c r="G102" s="9">
        <v>4</v>
      </c>
      <c r="H102">
        <f t="shared" si="15"/>
        <v>4</v>
      </c>
      <c r="J102" s="8" t="s">
        <v>136</v>
      </c>
      <c r="K102" s="10"/>
      <c r="L102" s="10">
        <v>1248</v>
      </c>
      <c r="M102" s="10"/>
      <c r="N102" s="10"/>
      <c r="O102" s="10"/>
      <c r="P102" s="10">
        <v>1248</v>
      </c>
      <c r="Q102" s="10"/>
      <c r="R102" s="10"/>
      <c r="S102" s="10"/>
      <c r="AK102" s="8" t="s">
        <v>136</v>
      </c>
      <c r="AL102" s="10"/>
      <c r="AM102" s="10">
        <v>1248</v>
      </c>
      <c r="AN102" s="10"/>
      <c r="AO102" s="10"/>
      <c r="AP102" s="10"/>
      <c r="AQ102" s="10">
        <v>1248</v>
      </c>
      <c r="AR102">
        <f t="shared" si="16"/>
        <v>0</v>
      </c>
      <c r="AS102">
        <f t="shared" si="17"/>
        <v>1</v>
      </c>
      <c r="AT102">
        <f t="shared" si="18"/>
        <v>0</v>
      </c>
      <c r="AU102">
        <f t="shared" si="19"/>
        <v>0</v>
      </c>
      <c r="AV102">
        <f t="shared" si="20"/>
        <v>0</v>
      </c>
      <c r="AW102">
        <f t="shared" si="21"/>
        <v>1</v>
      </c>
    </row>
    <row r="103" spans="1:49">
      <c r="A103" s="8" t="s">
        <v>169</v>
      </c>
      <c r="B103" s="9"/>
      <c r="C103" s="9"/>
      <c r="D103" s="9">
        <v>4</v>
      </c>
      <c r="E103" s="9"/>
      <c r="F103" s="9"/>
      <c r="G103" s="9">
        <v>4</v>
      </c>
      <c r="H103">
        <f t="shared" si="15"/>
        <v>4</v>
      </c>
      <c r="J103" s="8" t="s">
        <v>179</v>
      </c>
      <c r="K103" s="10"/>
      <c r="L103" s="10"/>
      <c r="M103" s="10"/>
      <c r="N103" s="10">
        <v>1234</v>
      </c>
      <c r="O103" s="10"/>
      <c r="P103" s="10">
        <v>1234</v>
      </c>
      <c r="Q103" s="10"/>
      <c r="R103" s="10"/>
      <c r="S103" s="10"/>
      <c r="AK103" s="8" t="s">
        <v>179</v>
      </c>
      <c r="AL103" s="10"/>
      <c r="AM103" s="10"/>
      <c r="AN103" s="10"/>
      <c r="AO103" s="10">
        <v>1234</v>
      </c>
      <c r="AP103" s="10"/>
      <c r="AQ103" s="10">
        <v>1234</v>
      </c>
      <c r="AR103">
        <f t="shared" si="16"/>
        <v>0</v>
      </c>
      <c r="AS103">
        <f t="shared" si="17"/>
        <v>0</v>
      </c>
      <c r="AT103">
        <f t="shared" si="18"/>
        <v>0</v>
      </c>
      <c r="AU103">
        <f t="shared" si="19"/>
        <v>1</v>
      </c>
      <c r="AV103">
        <f t="shared" si="20"/>
        <v>0</v>
      </c>
      <c r="AW103">
        <f t="shared" si="21"/>
        <v>1</v>
      </c>
    </row>
    <row r="104" spans="1:49">
      <c r="A104" s="8" t="s">
        <v>192</v>
      </c>
      <c r="B104" s="9"/>
      <c r="C104" s="9"/>
      <c r="D104" s="9"/>
      <c r="E104" s="9">
        <v>4</v>
      </c>
      <c r="F104" s="9"/>
      <c r="G104" s="9">
        <v>4</v>
      </c>
      <c r="H104">
        <f t="shared" si="15"/>
        <v>4</v>
      </c>
      <c r="J104" s="8" t="s">
        <v>64</v>
      </c>
      <c r="K104" s="10">
        <v>1104</v>
      </c>
      <c r="L104" s="10"/>
      <c r="M104" s="10"/>
      <c r="N104" s="10"/>
      <c r="O104" s="10"/>
      <c r="P104" s="10">
        <v>1104</v>
      </c>
      <c r="Q104" s="10"/>
      <c r="R104" s="10"/>
      <c r="S104" s="10"/>
      <c r="AK104" s="8" t="s">
        <v>64</v>
      </c>
      <c r="AL104" s="10">
        <v>1104</v>
      </c>
      <c r="AM104" s="10"/>
      <c r="AN104" s="10"/>
      <c r="AO104" s="10"/>
      <c r="AP104" s="10"/>
      <c r="AQ104" s="10">
        <v>1104</v>
      </c>
      <c r="AR104">
        <f t="shared" si="16"/>
        <v>1</v>
      </c>
      <c r="AS104">
        <f t="shared" si="17"/>
        <v>0</v>
      </c>
      <c r="AT104">
        <f t="shared" si="18"/>
        <v>0</v>
      </c>
      <c r="AU104">
        <f t="shared" si="19"/>
        <v>0</v>
      </c>
      <c r="AV104">
        <f t="shared" si="20"/>
        <v>0</v>
      </c>
      <c r="AW104">
        <f t="shared" si="21"/>
        <v>1</v>
      </c>
    </row>
    <row r="105" spans="1:49">
      <c r="A105" s="8" t="s">
        <v>69</v>
      </c>
      <c r="B105" s="9">
        <v>1</v>
      </c>
      <c r="C105" s="9">
        <v>1</v>
      </c>
      <c r="D105" s="9"/>
      <c r="E105" s="9">
        <v>1</v>
      </c>
      <c r="F105" s="9">
        <v>1</v>
      </c>
      <c r="G105" s="9">
        <v>4</v>
      </c>
      <c r="H105">
        <f t="shared" si="15"/>
        <v>1</v>
      </c>
      <c r="J105" s="8" t="s">
        <v>181</v>
      </c>
      <c r="K105" s="10"/>
      <c r="L105" s="10"/>
      <c r="M105" s="10"/>
      <c r="N105" s="10">
        <v>1090</v>
      </c>
      <c r="O105" s="10"/>
      <c r="P105" s="10">
        <v>1090</v>
      </c>
      <c r="Q105" s="10"/>
      <c r="R105" s="10"/>
      <c r="S105" s="10"/>
      <c r="AK105" s="8" t="s">
        <v>181</v>
      </c>
      <c r="AL105" s="10"/>
      <c r="AM105" s="10"/>
      <c r="AN105" s="10"/>
      <c r="AO105" s="10">
        <v>1090</v>
      </c>
      <c r="AP105" s="10"/>
      <c r="AQ105" s="10">
        <v>1090</v>
      </c>
      <c r="AR105">
        <f t="shared" si="16"/>
        <v>0</v>
      </c>
      <c r="AS105">
        <f t="shared" si="17"/>
        <v>0</v>
      </c>
      <c r="AT105">
        <f t="shared" si="18"/>
        <v>0</v>
      </c>
      <c r="AU105">
        <f t="shared" si="19"/>
        <v>1</v>
      </c>
      <c r="AV105">
        <f t="shared" si="20"/>
        <v>0</v>
      </c>
      <c r="AW105">
        <f t="shared" si="21"/>
        <v>1</v>
      </c>
    </row>
    <row r="106" spans="1:49">
      <c r="A106" s="8" t="s">
        <v>152</v>
      </c>
      <c r="B106" s="9"/>
      <c r="C106" s="9"/>
      <c r="D106" s="9">
        <v>3</v>
      </c>
      <c r="E106" s="9"/>
      <c r="F106" s="9"/>
      <c r="G106" s="9">
        <v>3</v>
      </c>
      <c r="H106">
        <f t="shared" si="15"/>
        <v>3</v>
      </c>
      <c r="J106" s="8" t="s">
        <v>152</v>
      </c>
      <c r="K106" s="10"/>
      <c r="L106" s="10"/>
      <c r="M106" s="10">
        <v>1055</v>
      </c>
      <c r="N106" s="10"/>
      <c r="O106" s="10"/>
      <c r="P106" s="10">
        <v>1055</v>
      </c>
      <c r="Q106" s="10"/>
      <c r="R106" s="10"/>
      <c r="S106" s="10"/>
      <c r="AK106" s="8" t="s">
        <v>152</v>
      </c>
      <c r="AL106" s="10"/>
      <c r="AM106" s="10"/>
      <c r="AN106" s="10">
        <v>1055</v>
      </c>
      <c r="AO106" s="10"/>
      <c r="AP106" s="10"/>
      <c r="AQ106" s="10">
        <v>1055</v>
      </c>
      <c r="AR106">
        <f t="shared" si="16"/>
        <v>0</v>
      </c>
      <c r="AS106">
        <f t="shared" si="17"/>
        <v>0</v>
      </c>
      <c r="AT106">
        <f t="shared" si="18"/>
        <v>1</v>
      </c>
      <c r="AU106">
        <f t="shared" si="19"/>
        <v>0</v>
      </c>
      <c r="AV106">
        <f t="shared" si="20"/>
        <v>0</v>
      </c>
      <c r="AW106">
        <f t="shared" si="21"/>
        <v>1</v>
      </c>
    </row>
    <row r="107" spans="1:49">
      <c r="A107" s="8" t="s">
        <v>74</v>
      </c>
      <c r="B107" s="9">
        <v>1</v>
      </c>
      <c r="C107" s="9">
        <v>2</v>
      </c>
      <c r="D107" s="9"/>
      <c r="E107" s="9"/>
      <c r="F107" s="9"/>
      <c r="G107" s="9">
        <v>3</v>
      </c>
      <c r="H107">
        <f t="shared" si="15"/>
        <v>2</v>
      </c>
      <c r="J107" s="8" t="s">
        <v>98</v>
      </c>
      <c r="K107" s="10">
        <v>1041</v>
      </c>
      <c r="L107" s="10"/>
      <c r="M107" s="10"/>
      <c r="N107" s="10"/>
      <c r="O107" s="10"/>
      <c r="P107" s="10">
        <v>1041</v>
      </c>
      <c r="Q107" s="10"/>
      <c r="R107" s="10"/>
      <c r="S107" s="10"/>
      <c r="AK107" s="8" t="s">
        <v>98</v>
      </c>
      <c r="AL107" s="10">
        <v>1041</v>
      </c>
      <c r="AM107" s="10"/>
      <c r="AN107" s="10"/>
      <c r="AO107" s="10"/>
      <c r="AP107" s="10"/>
      <c r="AQ107" s="10">
        <v>1041</v>
      </c>
      <c r="AR107">
        <f t="shared" si="16"/>
        <v>1</v>
      </c>
      <c r="AS107">
        <f t="shared" si="17"/>
        <v>0</v>
      </c>
      <c r="AT107">
        <f t="shared" si="18"/>
        <v>0</v>
      </c>
      <c r="AU107">
        <f t="shared" si="19"/>
        <v>0</v>
      </c>
      <c r="AV107">
        <f t="shared" si="20"/>
        <v>0</v>
      </c>
      <c r="AW107">
        <f t="shared" si="21"/>
        <v>1</v>
      </c>
    </row>
    <row r="108" spans="1:49">
      <c r="A108" s="8" t="s">
        <v>118</v>
      </c>
      <c r="B108" s="9"/>
      <c r="C108" s="9">
        <v>2</v>
      </c>
      <c r="D108" s="9"/>
      <c r="E108" s="9">
        <v>1</v>
      </c>
      <c r="F108" s="9"/>
      <c r="G108" s="9">
        <v>3</v>
      </c>
      <c r="H108">
        <f t="shared" si="15"/>
        <v>2</v>
      </c>
      <c r="J108" s="8" t="s">
        <v>191</v>
      </c>
      <c r="K108" s="10"/>
      <c r="L108" s="10"/>
      <c r="M108" s="10"/>
      <c r="N108" s="10">
        <v>914</v>
      </c>
      <c r="O108" s="10"/>
      <c r="P108" s="10">
        <v>914</v>
      </c>
      <c r="Q108" s="10"/>
      <c r="R108" s="10"/>
      <c r="S108" s="10"/>
      <c r="AK108" s="8" t="s">
        <v>191</v>
      </c>
      <c r="AL108" s="10"/>
      <c r="AM108" s="10"/>
      <c r="AN108" s="10"/>
      <c r="AO108" s="10">
        <v>914</v>
      </c>
      <c r="AP108" s="10"/>
      <c r="AQ108" s="10">
        <v>914</v>
      </c>
      <c r="AR108">
        <f t="shared" si="16"/>
        <v>0</v>
      </c>
      <c r="AS108">
        <f t="shared" si="17"/>
        <v>0</v>
      </c>
      <c r="AT108">
        <f t="shared" si="18"/>
        <v>0</v>
      </c>
      <c r="AU108">
        <f t="shared" si="19"/>
        <v>1</v>
      </c>
      <c r="AV108">
        <f t="shared" si="20"/>
        <v>0</v>
      </c>
      <c r="AW108">
        <f t="shared" si="21"/>
        <v>1</v>
      </c>
    </row>
    <row r="109" spans="1:49">
      <c r="A109" s="8" t="s">
        <v>72</v>
      </c>
      <c r="B109" s="9">
        <v>2</v>
      </c>
      <c r="C109" s="9"/>
      <c r="D109" s="9"/>
      <c r="E109" s="9"/>
      <c r="F109" s="9"/>
      <c r="G109" s="9">
        <v>2</v>
      </c>
      <c r="H109">
        <f t="shared" si="15"/>
        <v>2</v>
      </c>
      <c r="J109" s="8" t="s">
        <v>220</v>
      </c>
      <c r="K109" s="10"/>
      <c r="L109" s="10"/>
      <c r="M109" s="10"/>
      <c r="N109" s="10"/>
      <c r="O109" s="10">
        <v>847</v>
      </c>
      <c r="P109" s="10">
        <v>847</v>
      </c>
      <c r="Q109" s="10"/>
      <c r="R109" s="10"/>
      <c r="S109" s="10"/>
      <c r="AK109" s="8" t="s">
        <v>220</v>
      </c>
      <c r="AL109" s="10"/>
      <c r="AM109" s="10"/>
      <c r="AN109" s="10"/>
      <c r="AO109" s="10"/>
      <c r="AP109" s="10">
        <v>847</v>
      </c>
      <c r="AQ109" s="10">
        <v>847</v>
      </c>
      <c r="AR109">
        <f t="shared" si="16"/>
        <v>0</v>
      </c>
      <c r="AS109">
        <f t="shared" si="17"/>
        <v>0</v>
      </c>
      <c r="AT109">
        <f t="shared" si="18"/>
        <v>0</v>
      </c>
      <c r="AU109">
        <f t="shared" si="19"/>
        <v>0</v>
      </c>
      <c r="AV109">
        <f t="shared" si="20"/>
        <v>1</v>
      </c>
      <c r="AW109">
        <f t="shared" si="21"/>
        <v>1</v>
      </c>
    </row>
    <row r="110" spans="1:49">
      <c r="A110" s="8" t="s">
        <v>150</v>
      </c>
      <c r="B110" s="9"/>
      <c r="C110" s="9"/>
      <c r="D110" s="9">
        <v>1</v>
      </c>
      <c r="E110" s="9">
        <v>1</v>
      </c>
      <c r="F110" s="9"/>
      <c r="G110" s="9">
        <v>2</v>
      </c>
      <c r="H110">
        <f t="shared" si="15"/>
        <v>1</v>
      </c>
      <c r="J110" s="8" t="s">
        <v>192</v>
      </c>
      <c r="K110" s="10"/>
      <c r="L110" s="10"/>
      <c r="M110" s="10"/>
      <c r="N110" s="10">
        <v>685</v>
      </c>
      <c r="O110" s="10"/>
      <c r="P110" s="10">
        <v>685</v>
      </c>
      <c r="Q110" s="10"/>
      <c r="R110" s="10"/>
      <c r="S110" s="10"/>
      <c r="AK110" s="8" t="s">
        <v>192</v>
      </c>
      <c r="AL110" s="10"/>
      <c r="AM110" s="10"/>
      <c r="AN110" s="10"/>
      <c r="AO110" s="10">
        <v>685</v>
      </c>
      <c r="AP110" s="10"/>
      <c r="AQ110" s="10">
        <v>685</v>
      </c>
      <c r="AR110">
        <f t="shared" si="16"/>
        <v>0</v>
      </c>
      <c r="AS110">
        <f t="shared" si="17"/>
        <v>0</v>
      </c>
      <c r="AT110">
        <f t="shared" si="18"/>
        <v>0</v>
      </c>
      <c r="AU110">
        <f t="shared" si="19"/>
        <v>1</v>
      </c>
      <c r="AV110">
        <f t="shared" si="20"/>
        <v>0</v>
      </c>
      <c r="AW110">
        <f t="shared" si="21"/>
        <v>1</v>
      </c>
    </row>
    <row r="111" spans="1:49">
      <c r="A111" s="8" t="s">
        <v>101</v>
      </c>
      <c r="B111" s="9">
        <v>2</v>
      </c>
      <c r="C111" s="9"/>
      <c r="D111" s="9"/>
      <c r="E111" s="9"/>
      <c r="F111" s="9"/>
      <c r="G111" s="9">
        <v>2</v>
      </c>
      <c r="H111">
        <f t="shared" si="15"/>
        <v>2</v>
      </c>
      <c r="J111" s="8" t="s">
        <v>74</v>
      </c>
      <c r="K111" s="10">
        <v>176</v>
      </c>
      <c r="L111" s="10">
        <v>494</v>
      </c>
      <c r="M111" s="10"/>
      <c r="N111" s="10"/>
      <c r="O111" s="10"/>
      <c r="P111" s="10">
        <v>670</v>
      </c>
      <c r="Q111" s="10"/>
      <c r="R111" s="10"/>
      <c r="S111" s="10"/>
      <c r="AK111" s="8" t="s">
        <v>74</v>
      </c>
      <c r="AL111" s="10">
        <v>176</v>
      </c>
      <c r="AM111" s="10">
        <v>494</v>
      </c>
      <c r="AN111" s="10"/>
      <c r="AO111" s="10"/>
      <c r="AP111" s="10"/>
      <c r="AQ111" s="10">
        <v>670</v>
      </c>
      <c r="AR111">
        <f t="shared" si="16"/>
        <v>1</v>
      </c>
      <c r="AS111">
        <f t="shared" si="17"/>
        <v>1</v>
      </c>
      <c r="AT111">
        <f t="shared" si="18"/>
        <v>0</v>
      </c>
      <c r="AU111">
        <f t="shared" si="19"/>
        <v>0</v>
      </c>
      <c r="AV111">
        <f t="shared" si="20"/>
        <v>0</v>
      </c>
      <c r="AW111">
        <f t="shared" si="21"/>
        <v>2</v>
      </c>
    </row>
    <row r="112" spans="1:49">
      <c r="A112" s="8" t="s">
        <v>60</v>
      </c>
      <c r="B112" s="9">
        <v>2</v>
      </c>
      <c r="C112" s="9"/>
      <c r="D112" s="9"/>
      <c r="E112" s="9"/>
      <c r="F112" s="9"/>
      <c r="G112" s="9">
        <v>2</v>
      </c>
      <c r="H112">
        <f t="shared" si="15"/>
        <v>2</v>
      </c>
      <c r="J112" s="8" t="s">
        <v>67</v>
      </c>
      <c r="K112" s="10">
        <v>493</v>
      </c>
      <c r="L112" s="10"/>
      <c r="M112" s="10"/>
      <c r="N112" s="10"/>
      <c r="O112" s="10"/>
      <c r="P112" s="10">
        <v>493</v>
      </c>
      <c r="Q112" s="10"/>
      <c r="R112" s="10"/>
      <c r="S112" s="10"/>
      <c r="AK112" s="8" t="s">
        <v>67</v>
      </c>
      <c r="AL112" s="10">
        <v>493</v>
      </c>
      <c r="AM112" s="10"/>
      <c r="AN112" s="10"/>
      <c r="AO112" s="10"/>
      <c r="AP112" s="10"/>
      <c r="AQ112" s="10">
        <v>493</v>
      </c>
      <c r="AR112">
        <f t="shared" si="16"/>
        <v>1</v>
      </c>
      <c r="AS112">
        <f t="shared" si="17"/>
        <v>0</v>
      </c>
      <c r="AT112">
        <f t="shared" si="18"/>
        <v>0</v>
      </c>
      <c r="AU112">
        <f t="shared" si="19"/>
        <v>0</v>
      </c>
      <c r="AV112">
        <f t="shared" si="20"/>
        <v>0</v>
      </c>
      <c r="AW112">
        <f t="shared" si="21"/>
        <v>1</v>
      </c>
    </row>
    <row r="113" spans="1:49">
      <c r="A113" s="8" t="s">
        <v>216</v>
      </c>
      <c r="B113" s="9"/>
      <c r="C113" s="9"/>
      <c r="D113" s="9"/>
      <c r="E113" s="9"/>
      <c r="F113" s="9">
        <v>2</v>
      </c>
      <c r="G113" s="9">
        <v>2</v>
      </c>
      <c r="H113">
        <f t="shared" si="15"/>
        <v>2</v>
      </c>
      <c r="J113" s="8" t="s">
        <v>117</v>
      </c>
      <c r="K113" s="10"/>
      <c r="L113" s="10">
        <v>422</v>
      </c>
      <c r="M113" s="10"/>
      <c r="N113" s="10"/>
      <c r="O113" s="10"/>
      <c r="P113" s="10">
        <v>422</v>
      </c>
      <c r="Q113" s="10"/>
      <c r="R113" s="10"/>
      <c r="S113" s="10"/>
      <c r="AK113" s="8" t="s">
        <v>117</v>
      </c>
      <c r="AL113" s="10"/>
      <c r="AM113" s="10">
        <v>422</v>
      </c>
      <c r="AN113" s="10"/>
      <c r="AO113" s="10"/>
      <c r="AP113" s="10"/>
      <c r="AQ113" s="10">
        <v>422</v>
      </c>
      <c r="AR113">
        <f t="shared" si="16"/>
        <v>0</v>
      </c>
      <c r="AS113">
        <f t="shared" si="17"/>
        <v>1</v>
      </c>
      <c r="AT113">
        <f t="shared" si="18"/>
        <v>0</v>
      </c>
      <c r="AU113">
        <f t="shared" si="19"/>
        <v>0</v>
      </c>
      <c r="AV113">
        <f t="shared" si="20"/>
        <v>0</v>
      </c>
      <c r="AW113">
        <f t="shared" si="21"/>
        <v>1</v>
      </c>
    </row>
    <row r="114" spans="1:49">
      <c r="A114" s="8" t="s">
        <v>117</v>
      </c>
      <c r="B114" s="9"/>
      <c r="C114" s="9">
        <v>1</v>
      </c>
      <c r="D114" s="9"/>
      <c r="E114" s="9"/>
      <c r="F114" s="9"/>
      <c r="G114" s="9">
        <v>1</v>
      </c>
      <c r="H114">
        <f t="shared" si="15"/>
        <v>1</v>
      </c>
      <c r="J114" s="8" t="s">
        <v>223</v>
      </c>
      <c r="K114" s="10"/>
      <c r="L114" s="10"/>
      <c r="M114" s="10"/>
      <c r="N114" s="10"/>
      <c r="O114" s="10">
        <v>385</v>
      </c>
      <c r="P114" s="10">
        <v>385</v>
      </c>
      <c r="Q114" s="10"/>
      <c r="R114" s="10"/>
      <c r="S114" s="10"/>
      <c r="AK114" s="8" t="s">
        <v>223</v>
      </c>
      <c r="AL114" s="10"/>
      <c r="AM114" s="10"/>
      <c r="AN114" s="10"/>
      <c r="AO114" s="10"/>
      <c r="AP114" s="10">
        <v>385</v>
      </c>
      <c r="AQ114" s="10">
        <v>385</v>
      </c>
      <c r="AR114">
        <f t="shared" si="16"/>
        <v>0</v>
      </c>
      <c r="AS114">
        <f t="shared" si="17"/>
        <v>0</v>
      </c>
      <c r="AT114">
        <f t="shared" si="18"/>
        <v>0</v>
      </c>
      <c r="AU114">
        <f t="shared" si="19"/>
        <v>0</v>
      </c>
      <c r="AV114">
        <f t="shared" si="20"/>
        <v>1</v>
      </c>
      <c r="AW114">
        <f t="shared" si="21"/>
        <v>1</v>
      </c>
    </row>
    <row r="115" spans="1:49">
      <c r="A115" s="8" t="s">
        <v>212</v>
      </c>
      <c r="B115" s="9"/>
      <c r="C115" s="9"/>
      <c r="D115" s="9"/>
      <c r="E115" s="9"/>
      <c r="F115" s="9">
        <v>1</v>
      </c>
      <c r="G115" s="9">
        <v>1</v>
      </c>
      <c r="H115">
        <f t="shared" si="15"/>
        <v>1</v>
      </c>
      <c r="J115" s="8" t="s">
        <v>170</v>
      </c>
      <c r="K115" s="10"/>
      <c r="L115" s="10"/>
      <c r="M115" s="10">
        <v>332</v>
      </c>
      <c r="N115" s="10"/>
      <c r="O115" s="10"/>
      <c r="P115" s="10">
        <v>332</v>
      </c>
      <c r="Q115" s="10"/>
      <c r="R115" s="10"/>
      <c r="S115" s="10"/>
      <c r="AK115" s="8" t="s">
        <v>170</v>
      </c>
      <c r="AL115" s="10"/>
      <c r="AM115" s="10"/>
      <c r="AN115" s="10">
        <v>332</v>
      </c>
      <c r="AO115" s="10"/>
      <c r="AP115" s="10"/>
      <c r="AQ115" s="10">
        <v>332</v>
      </c>
      <c r="AR115">
        <f t="shared" si="16"/>
        <v>0</v>
      </c>
      <c r="AS115">
        <f t="shared" si="17"/>
        <v>0</v>
      </c>
      <c r="AT115">
        <f t="shared" si="18"/>
        <v>1</v>
      </c>
      <c r="AU115">
        <f t="shared" si="19"/>
        <v>0</v>
      </c>
      <c r="AV115">
        <f t="shared" si="20"/>
        <v>0</v>
      </c>
      <c r="AW115">
        <f t="shared" si="21"/>
        <v>1</v>
      </c>
    </row>
    <row r="116" spans="1:49">
      <c r="A116" s="8" t="s">
        <v>64</v>
      </c>
      <c r="B116" s="9">
        <v>1</v>
      </c>
      <c r="C116" s="9"/>
      <c r="D116" s="9"/>
      <c r="E116" s="9"/>
      <c r="F116" s="9"/>
      <c r="G116" s="9">
        <v>1</v>
      </c>
      <c r="H116">
        <f t="shared" si="15"/>
        <v>1</v>
      </c>
      <c r="J116" s="8" t="s">
        <v>212</v>
      </c>
      <c r="K116" s="10"/>
      <c r="L116" s="10"/>
      <c r="M116" s="10"/>
      <c r="N116" s="10"/>
      <c r="O116" s="10">
        <v>322</v>
      </c>
      <c r="P116" s="10">
        <v>322</v>
      </c>
      <c r="Q116" s="10"/>
      <c r="R116" s="10"/>
      <c r="S116" s="10"/>
      <c r="AK116" s="8" t="s">
        <v>212</v>
      </c>
      <c r="AL116" s="10"/>
      <c r="AM116" s="10"/>
      <c r="AN116" s="10"/>
      <c r="AO116" s="10"/>
      <c r="AP116" s="10">
        <v>322</v>
      </c>
      <c r="AQ116" s="10">
        <v>322</v>
      </c>
      <c r="AR116">
        <f t="shared" si="16"/>
        <v>0</v>
      </c>
      <c r="AS116">
        <f t="shared" si="17"/>
        <v>0</v>
      </c>
      <c r="AT116">
        <f t="shared" si="18"/>
        <v>0</v>
      </c>
      <c r="AU116">
        <f t="shared" si="19"/>
        <v>0</v>
      </c>
      <c r="AV116">
        <f t="shared" si="20"/>
        <v>1</v>
      </c>
      <c r="AW116">
        <f t="shared" si="21"/>
        <v>1</v>
      </c>
    </row>
    <row r="117" spans="1:49">
      <c r="A117" s="8" t="s">
        <v>181</v>
      </c>
      <c r="B117" s="9"/>
      <c r="C117" s="9"/>
      <c r="D117" s="9"/>
      <c r="E117" s="9">
        <v>1</v>
      </c>
      <c r="F117" s="9"/>
      <c r="G117" s="9">
        <v>1</v>
      </c>
      <c r="H117">
        <f t="shared" si="15"/>
        <v>1</v>
      </c>
      <c r="J117" s="8" t="s">
        <v>70</v>
      </c>
      <c r="K117" s="10">
        <v>253</v>
      </c>
      <c r="L117" s="10"/>
      <c r="M117" s="10"/>
      <c r="N117" s="10"/>
      <c r="O117" s="10"/>
      <c r="P117" s="10">
        <v>253</v>
      </c>
      <c r="Q117" s="10"/>
      <c r="R117" s="10"/>
      <c r="S117" s="10"/>
      <c r="AK117" s="8" t="s">
        <v>70</v>
      </c>
      <c r="AL117" s="10">
        <v>253</v>
      </c>
      <c r="AM117" s="10"/>
      <c r="AN117" s="10"/>
      <c r="AO117" s="10"/>
      <c r="AP117" s="10"/>
      <c r="AQ117" s="10">
        <v>253</v>
      </c>
      <c r="AR117">
        <f t="shared" si="16"/>
        <v>1</v>
      </c>
      <c r="AS117">
        <f t="shared" si="17"/>
        <v>0</v>
      </c>
      <c r="AT117">
        <f t="shared" si="18"/>
        <v>0</v>
      </c>
      <c r="AU117">
        <f t="shared" si="19"/>
        <v>0</v>
      </c>
      <c r="AV117">
        <f t="shared" si="20"/>
        <v>0</v>
      </c>
      <c r="AW117">
        <f t="shared" si="21"/>
        <v>1</v>
      </c>
    </row>
    <row r="118" spans="1:49">
      <c r="A118" s="8" t="s">
        <v>211</v>
      </c>
      <c r="B118" s="9"/>
      <c r="C118" s="9"/>
      <c r="D118" s="9"/>
      <c r="E118" s="9"/>
      <c r="F118" s="9">
        <v>1</v>
      </c>
      <c r="G118" s="9">
        <v>1</v>
      </c>
      <c r="H118">
        <f t="shared" si="15"/>
        <v>1</v>
      </c>
      <c r="J118" s="8" t="s">
        <v>194</v>
      </c>
      <c r="K118" s="10"/>
      <c r="L118" s="10"/>
      <c r="M118" s="10"/>
      <c r="N118" s="10">
        <v>246</v>
      </c>
      <c r="O118" s="10"/>
      <c r="P118" s="10">
        <v>246</v>
      </c>
      <c r="Q118" s="10"/>
      <c r="R118" s="10"/>
      <c r="S118" s="10"/>
      <c r="AK118" s="8" t="s">
        <v>194</v>
      </c>
      <c r="AL118" s="10"/>
      <c r="AM118" s="10"/>
      <c r="AN118" s="10"/>
      <c r="AO118" s="10">
        <v>246</v>
      </c>
      <c r="AP118" s="10"/>
      <c r="AQ118" s="10">
        <v>246</v>
      </c>
      <c r="AR118">
        <f t="shared" si="16"/>
        <v>0</v>
      </c>
      <c r="AS118">
        <f t="shared" si="17"/>
        <v>0</v>
      </c>
      <c r="AT118">
        <f t="shared" si="18"/>
        <v>0</v>
      </c>
      <c r="AU118">
        <f t="shared" si="19"/>
        <v>1</v>
      </c>
      <c r="AV118">
        <f t="shared" si="20"/>
        <v>0</v>
      </c>
      <c r="AW118">
        <f t="shared" si="21"/>
        <v>1</v>
      </c>
    </row>
    <row r="119" spans="1:49">
      <c r="A119" s="8" t="s">
        <v>76</v>
      </c>
      <c r="B119" s="9">
        <v>1</v>
      </c>
      <c r="C119" s="9"/>
      <c r="D119" s="9"/>
      <c r="E119" s="9"/>
      <c r="F119" s="9"/>
      <c r="G119" s="9">
        <v>1</v>
      </c>
      <c r="H119">
        <f t="shared" si="15"/>
        <v>1</v>
      </c>
      <c r="J119" s="8" t="s">
        <v>118</v>
      </c>
      <c r="K119" s="10"/>
      <c r="L119" s="10">
        <v>226</v>
      </c>
      <c r="M119" s="10"/>
      <c r="N119" s="10">
        <v>17</v>
      </c>
      <c r="O119" s="10"/>
      <c r="P119" s="10">
        <v>243</v>
      </c>
      <c r="Q119" s="10"/>
      <c r="R119" s="10"/>
      <c r="S119" s="10"/>
      <c r="AK119" s="8" t="s">
        <v>118</v>
      </c>
      <c r="AL119" s="10"/>
      <c r="AM119" s="10">
        <v>226</v>
      </c>
      <c r="AN119" s="10"/>
      <c r="AO119" s="10">
        <v>17</v>
      </c>
      <c r="AP119" s="10"/>
      <c r="AQ119" s="10">
        <v>243</v>
      </c>
      <c r="AR119">
        <f t="shared" si="16"/>
        <v>0</v>
      </c>
      <c r="AS119">
        <f t="shared" si="17"/>
        <v>1</v>
      </c>
      <c r="AT119">
        <f t="shared" si="18"/>
        <v>0</v>
      </c>
      <c r="AU119">
        <f t="shared" si="19"/>
        <v>1</v>
      </c>
      <c r="AV119">
        <f t="shared" si="20"/>
        <v>0</v>
      </c>
      <c r="AW119">
        <f t="shared" si="21"/>
        <v>2</v>
      </c>
    </row>
    <row r="120" spans="1:49">
      <c r="A120" s="8" t="s">
        <v>223</v>
      </c>
      <c r="B120" s="9"/>
      <c r="C120" s="9"/>
      <c r="D120" s="9"/>
      <c r="E120" s="9"/>
      <c r="F120" s="9">
        <v>1</v>
      </c>
      <c r="G120" s="9">
        <v>1</v>
      </c>
      <c r="H120">
        <f t="shared" si="15"/>
        <v>1</v>
      </c>
      <c r="J120" s="8" t="s">
        <v>72</v>
      </c>
      <c r="K120" s="10">
        <v>186</v>
      </c>
      <c r="L120" s="10"/>
      <c r="M120" s="10"/>
      <c r="N120" s="10"/>
      <c r="O120" s="10"/>
      <c r="P120" s="10">
        <v>186</v>
      </c>
      <c r="Q120" s="10"/>
      <c r="R120" s="10"/>
      <c r="S120" s="10"/>
      <c r="AK120" s="8" t="s">
        <v>72</v>
      </c>
      <c r="AL120" s="10">
        <v>186</v>
      </c>
      <c r="AM120" s="10"/>
      <c r="AN120" s="10"/>
      <c r="AO120" s="10"/>
      <c r="AP120" s="10"/>
      <c r="AQ120" s="10">
        <v>186</v>
      </c>
      <c r="AR120">
        <f t="shared" si="16"/>
        <v>1</v>
      </c>
      <c r="AS120">
        <f t="shared" si="17"/>
        <v>0</v>
      </c>
      <c r="AT120">
        <f t="shared" si="18"/>
        <v>0</v>
      </c>
      <c r="AU120">
        <f t="shared" si="19"/>
        <v>0</v>
      </c>
      <c r="AV120">
        <f t="shared" si="20"/>
        <v>0</v>
      </c>
      <c r="AW120">
        <f t="shared" si="21"/>
        <v>1</v>
      </c>
    </row>
    <row r="121" spans="1:49">
      <c r="A121" s="8" t="s">
        <v>67</v>
      </c>
      <c r="B121" s="9">
        <v>1</v>
      </c>
      <c r="C121" s="9"/>
      <c r="D121" s="9"/>
      <c r="E121" s="9"/>
      <c r="F121" s="9"/>
      <c r="G121" s="9">
        <v>1</v>
      </c>
      <c r="H121">
        <f t="shared" si="15"/>
        <v>1</v>
      </c>
      <c r="J121" s="8" t="s">
        <v>76</v>
      </c>
      <c r="K121" s="10">
        <v>126</v>
      </c>
      <c r="L121" s="10"/>
      <c r="M121" s="10"/>
      <c r="N121" s="10"/>
      <c r="O121" s="10"/>
      <c r="P121" s="10">
        <v>126</v>
      </c>
      <c r="Q121" s="10"/>
      <c r="R121" s="10"/>
      <c r="S121" s="10"/>
      <c r="AK121" s="8" t="s">
        <v>76</v>
      </c>
      <c r="AL121" s="10">
        <v>126</v>
      </c>
      <c r="AM121" s="10"/>
      <c r="AN121" s="10"/>
      <c r="AO121" s="10"/>
      <c r="AP121" s="10"/>
      <c r="AQ121" s="10">
        <v>126</v>
      </c>
      <c r="AR121">
        <f t="shared" si="16"/>
        <v>1</v>
      </c>
      <c r="AS121">
        <f t="shared" si="17"/>
        <v>0</v>
      </c>
      <c r="AT121">
        <f t="shared" si="18"/>
        <v>0</v>
      </c>
      <c r="AU121">
        <f t="shared" si="19"/>
        <v>0</v>
      </c>
      <c r="AV121">
        <f t="shared" si="20"/>
        <v>0</v>
      </c>
      <c r="AW121">
        <f t="shared" si="21"/>
        <v>1</v>
      </c>
    </row>
    <row r="122" spans="1:49">
      <c r="A122" s="8" t="s">
        <v>179</v>
      </c>
      <c r="B122" s="9"/>
      <c r="C122" s="9"/>
      <c r="D122" s="9"/>
      <c r="E122" s="9">
        <v>1</v>
      </c>
      <c r="F122" s="9"/>
      <c r="G122" s="9">
        <v>1</v>
      </c>
      <c r="H122">
        <f t="shared" si="15"/>
        <v>1</v>
      </c>
      <c r="J122" s="8" t="s">
        <v>101</v>
      </c>
      <c r="K122" s="10">
        <v>31</v>
      </c>
      <c r="L122" s="10"/>
      <c r="M122" s="10"/>
      <c r="N122" s="10"/>
      <c r="O122" s="10"/>
      <c r="P122" s="10">
        <v>31</v>
      </c>
      <c r="Q122" s="10"/>
      <c r="R122" s="10"/>
      <c r="S122" s="10"/>
      <c r="AK122" s="8" t="s">
        <v>101</v>
      </c>
      <c r="AL122" s="10">
        <v>31</v>
      </c>
      <c r="AM122" s="10"/>
      <c r="AN122" s="10"/>
      <c r="AO122" s="10"/>
      <c r="AP122" s="10"/>
      <c r="AQ122" s="10">
        <v>31</v>
      </c>
      <c r="AR122">
        <f t="shared" si="16"/>
        <v>1</v>
      </c>
      <c r="AS122">
        <f t="shared" si="17"/>
        <v>0</v>
      </c>
      <c r="AT122">
        <f t="shared" si="18"/>
        <v>0</v>
      </c>
      <c r="AU122">
        <f t="shared" si="19"/>
        <v>0</v>
      </c>
      <c r="AV122">
        <f t="shared" si="20"/>
        <v>0</v>
      </c>
      <c r="AW122">
        <f t="shared" si="21"/>
        <v>1</v>
      </c>
    </row>
    <row r="123" spans="1:49">
      <c r="A123" s="8" t="s">
        <v>226</v>
      </c>
      <c r="B123" s="9">
        <v>6386</v>
      </c>
      <c r="C123" s="9">
        <v>6423</v>
      </c>
      <c r="D123" s="9">
        <v>6386</v>
      </c>
      <c r="E123" s="9">
        <v>5760</v>
      </c>
      <c r="F123" s="9">
        <v>6097</v>
      </c>
      <c r="G123" s="9">
        <v>31052</v>
      </c>
      <c r="J123" s="8" t="s">
        <v>226</v>
      </c>
      <c r="K123" s="10">
        <v>13963219</v>
      </c>
      <c r="L123" s="10">
        <v>11860181</v>
      </c>
      <c r="M123" s="10">
        <v>18765200</v>
      </c>
      <c r="N123" s="10">
        <v>35731799</v>
      </c>
      <c r="O123" s="10">
        <v>26976172</v>
      </c>
      <c r="P123" s="10">
        <v>107296571</v>
      </c>
      <c r="Q123" s="10"/>
      <c r="R123" s="10"/>
      <c r="S123" s="10"/>
      <c r="AK123" s="8" t="s">
        <v>226</v>
      </c>
      <c r="AL123" s="10">
        <v>13963219</v>
      </c>
      <c r="AM123" s="10">
        <v>11860181</v>
      </c>
      <c r="AN123" s="10">
        <v>18765200</v>
      </c>
      <c r="AO123" s="10">
        <v>35731799</v>
      </c>
      <c r="AP123" s="10">
        <v>26976172</v>
      </c>
      <c r="AQ123" s="10">
        <v>107296571</v>
      </c>
    </row>
  </sheetData>
  <conditionalFormatting sqref="AW5:AW123 AX8">
    <cfRule type="cellIs" dxfId="57" priority="58" operator="equal">
      <formula>5</formula>
    </cfRule>
  </conditionalFormatting>
  <conditionalFormatting sqref="AY8">
    <cfRule type="cellIs" dxfId="56" priority="57" operator="equal">
      <formula>5</formula>
    </cfRule>
  </conditionalFormatting>
  <conditionalFormatting sqref="AZ8">
    <cfRule type="cellIs" dxfId="55" priority="56" operator="equal">
      <formula>5</formula>
    </cfRule>
  </conditionalFormatting>
  <conditionalFormatting sqref="BA8">
    <cfRule type="cellIs" dxfId="54" priority="55" operator="equal">
      <formula>5</formula>
    </cfRule>
  </conditionalFormatting>
  <conditionalFormatting sqref="BB8">
    <cfRule type="cellIs" dxfId="53" priority="54" operator="equal">
      <formula>5</formula>
    </cfRule>
  </conditionalFormatting>
  <conditionalFormatting sqref="AX11">
    <cfRule type="cellIs" dxfId="52" priority="53" operator="equal">
      <formula>5</formula>
    </cfRule>
  </conditionalFormatting>
  <conditionalFormatting sqref="AY11">
    <cfRule type="cellIs" dxfId="51" priority="52" operator="equal">
      <formula>5</formula>
    </cfRule>
  </conditionalFormatting>
  <conditionalFormatting sqref="AZ11">
    <cfRule type="cellIs" dxfId="50" priority="51" operator="equal">
      <formula>5</formula>
    </cfRule>
  </conditionalFormatting>
  <conditionalFormatting sqref="BA11">
    <cfRule type="cellIs" dxfId="49" priority="50" operator="equal">
      <formula>5</formula>
    </cfRule>
  </conditionalFormatting>
  <conditionalFormatting sqref="AX12">
    <cfRule type="cellIs" dxfId="48" priority="49" operator="equal">
      <formula>5</formula>
    </cfRule>
  </conditionalFormatting>
  <conditionalFormatting sqref="AY12">
    <cfRule type="cellIs" dxfId="47" priority="48" operator="equal">
      <formula>5</formula>
    </cfRule>
  </conditionalFormatting>
  <conditionalFormatting sqref="AZ12">
    <cfRule type="cellIs" dxfId="46" priority="47" operator="equal">
      <formula>5</formula>
    </cfRule>
  </conditionalFormatting>
  <conditionalFormatting sqref="BA12">
    <cfRule type="cellIs" dxfId="45" priority="46" operator="equal">
      <formula>5</formula>
    </cfRule>
  </conditionalFormatting>
  <conditionalFormatting sqref="AX13">
    <cfRule type="cellIs" dxfId="44" priority="45" operator="equal">
      <formula>5</formula>
    </cfRule>
  </conditionalFormatting>
  <conditionalFormatting sqref="AY13">
    <cfRule type="cellIs" dxfId="43" priority="44" operator="equal">
      <formula>5</formula>
    </cfRule>
  </conditionalFormatting>
  <conditionalFormatting sqref="AZ13">
    <cfRule type="cellIs" dxfId="42" priority="43" operator="equal">
      <formula>5</formula>
    </cfRule>
  </conditionalFormatting>
  <conditionalFormatting sqref="BA13">
    <cfRule type="cellIs" dxfId="41" priority="42" operator="equal">
      <formula>5</formula>
    </cfRule>
  </conditionalFormatting>
  <conditionalFormatting sqref="AX14">
    <cfRule type="cellIs" dxfId="40" priority="41" operator="equal">
      <formula>5</formula>
    </cfRule>
  </conditionalFormatting>
  <conditionalFormatting sqref="AY14">
    <cfRule type="cellIs" dxfId="39" priority="40" operator="equal">
      <formula>5</formula>
    </cfRule>
  </conditionalFormatting>
  <conditionalFormatting sqref="AZ14">
    <cfRule type="cellIs" dxfId="38" priority="39" operator="equal">
      <formula>5</formula>
    </cfRule>
  </conditionalFormatting>
  <conditionalFormatting sqref="BA14">
    <cfRule type="cellIs" dxfId="37" priority="38" operator="equal">
      <formula>5</formula>
    </cfRule>
  </conditionalFormatting>
  <conditionalFormatting sqref="AX17">
    <cfRule type="cellIs" dxfId="36" priority="37" operator="equal">
      <formula>5</formula>
    </cfRule>
  </conditionalFormatting>
  <conditionalFormatting sqref="AY17">
    <cfRule type="cellIs" dxfId="35" priority="36" operator="equal">
      <formula>5</formula>
    </cfRule>
  </conditionalFormatting>
  <conditionalFormatting sqref="AZ17">
    <cfRule type="cellIs" dxfId="34" priority="35" operator="equal">
      <formula>5</formula>
    </cfRule>
  </conditionalFormatting>
  <conditionalFormatting sqref="BA17">
    <cfRule type="cellIs" dxfId="33" priority="34" operator="equal">
      <formula>5</formula>
    </cfRule>
  </conditionalFormatting>
  <conditionalFormatting sqref="AX26">
    <cfRule type="cellIs" dxfId="32" priority="33" operator="equal">
      <formula>5</formula>
    </cfRule>
  </conditionalFormatting>
  <conditionalFormatting sqref="AY26">
    <cfRule type="cellIs" dxfId="31" priority="32" operator="equal">
      <formula>5</formula>
    </cfRule>
  </conditionalFormatting>
  <conditionalFormatting sqref="AZ26">
    <cfRule type="cellIs" dxfId="30" priority="31" operator="equal">
      <formula>5</formula>
    </cfRule>
  </conditionalFormatting>
  <conditionalFormatting sqref="BA26">
    <cfRule type="cellIs" dxfId="29" priority="30" operator="equal">
      <formula>5</formula>
    </cfRule>
  </conditionalFormatting>
  <conditionalFormatting sqref="AX45">
    <cfRule type="cellIs" dxfId="28" priority="29" operator="equal">
      <formula>5</formula>
    </cfRule>
  </conditionalFormatting>
  <conditionalFormatting sqref="AY45">
    <cfRule type="cellIs" dxfId="27" priority="28" operator="equal">
      <formula>5</formula>
    </cfRule>
  </conditionalFormatting>
  <conditionalFormatting sqref="AZ45">
    <cfRule type="cellIs" dxfId="26" priority="27" operator="equal">
      <formula>5</formula>
    </cfRule>
  </conditionalFormatting>
  <conditionalFormatting sqref="BA45">
    <cfRule type="cellIs" dxfId="25" priority="26" operator="equal">
      <formula>5</formula>
    </cfRule>
  </conditionalFormatting>
  <conditionalFormatting sqref="AX46">
    <cfRule type="cellIs" dxfId="24" priority="25" operator="equal">
      <formula>5</formula>
    </cfRule>
  </conditionalFormatting>
  <conditionalFormatting sqref="AY46">
    <cfRule type="cellIs" dxfId="23" priority="24" operator="equal">
      <formula>5</formula>
    </cfRule>
  </conditionalFormatting>
  <conditionalFormatting sqref="AZ46">
    <cfRule type="cellIs" dxfId="22" priority="23" operator="equal">
      <formula>5</formula>
    </cfRule>
  </conditionalFormatting>
  <conditionalFormatting sqref="BA46">
    <cfRule type="cellIs" dxfId="21" priority="22" operator="equal">
      <formula>5</formula>
    </cfRule>
  </conditionalFormatting>
  <conditionalFormatting sqref="AX59">
    <cfRule type="cellIs" dxfId="20" priority="21" operator="equal">
      <formula>5</formula>
    </cfRule>
  </conditionalFormatting>
  <conditionalFormatting sqref="AY59">
    <cfRule type="cellIs" dxfId="19" priority="20" operator="equal">
      <formula>5</formula>
    </cfRule>
  </conditionalFormatting>
  <conditionalFormatting sqref="AZ59">
    <cfRule type="cellIs" dxfId="18" priority="19" operator="equal">
      <formula>5</formula>
    </cfRule>
  </conditionalFormatting>
  <conditionalFormatting sqref="BA59">
    <cfRule type="cellIs" dxfId="17" priority="18" operator="equal">
      <formula>5</formula>
    </cfRule>
  </conditionalFormatting>
  <conditionalFormatting sqref="BB11">
    <cfRule type="cellIs" dxfId="16" priority="17" operator="equal">
      <formula>5</formula>
    </cfRule>
  </conditionalFormatting>
  <conditionalFormatting sqref="BB12:BB14">
    <cfRule type="cellIs" dxfId="15" priority="16" operator="equal">
      <formula>5</formula>
    </cfRule>
  </conditionalFormatting>
  <conditionalFormatting sqref="BB17">
    <cfRule type="cellIs" dxfId="14" priority="15" operator="equal">
      <formula>5</formula>
    </cfRule>
  </conditionalFormatting>
  <conditionalFormatting sqref="BB26">
    <cfRule type="cellIs" dxfId="13" priority="14" operator="equal">
      <formula>5</formula>
    </cfRule>
  </conditionalFormatting>
  <conditionalFormatting sqref="BB45">
    <cfRule type="cellIs" dxfId="12" priority="13" operator="equal">
      <formula>5</formula>
    </cfRule>
  </conditionalFormatting>
  <conditionalFormatting sqref="BB46">
    <cfRule type="cellIs" dxfId="11" priority="12" operator="equal">
      <formula>5</formula>
    </cfRule>
  </conditionalFormatting>
  <conditionalFormatting sqref="BB59">
    <cfRule type="cellIs" dxfId="10" priority="11" operator="equal">
      <formula>5</formula>
    </cfRule>
  </conditionalFormatting>
  <conditionalFormatting sqref="Q13">
    <cfRule type="cellIs" dxfId="9" priority="2" operator="equal">
      <formula>5</formula>
    </cfRule>
  </conditionalFormatting>
  <conditionalFormatting sqref="Q7">
    <cfRule type="cellIs" dxfId="8" priority="9" operator="equal">
      <formula>5</formula>
    </cfRule>
  </conditionalFormatting>
  <conditionalFormatting sqref="Q14">
    <cfRule type="cellIs" dxfId="7" priority="1" operator="equal">
      <formula>5</formula>
    </cfRule>
  </conditionalFormatting>
  <conditionalFormatting sqref="Q8">
    <cfRule type="cellIs" dxfId="6" priority="7" operator="equal">
      <formula>5</formula>
    </cfRule>
  </conditionalFormatting>
  <conditionalFormatting sqref="Q9">
    <cfRule type="cellIs" dxfId="5" priority="6" operator="equal">
      <formula>5</formula>
    </cfRule>
  </conditionalFormatting>
  <conditionalFormatting sqref="Q10">
    <cfRule type="cellIs" dxfId="4" priority="5" operator="equal">
      <formula>5</formula>
    </cfRule>
  </conditionalFormatting>
  <conditionalFormatting sqref="Q11">
    <cfRule type="cellIs" dxfId="3" priority="4" operator="equal">
      <formula>5</formula>
    </cfRule>
  </conditionalFormatting>
  <conditionalFormatting sqref="Q12">
    <cfRule type="cellIs" dxfId="2" priority="3" operator="equal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215"/>
  <sheetViews>
    <sheetView workbookViewId="0">
      <selection activeCell="B12" sqref="B12"/>
    </sheetView>
  </sheetViews>
  <sheetFormatPr defaultRowHeight="15"/>
  <cols>
    <col min="2" max="2" width="33" customWidth="1"/>
    <col min="4" max="4" width="13.7109375" bestFit="1" customWidth="1"/>
    <col min="5" max="5" width="21.7109375" customWidth="1"/>
    <col min="10" max="10" width="14.7109375" bestFit="1" customWidth="1"/>
    <col min="11" max="11" width="44.85546875" bestFit="1" customWidth="1"/>
  </cols>
  <sheetData>
    <row r="1" spans="1:11" ht="6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244</v>
      </c>
    </row>
    <row r="2" spans="1:11">
      <c r="A2" s="1">
        <v>1</v>
      </c>
      <c r="B2" s="2" t="s">
        <v>10</v>
      </c>
      <c r="C2" s="2" t="s">
        <v>11</v>
      </c>
      <c r="D2" s="3">
        <v>7144441</v>
      </c>
      <c r="E2" s="2" t="s">
        <v>12</v>
      </c>
      <c r="F2" s="4" t="s">
        <v>13</v>
      </c>
      <c r="G2" s="5">
        <v>1</v>
      </c>
      <c r="H2" s="5">
        <v>743</v>
      </c>
      <c r="I2" s="6">
        <v>9616</v>
      </c>
      <c r="J2" s="3">
        <v>7144441</v>
      </c>
      <c r="K2" t="s">
        <v>103</v>
      </c>
    </row>
    <row r="3" spans="1:11">
      <c r="A3" s="1">
        <v>2</v>
      </c>
      <c r="B3" s="2" t="s">
        <v>14</v>
      </c>
      <c r="C3" s="2" t="s">
        <v>15</v>
      </c>
      <c r="D3" s="3">
        <v>1531476</v>
      </c>
      <c r="E3" s="2" t="s">
        <v>16</v>
      </c>
      <c r="F3" s="4">
        <v>-0.23362628999999999</v>
      </c>
      <c r="G3" s="5">
        <v>5</v>
      </c>
      <c r="H3" s="5">
        <v>653</v>
      </c>
      <c r="I3" s="6">
        <v>2345</v>
      </c>
      <c r="J3" s="3">
        <v>25937583</v>
      </c>
      <c r="K3" t="s">
        <v>103</v>
      </c>
    </row>
    <row r="4" spans="1:11">
      <c r="A4" s="1">
        <v>3</v>
      </c>
      <c r="B4" s="2" t="s">
        <v>17</v>
      </c>
      <c r="C4" s="2" t="s">
        <v>15</v>
      </c>
      <c r="D4" s="3">
        <v>885056</v>
      </c>
      <c r="E4" s="2" t="s">
        <v>18</v>
      </c>
      <c r="F4" s="4" t="s">
        <v>13</v>
      </c>
      <c r="G4" s="5">
        <v>1</v>
      </c>
      <c r="H4" s="5">
        <v>567</v>
      </c>
      <c r="I4" s="6">
        <v>1561</v>
      </c>
      <c r="J4" s="3">
        <v>885056</v>
      </c>
      <c r="K4" t="s">
        <v>103</v>
      </c>
    </row>
    <row r="5" spans="1:11">
      <c r="A5" s="1">
        <v>4</v>
      </c>
      <c r="B5" s="2" t="s">
        <v>19</v>
      </c>
      <c r="C5" s="2" t="s">
        <v>11</v>
      </c>
      <c r="D5" s="3">
        <v>837859</v>
      </c>
      <c r="E5" s="2" t="s">
        <v>12</v>
      </c>
      <c r="F5" s="4">
        <v>-0.23528399</v>
      </c>
      <c r="G5" s="5">
        <v>6</v>
      </c>
      <c r="H5" s="5">
        <v>623</v>
      </c>
      <c r="I5" s="6">
        <v>1345</v>
      </c>
      <c r="J5" s="3">
        <v>25006224</v>
      </c>
      <c r="K5" t="s">
        <v>103</v>
      </c>
    </row>
    <row r="6" spans="1:11">
      <c r="A6" s="1">
        <v>5</v>
      </c>
      <c r="B6" s="2" t="s">
        <v>20</v>
      </c>
      <c r="C6" s="2" t="s">
        <v>11</v>
      </c>
      <c r="D6" s="3">
        <v>799449</v>
      </c>
      <c r="E6" s="2" t="s">
        <v>18</v>
      </c>
      <c r="F6" s="4">
        <v>-0.32297304999999998</v>
      </c>
      <c r="G6" s="5">
        <v>2</v>
      </c>
      <c r="H6" s="5">
        <v>492</v>
      </c>
      <c r="I6" s="6">
        <v>1625</v>
      </c>
      <c r="J6" s="3">
        <v>2727037</v>
      </c>
      <c r="K6" t="s">
        <v>103</v>
      </c>
    </row>
    <row r="7" spans="1:11">
      <c r="A7" s="1">
        <v>6</v>
      </c>
      <c r="B7" s="2" t="s">
        <v>21</v>
      </c>
      <c r="C7" s="2" t="s">
        <v>15</v>
      </c>
      <c r="D7" s="3">
        <v>632602</v>
      </c>
      <c r="E7" s="2" t="s">
        <v>16</v>
      </c>
      <c r="F7" s="4">
        <v>-0.46466965999999998</v>
      </c>
      <c r="G7" s="5">
        <v>2</v>
      </c>
      <c r="H7" s="5">
        <v>548</v>
      </c>
      <c r="I7" s="6">
        <v>1154</v>
      </c>
      <c r="J7" s="3">
        <v>2427705</v>
      </c>
      <c r="K7" t="s">
        <v>103</v>
      </c>
    </row>
    <row r="8" spans="1:11">
      <c r="A8" s="1">
        <v>7</v>
      </c>
      <c r="B8" s="2" t="s">
        <v>22</v>
      </c>
      <c r="C8" s="2" t="s">
        <v>11</v>
      </c>
      <c r="D8" s="3">
        <v>619541</v>
      </c>
      <c r="E8" s="2" t="s">
        <v>23</v>
      </c>
      <c r="F8" s="4">
        <v>-0.53710013999999995</v>
      </c>
      <c r="G8" s="5">
        <v>3</v>
      </c>
      <c r="H8" s="5">
        <v>578</v>
      </c>
      <c r="I8" s="6">
        <v>1072</v>
      </c>
      <c r="J8" s="3">
        <v>8008947</v>
      </c>
      <c r="K8" t="s">
        <v>103</v>
      </c>
    </row>
    <row r="9" spans="1:11">
      <c r="A9" s="1">
        <v>8</v>
      </c>
      <c r="B9" s="2" t="s">
        <v>24</v>
      </c>
      <c r="C9" s="2" t="s">
        <v>15</v>
      </c>
      <c r="D9" s="3">
        <v>510982</v>
      </c>
      <c r="E9" s="2" t="s">
        <v>25</v>
      </c>
      <c r="F9" s="4">
        <v>-0.35365696000000002</v>
      </c>
      <c r="G9" s="5">
        <v>4</v>
      </c>
      <c r="H9" s="5">
        <v>436</v>
      </c>
      <c r="I9" s="6">
        <v>1172</v>
      </c>
      <c r="J9" s="3">
        <v>7177191</v>
      </c>
      <c r="K9" t="s">
        <v>103</v>
      </c>
    </row>
    <row r="10" spans="1:11">
      <c r="A10" s="1">
        <v>9</v>
      </c>
      <c r="B10" s="2" t="s">
        <v>26</v>
      </c>
      <c r="C10" s="2" t="s">
        <v>27</v>
      </c>
      <c r="D10" s="3">
        <v>231886</v>
      </c>
      <c r="E10" s="2" t="s">
        <v>28</v>
      </c>
      <c r="F10" s="4" t="s">
        <v>13</v>
      </c>
      <c r="G10" s="5">
        <v>1</v>
      </c>
      <c r="H10" s="5">
        <v>63</v>
      </c>
      <c r="I10" s="6">
        <v>3681</v>
      </c>
      <c r="J10" s="3">
        <v>231886</v>
      </c>
      <c r="K10" t="s">
        <v>103</v>
      </c>
    </row>
    <row r="11" spans="1:11">
      <c r="A11" s="1">
        <v>10</v>
      </c>
      <c r="B11" s="2" t="s">
        <v>29</v>
      </c>
      <c r="C11" s="2" t="s">
        <v>27</v>
      </c>
      <c r="D11" s="3">
        <v>113991</v>
      </c>
      <c r="E11" s="2" t="s">
        <v>28</v>
      </c>
      <c r="F11" s="4" t="s">
        <v>13</v>
      </c>
      <c r="G11" s="5">
        <v>1</v>
      </c>
      <c r="H11" s="5">
        <v>80</v>
      </c>
      <c r="I11" s="6">
        <v>1425</v>
      </c>
      <c r="J11" s="3">
        <v>113991</v>
      </c>
      <c r="K11" t="s">
        <v>103</v>
      </c>
    </row>
    <row r="12" spans="1:11">
      <c r="A12" s="1">
        <v>11</v>
      </c>
      <c r="B12" s="2" t="s">
        <v>30</v>
      </c>
      <c r="C12" s="2" t="s">
        <v>15</v>
      </c>
      <c r="D12" s="3">
        <v>86005</v>
      </c>
      <c r="E12" s="2" t="s">
        <v>12</v>
      </c>
      <c r="F12" s="4">
        <v>-0.56016447000000003</v>
      </c>
      <c r="G12" s="5">
        <v>9</v>
      </c>
      <c r="H12" s="5">
        <v>152</v>
      </c>
      <c r="I12" s="6">
        <v>566</v>
      </c>
      <c r="J12" s="3">
        <v>36539153</v>
      </c>
      <c r="K12" t="s">
        <v>103</v>
      </c>
    </row>
    <row r="13" spans="1:11">
      <c r="A13" s="1">
        <v>12</v>
      </c>
      <c r="B13" s="2" t="s">
        <v>31</v>
      </c>
      <c r="C13" s="2" t="s">
        <v>15</v>
      </c>
      <c r="D13" s="3">
        <v>80931</v>
      </c>
      <c r="E13" s="2" t="s">
        <v>12</v>
      </c>
      <c r="F13" s="4">
        <v>-0.28124244999999998</v>
      </c>
      <c r="G13" s="5">
        <v>5</v>
      </c>
      <c r="H13" s="5">
        <v>141</v>
      </c>
      <c r="I13" s="6">
        <v>574</v>
      </c>
      <c r="J13" s="3">
        <v>1753891</v>
      </c>
      <c r="K13" t="s">
        <v>103</v>
      </c>
    </row>
    <row r="14" spans="1:11">
      <c r="A14" s="1">
        <v>13</v>
      </c>
      <c r="B14" s="2" t="s">
        <v>32</v>
      </c>
      <c r="C14" s="2" t="s">
        <v>33</v>
      </c>
      <c r="D14" s="3">
        <v>70115</v>
      </c>
      <c r="E14" s="2" t="s">
        <v>34</v>
      </c>
      <c r="F14" s="4" t="s">
        <v>13</v>
      </c>
      <c r="G14" s="5">
        <v>2</v>
      </c>
      <c r="H14" s="5">
        <v>183</v>
      </c>
      <c r="I14" s="6">
        <v>383</v>
      </c>
      <c r="J14" s="3">
        <v>163037</v>
      </c>
      <c r="K14" t="s">
        <v>103</v>
      </c>
    </row>
    <row r="15" spans="1:11">
      <c r="A15" s="1">
        <v>14</v>
      </c>
      <c r="B15" s="2" t="s">
        <v>35</v>
      </c>
      <c r="C15" s="2" t="s">
        <v>36</v>
      </c>
      <c r="D15" s="3">
        <v>63732</v>
      </c>
      <c r="E15" s="2" t="s">
        <v>18</v>
      </c>
      <c r="F15" s="4">
        <v>-0.28820488</v>
      </c>
      <c r="G15" s="5">
        <v>13</v>
      </c>
      <c r="H15" s="5">
        <v>319</v>
      </c>
      <c r="I15" s="6">
        <v>200</v>
      </c>
      <c r="J15" s="3">
        <v>53762475</v>
      </c>
      <c r="K15" t="s">
        <v>103</v>
      </c>
    </row>
    <row r="16" spans="1:11">
      <c r="A16" s="1">
        <v>15</v>
      </c>
      <c r="B16" s="2" t="s">
        <v>37</v>
      </c>
      <c r="C16" s="2" t="s">
        <v>38</v>
      </c>
      <c r="D16" s="3">
        <v>53474</v>
      </c>
      <c r="E16" s="2" t="s">
        <v>39</v>
      </c>
      <c r="F16" s="4">
        <v>-0.72665047999999999</v>
      </c>
      <c r="G16" s="5">
        <v>3</v>
      </c>
      <c r="H16" s="5">
        <v>233</v>
      </c>
      <c r="I16" s="6">
        <v>230</v>
      </c>
      <c r="J16" s="3">
        <v>1368232</v>
      </c>
      <c r="K16" t="s">
        <v>103</v>
      </c>
    </row>
    <row r="17" spans="1:11">
      <c r="A17" s="1">
        <v>16</v>
      </c>
      <c r="B17" s="2" t="s">
        <v>40</v>
      </c>
      <c r="C17" s="2" t="s">
        <v>11</v>
      </c>
      <c r="D17" s="3">
        <v>49323</v>
      </c>
      <c r="E17" s="2" t="s">
        <v>18</v>
      </c>
      <c r="F17" s="4">
        <v>-0.61782241000000004</v>
      </c>
      <c r="G17" s="5">
        <v>7</v>
      </c>
      <c r="H17" s="5">
        <v>139</v>
      </c>
      <c r="I17" s="6">
        <v>355</v>
      </c>
      <c r="J17" s="3">
        <v>15011563</v>
      </c>
      <c r="K17" t="s">
        <v>103</v>
      </c>
    </row>
    <row r="18" spans="1:11">
      <c r="A18" s="1">
        <v>26</v>
      </c>
      <c r="B18" s="2" t="s">
        <v>41</v>
      </c>
      <c r="C18" s="2" t="s">
        <v>11</v>
      </c>
      <c r="D18" s="3">
        <v>10529</v>
      </c>
      <c r="E18" s="2" t="s">
        <v>42</v>
      </c>
      <c r="F18" s="4" t="s">
        <v>13</v>
      </c>
      <c r="G18" s="5">
        <v>45</v>
      </c>
      <c r="H18" s="5">
        <v>36</v>
      </c>
      <c r="I18" s="6">
        <v>292</v>
      </c>
      <c r="J18" s="3">
        <v>57108</v>
      </c>
      <c r="K18" t="s">
        <v>103</v>
      </c>
    </row>
    <row r="19" spans="1:11">
      <c r="A19" s="1">
        <v>28</v>
      </c>
      <c r="B19" s="2" t="s">
        <v>43</v>
      </c>
      <c r="C19" s="2" t="s">
        <v>33</v>
      </c>
      <c r="D19" s="3">
        <v>7227</v>
      </c>
      <c r="E19" s="2" t="s">
        <v>44</v>
      </c>
      <c r="F19" s="4">
        <v>-0.45291446000000002</v>
      </c>
      <c r="G19" s="5">
        <v>3</v>
      </c>
      <c r="H19" s="5">
        <v>7</v>
      </c>
      <c r="I19" s="6">
        <v>1032</v>
      </c>
      <c r="J19" s="3">
        <v>167697</v>
      </c>
      <c r="K19" t="s">
        <v>103</v>
      </c>
    </row>
    <row r="20" spans="1:11">
      <c r="A20" s="1">
        <v>30</v>
      </c>
      <c r="B20" s="2" t="s">
        <v>45</v>
      </c>
      <c r="C20" s="2" t="s">
        <v>33</v>
      </c>
      <c r="D20" s="3">
        <v>5596</v>
      </c>
      <c r="E20" s="2" t="s">
        <v>46</v>
      </c>
      <c r="F20" s="4">
        <v>0.14978426</v>
      </c>
      <c r="G20" s="5">
        <v>222</v>
      </c>
      <c r="H20" s="5">
        <v>17</v>
      </c>
      <c r="I20" s="6">
        <v>329</v>
      </c>
      <c r="J20" s="3">
        <v>2874901</v>
      </c>
      <c r="K20" t="s">
        <v>103</v>
      </c>
    </row>
    <row r="21" spans="1:11">
      <c r="A21" s="1">
        <v>32</v>
      </c>
      <c r="B21" s="2" t="s">
        <v>47</v>
      </c>
      <c r="C21" s="2" t="s">
        <v>33</v>
      </c>
      <c r="D21" s="3">
        <v>5528</v>
      </c>
      <c r="E21" s="2" t="s">
        <v>48</v>
      </c>
      <c r="F21" s="4">
        <v>-0.77988446</v>
      </c>
      <c r="G21" s="5">
        <v>4</v>
      </c>
      <c r="H21" s="5">
        <v>20</v>
      </c>
      <c r="I21" s="6">
        <v>276</v>
      </c>
      <c r="J21" s="3">
        <v>683502</v>
      </c>
      <c r="K21" t="s">
        <v>103</v>
      </c>
    </row>
    <row r="22" spans="1:11">
      <c r="A22" s="1">
        <v>34</v>
      </c>
      <c r="B22" s="2" t="s">
        <v>49</v>
      </c>
      <c r="C22" s="2" t="s">
        <v>33</v>
      </c>
      <c r="D22" s="3">
        <v>4503</v>
      </c>
      <c r="E22" s="2" t="s">
        <v>50</v>
      </c>
      <c r="F22" s="4">
        <v>-0.33377719</v>
      </c>
      <c r="G22" s="5">
        <v>2</v>
      </c>
      <c r="H22" s="5">
        <v>16</v>
      </c>
      <c r="I22" s="6">
        <v>281</v>
      </c>
      <c r="J22" s="3">
        <v>19090</v>
      </c>
      <c r="K22" t="s">
        <v>103</v>
      </c>
    </row>
    <row r="23" spans="1:11">
      <c r="A23" s="1">
        <v>36</v>
      </c>
      <c r="B23" s="2" t="s">
        <v>51</v>
      </c>
      <c r="C23" s="2" t="s">
        <v>52</v>
      </c>
      <c r="D23" s="3">
        <v>3696</v>
      </c>
      <c r="E23" s="2" t="s">
        <v>53</v>
      </c>
      <c r="F23" s="4">
        <v>0.10293898</v>
      </c>
      <c r="G23" s="5">
        <v>110</v>
      </c>
      <c r="H23" s="5">
        <v>1</v>
      </c>
      <c r="I23" s="6">
        <v>3697</v>
      </c>
      <c r="J23" s="3">
        <v>1371551</v>
      </c>
      <c r="K23" t="s">
        <v>103</v>
      </c>
    </row>
    <row r="24" spans="1:11">
      <c r="A24" s="1">
        <v>39</v>
      </c>
      <c r="B24" s="2" t="s">
        <v>54</v>
      </c>
      <c r="C24" s="2" t="s">
        <v>11</v>
      </c>
      <c r="D24" s="3">
        <v>3239</v>
      </c>
      <c r="E24" s="2" t="s">
        <v>23</v>
      </c>
      <c r="F24" s="4">
        <v>-0.69221739000000004</v>
      </c>
      <c r="G24" s="5">
        <v>572</v>
      </c>
      <c r="H24" s="5">
        <v>12</v>
      </c>
      <c r="I24" s="6">
        <v>270</v>
      </c>
      <c r="J24" s="3">
        <v>56446768</v>
      </c>
      <c r="K24" t="s">
        <v>103</v>
      </c>
    </row>
    <row r="25" spans="1:11">
      <c r="A25" s="1">
        <v>40</v>
      </c>
      <c r="B25" s="2" t="s">
        <v>55</v>
      </c>
      <c r="C25" s="2" t="s">
        <v>33</v>
      </c>
      <c r="D25" s="3">
        <v>2835</v>
      </c>
      <c r="E25" s="2" t="s">
        <v>46</v>
      </c>
      <c r="F25" s="4">
        <v>-0.30275455000000001</v>
      </c>
      <c r="G25" s="5">
        <v>10</v>
      </c>
      <c r="H25" s="5">
        <v>6</v>
      </c>
      <c r="I25" s="6">
        <v>473</v>
      </c>
      <c r="J25" s="3">
        <v>3331811</v>
      </c>
      <c r="K25" t="s">
        <v>103</v>
      </c>
    </row>
    <row r="26" spans="1:11">
      <c r="A26" s="1">
        <v>44</v>
      </c>
      <c r="B26" s="2" t="s">
        <v>56</v>
      </c>
      <c r="C26" s="2" t="s">
        <v>33</v>
      </c>
      <c r="D26" s="3">
        <v>2408</v>
      </c>
      <c r="E26" s="2" t="s">
        <v>57</v>
      </c>
      <c r="F26" s="4">
        <v>-0.55024280999999997</v>
      </c>
      <c r="G26" s="5">
        <v>3</v>
      </c>
      <c r="H26" s="5">
        <v>15</v>
      </c>
      <c r="I26" s="6">
        <v>161</v>
      </c>
      <c r="J26" s="3">
        <v>46153</v>
      </c>
      <c r="K26" t="s">
        <v>103</v>
      </c>
    </row>
    <row r="27" spans="1:11">
      <c r="A27" s="1">
        <v>45</v>
      </c>
      <c r="B27" s="2" t="s">
        <v>58</v>
      </c>
      <c r="C27" s="2" t="s">
        <v>33</v>
      </c>
      <c r="D27" s="3">
        <v>2401</v>
      </c>
      <c r="E27" s="2" t="s">
        <v>59</v>
      </c>
      <c r="F27" s="4">
        <v>-0.22105881999999999</v>
      </c>
      <c r="G27" s="5">
        <v>6</v>
      </c>
      <c r="H27" s="5">
        <v>58</v>
      </c>
      <c r="I27" s="6">
        <v>41</v>
      </c>
      <c r="J27" s="3">
        <v>33873</v>
      </c>
      <c r="K27" t="s">
        <v>103</v>
      </c>
    </row>
    <row r="28" spans="1:11">
      <c r="A28" s="1">
        <v>53</v>
      </c>
      <c r="B28" s="2" t="s">
        <v>60</v>
      </c>
      <c r="C28" s="2" t="s">
        <v>33</v>
      </c>
      <c r="D28" s="3">
        <v>2029</v>
      </c>
      <c r="E28" s="2" t="s">
        <v>61</v>
      </c>
      <c r="F28" s="4" t="s">
        <v>13</v>
      </c>
      <c r="G28" s="5">
        <v>1004</v>
      </c>
      <c r="H28" s="5">
        <v>2</v>
      </c>
      <c r="I28" s="6">
        <v>1014</v>
      </c>
      <c r="J28" s="3">
        <v>6761610</v>
      </c>
      <c r="K28" t="s">
        <v>103</v>
      </c>
    </row>
    <row r="29" spans="1:11">
      <c r="A29" s="1">
        <v>54</v>
      </c>
      <c r="B29" s="2" t="s">
        <v>62</v>
      </c>
      <c r="C29" s="2" t="s">
        <v>11</v>
      </c>
      <c r="D29" s="3">
        <v>2027</v>
      </c>
      <c r="E29" s="2" t="s">
        <v>23</v>
      </c>
      <c r="F29" s="4" t="s">
        <v>13</v>
      </c>
      <c r="G29" s="5">
        <v>151</v>
      </c>
      <c r="H29" s="5">
        <v>10</v>
      </c>
      <c r="I29" s="6">
        <v>203</v>
      </c>
      <c r="J29" s="3">
        <v>536970</v>
      </c>
      <c r="K29" t="s">
        <v>103</v>
      </c>
    </row>
    <row r="30" spans="1:11">
      <c r="A30" s="1">
        <v>60</v>
      </c>
      <c r="B30" s="2" t="s">
        <v>63</v>
      </c>
      <c r="C30" s="2" t="s">
        <v>33</v>
      </c>
      <c r="D30" s="3">
        <v>1325</v>
      </c>
      <c r="E30" s="2" t="s">
        <v>53</v>
      </c>
      <c r="F30" s="4">
        <v>-0.82659103</v>
      </c>
      <c r="G30" s="5">
        <v>2</v>
      </c>
      <c r="H30" s="5">
        <v>4</v>
      </c>
      <c r="I30" s="6">
        <v>331</v>
      </c>
      <c r="J30" s="3">
        <v>11447</v>
      </c>
      <c r="K30" t="s">
        <v>103</v>
      </c>
    </row>
    <row r="31" spans="1:11">
      <c r="A31" s="1">
        <v>65</v>
      </c>
      <c r="B31" s="2" t="s">
        <v>64</v>
      </c>
      <c r="C31" s="2" t="s">
        <v>11</v>
      </c>
      <c r="D31" s="3">
        <v>1104</v>
      </c>
      <c r="E31" s="2" t="s">
        <v>42</v>
      </c>
      <c r="F31" s="4" t="s">
        <v>13</v>
      </c>
      <c r="G31" s="5">
        <v>216</v>
      </c>
      <c r="H31" s="5">
        <v>1</v>
      </c>
      <c r="I31" s="6">
        <v>1104</v>
      </c>
      <c r="J31" s="3">
        <v>57926</v>
      </c>
      <c r="K31" t="s">
        <v>103</v>
      </c>
    </row>
    <row r="32" spans="1:11">
      <c r="A32" s="1">
        <v>72</v>
      </c>
      <c r="B32" s="2" t="s">
        <v>65</v>
      </c>
      <c r="C32" s="2" t="s">
        <v>11</v>
      </c>
      <c r="D32" s="3">
        <v>773</v>
      </c>
      <c r="E32" s="2" t="s">
        <v>16</v>
      </c>
      <c r="F32" s="4">
        <v>-0.52120873999999995</v>
      </c>
      <c r="G32" s="5">
        <v>32</v>
      </c>
      <c r="H32" s="5">
        <v>3</v>
      </c>
      <c r="I32" s="6">
        <v>258</v>
      </c>
      <c r="J32" s="3">
        <v>28023831</v>
      </c>
      <c r="K32" t="s">
        <v>103</v>
      </c>
    </row>
    <row r="33" spans="1:11">
      <c r="A33" s="1">
        <v>74</v>
      </c>
      <c r="B33" s="2" t="s">
        <v>66</v>
      </c>
      <c r="C33" s="2" t="s">
        <v>33</v>
      </c>
      <c r="D33" s="3">
        <v>728</v>
      </c>
      <c r="E33" s="2" t="s">
        <v>48</v>
      </c>
      <c r="F33" s="4">
        <v>-0.82728351</v>
      </c>
      <c r="G33" s="5">
        <v>12</v>
      </c>
      <c r="H33" s="5">
        <v>2</v>
      </c>
      <c r="I33" s="6">
        <v>364</v>
      </c>
      <c r="J33" s="3">
        <v>1197528</v>
      </c>
      <c r="K33" t="s">
        <v>103</v>
      </c>
    </row>
    <row r="34" spans="1:11">
      <c r="A34" s="1">
        <v>78</v>
      </c>
      <c r="B34" s="2" t="s">
        <v>67</v>
      </c>
      <c r="C34" s="2" t="s">
        <v>33</v>
      </c>
      <c r="D34" s="3">
        <v>493</v>
      </c>
      <c r="E34" s="2" t="s">
        <v>53</v>
      </c>
      <c r="F34" s="4" t="s">
        <v>13</v>
      </c>
      <c r="G34" s="5">
        <v>1</v>
      </c>
      <c r="H34" s="5">
        <v>1</v>
      </c>
      <c r="I34" s="6">
        <v>493</v>
      </c>
      <c r="J34" s="3">
        <v>493</v>
      </c>
      <c r="K34" t="s">
        <v>103</v>
      </c>
    </row>
    <row r="35" spans="1:11">
      <c r="A35" s="1">
        <v>80</v>
      </c>
      <c r="B35" s="2" t="s">
        <v>68</v>
      </c>
      <c r="C35" s="2" t="s">
        <v>33</v>
      </c>
      <c r="D35" s="3">
        <v>403</v>
      </c>
      <c r="E35" s="2" t="s">
        <v>42</v>
      </c>
      <c r="F35" s="4">
        <v>-0.73388801000000004</v>
      </c>
      <c r="G35" s="5">
        <v>7</v>
      </c>
      <c r="H35" s="5">
        <v>1</v>
      </c>
      <c r="I35" s="6">
        <v>403</v>
      </c>
      <c r="J35" s="3">
        <v>53448</v>
      </c>
      <c r="K35" t="s">
        <v>103</v>
      </c>
    </row>
    <row r="36" spans="1:11">
      <c r="A36" s="1">
        <v>82</v>
      </c>
      <c r="B36" s="2" t="s">
        <v>69</v>
      </c>
      <c r="C36" s="2" t="s">
        <v>33</v>
      </c>
      <c r="D36" s="3">
        <v>265</v>
      </c>
      <c r="E36" s="2" t="s">
        <v>48</v>
      </c>
      <c r="F36" s="4" t="s">
        <v>13</v>
      </c>
      <c r="G36" s="5">
        <v>8</v>
      </c>
      <c r="H36" s="5">
        <v>1</v>
      </c>
      <c r="I36" s="6">
        <v>266</v>
      </c>
      <c r="J36" s="3">
        <v>308705</v>
      </c>
      <c r="K36" t="s">
        <v>103</v>
      </c>
    </row>
    <row r="37" spans="1:11">
      <c r="A37" s="1">
        <v>83</v>
      </c>
      <c r="B37" s="2" t="s">
        <v>70</v>
      </c>
      <c r="C37" s="2" t="s">
        <v>33</v>
      </c>
      <c r="D37" s="3">
        <v>253</v>
      </c>
      <c r="E37" s="2" t="s">
        <v>71</v>
      </c>
      <c r="F37" s="4">
        <v>-0.75049310000000002</v>
      </c>
      <c r="G37" s="5">
        <v>4</v>
      </c>
      <c r="H37" s="5">
        <v>4</v>
      </c>
      <c r="I37" s="6">
        <v>63</v>
      </c>
      <c r="J37" s="3">
        <v>52928</v>
      </c>
      <c r="K37" t="s">
        <v>103</v>
      </c>
    </row>
    <row r="38" spans="1:11">
      <c r="A38" s="1">
        <v>84</v>
      </c>
      <c r="B38" s="2" t="s">
        <v>72</v>
      </c>
      <c r="C38" s="2" t="s">
        <v>33</v>
      </c>
      <c r="D38" s="3">
        <v>186</v>
      </c>
      <c r="E38" s="2" t="s">
        <v>73</v>
      </c>
      <c r="F38" s="4">
        <v>-0.88447204999999995</v>
      </c>
      <c r="G38" s="5">
        <v>3</v>
      </c>
      <c r="H38" s="5">
        <v>2</v>
      </c>
      <c r="I38" s="6">
        <v>93</v>
      </c>
      <c r="J38" s="3">
        <v>13922</v>
      </c>
      <c r="K38" t="s">
        <v>103</v>
      </c>
    </row>
    <row r="39" spans="1:11">
      <c r="A39" s="1">
        <v>85</v>
      </c>
      <c r="B39" s="2" t="s">
        <v>74</v>
      </c>
      <c r="C39" s="2" t="s">
        <v>33</v>
      </c>
      <c r="D39" s="3">
        <v>176</v>
      </c>
      <c r="E39" s="2" t="s">
        <v>75</v>
      </c>
      <c r="F39" s="4" t="s">
        <v>13</v>
      </c>
      <c r="G39" s="5">
        <v>15</v>
      </c>
      <c r="H39" s="5">
        <v>1</v>
      </c>
      <c r="I39" s="6">
        <v>176</v>
      </c>
      <c r="J39" s="3">
        <v>264650</v>
      </c>
      <c r="K39" t="s">
        <v>103</v>
      </c>
    </row>
    <row r="40" spans="1:11">
      <c r="A40" s="1">
        <v>87</v>
      </c>
      <c r="B40" s="2" t="s">
        <v>76</v>
      </c>
      <c r="C40" s="2" t="s">
        <v>33</v>
      </c>
      <c r="D40" s="3">
        <v>126</v>
      </c>
      <c r="E40" s="2" t="s">
        <v>77</v>
      </c>
      <c r="F40" s="4" t="s">
        <v>13</v>
      </c>
      <c r="G40" s="5">
        <v>317</v>
      </c>
      <c r="H40" s="5">
        <v>1</v>
      </c>
      <c r="I40" s="6">
        <v>126</v>
      </c>
      <c r="J40" s="3">
        <v>84027</v>
      </c>
      <c r="K40" t="s">
        <v>103</v>
      </c>
    </row>
    <row r="41" spans="1:11">
      <c r="A41" s="1">
        <v>17</v>
      </c>
      <c r="B41" s="2" t="s">
        <v>78</v>
      </c>
      <c r="C41" s="2" t="s">
        <v>27</v>
      </c>
      <c r="D41" s="3">
        <v>35939</v>
      </c>
      <c r="E41" s="2" t="s">
        <v>79</v>
      </c>
      <c r="F41" s="4" t="s">
        <v>13</v>
      </c>
      <c r="G41" s="5">
        <v>1</v>
      </c>
      <c r="H41" s="5">
        <v>26</v>
      </c>
      <c r="I41" s="6">
        <v>1382</v>
      </c>
      <c r="J41" s="3">
        <v>35939</v>
      </c>
      <c r="K41" t="s">
        <v>103</v>
      </c>
    </row>
    <row r="42" spans="1:11">
      <c r="A42" s="1">
        <v>18</v>
      </c>
      <c r="B42" s="2" t="s">
        <v>80</v>
      </c>
      <c r="C42" s="2" t="s">
        <v>81</v>
      </c>
      <c r="D42" s="3">
        <v>26687</v>
      </c>
      <c r="E42" s="2" t="s">
        <v>82</v>
      </c>
      <c r="F42" s="4" t="s">
        <v>13</v>
      </c>
      <c r="G42" s="5">
        <v>1</v>
      </c>
      <c r="H42" s="5">
        <v>26</v>
      </c>
      <c r="I42" s="6">
        <v>1026</v>
      </c>
      <c r="J42" s="3">
        <v>26687</v>
      </c>
      <c r="K42" t="s">
        <v>103</v>
      </c>
    </row>
    <row r="43" spans="1:11">
      <c r="A43" s="1">
        <v>19</v>
      </c>
      <c r="B43" s="2" t="s">
        <v>83</v>
      </c>
      <c r="C43" s="2" t="s">
        <v>84</v>
      </c>
      <c r="D43" s="3">
        <v>26509</v>
      </c>
      <c r="E43" s="2" t="s">
        <v>85</v>
      </c>
      <c r="F43" s="4" t="s">
        <v>13</v>
      </c>
      <c r="G43" s="5">
        <v>1</v>
      </c>
      <c r="H43" s="5">
        <v>21</v>
      </c>
      <c r="I43" s="6">
        <v>1262</v>
      </c>
      <c r="J43" s="3">
        <v>26509</v>
      </c>
      <c r="K43" t="s">
        <v>103</v>
      </c>
    </row>
    <row r="44" spans="1:11">
      <c r="A44" s="1">
        <v>20</v>
      </c>
      <c r="B44" s="2" t="s">
        <v>86</v>
      </c>
      <c r="C44" s="2" t="s">
        <v>27</v>
      </c>
      <c r="D44" s="3">
        <v>25891</v>
      </c>
      <c r="E44" s="2" t="s">
        <v>87</v>
      </c>
      <c r="F44" s="4" t="s">
        <v>13</v>
      </c>
      <c r="G44" s="5">
        <v>1</v>
      </c>
      <c r="H44" s="5">
        <v>36</v>
      </c>
      <c r="I44" s="6">
        <v>719</v>
      </c>
      <c r="J44" s="3">
        <v>25891</v>
      </c>
      <c r="K44" t="s">
        <v>103</v>
      </c>
    </row>
    <row r="45" spans="1:11">
      <c r="A45" s="1">
        <v>21</v>
      </c>
      <c r="B45" s="2" t="s">
        <v>88</v>
      </c>
      <c r="C45" s="2" t="s">
        <v>27</v>
      </c>
      <c r="D45" s="3">
        <v>25566</v>
      </c>
      <c r="E45" s="2" t="s">
        <v>89</v>
      </c>
      <c r="F45" s="4" t="s">
        <v>13</v>
      </c>
      <c r="G45" s="5">
        <v>1</v>
      </c>
      <c r="H45" s="5">
        <v>24</v>
      </c>
      <c r="I45" s="6">
        <v>1065</v>
      </c>
      <c r="J45" s="3">
        <v>25566</v>
      </c>
      <c r="K45" t="s">
        <v>103</v>
      </c>
    </row>
    <row r="46" spans="1:11">
      <c r="A46" s="1">
        <v>22</v>
      </c>
      <c r="B46" s="2" t="s">
        <v>90</v>
      </c>
      <c r="C46" s="2" t="s">
        <v>27</v>
      </c>
      <c r="D46" s="3">
        <v>21220</v>
      </c>
      <c r="E46" s="2" t="s">
        <v>91</v>
      </c>
      <c r="F46" s="4" t="s">
        <v>13</v>
      </c>
      <c r="G46" s="5">
        <v>1</v>
      </c>
      <c r="H46" s="5">
        <v>17</v>
      </c>
      <c r="I46" s="6">
        <v>1248</v>
      </c>
      <c r="J46" s="3">
        <v>21220</v>
      </c>
      <c r="K46" t="s">
        <v>103</v>
      </c>
    </row>
    <row r="47" spans="1:11">
      <c r="A47" s="1">
        <v>23</v>
      </c>
      <c r="B47" s="2" t="s">
        <v>92</v>
      </c>
      <c r="C47" s="2" t="s">
        <v>81</v>
      </c>
      <c r="D47" s="3">
        <v>16779</v>
      </c>
      <c r="E47" s="2" t="s">
        <v>93</v>
      </c>
      <c r="F47" s="4" t="s">
        <v>13</v>
      </c>
      <c r="G47" s="5">
        <v>1</v>
      </c>
      <c r="H47" s="5">
        <v>27</v>
      </c>
      <c r="I47" s="6">
        <v>621</v>
      </c>
      <c r="J47" s="3">
        <v>16779</v>
      </c>
      <c r="K47" t="s">
        <v>103</v>
      </c>
    </row>
    <row r="48" spans="1:11">
      <c r="A48" s="1">
        <v>31</v>
      </c>
      <c r="B48" s="2" t="s">
        <v>94</v>
      </c>
      <c r="C48" s="2" t="s">
        <v>27</v>
      </c>
      <c r="D48" s="3">
        <v>5532</v>
      </c>
      <c r="E48" s="2" t="s">
        <v>89</v>
      </c>
      <c r="F48" s="4" t="s">
        <v>13</v>
      </c>
      <c r="G48" s="5">
        <v>1</v>
      </c>
      <c r="H48" s="5">
        <v>10</v>
      </c>
      <c r="I48" s="6">
        <v>553</v>
      </c>
      <c r="J48" s="3">
        <v>5532</v>
      </c>
      <c r="K48" t="s">
        <v>103</v>
      </c>
    </row>
    <row r="49" spans="1:11">
      <c r="A49" s="1">
        <v>33</v>
      </c>
      <c r="B49" s="2" t="s">
        <v>95</v>
      </c>
      <c r="C49" s="2" t="s">
        <v>27</v>
      </c>
      <c r="D49" s="3">
        <v>5333</v>
      </c>
      <c r="E49" s="2" t="s">
        <v>89</v>
      </c>
      <c r="F49" s="4" t="s">
        <v>13</v>
      </c>
      <c r="G49" s="5">
        <v>1</v>
      </c>
      <c r="H49" s="5">
        <v>10</v>
      </c>
      <c r="I49" s="6">
        <v>533</v>
      </c>
      <c r="J49" s="3">
        <v>5333</v>
      </c>
      <c r="K49" t="s">
        <v>103</v>
      </c>
    </row>
    <row r="50" spans="1:11">
      <c r="A50" s="1">
        <v>35</v>
      </c>
      <c r="B50" s="2" t="s">
        <v>96</v>
      </c>
      <c r="C50" s="2" t="s">
        <v>15</v>
      </c>
      <c r="D50" s="3">
        <v>3978</v>
      </c>
      <c r="E50" s="2" t="s">
        <v>97</v>
      </c>
      <c r="F50" s="4" t="s">
        <v>13</v>
      </c>
      <c r="G50" s="5">
        <v>1</v>
      </c>
      <c r="H50" s="5">
        <v>10</v>
      </c>
      <c r="I50" s="6">
        <v>398</v>
      </c>
      <c r="J50" s="3">
        <v>3978</v>
      </c>
      <c r="K50" t="s">
        <v>103</v>
      </c>
    </row>
    <row r="51" spans="1:11">
      <c r="A51" s="1">
        <v>69</v>
      </c>
      <c r="B51" s="2" t="s">
        <v>98</v>
      </c>
      <c r="C51" s="2" t="s">
        <v>99</v>
      </c>
      <c r="D51" s="3">
        <v>1041</v>
      </c>
      <c r="E51" s="2" t="s">
        <v>100</v>
      </c>
      <c r="F51" s="4" t="s">
        <v>13</v>
      </c>
      <c r="G51" s="5">
        <v>1</v>
      </c>
      <c r="H51" s="5">
        <v>6</v>
      </c>
      <c r="I51" s="6">
        <v>174</v>
      </c>
      <c r="J51" s="3">
        <v>1041</v>
      </c>
      <c r="K51" t="s">
        <v>103</v>
      </c>
    </row>
    <row r="52" spans="1:11">
      <c r="A52" s="1">
        <v>93</v>
      </c>
      <c r="B52" s="2" t="s">
        <v>101</v>
      </c>
      <c r="C52" s="2" t="s">
        <v>15</v>
      </c>
      <c r="D52" s="3">
        <v>31</v>
      </c>
      <c r="E52" s="2" t="s">
        <v>102</v>
      </c>
      <c r="F52" s="4" t="s">
        <v>13</v>
      </c>
      <c r="G52" s="5">
        <v>1</v>
      </c>
      <c r="H52" s="5">
        <v>2</v>
      </c>
      <c r="I52" s="6">
        <v>16</v>
      </c>
      <c r="J52" s="3">
        <v>31</v>
      </c>
      <c r="K52" t="s">
        <v>103</v>
      </c>
    </row>
    <row r="53" spans="1:11">
      <c r="A53" s="1">
        <v>1</v>
      </c>
      <c r="B53" s="2" t="s">
        <v>104</v>
      </c>
      <c r="C53" s="2" t="s">
        <v>15</v>
      </c>
      <c r="D53" s="3">
        <v>3049002</v>
      </c>
      <c r="E53" s="2" t="s">
        <v>12</v>
      </c>
      <c r="F53" s="4" t="s">
        <v>13</v>
      </c>
      <c r="G53" s="5">
        <v>1</v>
      </c>
      <c r="H53" s="5">
        <v>623</v>
      </c>
      <c r="I53" s="6">
        <v>4894</v>
      </c>
      <c r="J53" s="3">
        <v>3049002</v>
      </c>
      <c r="K53" t="s">
        <v>139</v>
      </c>
    </row>
    <row r="54" spans="1:11">
      <c r="A54" s="1">
        <v>2</v>
      </c>
      <c r="B54" s="2" t="s">
        <v>10</v>
      </c>
      <c r="C54" s="2" t="s">
        <v>11</v>
      </c>
      <c r="D54" s="3">
        <v>3046227</v>
      </c>
      <c r="E54" s="2" t="s">
        <v>12</v>
      </c>
      <c r="F54" s="4">
        <v>-0.57397995000000002</v>
      </c>
      <c r="G54" s="5">
        <v>2</v>
      </c>
      <c r="H54" s="5">
        <v>745</v>
      </c>
      <c r="I54" s="6">
        <v>4089</v>
      </c>
      <c r="J54" s="3">
        <v>13162996</v>
      </c>
      <c r="K54" t="s">
        <v>139</v>
      </c>
    </row>
    <row r="55" spans="1:11">
      <c r="A55" s="1">
        <v>3</v>
      </c>
      <c r="B55" s="2" t="s">
        <v>105</v>
      </c>
      <c r="C55" s="2" t="s">
        <v>106</v>
      </c>
      <c r="D55" s="3">
        <v>2279084</v>
      </c>
      <c r="E55" s="2" t="s">
        <v>16</v>
      </c>
      <c r="F55" s="4" t="s">
        <v>13</v>
      </c>
      <c r="G55" s="5">
        <v>1</v>
      </c>
      <c r="H55" s="5">
        <v>486</v>
      </c>
      <c r="I55" s="6">
        <v>4689</v>
      </c>
      <c r="J55" s="3">
        <v>2279084</v>
      </c>
      <c r="K55" t="s">
        <v>139</v>
      </c>
    </row>
    <row r="56" spans="1:11">
      <c r="A56" s="1">
        <v>4</v>
      </c>
      <c r="B56" s="2" t="s">
        <v>14</v>
      </c>
      <c r="C56" s="2" t="s">
        <v>15</v>
      </c>
      <c r="D56" s="3">
        <v>964566</v>
      </c>
      <c r="E56" s="2" t="s">
        <v>16</v>
      </c>
      <c r="F56" s="4">
        <v>-0.37017230000000001</v>
      </c>
      <c r="G56" s="5">
        <v>6</v>
      </c>
      <c r="H56" s="5">
        <v>610</v>
      </c>
      <c r="I56" s="6">
        <v>1581</v>
      </c>
      <c r="J56" s="3">
        <v>27743603</v>
      </c>
      <c r="K56" t="s">
        <v>139</v>
      </c>
    </row>
    <row r="57" spans="1:11">
      <c r="A57" s="1">
        <v>5</v>
      </c>
      <c r="B57" s="2" t="s">
        <v>19</v>
      </c>
      <c r="C57" s="2" t="s">
        <v>11</v>
      </c>
      <c r="D57" s="3">
        <v>490836</v>
      </c>
      <c r="E57" s="2" t="s">
        <v>12</v>
      </c>
      <c r="F57" s="4">
        <v>-0.41692900999999999</v>
      </c>
      <c r="G57" s="5">
        <v>7</v>
      </c>
      <c r="H57" s="5">
        <v>554</v>
      </c>
      <c r="I57" s="6">
        <v>886</v>
      </c>
      <c r="J57" s="3">
        <v>25970521</v>
      </c>
      <c r="K57" t="s">
        <v>139</v>
      </c>
    </row>
    <row r="58" spans="1:11">
      <c r="A58" s="1">
        <v>6</v>
      </c>
      <c r="B58" s="2" t="s">
        <v>20</v>
      </c>
      <c r="C58" s="2" t="s">
        <v>11</v>
      </c>
      <c r="D58" s="3">
        <v>460880</v>
      </c>
      <c r="E58" s="2" t="s">
        <v>18</v>
      </c>
      <c r="F58" s="4">
        <v>-0.42372567999999999</v>
      </c>
      <c r="G58" s="5">
        <v>3</v>
      </c>
      <c r="H58" s="5">
        <v>472</v>
      </c>
      <c r="I58" s="6">
        <v>976</v>
      </c>
      <c r="J58" s="3">
        <v>3812359</v>
      </c>
      <c r="K58" t="s">
        <v>139</v>
      </c>
    </row>
    <row r="59" spans="1:11">
      <c r="A59" s="1">
        <v>7</v>
      </c>
      <c r="B59" s="2" t="s">
        <v>21</v>
      </c>
      <c r="C59" s="2" t="s">
        <v>15</v>
      </c>
      <c r="D59" s="3">
        <v>348815</v>
      </c>
      <c r="E59" s="2" t="s">
        <v>16</v>
      </c>
      <c r="F59" s="4">
        <v>-0.44875524999999999</v>
      </c>
      <c r="G59" s="5">
        <v>3</v>
      </c>
      <c r="H59" s="5">
        <v>462</v>
      </c>
      <c r="I59" s="6">
        <v>755</v>
      </c>
      <c r="J59" s="3">
        <v>3223224</v>
      </c>
      <c r="K59" t="s">
        <v>139</v>
      </c>
    </row>
    <row r="60" spans="1:11">
      <c r="A60" s="1">
        <v>8</v>
      </c>
      <c r="B60" s="2" t="s">
        <v>17</v>
      </c>
      <c r="C60" s="2" t="s">
        <v>15</v>
      </c>
      <c r="D60" s="3">
        <v>296930</v>
      </c>
      <c r="E60" s="2" t="s">
        <v>18</v>
      </c>
      <c r="F60" s="4">
        <v>-0.66484337000000004</v>
      </c>
      <c r="G60" s="5">
        <v>2</v>
      </c>
      <c r="H60" s="5">
        <v>560</v>
      </c>
      <c r="I60" s="6">
        <v>530</v>
      </c>
      <c r="J60" s="3">
        <v>1565193</v>
      </c>
      <c r="K60" t="s">
        <v>139</v>
      </c>
    </row>
    <row r="61" spans="1:11">
      <c r="A61" s="1">
        <v>9</v>
      </c>
      <c r="B61" s="2" t="s">
        <v>24</v>
      </c>
      <c r="C61" s="2" t="s">
        <v>15</v>
      </c>
      <c r="D61" s="3">
        <v>284081</v>
      </c>
      <c r="E61" s="2" t="s">
        <v>25</v>
      </c>
      <c r="F61" s="4">
        <v>-0.44536120000000001</v>
      </c>
      <c r="G61" s="5">
        <v>5</v>
      </c>
      <c r="H61" s="5">
        <v>328</v>
      </c>
      <c r="I61" s="6">
        <v>866</v>
      </c>
      <c r="J61" s="3">
        <v>7704622</v>
      </c>
      <c r="K61" t="s">
        <v>139</v>
      </c>
    </row>
    <row r="62" spans="1:11">
      <c r="A62" s="1">
        <v>10</v>
      </c>
      <c r="B62" s="2" t="s">
        <v>22</v>
      </c>
      <c r="C62" s="2" t="s">
        <v>11</v>
      </c>
      <c r="D62" s="3">
        <v>241260</v>
      </c>
      <c r="E62" s="2" t="s">
        <v>23</v>
      </c>
      <c r="F62" s="4">
        <v>-0.61123152000000003</v>
      </c>
      <c r="G62" s="5">
        <v>4</v>
      </c>
      <c r="H62" s="5">
        <v>396</v>
      </c>
      <c r="I62" s="6">
        <v>609</v>
      </c>
      <c r="J62" s="3">
        <v>8603917</v>
      </c>
      <c r="K62" t="s">
        <v>139</v>
      </c>
    </row>
    <row r="63" spans="1:11">
      <c r="A63" s="1">
        <v>11</v>
      </c>
      <c r="B63" s="2" t="s">
        <v>26</v>
      </c>
      <c r="C63" s="2" t="s">
        <v>27</v>
      </c>
      <c r="D63" s="3">
        <v>71696</v>
      </c>
      <c r="E63" s="2" t="s">
        <v>28</v>
      </c>
      <c r="F63" s="4">
        <v>-0.69078558999999995</v>
      </c>
      <c r="G63" s="5">
        <v>2</v>
      </c>
      <c r="H63" s="5">
        <v>48</v>
      </c>
      <c r="I63" s="6">
        <v>1494</v>
      </c>
      <c r="J63" s="3">
        <v>384007</v>
      </c>
      <c r="K63" t="s">
        <v>139</v>
      </c>
    </row>
    <row r="64" spans="1:11">
      <c r="A64" s="1">
        <v>12</v>
      </c>
      <c r="B64" s="2" t="s">
        <v>35</v>
      </c>
      <c r="C64" s="2" t="s">
        <v>36</v>
      </c>
      <c r="D64" s="3">
        <v>40016</v>
      </c>
      <c r="E64" s="2" t="s">
        <v>18</v>
      </c>
      <c r="F64" s="4">
        <v>-0.37467182999999998</v>
      </c>
      <c r="G64" s="5">
        <v>14</v>
      </c>
      <c r="H64" s="5">
        <v>261</v>
      </c>
      <c r="I64" s="6">
        <v>153</v>
      </c>
      <c r="J64" s="3">
        <v>54110866</v>
      </c>
      <c r="K64" t="s">
        <v>139</v>
      </c>
    </row>
    <row r="65" spans="1:11">
      <c r="A65" s="1">
        <v>13</v>
      </c>
      <c r="B65" s="2" t="s">
        <v>30</v>
      </c>
      <c r="C65" s="2" t="s">
        <v>15</v>
      </c>
      <c r="D65" s="3">
        <v>39602</v>
      </c>
      <c r="E65" s="2" t="s">
        <v>12</v>
      </c>
      <c r="F65" s="4">
        <v>-0.54310305000000003</v>
      </c>
      <c r="G65" s="5">
        <v>10</v>
      </c>
      <c r="H65" s="5">
        <v>115</v>
      </c>
      <c r="I65" s="6">
        <v>344</v>
      </c>
      <c r="J65" s="3">
        <v>36650055</v>
      </c>
      <c r="K65" t="s">
        <v>139</v>
      </c>
    </row>
    <row r="66" spans="1:11">
      <c r="A66" s="1">
        <v>14</v>
      </c>
      <c r="B66" s="2" t="s">
        <v>29</v>
      </c>
      <c r="C66" s="2" t="s">
        <v>27</v>
      </c>
      <c r="D66" s="3">
        <v>35614</v>
      </c>
      <c r="E66" s="2" t="s">
        <v>28</v>
      </c>
      <c r="F66" s="4">
        <v>-0.68757182999999999</v>
      </c>
      <c r="G66" s="5">
        <v>2</v>
      </c>
      <c r="H66" s="5">
        <v>37</v>
      </c>
      <c r="I66" s="6">
        <v>963</v>
      </c>
      <c r="J66" s="3">
        <v>204247</v>
      </c>
      <c r="K66" t="s">
        <v>139</v>
      </c>
    </row>
    <row r="67" spans="1:11">
      <c r="A67" s="1">
        <v>15</v>
      </c>
      <c r="B67" s="2" t="s">
        <v>107</v>
      </c>
      <c r="C67" s="2" t="s">
        <v>81</v>
      </c>
      <c r="D67" s="3">
        <v>29637</v>
      </c>
      <c r="E67" s="2" t="s">
        <v>93</v>
      </c>
      <c r="F67" s="4" t="s">
        <v>13</v>
      </c>
      <c r="G67" s="5">
        <v>1</v>
      </c>
      <c r="H67" s="5">
        <v>37</v>
      </c>
      <c r="I67" s="6">
        <v>801</v>
      </c>
      <c r="J67" s="3">
        <v>29637</v>
      </c>
      <c r="K67" t="s">
        <v>139</v>
      </c>
    </row>
    <row r="68" spans="1:11">
      <c r="A68" s="1">
        <v>17</v>
      </c>
      <c r="B68" s="2" t="s">
        <v>40</v>
      </c>
      <c r="C68" s="2" t="s">
        <v>11</v>
      </c>
      <c r="D68" s="3">
        <v>19617</v>
      </c>
      <c r="E68" s="2" t="s">
        <v>18</v>
      </c>
      <c r="F68" s="4">
        <v>-0.60420048999999998</v>
      </c>
      <c r="G68" s="5">
        <v>8</v>
      </c>
      <c r="H68" s="5">
        <v>92</v>
      </c>
      <c r="I68" s="6">
        <v>213</v>
      </c>
      <c r="J68" s="3">
        <v>15063114</v>
      </c>
      <c r="K68" t="s">
        <v>139</v>
      </c>
    </row>
    <row r="69" spans="1:11">
      <c r="A69" s="1">
        <v>18</v>
      </c>
      <c r="B69" s="2" t="s">
        <v>37</v>
      </c>
      <c r="C69" s="2" t="s">
        <v>38</v>
      </c>
      <c r="D69" s="3">
        <v>19052</v>
      </c>
      <c r="E69" s="2" t="s">
        <v>39</v>
      </c>
      <c r="F69" s="4">
        <v>-0.64676654</v>
      </c>
      <c r="G69" s="5">
        <v>4</v>
      </c>
      <c r="H69" s="5">
        <v>99</v>
      </c>
      <c r="I69" s="6">
        <v>192</v>
      </c>
      <c r="J69" s="3">
        <v>1452204</v>
      </c>
      <c r="K69" t="s">
        <v>139</v>
      </c>
    </row>
    <row r="70" spans="1:11">
      <c r="A70" s="1">
        <v>19</v>
      </c>
      <c r="B70" s="2" t="s">
        <v>108</v>
      </c>
      <c r="C70" s="2" t="s">
        <v>33</v>
      </c>
      <c r="D70" s="3">
        <v>16455</v>
      </c>
      <c r="E70" s="2" t="s">
        <v>57</v>
      </c>
      <c r="F70" s="4" t="s">
        <v>13</v>
      </c>
      <c r="G70" s="5">
        <v>1</v>
      </c>
      <c r="H70" s="5">
        <v>19</v>
      </c>
      <c r="I70" s="6">
        <v>866</v>
      </c>
      <c r="J70" s="3">
        <v>16455</v>
      </c>
      <c r="K70" t="s">
        <v>139</v>
      </c>
    </row>
    <row r="71" spans="1:11">
      <c r="A71" s="1">
        <v>26</v>
      </c>
      <c r="B71" s="2" t="s">
        <v>109</v>
      </c>
      <c r="C71" s="2" t="s">
        <v>110</v>
      </c>
      <c r="D71" s="3">
        <v>10479</v>
      </c>
      <c r="E71" s="2" t="s">
        <v>28</v>
      </c>
      <c r="F71" s="4" t="s">
        <v>13</v>
      </c>
      <c r="G71" s="5">
        <v>1</v>
      </c>
      <c r="H71" s="5">
        <v>21</v>
      </c>
      <c r="I71" s="6">
        <v>499</v>
      </c>
      <c r="J71" s="3">
        <v>10479</v>
      </c>
      <c r="K71" t="s">
        <v>139</v>
      </c>
    </row>
    <row r="72" spans="1:11">
      <c r="A72" s="1">
        <v>27</v>
      </c>
      <c r="B72" s="2" t="s">
        <v>111</v>
      </c>
      <c r="C72" s="2" t="s">
        <v>112</v>
      </c>
      <c r="D72" s="3">
        <v>7774</v>
      </c>
      <c r="E72" s="2" t="s">
        <v>113</v>
      </c>
      <c r="F72" s="4" t="s">
        <v>13</v>
      </c>
      <c r="G72" s="5">
        <v>1</v>
      </c>
      <c r="H72" s="5">
        <v>63</v>
      </c>
      <c r="I72" s="6">
        <v>123</v>
      </c>
      <c r="J72" s="3">
        <v>7774</v>
      </c>
      <c r="K72" t="s">
        <v>139</v>
      </c>
    </row>
    <row r="73" spans="1:11">
      <c r="A73" s="1">
        <v>29</v>
      </c>
      <c r="B73" s="2" t="s">
        <v>47</v>
      </c>
      <c r="C73" s="2" t="s">
        <v>33</v>
      </c>
      <c r="D73" s="3">
        <v>7521</v>
      </c>
      <c r="E73" s="2" t="s">
        <v>48</v>
      </c>
      <c r="F73" s="4">
        <v>0.36062682000000001</v>
      </c>
      <c r="G73" s="5">
        <v>5</v>
      </c>
      <c r="H73" s="5">
        <v>34</v>
      </c>
      <c r="I73" s="6">
        <v>221</v>
      </c>
      <c r="J73" s="3">
        <v>708303</v>
      </c>
      <c r="K73" t="s">
        <v>139</v>
      </c>
    </row>
    <row r="74" spans="1:11">
      <c r="A74" s="1">
        <v>34</v>
      </c>
      <c r="B74" s="2" t="s">
        <v>114</v>
      </c>
      <c r="C74" s="2" t="s">
        <v>11</v>
      </c>
      <c r="D74" s="3">
        <v>5495</v>
      </c>
      <c r="E74" s="2" t="s">
        <v>115</v>
      </c>
      <c r="F74" s="4" t="s">
        <v>13</v>
      </c>
      <c r="G74" s="5">
        <v>2</v>
      </c>
      <c r="H74" s="5">
        <v>8</v>
      </c>
      <c r="I74" s="6">
        <v>687</v>
      </c>
      <c r="J74" s="3">
        <v>264071</v>
      </c>
      <c r="K74" t="s">
        <v>139</v>
      </c>
    </row>
    <row r="75" spans="1:11">
      <c r="A75" s="1">
        <v>37</v>
      </c>
      <c r="B75" s="2" t="s">
        <v>66</v>
      </c>
      <c r="C75" s="2" t="s">
        <v>33</v>
      </c>
      <c r="D75" s="3">
        <v>5062</v>
      </c>
      <c r="E75" s="2" t="s">
        <v>48</v>
      </c>
      <c r="F75" s="4">
        <v>5.9530219799999999</v>
      </c>
      <c r="G75" s="5">
        <v>13</v>
      </c>
      <c r="H75" s="5">
        <v>14</v>
      </c>
      <c r="I75" s="6">
        <v>362</v>
      </c>
      <c r="J75" s="3">
        <v>1208796</v>
      </c>
      <c r="K75" t="s">
        <v>139</v>
      </c>
    </row>
    <row r="76" spans="1:11">
      <c r="A76" s="1">
        <v>39</v>
      </c>
      <c r="B76" s="2" t="s">
        <v>51</v>
      </c>
      <c r="C76" s="2" t="s">
        <v>52</v>
      </c>
      <c r="D76" s="3">
        <v>4909</v>
      </c>
      <c r="E76" s="2" t="s">
        <v>53</v>
      </c>
      <c r="F76" s="4">
        <v>0.32801299</v>
      </c>
      <c r="G76" s="5">
        <v>111</v>
      </c>
      <c r="H76" s="5">
        <v>1</v>
      </c>
      <c r="I76" s="6">
        <v>4909</v>
      </c>
      <c r="J76" s="3">
        <v>1381989</v>
      </c>
      <c r="K76" t="s">
        <v>139</v>
      </c>
    </row>
    <row r="77" spans="1:11">
      <c r="A77" s="1">
        <v>47</v>
      </c>
      <c r="B77" s="2" t="s">
        <v>41</v>
      </c>
      <c r="C77" s="2" t="s">
        <v>11</v>
      </c>
      <c r="D77" s="3">
        <v>2983</v>
      </c>
      <c r="E77" s="2" t="s">
        <v>42</v>
      </c>
      <c r="F77" s="4">
        <v>-0.71666359999999996</v>
      </c>
      <c r="G77" s="5">
        <v>46</v>
      </c>
      <c r="H77" s="5">
        <v>18</v>
      </c>
      <c r="I77" s="6">
        <v>166</v>
      </c>
      <c r="J77" s="3">
        <v>63749</v>
      </c>
      <c r="K77" t="s">
        <v>139</v>
      </c>
    </row>
    <row r="78" spans="1:11">
      <c r="A78" s="1">
        <v>50</v>
      </c>
      <c r="B78" s="2" t="s">
        <v>32</v>
      </c>
      <c r="C78" s="2" t="s">
        <v>33</v>
      </c>
      <c r="D78" s="3">
        <v>2498</v>
      </c>
      <c r="E78" s="2" t="s">
        <v>34</v>
      </c>
      <c r="F78" s="4">
        <v>-0.96668361999999997</v>
      </c>
      <c r="G78" s="5">
        <v>3</v>
      </c>
      <c r="H78" s="5">
        <v>4</v>
      </c>
      <c r="I78" s="6">
        <v>625</v>
      </c>
      <c r="J78" s="3">
        <v>177120</v>
      </c>
      <c r="K78" t="s">
        <v>139</v>
      </c>
    </row>
    <row r="79" spans="1:11">
      <c r="A79" s="1">
        <v>54</v>
      </c>
      <c r="B79" s="2" t="s">
        <v>68</v>
      </c>
      <c r="C79" s="2" t="s">
        <v>33</v>
      </c>
      <c r="D79" s="3">
        <v>2349</v>
      </c>
      <c r="E79" s="2" t="s">
        <v>42</v>
      </c>
      <c r="F79" s="4">
        <v>4.82903226</v>
      </c>
      <c r="G79" s="5">
        <v>8</v>
      </c>
      <c r="H79" s="5">
        <v>4</v>
      </c>
      <c r="I79" s="6">
        <v>587</v>
      </c>
      <c r="J79" s="3">
        <v>56255</v>
      </c>
      <c r="K79" t="s">
        <v>139</v>
      </c>
    </row>
    <row r="80" spans="1:11">
      <c r="A80" s="1">
        <v>55</v>
      </c>
      <c r="B80" s="2" t="s">
        <v>58</v>
      </c>
      <c r="C80" s="2" t="s">
        <v>33</v>
      </c>
      <c r="D80" s="3">
        <v>2248</v>
      </c>
      <c r="E80" s="2" t="s">
        <v>59</v>
      </c>
      <c r="F80" s="4">
        <v>-6.3721769999999997E-2</v>
      </c>
      <c r="G80" s="5">
        <v>7</v>
      </c>
      <c r="H80" s="5">
        <v>58</v>
      </c>
      <c r="I80" s="6">
        <v>39</v>
      </c>
      <c r="J80" s="3">
        <v>37992</v>
      </c>
      <c r="K80" t="s">
        <v>139</v>
      </c>
    </row>
    <row r="81" spans="1:11">
      <c r="A81" s="1">
        <v>56</v>
      </c>
      <c r="B81" s="2" t="s">
        <v>43</v>
      </c>
      <c r="C81" s="2" t="s">
        <v>33</v>
      </c>
      <c r="D81" s="3">
        <v>2225</v>
      </c>
      <c r="E81" s="2" t="s">
        <v>44</v>
      </c>
      <c r="F81" s="4">
        <v>-0.69212675000000001</v>
      </c>
      <c r="G81" s="5">
        <v>4</v>
      </c>
      <c r="H81" s="5">
        <v>5</v>
      </c>
      <c r="I81" s="6">
        <v>445</v>
      </c>
      <c r="J81" s="3">
        <v>175785</v>
      </c>
      <c r="K81" t="s">
        <v>139</v>
      </c>
    </row>
    <row r="82" spans="1:11">
      <c r="A82" s="1">
        <v>57</v>
      </c>
      <c r="B82" s="2" t="s">
        <v>55</v>
      </c>
      <c r="C82" s="2" t="s">
        <v>33</v>
      </c>
      <c r="D82" s="3">
        <v>2208</v>
      </c>
      <c r="E82" s="2" t="s">
        <v>46</v>
      </c>
      <c r="F82" s="4">
        <v>-0.22116401999999999</v>
      </c>
      <c r="G82" s="5">
        <v>11</v>
      </c>
      <c r="H82" s="5">
        <v>4</v>
      </c>
      <c r="I82" s="6">
        <v>552</v>
      </c>
      <c r="J82" s="3">
        <v>3340374</v>
      </c>
      <c r="K82" t="s">
        <v>139</v>
      </c>
    </row>
    <row r="83" spans="1:11">
      <c r="A83" s="1">
        <v>64</v>
      </c>
      <c r="B83" s="2" t="s">
        <v>49</v>
      </c>
      <c r="C83" s="2" t="s">
        <v>33</v>
      </c>
      <c r="D83" s="3">
        <v>1779</v>
      </c>
      <c r="E83" s="2" t="s">
        <v>50</v>
      </c>
      <c r="F83" s="4">
        <v>-0.60493005</v>
      </c>
      <c r="G83" s="5">
        <v>3</v>
      </c>
      <c r="H83" s="5">
        <v>6</v>
      </c>
      <c r="I83" s="6">
        <v>297</v>
      </c>
      <c r="J83" s="3">
        <v>26549</v>
      </c>
      <c r="K83" t="s">
        <v>139</v>
      </c>
    </row>
    <row r="84" spans="1:11">
      <c r="A84" s="1">
        <v>68</v>
      </c>
      <c r="B84" s="2" t="s">
        <v>116</v>
      </c>
      <c r="C84" s="2" t="s">
        <v>11</v>
      </c>
      <c r="D84" s="3">
        <v>1432</v>
      </c>
      <c r="E84" s="2" t="s">
        <v>23</v>
      </c>
      <c r="F84" s="4" t="s">
        <v>13</v>
      </c>
      <c r="G84" s="5">
        <v>312</v>
      </c>
      <c r="H84" s="5">
        <v>14</v>
      </c>
      <c r="I84" s="6">
        <v>102</v>
      </c>
      <c r="J84" s="3">
        <v>56796736</v>
      </c>
      <c r="K84" t="s">
        <v>139</v>
      </c>
    </row>
    <row r="85" spans="1:11">
      <c r="A85" s="1">
        <v>73</v>
      </c>
      <c r="B85" s="2" t="s">
        <v>69</v>
      </c>
      <c r="C85" s="2" t="s">
        <v>33</v>
      </c>
      <c r="D85" s="3">
        <v>1005</v>
      </c>
      <c r="E85" s="2" t="s">
        <v>48</v>
      </c>
      <c r="F85" s="4">
        <v>2.78531073</v>
      </c>
      <c r="G85" s="5">
        <v>9</v>
      </c>
      <c r="H85" s="5">
        <v>1</v>
      </c>
      <c r="I85" s="6">
        <v>1005</v>
      </c>
      <c r="J85" s="3">
        <v>309710</v>
      </c>
      <c r="K85" t="s">
        <v>139</v>
      </c>
    </row>
    <row r="86" spans="1:11">
      <c r="A86" s="1">
        <v>74</v>
      </c>
      <c r="B86" s="2" t="s">
        <v>74</v>
      </c>
      <c r="C86" s="2" t="s">
        <v>33</v>
      </c>
      <c r="D86" s="3">
        <v>494</v>
      </c>
      <c r="E86" s="2" t="s">
        <v>75</v>
      </c>
      <c r="F86" s="4">
        <v>1.8068181800000001</v>
      </c>
      <c r="G86" s="5">
        <v>16</v>
      </c>
      <c r="H86" s="5">
        <v>2</v>
      </c>
      <c r="I86" s="6">
        <v>247</v>
      </c>
      <c r="J86" s="3">
        <v>265144</v>
      </c>
      <c r="K86" t="s">
        <v>139</v>
      </c>
    </row>
    <row r="87" spans="1:11">
      <c r="A87" s="1">
        <v>75</v>
      </c>
      <c r="B87" s="2" t="s">
        <v>117</v>
      </c>
      <c r="C87" s="2" t="s">
        <v>33</v>
      </c>
      <c r="D87" s="3">
        <v>422</v>
      </c>
      <c r="E87" s="2" t="s">
        <v>77</v>
      </c>
      <c r="F87" s="4" t="s">
        <v>13</v>
      </c>
      <c r="G87" s="5">
        <v>330</v>
      </c>
      <c r="H87" s="5">
        <v>1</v>
      </c>
      <c r="I87" s="6">
        <v>422</v>
      </c>
      <c r="J87" s="3">
        <v>60769</v>
      </c>
      <c r="K87" t="s">
        <v>139</v>
      </c>
    </row>
    <row r="88" spans="1:11">
      <c r="A88" s="1">
        <v>77</v>
      </c>
      <c r="B88" s="2" t="s">
        <v>118</v>
      </c>
      <c r="C88" s="2" t="s">
        <v>33</v>
      </c>
      <c r="D88" s="3">
        <v>226</v>
      </c>
      <c r="E88" s="2" t="s">
        <v>77</v>
      </c>
      <c r="F88" s="4" t="s">
        <v>13</v>
      </c>
      <c r="G88" s="5">
        <v>8</v>
      </c>
      <c r="H88" s="5">
        <v>2</v>
      </c>
      <c r="I88" s="6">
        <v>113</v>
      </c>
      <c r="J88" s="3">
        <v>42008</v>
      </c>
      <c r="K88" t="s">
        <v>139</v>
      </c>
    </row>
    <row r="89" spans="1:11">
      <c r="A89" s="1">
        <v>20</v>
      </c>
      <c r="B89" s="2" t="s">
        <v>119</v>
      </c>
      <c r="C89" s="2" t="s">
        <v>15</v>
      </c>
      <c r="D89" s="3">
        <v>13955</v>
      </c>
      <c r="E89" s="2" t="s">
        <v>34</v>
      </c>
      <c r="F89" s="4" t="s">
        <v>13</v>
      </c>
      <c r="G89" s="5">
        <v>1</v>
      </c>
      <c r="H89" s="5">
        <v>39</v>
      </c>
      <c r="I89" s="6">
        <v>358</v>
      </c>
      <c r="J89" s="3">
        <v>13955</v>
      </c>
      <c r="K89" t="s">
        <v>139</v>
      </c>
    </row>
    <row r="90" spans="1:11">
      <c r="A90" s="1">
        <v>21</v>
      </c>
      <c r="B90" s="2" t="s">
        <v>120</v>
      </c>
      <c r="C90" s="2" t="s">
        <v>27</v>
      </c>
      <c r="D90" s="3">
        <v>13074</v>
      </c>
      <c r="E90" s="2" t="s">
        <v>121</v>
      </c>
      <c r="F90" s="4" t="s">
        <v>13</v>
      </c>
      <c r="G90" s="5">
        <v>1</v>
      </c>
      <c r="H90" s="5">
        <v>20</v>
      </c>
      <c r="I90" s="6">
        <v>654</v>
      </c>
      <c r="J90" s="3">
        <v>13074</v>
      </c>
      <c r="K90" t="s">
        <v>139</v>
      </c>
    </row>
    <row r="91" spans="1:11">
      <c r="A91" s="1">
        <v>24</v>
      </c>
      <c r="B91" s="2" t="s">
        <v>122</v>
      </c>
      <c r="C91" s="2" t="s">
        <v>123</v>
      </c>
      <c r="D91" s="3">
        <v>11394</v>
      </c>
      <c r="E91" s="2" t="s">
        <v>124</v>
      </c>
      <c r="F91" s="4" t="s">
        <v>13</v>
      </c>
      <c r="G91" s="5">
        <v>1</v>
      </c>
      <c r="H91" s="5">
        <v>23</v>
      </c>
      <c r="I91" s="6">
        <v>495</v>
      </c>
      <c r="J91" s="3">
        <v>11394</v>
      </c>
      <c r="K91" t="s">
        <v>139</v>
      </c>
    </row>
    <row r="92" spans="1:11">
      <c r="A92" s="1">
        <v>25</v>
      </c>
      <c r="B92" s="2" t="s">
        <v>125</v>
      </c>
      <c r="C92" s="2" t="s">
        <v>27</v>
      </c>
      <c r="D92" s="3">
        <v>10825</v>
      </c>
      <c r="E92" s="2" t="s">
        <v>126</v>
      </c>
      <c r="F92" s="4" t="s">
        <v>13</v>
      </c>
      <c r="G92" s="5">
        <v>1</v>
      </c>
      <c r="H92" s="5">
        <v>40</v>
      </c>
      <c r="I92" s="6">
        <v>271</v>
      </c>
      <c r="J92" s="3">
        <v>10825</v>
      </c>
      <c r="K92" t="s">
        <v>139</v>
      </c>
    </row>
    <row r="93" spans="1:11">
      <c r="A93" s="1">
        <v>28</v>
      </c>
      <c r="B93" s="2" t="s">
        <v>127</v>
      </c>
      <c r="C93" s="2" t="s">
        <v>128</v>
      </c>
      <c r="D93" s="3">
        <v>7601</v>
      </c>
      <c r="E93" s="2" t="s">
        <v>129</v>
      </c>
      <c r="F93" s="4" t="s">
        <v>13</v>
      </c>
      <c r="G93" s="5">
        <v>1</v>
      </c>
      <c r="H93" s="5">
        <v>55</v>
      </c>
      <c r="I93" s="6">
        <v>138</v>
      </c>
      <c r="J93" s="3">
        <v>7601</v>
      </c>
      <c r="K93" t="s">
        <v>139</v>
      </c>
    </row>
    <row r="94" spans="1:11">
      <c r="A94" s="1">
        <v>41</v>
      </c>
      <c r="B94" s="2" t="s">
        <v>130</v>
      </c>
      <c r="C94" s="2" t="s">
        <v>131</v>
      </c>
      <c r="D94" s="3">
        <v>4735</v>
      </c>
      <c r="E94" s="2" t="s">
        <v>132</v>
      </c>
      <c r="F94" s="4" t="s">
        <v>13</v>
      </c>
      <c r="G94" s="5">
        <v>1</v>
      </c>
      <c r="H94" s="5">
        <v>18</v>
      </c>
      <c r="I94" s="6">
        <v>263</v>
      </c>
      <c r="J94" s="3">
        <v>4735</v>
      </c>
      <c r="K94" t="s">
        <v>139</v>
      </c>
    </row>
    <row r="95" spans="1:11">
      <c r="A95" s="1">
        <v>49</v>
      </c>
      <c r="B95" s="2" t="s">
        <v>133</v>
      </c>
      <c r="C95" s="2" t="s">
        <v>134</v>
      </c>
      <c r="D95" s="3">
        <v>2870</v>
      </c>
      <c r="E95" s="2" t="s">
        <v>135</v>
      </c>
      <c r="F95" s="4" t="s">
        <v>13</v>
      </c>
      <c r="G95" s="5">
        <v>1</v>
      </c>
      <c r="H95" s="5">
        <v>8</v>
      </c>
      <c r="I95" s="6">
        <v>359</v>
      </c>
      <c r="J95" s="3">
        <v>2870</v>
      </c>
      <c r="K95" t="s">
        <v>139</v>
      </c>
    </row>
    <row r="96" spans="1:11">
      <c r="A96" s="1">
        <v>71</v>
      </c>
      <c r="B96" s="2" t="s">
        <v>136</v>
      </c>
      <c r="C96" s="2" t="s">
        <v>137</v>
      </c>
      <c r="D96" s="3">
        <v>1248</v>
      </c>
      <c r="E96" s="2" t="s">
        <v>138</v>
      </c>
      <c r="F96" s="4" t="s">
        <v>13</v>
      </c>
      <c r="G96" s="5">
        <v>1</v>
      </c>
      <c r="H96" s="5">
        <v>16</v>
      </c>
      <c r="I96" s="6">
        <v>78</v>
      </c>
      <c r="J96" s="3">
        <v>1248</v>
      </c>
      <c r="K96" t="s">
        <v>139</v>
      </c>
    </row>
    <row r="97" spans="1:11">
      <c r="A97" s="1">
        <v>1</v>
      </c>
      <c r="B97" s="2" t="s">
        <v>140</v>
      </c>
      <c r="C97" s="2" t="s">
        <v>11</v>
      </c>
      <c r="D97" s="3">
        <v>10391016</v>
      </c>
      <c r="E97" s="2" t="s">
        <v>25</v>
      </c>
      <c r="F97" s="4" t="s">
        <v>13</v>
      </c>
      <c r="G97" s="5">
        <v>1</v>
      </c>
      <c r="H97" s="5">
        <v>718</v>
      </c>
      <c r="I97" s="6">
        <v>14472</v>
      </c>
      <c r="J97" s="3">
        <v>10417834</v>
      </c>
      <c r="K97" t="s">
        <v>172</v>
      </c>
    </row>
    <row r="98" spans="1:11">
      <c r="A98" s="1">
        <v>2</v>
      </c>
      <c r="B98" s="2" t="s">
        <v>104</v>
      </c>
      <c r="C98" s="2" t="s">
        <v>15</v>
      </c>
      <c r="D98" s="3">
        <v>2477972</v>
      </c>
      <c r="E98" s="2" t="s">
        <v>12</v>
      </c>
      <c r="F98" s="4">
        <v>-0.18962075</v>
      </c>
      <c r="G98" s="5">
        <v>2</v>
      </c>
      <c r="H98" s="5">
        <v>641</v>
      </c>
      <c r="I98" s="6">
        <v>3866</v>
      </c>
      <c r="J98" s="3">
        <v>6630843</v>
      </c>
      <c r="K98" t="s">
        <v>172</v>
      </c>
    </row>
    <row r="99" spans="1:11">
      <c r="A99" s="1">
        <v>3</v>
      </c>
      <c r="B99" s="2" t="s">
        <v>10</v>
      </c>
      <c r="C99" s="2" t="s">
        <v>11</v>
      </c>
      <c r="D99" s="3">
        <v>1765710</v>
      </c>
      <c r="E99" s="2" t="s">
        <v>12</v>
      </c>
      <c r="F99" s="4">
        <v>-0.42253749000000002</v>
      </c>
      <c r="G99" s="5">
        <v>3</v>
      </c>
      <c r="H99" s="5">
        <v>724</v>
      </c>
      <c r="I99" s="6">
        <v>2439</v>
      </c>
      <c r="J99" s="3">
        <v>16347999</v>
      </c>
      <c r="K99" t="s">
        <v>172</v>
      </c>
    </row>
    <row r="100" spans="1:11">
      <c r="A100" s="1">
        <v>4</v>
      </c>
      <c r="B100" s="2" t="s">
        <v>105</v>
      </c>
      <c r="C100" s="2" t="s">
        <v>106</v>
      </c>
      <c r="D100" s="3">
        <v>1516987</v>
      </c>
      <c r="E100" s="2" t="s">
        <v>16</v>
      </c>
      <c r="F100" s="4">
        <v>-0.33649431000000002</v>
      </c>
      <c r="G100" s="5">
        <v>2</v>
      </c>
      <c r="H100" s="5">
        <v>519</v>
      </c>
      <c r="I100" s="6">
        <v>2923</v>
      </c>
      <c r="J100" s="3">
        <v>5128647</v>
      </c>
      <c r="K100" t="s">
        <v>172</v>
      </c>
    </row>
    <row r="101" spans="1:11">
      <c r="A101" s="1">
        <v>5</v>
      </c>
      <c r="B101" s="2" t="s">
        <v>14</v>
      </c>
      <c r="C101" s="2" t="s">
        <v>15</v>
      </c>
      <c r="D101" s="3">
        <v>687116</v>
      </c>
      <c r="E101" s="2" t="s">
        <v>16</v>
      </c>
      <c r="F101" s="4">
        <v>-0.29127132</v>
      </c>
      <c r="G101" s="5">
        <v>7</v>
      </c>
      <c r="H101" s="5">
        <v>546</v>
      </c>
      <c r="I101" s="6">
        <v>1258</v>
      </c>
      <c r="J101" s="3">
        <v>28871089</v>
      </c>
      <c r="K101" t="s">
        <v>172</v>
      </c>
    </row>
    <row r="102" spans="1:11">
      <c r="A102" s="1">
        <v>6</v>
      </c>
      <c r="B102" s="2" t="s">
        <v>19</v>
      </c>
      <c r="C102" s="2" t="s">
        <v>11</v>
      </c>
      <c r="D102" s="3">
        <v>367971</v>
      </c>
      <c r="E102" s="2" t="s">
        <v>12</v>
      </c>
      <c r="F102" s="4">
        <v>-0.25279463000000002</v>
      </c>
      <c r="G102" s="5">
        <v>8</v>
      </c>
      <c r="H102" s="5">
        <v>487</v>
      </c>
      <c r="I102" s="6">
        <v>756</v>
      </c>
      <c r="J102" s="3">
        <v>26540056</v>
      </c>
      <c r="K102" t="s">
        <v>172</v>
      </c>
    </row>
    <row r="103" spans="1:11">
      <c r="A103" s="1">
        <v>7</v>
      </c>
      <c r="B103" s="2" t="s">
        <v>20</v>
      </c>
      <c r="C103" s="2" t="s">
        <v>11</v>
      </c>
      <c r="D103" s="3">
        <v>316583</v>
      </c>
      <c r="E103" s="2" t="s">
        <v>18</v>
      </c>
      <c r="F103" s="4">
        <v>-0.31512009000000002</v>
      </c>
      <c r="G103" s="5">
        <v>4</v>
      </c>
      <c r="H103" s="5">
        <v>386</v>
      </c>
      <c r="I103" s="6">
        <v>820</v>
      </c>
      <c r="J103" s="3">
        <v>4428581</v>
      </c>
      <c r="K103" t="s">
        <v>172</v>
      </c>
    </row>
    <row r="104" spans="1:11">
      <c r="A104" s="1">
        <v>8</v>
      </c>
      <c r="B104" s="2" t="s">
        <v>21</v>
      </c>
      <c r="C104" s="2" t="s">
        <v>15</v>
      </c>
      <c r="D104" s="3">
        <v>255123</v>
      </c>
      <c r="E104" s="2" t="s">
        <v>16</v>
      </c>
      <c r="F104" s="4">
        <v>-0.27103548999999999</v>
      </c>
      <c r="G104" s="5">
        <v>4</v>
      </c>
      <c r="H104" s="5">
        <v>349</v>
      </c>
      <c r="I104" s="6">
        <v>731</v>
      </c>
      <c r="J104" s="3">
        <v>3680097</v>
      </c>
      <c r="K104" t="s">
        <v>172</v>
      </c>
    </row>
    <row r="105" spans="1:11">
      <c r="A105" s="1">
        <v>9</v>
      </c>
      <c r="B105" s="2" t="s">
        <v>17</v>
      </c>
      <c r="C105" s="2" t="s">
        <v>15</v>
      </c>
      <c r="D105" s="3">
        <v>236169</v>
      </c>
      <c r="E105" s="2" t="s">
        <v>18</v>
      </c>
      <c r="F105" s="4">
        <v>-0.20634669999999999</v>
      </c>
      <c r="G105" s="5">
        <v>3</v>
      </c>
      <c r="H105" s="5">
        <v>544</v>
      </c>
      <c r="I105" s="6">
        <v>434</v>
      </c>
      <c r="J105" s="3">
        <v>1918322</v>
      </c>
      <c r="K105" t="s">
        <v>172</v>
      </c>
    </row>
    <row r="106" spans="1:11">
      <c r="A106" s="1">
        <v>10</v>
      </c>
      <c r="B106" s="2" t="s">
        <v>24</v>
      </c>
      <c r="C106" s="2" t="s">
        <v>15</v>
      </c>
      <c r="D106" s="3">
        <v>173579</v>
      </c>
      <c r="E106" s="2" t="s">
        <v>25</v>
      </c>
      <c r="F106" s="4">
        <v>-0.39271095</v>
      </c>
      <c r="G106" s="5">
        <v>6</v>
      </c>
      <c r="H106" s="5">
        <v>251</v>
      </c>
      <c r="I106" s="6">
        <v>692</v>
      </c>
      <c r="J106" s="3">
        <v>7974716</v>
      </c>
      <c r="K106" t="s">
        <v>172</v>
      </c>
    </row>
    <row r="107" spans="1:11">
      <c r="A107" s="1">
        <v>11</v>
      </c>
      <c r="B107" s="2" t="s">
        <v>141</v>
      </c>
      <c r="C107" s="2" t="s">
        <v>11</v>
      </c>
      <c r="D107" s="3">
        <v>124103</v>
      </c>
      <c r="E107" s="2" t="s">
        <v>34</v>
      </c>
      <c r="F107" s="4" t="s">
        <v>13</v>
      </c>
      <c r="G107" s="5">
        <v>1</v>
      </c>
      <c r="H107" s="5">
        <v>269</v>
      </c>
      <c r="I107" s="6">
        <v>461</v>
      </c>
      <c r="J107" s="3">
        <v>124103</v>
      </c>
      <c r="K107" t="s">
        <v>172</v>
      </c>
    </row>
    <row r="108" spans="1:11">
      <c r="A108" s="1">
        <v>12</v>
      </c>
      <c r="B108" s="2" t="s">
        <v>22</v>
      </c>
      <c r="C108" s="2" t="s">
        <v>11</v>
      </c>
      <c r="D108" s="3">
        <v>86100</v>
      </c>
      <c r="E108" s="2" t="s">
        <v>23</v>
      </c>
      <c r="F108" s="4">
        <v>-0.64459818000000002</v>
      </c>
      <c r="G108" s="5">
        <v>5</v>
      </c>
      <c r="H108" s="5">
        <v>203</v>
      </c>
      <c r="I108" s="6">
        <v>424</v>
      </c>
      <c r="J108" s="3">
        <v>8774052</v>
      </c>
      <c r="K108" t="s">
        <v>172</v>
      </c>
    </row>
    <row r="109" spans="1:11">
      <c r="A109" s="1">
        <v>13</v>
      </c>
      <c r="B109" s="2" t="s">
        <v>142</v>
      </c>
      <c r="C109" s="2" t="s">
        <v>143</v>
      </c>
      <c r="D109" s="3">
        <v>76436</v>
      </c>
      <c r="E109" s="2" t="s">
        <v>144</v>
      </c>
      <c r="F109" s="4" t="s">
        <v>13</v>
      </c>
      <c r="G109" s="5">
        <v>1</v>
      </c>
      <c r="H109" s="5">
        <v>28</v>
      </c>
      <c r="I109" s="6">
        <v>2730</v>
      </c>
      <c r="J109" s="3">
        <v>76436</v>
      </c>
      <c r="K109" t="s">
        <v>172</v>
      </c>
    </row>
    <row r="110" spans="1:11">
      <c r="A110" s="1">
        <v>14</v>
      </c>
      <c r="B110" s="2" t="s">
        <v>145</v>
      </c>
      <c r="C110" s="2" t="s">
        <v>27</v>
      </c>
      <c r="D110" s="3">
        <v>70214</v>
      </c>
      <c r="E110" s="2" t="s">
        <v>79</v>
      </c>
      <c r="F110" s="4" t="s">
        <v>13</v>
      </c>
      <c r="G110" s="5">
        <v>1</v>
      </c>
      <c r="H110" s="5">
        <v>59</v>
      </c>
      <c r="I110" s="6">
        <v>1190</v>
      </c>
      <c r="J110" s="3">
        <v>70214</v>
      </c>
      <c r="K110" t="s">
        <v>172</v>
      </c>
    </row>
    <row r="111" spans="1:11">
      <c r="A111" s="1">
        <v>15</v>
      </c>
      <c r="B111" s="2" t="s">
        <v>146</v>
      </c>
      <c r="C111" s="2" t="s">
        <v>147</v>
      </c>
      <c r="D111" s="3">
        <v>38743</v>
      </c>
      <c r="E111" s="2" t="s">
        <v>148</v>
      </c>
      <c r="F111" s="4" t="s">
        <v>13</v>
      </c>
      <c r="G111" s="5">
        <v>1</v>
      </c>
      <c r="H111" s="5">
        <v>78</v>
      </c>
      <c r="I111" s="6">
        <v>497</v>
      </c>
      <c r="J111" s="3">
        <v>38743</v>
      </c>
      <c r="K111" t="s">
        <v>172</v>
      </c>
    </row>
    <row r="112" spans="1:11">
      <c r="A112" s="1">
        <v>21</v>
      </c>
      <c r="B112" s="2" t="s">
        <v>149</v>
      </c>
      <c r="C112" s="2" t="s">
        <v>33</v>
      </c>
      <c r="D112" s="3">
        <v>14989</v>
      </c>
      <c r="E112" s="2" t="s">
        <v>50</v>
      </c>
      <c r="F112" s="4" t="s">
        <v>13</v>
      </c>
      <c r="G112" s="5">
        <v>1</v>
      </c>
      <c r="H112" s="5">
        <v>29</v>
      </c>
      <c r="I112" s="6">
        <v>517</v>
      </c>
      <c r="J112" s="3">
        <v>14989</v>
      </c>
      <c r="K112" t="s">
        <v>172</v>
      </c>
    </row>
    <row r="113" spans="1:11">
      <c r="A113" s="1">
        <v>27</v>
      </c>
      <c r="B113" s="2" t="s">
        <v>37</v>
      </c>
      <c r="C113" s="2" t="s">
        <v>38</v>
      </c>
      <c r="D113" s="3">
        <v>10888</v>
      </c>
      <c r="E113" s="2" t="s">
        <v>39</v>
      </c>
      <c r="F113" s="4">
        <v>-0.42851144000000002</v>
      </c>
      <c r="G113" s="5">
        <v>5</v>
      </c>
      <c r="H113" s="5">
        <v>60</v>
      </c>
      <c r="I113" s="6">
        <v>181</v>
      </c>
      <c r="J113" s="3">
        <v>1493368</v>
      </c>
      <c r="K113" t="s">
        <v>172</v>
      </c>
    </row>
    <row r="114" spans="1:11">
      <c r="A114" s="1">
        <v>30</v>
      </c>
      <c r="B114" s="2" t="s">
        <v>58</v>
      </c>
      <c r="C114" s="2" t="s">
        <v>33</v>
      </c>
      <c r="D114" s="3">
        <v>7761</v>
      </c>
      <c r="E114" s="2" t="s">
        <v>59</v>
      </c>
      <c r="F114" s="4">
        <v>2.4524037600000002</v>
      </c>
      <c r="G114" s="5">
        <v>8</v>
      </c>
      <c r="H114" s="5">
        <v>88</v>
      </c>
      <c r="I114" s="6">
        <v>88</v>
      </c>
      <c r="J114" s="3">
        <v>47766</v>
      </c>
      <c r="K114" t="s">
        <v>172</v>
      </c>
    </row>
    <row r="115" spans="1:11">
      <c r="A115" s="1">
        <v>35</v>
      </c>
      <c r="B115" s="2" t="s">
        <v>108</v>
      </c>
      <c r="C115" s="2" t="s">
        <v>33</v>
      </c>
      <c r="D115" s="3">
        <v>5430</v>
      </c>
      <c r="E115" s="2" t="s">
        <v>57</v>
      </c>
      <c r="F115" s="4">
        <v>-0.67000912000000001</v>
      </c>
      <c r="G115" s="5">
        <v>2</v>
      </c>
      <c r="H115" s="5">
        <v>19</v>
      </c>
      <c r="I115" s="6">
        <v>286</v>
      </c>
      <c r="J115" s="3">
        <v>30471</v>
      </c>
      <c r="K115" t="s">
        <v>172</v>
      </c>
    </row>
    <row r="116" spans="1:11">
      <c r="A116" s="1">
        <v>36</v>
      </c>
      <c r="B116" s="2" t="s">
        <v>111</v>
      </c>
      <c r="C116" s="2" t="s">
        <v>112</v>
      </c>
      <c r="D116" s="3">
        <v>4882</v>
      </c>
      <c r="E116" s="2" t="s">
        <v>113</v>
      </c>
      <c r="F116" s="4">
        <v>-0.37205772999999998</v>
      </c>
      <c r="G116" s="5">
        <v>2</v>
      </c>
      <c r="H116" s="5">
        <v>17</v>
      </c>
      <c r="I116" s="6">
        <v>287</v>
      </c>
      <c r="J116" s="3">
        <v>14556</v>
      </c>
      <c r="K116" t="s">
        <v>172</v>
      </c>
    </row>
    <row r="117" spans="1:11">
      <c r="A117" s="1">
        <v>40</v>
      </c>
      <c r="B117" s="2" t="s">
        <v>51</v>
      </c>
      <c r="C117" s="2" t="s">
        <v>52</v>
      </c>
      <c r="D117" s="3">
        <v>4173</v>
      </c>
      <c r="E117" s="2" t="s">
        <v>53</v>
      </c>
      <c r="F117" s="4">
        <v>-0.1499287</v>
      </c>
      <c r="G117" s="5">
        <v>112</v>
      </c>
      <c r="H117" s="5">
        <v>1</v>
      </c>
      <c r="I117" s="6">
        <v>4173</v>
      </c>
      <c r="J117" s="3">
        <v>1393535</v>
      </c>
      <c r="K117" t="s">
        <v>172</v>
      </c>
    </row>
    <row r="118" spans="1:11">
      <c r="A118" s="1">
        <v>44</v>
      </c>
      <c r="B118" s="2" t="s">
        <v>150</v>
      </c>
      <c r="C118" s="2" t="s">
        <v>33</v>
      </c>
      <c r="D118" s="3">
        <v>3172</v>
      </c>
      <c r="E118" s="2" t="s">
        <v>97</v>
      </c>
      <c r="F118" s="4" t="s">
        <v>13</v>
      </c>
      <c r="G118" s="5">
        <v>1</v>
      </c>
      <c r="H118" s="5">
        <v>1</v>
      </c>
      <c r="I118" s="6">
        <v>3172</v>
      </c>
      <c r="J118" s="3">
        <v>3172</v>
      </c>
      <c r="K118" t="s">
        <v>172</v>
      </c>
    </row>
    <row r="119" spans="1:11">
      <c r="A119" s="1">
        <v>51</v>
      </c>
      <c r="B119" s="2" t="s">
        <v>47</v>
      </c>
      <c r="C119" s="2" t="s">
        <v>33</v>
      </c>
      <c r="D119" s="3">
        <v>2078</v>
      </c>
      <c r="E119" s="2" t="s">
        <v>48</v>
      </c>
      <c r="F119" s="4">
        <v>-0.73383655999999997</v>
      </c>
      <c r="G119" s="5">
        <v>6</v>
      </c>
      <c r="H119" s="5">
        <v>4</v>
      </c>
      <c r="I119" s="6">
        <v>520</v>
      </c>
      <c r="J119" s="3">
        <v>719708</v>
      </c>
      <c r="K119" t="s">
        <v>172</v>
      </c>
    </row>
    <row r="120" spans="1:11">
      <c r="A120" s="1">
        <v>53</v>
      </c>
      <c r="B120" s="2" t="s">
        <v>114</v>
      </c>
      <c r="C120" s="2" t="s">
        <v>11</v>
      </c>
      <c r="D120" s="3">
        <v>1911</v>
      </c>
      <c r="E120" s="2" t="s">
        <v>115</v>
      </c>
      <c r="F120" s="4">
        <v>-0.65230321999999996</v>
      </c>
      <c r="G120" s="5">
        <v>3</v>
      </c>
      <c r="H120" s="5">
        <v>3</v>
      </c>
      <c r="I120" s="6">
        <v>637</v>
      </c>
      <c r="J120" s="3">
        <v>275064</v>
      </c>
      <c r="K120" t="s">
        <v>172</v>
      </c>
    </row>
    <row r="121" spans="1:11">
      <c r="A121" s="1">
        <v>58</v>
      </c>
      <c r="B121" s="2" t="s">
        <v>49</v>
      </c>
      <c r="C121" s="2" t="s">
        <v>33</v>
      </c>
      <c r="D121" s="3">
        <v>1576</v>
      </c>
      <c r="E121" s="2" t="s">
        <v>50</v>
      </c>
      <c r="F121" s="4">
        <v>-0.11410905</v>
      </c>
      <c r="G121" s="5">
        <v>4</v>
      </c>
      <c r="H121" s="5">
        <v>4</v>
      </c>
      <c r="I121" s="6">
        <v>394</v>
      </c>
      <c r="J121" s="3">
        <v>31809</v>
      </c>
      <c r="K121" t="s">
        <v>172</v>
      </c>
    </row>
    <row r="122" spans="1:11">
      <c r="A122" s="1">
        <v>61</v>
      </c>
      <c r="B122" s="2" t="s">
        <v>151</v>
      </c>
      <c r="C122" s="2" t="s">
        <v>11</v>
      </c>
      <c r="D122" s="3">
        <v>1249</v>
      </c>
      <c r="E122" s="2" t="s">
        <v>23</v>
      </c>
      <c r="F122" s="4" t="s">
        <v>13</v>
      </c>
      <c r="G122" s="5">
        <v>270</v>
      </c>
      <c r="H122" s="5">
        <v>1</v>
      </c>
      <c r="I122" s="6">
        <v>1249</v>
      </c>
      <c r="J122" s="3">
        <v>393272</v>
      </c>
      <c r="K122" t="s">
        <v>172</v>
      </c>
    </row>
    <row r="123" spans="1:11">
      <c r="A123" s="1">
        <v>63</v>
      </c>
      <c r="B123" s="2" t="s">
        <v>55</v>
      </c>
      <c r="C123" s="2" t="s">
        <v>33</v>
      </c>
      <c r="D123" s="3">
        <v>1183</v>
      </c>
      <c r="E123" s="2" t="s">
        <v>46</v>
      </c>
      <c r="F123" s="4">
        <v>-0.46422100999999999</v>
      </c>
      <c r="G123" s="5">
        <v>12</v>
      </c>
      <c r="H123" s="5">
        <v>4</v>
      </c>
      <c r="I123" s="6">
        <v>296</v>
      </c>
      <c r="J123" s="3">
        <v>3357529</v>
      </c>
      <c r="K123" t="s">
        <v>172</v>
      </c>
    </row>
    <row r="124" spans="1:11">
      <c r="A124" s="1">
        <v>67</v>
      </c>
      <c r="B124" s="2" t="s">
        <v>116</v>
      </c>
      <c r="C124" s="2" t="s">
        <v>11</v>
      </c>
      <c r="D124" s="3">
        <v>1082</v>
      </c>
      <c r="E124" s="2" t="s">
        <v>23</v>
      </c>
      <c r="F124" s="4">
        <v>-0.24441341</v>
      </c>
      <c r="G124" s="5">
        <v>313</v>
      </c>
      <c r="H124" s="5">
        <v>11</v>
      </c>
      <c r="I124" s="6">
        <v>98</v>
      </c>
      <c r="J124" s="3">
        <v>56797955</v>
      </c>
      <c r="K124" t="s">
        <v>172</v>
      </c>
    </row>
    <row r="125" spans="1:11">
      <c r="A125" s="1">
        <v>70</v>
      </c>
      <c r="B125" s="2" t="s">
        <v>43</v>
      </c>
      <c r="C125" s="2" t="s">
        <v>33</v>
      </c>
      <c r="D125" s="3">
        <v>1063</v>
      </c>
      <c r="E125" s="2" t="s">
        <v>44</v>
      </c>
      <c r="F125" s="4">
        <v>-0.52224718999999997</v>
      </c>
      <c r="G125" s="5">
        <v>5</v>
      </c>
      <c r="H125" s="5">
        <v>3</v>
      </c>
      <c r="I125" s="6">
        <v>354</v>
      </c>
      <c r="J125" s="3">
        <v>179191</v>
      </c>
      <c r="K125" t="s">
        <v>172</v>
      </c>
    </row>
    <row r="126" spans="1:11">
      <c r="A126" s="1">
        <v>71</v>
      </c>
      <c r="B126" s="2" t="s">
        <v>152</v>
      </c>
      <c r="C126" s="2" t="s">
        <v>11</v>
      </c>
      <c r="D126" s="3">
        <v>1055</v>
      </c>
      <c r="E126" s="2" t="s">
        <v>23</v>
      </c>
      <c r="F126" s="4" t="s">
        <v>13</v>
      </c>
      <c r="G126" s="5">
        <v>151</v>
      </c>
      <c r="H126" s="5">
        <v>3</v>
      </c>
      <c r="I126" s="6">
        <v>352</v>
      </c>
      <c r="J126" s="3">
        <v>17479421</v>
      </c>
      <c r="K126" t="s">
        <v>172</v>
      </c>
    </row>
    <row r="127" spans="1:11">
      <c r="A127" s="1">
        <v>17</v>
      </c>
      <c r="B127" s="2" t="s">
        <v>153</v>
      </c>
      <c r="C127" s="2" t="s">
        <v>99</v>
      </c>
      <c r="D127" s="3">
        <v>36893</v>
      </c>
      <c r="E127" s="2" t="s">
        <v>154</v>
      </c>
      <c r="F127" s="4" t="s">
        <v>13</v>
      </c>
      <c r="G127" s="5">
        <v>1</v>
      </c>
      <c r="H127" s="5">
        <v>107</v>
      </c>
      <c r="I127" s="6">
        <v>345</v>
      </c>
      <c r="J127" s="3">
        <v>36893</v>
      </c>
      <c r="K127" t="s">
        <v>172</v>
      </c>
    </row>
    <row r="128" spans="1:11">
      <c r="A128" s="1">
        <v>18</v>
      </c>
      <c r="B128" s="2" t="s">
        <v>155</v>
      </c>
      <c r="C128" s="2" t="s">
        <v>27</v>
      </c>
      <c r="D128" s="3">
        <v>33821</v>
      </c>
      <c r="E128" s="2" t="s">
        <v>156</v>
      </c>
      <c r="F128" s="4" t="s">
        <v>13</v>
      </c>
      <c r="G128" s="5">
        <v>1</v>
      </c>
      <c r="H128" s="5">
        <v>20</v>
      </c>
      <c r="I128" s="6">
        <v>1691</v>
      </c>
      <c r="J128" s="3">
        <v>33821</v>
      </c>
      <c r="K128" t="s">
        <v>172</v>
      </c>
    </row>
    <row r="129" spans="1:11">
      <c r="A129" s="1">
        <v>22</v>
      </c>
      <c r="B129" s="2" t="s">
        <v>157</v>
      </c>
      <c r="C129" s="2" t="s">
        <v>158</v>
      </c>
      <c r="D129" s="3">
        <v>14894</v>
      </c>
      <c r="E129" s="2" t="s">
        <v>159</v>
      </c>
      <c r="F129" s="4" t="s">
        <v>13</v>
      </c>
      <c r="G129" s="5">
        <v>1</v>
      </c>
      <c r="H129" s="5">
        <v>26</v>
      </c>
      <c r="I129" s="6">
        <v>573</v>
      </c>
      <c r="J129" s="3">
        <v>14894</v>
      </c>
      <c r="K129" t="s">
        <v>172</v>
      </c>
    </row>
    <row r="130" spans="1:11">
      <c r="A130" s="1">
        <v>23</v>
      </c>
      <c r="B130" s="2" t="s">
        <v>160</v>
      </c>
      <c r="C130" s="2" t="s">
        <v>27</v>
      </c>
      <c r="D130" s="3">
        <v>12554</v>
      </c>
      <c r="E130" s="2" t="s">
        <v>161</v>
      </c>
      <c r="F130" s="4" t="s">
        <v>13</v>
      </c>
      <c r="G130" s="5">
        <v>1</v>
      </c>
      <c r="H130" s="5">
        <v>30</v>
      </c>
      <c r="I130" s="6">
        <v>418</v>
      </c>
      <c r="J130" s="3">
        <v>12554</v>
      </c>
      <c r="K130" t="s">
        <v>172</v>
      </c>
    </row>
    <row r="131" spans="1:11">
      <c r="A131" s="1">
        <v>25</v>
      </c>
      <c r="B131" s="2" t="s">
        <v>162</v>
      </c>
      <c r="C131" s="2" t="s">
        <v>163</v>
      </c>
      <c r="D131" s="3">
        <v>11322</v>
      </c>
      <c r="E131" s="2" t="s">
        <v>164</v>
      </c>
      <c r="F131" s="4" t="s">
        <v>13</v>
      </c>
      <c r="G131" s="5">
        <v>1</v>
      </c>
      <c r="H131" s="5">
        <v>120</v>
      </c>
      <c r="I131" s="6">
        <v>94</v>
      </c>
      <c r="J131" s="3">
        <v>11322</v>
      </c>
      <c r="K131" t="s">
        <v>172</v>
      </c>
    </row>
    <row r="132" spans="1:11">
      <c r="A132" s="1">
        <v>34</v>
      </c>
      <c r="B132" s="2" t="s">
        <v>165</v>
      </c>
      <c r="C132" s="2" t="s">
        <v>27</v>
      </c>
      <c r="D132" s="3">
        <v>5670</v>
      </c>
      <c r="E132" s="2" t="s">
        <v>89</v>
      </c>
      <c r="F132" s="4" t="s">
        <v>13</v>
      </c>
      <c r="G132" s="5">
        <v>1</v>
      </c>
      <c r="H132" s="5">
        <v>8</v>
      </c>
      <c r="I132" s="6">
        <v>709</v>
      </c>
      <c r="J132" s="3">
        <v>5670</v>
      </c>
      <c r="K132" t="s">
        <v>172</v>
      </c>
    </row>
    <row r="133" spans="1:11">
      <c r="A133" s="1">
        <v>54</v>
      </c>
      <c r="B133" s="2" t="s">
        <v>166</v>
      </c>
      <c r="C133" s="2" t="s">
        <v>167</v>
      </c>
      <c r="D133" s="3">
        <v>1810</v>
      </c>
      <c r="E133" s="2" t="s">
        <v>168</v>
      </c>
      <c r="F133" s="4" t="s">
        <v>13</v>
      </c>
      <c r="G133" s="5">
        <v>1</v>
      </c>
      <c r="H133" s="5">
        <v>8</v>
      </c>
      <c r="I133" s="6">
        <v>226</v>
      </c>
      <c r="J133" s="3">
        <v>1810</v>
      </c>
      <c r="K133" t="s">
        <v>172</v>
      </c>
    </row>
    <row r="134" spans="1:11">
      <c r="A134" s="1">
        <v>57</v>
      </c>
      <c r="B134" s="2" t="s">
        <v>169</v>
      </c>
      <c r="C134" s="2" t="s">
        <v>27</v>
      </c>
      <c r="D134" s="3">
        <v>1590</v>
      </c>
      <c r="E134" s="2" t="s">
        <v>89</v>
      </c>
      <c r="F134" s="4" t="s">
        <v>13</v>
      </c>
      <c r="G134" s="5">
        <v>1</v>
      </c>
      <c r="H134" s="5">
        <v>4</v>
      </c>
      <c r="I134" s="6">
        <v>398</v>
      </c>
      <c r="J134" s="3">
        <v>1590</v>
      </c>
      <c r="K134" t="s">
        <v>172</v>
      </c>
    </row>
    <row r="135" spans="1:11">
      <c r="A135" s="1">
        <v>72</v>
      </c>
      <c r="B135" s="2" t="s">
        <v>170</v>
      </c>
      <c r="C135" s="2" t="s">
        <v>27</v>
      </c>
      <c r="D135" s="3">
        <v>332</v>
      </c>
      <c r="E135" s="2" t="s">
        <v>171</v>
      </c>
      <c r="F135" s="4" t="s">
        <v>13</v>
      </c>
      <c r="G135" s="5">
        <v>1</v>
      </c>
      <c r="H135" s="5">
        <v>13</v>
      </c>
      <c r="I135" s="6">
        <v>26</v>
      </c>
      <c r="J135" s="3">
        <v>332</v>
      </c>
      <c r="K135" t="s">
        <v>172</v>
      </c>
    </row>
    <row r="136" spans="1:11">
      <c r="A136" s="1">
        <v>1</v>
      </c>
      <c r="B136" s="2" t="s">
        <v>173</v>
      </c>
      <c r="C136" s="2" t="s">
        <v>11</v>
      </c>
      <c r="D136" s="6">
        <v>18509236</v>
      </c>
      <c r="E136" s="2" t="s">
        <v>23</v>
      </c>
      <c r="F136" s="4" t="s">
        <v>13</v>
      </c>
      <c r="G136" s="5">
        <v>1</v>
      </c>
      <c r="H136" s="5">
        <v>721</v>
      </c>
      <c r="I136" s="6">
        <v>25672</v>
      </c>
      <c r="J136" s="6">
        <v>18509236</v>
      </c>
      <c r="K136" t="s">
        <v>197</v>
      </c>
    </row>
    <row r="137" spans="1:11">
      <c r="A137" s="1">
        <v>2</v>
      </c>
      <c r="B137" s="2" t="s">
        <v>174</v>
      </c>
      <c r="C137" s="2" t="s">
        <v>15</v>
      </c>
      <c r="D137" s="6">
        <v>10891486</v>
      </c>
      <c r="E137" s="2" t="s">
        <v>18</v>
      </c>
      <c r="F137" s="4" t="s">
        <v>13</v>
      </c>
      <c r="G137" s="5">
        <v>1</v>
      </c>
      <c r="H137" s="5">
        <v>667</v>
      </c>
      <c r="I137" s="6">
        <v>16329</v>
      </c>
      <c r="J137" s="6">
        <v>10891486</v>
      </c>
      <c r="K137" t="s">
        <v>197</v>
      </c>
    </row>
    <row r="138" spans="1:11">
      <c r="A138" s="1">
        <v>3</v>
      </c>
      <c r="B138" s="2" t="s">
        <v>140</v>
      </c>
      <c r="C138" s="2" t="s">
        <v>11</v>
      </c>
      <c r="D138" s="6">
        <v>2891093</v>
      </c>
      <c r="E138" s="2" t="s">
        <v>25</v>
      </c>
      <c r="F138" s="4">
        <v>-0.72187140999999999</v>
      </c>
      <c r="G138" s="5">
        <v>2</v>
      </c>
      <c r="H138" s="5">
        <v>696</v>
      </c>
      <c r="I138" s="6">
        <v>4154</v>
      </c>
      <c r="J138" s="6">
        <v>16434929</v>
      </c>
      <c r="K138" t="s">
        <v>197</v>
      </c>
    </row>
    <row r="139" spans="1:11">
      <c r="A139" s="1">
        <v>4</v>
      </c>
      <c r="B139" s="2" t="s">
        <v>104</v>
      </c>
      <c r="C139" s="2" t="s">
        <v>15</v>
      </c>
      <c r="D139" s="6">
        <v>1430063</v>
      </c>
      <c r="E139" s="2" t="s">
        <v>12</v>
      </c>
      <c r="F139" s="4">
        <v>-0.42325983</v>
      </c>
      <c r="G139" s="5">
        <v>3</v>
      </c>
      <c r="H139" s="5">
        <v>634</v>
      </c>
      <c r="I139" s="6">
        <v>2256</v>
      </c>
      <c r="J139" s="6">
        <v>8960702</v>
      </c>
      <c r="K139" t="s">
        <v>197</v>
      </c>
    </row>
    <row r="140" spans="1:11">
      <c r="A140" s="1">
        <v>5</v>
      </c>
      <c r="B140" s="2" t="s">
        <v>10</v>
      </c>
      <c r="C140" s="2" t="s">
        <v>11</v>
      </c>
      <c r="D140" s="6">
        <v>677203</v>
      </c>
      <c r="E140" s="2" t="s">
        <v>12</v>
      </c>
      <c r="F140" s="4">
        <v>-0.61685632000000001</v>
      </c>
      <c r="G140" s="5">
        <v>4</v>
      </c>
      <c r="H140" s="5">
        <v>552</v>
      </c>
      <c r="I140" s="6">
        <v>1227</v>
      </c>
      <c r="J140" s="6">
        <v>17999463</v>
      </c>
      <c r="K140" t="s">
        <v>197</v>
      </c>
    </row>
    <row r="141" spans="1:11">
      <c r="A141" s="1">
        <v>6</v>
      </c>
      <c r="B141" s="2" t="s">
        <v>105</v>
      </c>
      <c r="C141" s="2" t="s">
        <v>106</v>
      </c>
      <c r="D141" s="6">
        <v>535268</v>
      </c>
      <c r="E141" s="2" t="s">
        <v>16</v>
      </c>
      <c r="F141" s="4">
        <v>-0.64730465999999998</v>
      </c>
      <c r="G141" s="5">
        <v>3</v>
      </c>
      <c r="H141" s="5">
        <v>389</v>
      </c>
      <c r="I141" s="6">
        <v>1376</v>
      </c>
      <c r="J141" s="6">
        <v>6537978</v>
      </c>
      <c r="K141" t="s">
        <v>197</v>
      </c>
    </row>
    <row r="142" spans="1:11">
      <c r="A142" s="1">
        <v>7</v>
      </c>
      <c r="B142" s="2" t="s">
        <v>14</v>
      </c>
      <c r="C142" s="2" t="s">
        <v>15</v>
      </c>
      <c r="D142" s="6">
        <v>266020</v>
      </c>
      <c r="E142" s="2" t="s">
        <v>16</v>
      </c>
      <c r="F142" s="4">
        <v>-0.61328006999999995</v>
      </c>
      <c r="G142" s="5">
        <v>8</v>
      </c>
      <c r="H142" s="5">
        <v>392</v>
      </c>
      <c r="I142" s="6">
        <v>679</v>
      </c>
      <c r="J142" s="6">
        <v>29514961</v>
      </c>
      <c r="K142" t="s">
        <v>197</v>
      </c>
    </row>
    <row r="143" spans="1:11">
      <c r="A143" s="1">
        <v>8</v>
      </c>
      <c r="B143" s="2" t="s">
        <v>19</v>
      </c>
      <c r="C143" s="2" t="s">
        <v>11</v>
      </c>
      <c r="D143" s="6">
        <v>113019</v>
      </c>
      <c r="E143" s="2" t="s">
        <v>12</v>
      </c>
      <c r="F143" s="4">
        <v>-0.69342276999999997</v>
      </c>
      <c r="G143" s="5">
        <v>9</v>
      </c>
      <c r="H143" s="5">
        <v>290</v>
      </c>
      <c r="I143" s="6">
        <v>390</v>
      </c>
      <c r="J143" s="6">
        <v>26819908</v>
      </c>
      <c r="K143" t="s">
        <v>197</v>
      </c>
    </row>
    <row r="144" spans="1:11">
      <c r="A144" s="1">
        <v>9</v>
      </c>
      <c r="B144" s="2" t="s">
        <v>17</v>
      </c>
      <c r="C144" s="2" t="s">
        <v>15</v>
      </c>
      <c r="D144" s="6">
        <v>86003</v>
      </c>
      <c r="E144" s="2" t="s">
        <v>18</v>
      </c>
      <c r="F144" s="4">
        <v>-0.63652045999999995</v>
      </c>
      <c r="G144" s="5">
        <v>4</v>
      </c>
      <c r="H144" s="5">
        <v>374</v>
      </c>
      <c r="I144" s="6">
        <v>230</v>
      </c>
      <c r="J144" s="6">
        <v>2092249</v>
      </c>
      <c r="K144" t="s">
        <v>197</v>
      </c>
    </row>
    <row r="145" spans="1:11">
      <c r="A145" s="1">
        <v>10</v>
      </c>
      <c r="B145" s="2" t="s">
        <v>35</v>
      </c>
      <c r="C145" s="2" t="s">
        <v>36</v>
      </c>
      <c r="D145" s="6">
        <v>75935</v>
      </c>
      <c r="E145" s="2" t="s">
        <v>18</v>
      </c>
      <c r="F145" s="4">
        <v>0.95577705999999996</v>
      </c>
      <c r="G145" s="5">
        <v>16</v>
      </c>
      <c r="H145" s="5">
        <v>391</v>
      </c>
      <c r="I145" s="6">
        <v>194</v>
      </c>
      <c r="J145" s="6">
        <v>54280405</v>
      </c>
      <c r="K145" t="s">
        <v>197</v>
      </c>
    </row>
    <row r="146" spans="1:11">
      <c r="A146" s="1">
        <v>11</v>
      </c>
      <c r="B146" s="2" t="s">
        <v>20</v>
      </c>
      <c r="C146" s="2" t="s">
        <v>11</v>
      </c>
      <c r="D146" s="6">
        <v>60348</v>
      </c>
      <c r="E146" s="2" t="s">
        <v>18</v>
      </c>
      <c r="F146" s="4">
        <v>-0.81151205000000004</v>
      </c>
      <c r="G146" s="5">
        <v>5</v>
      </c>
      <c r="H146" s="5">
        <v>94</v>
      </c>
      <c r="I146" s="6">
        <v>642</v>
      </c>
      <c r="J146" s="6">
        <v>4725398</v>
      </c>
      <c r="K146" t="s">
        <v>197</v>
      </c>
    </row>
    <row r="147" spans="1:11">
      <c r="A147" s="1">
        <v>12</v>
      </c>
      <c r="B147" s="2" t="s">
        <v>24</v>
      </c>
      <c r="C147" s="2" t="s">
        <v>15</v>
      </c>
      <c r="D147" s="6">
        <v>44617</v>
      </c>
      <c r="E147" s="2" t="s">
        <v>25</v>
      </c>
      <c r="F147" s="4">
        <v>-0.74334149999999999</v>
      </c>
      <c r="G147" s="5">
        <v>7</v>
      </c>
      <c r="H147" s="5">
        <v>83</v>
      </c>
      <c r="I147" s="6">
        <v>538</v>
      </c>
      <c r="J147" s="6">
        <v>8114370</v>
      </c>
      <c r="K147" t="s">
        <v>197</v>
      </c>
    </row>
    <row r="148" spans="1:11">
      <c r="A148" s="1">
        <v>13</v>
      </c>
      <c r="B148" s="2" t="s">
        <v>21</v>
      </c>
      <c r="C148" s="2" t="s">
        <v>15</v>
      </c>
      <c r="D148" s="6">
        <v>39436</v>
      </c>
      <c r="E148" s="2" t="s">
        <v>16</v>
      </c>
      <c r="F148" s="4">
        <v>-0.84561662000000004</v>
      </c>
      <c r="G148" s="5">
        <v>5</v>
      </c>
      <c r="H148" s="5">
        <v>119</v>
      </c>
      <c r="I148" s="6">
        <v>331</v>
      </c>
      <c r="J148" s="6">
        <v>3881194</v>
      </c>
      <c r="K148" t="s">
        <v>197</v>
      </c>
    </row>
    <row r="149" spans="1:11">
      <c r="A149" s="1">
        <v>14</v>
      </c>
      <c r="B149" s="2" t="s">
        <v>146</v>
      </c>
      <c r="C149" s="2" t="s">
        <v>147</v>
      </c>
      <c r="D149" s="6">
        <v>22244</v>
      </c>
      <c r="E149" s="2" t="s">
        <v>148</v>
      </c>
      <c r="F149" s="4">
        <v>-0.42586578000000003</v>
      </c>
      <c r="G149" s="5">
        <v>2</v>
      </c>
      <c r="H149" s="5">
        <v>75</v>
      </c>
      <c r="I149" s="6">
        <v>297</v>
      </c>
      <c r="J149" s="6">
        <v>79262</v>
      </c>
      <c r="K149" t="s">
        <v>197</v>
      </c>
    </row>
    <row r="150" spans="1:11">
      <c r="A150" s="1">
        <v>15</v>
      </c>
      <c r="B150" s="2" t="s">
        <v>175</v>
      </c>
      <c r="C150" s="2" t="s">
        <v>176</v>
      </c>
      <c r="D150" s="6">
        <v>16274</v>
      </c>
      <c r="E150" s="2" t="s">
        <v>113</v>
      </c>
      <c r="F150" s="4" t="s">
        <v>13</v>
      </c>
      <c r="G150" s="5">
        <v>1</v>
      </c>
      <c r="H150" s="5">
        <v>65</v>
      </c>
      <c r="I150" s="6">
        <v>250</v>
      </c>
      <c r="J150" s="6">
        <v>16274</v>
      </c>
      <c r="K150" t="s">
        <v>197</v>
      </c>
    </row>
    <row r="151" spans="1:11">
      <c r="A151" s="1">
        <v>16</v>
      </c>
      <c r="B151" s="2" t="s">
        <v>177</v>
      </c>
      <c r="C151" s="2" t="s">
        <v>33</v>
      </c>
      <c r="D151" s="6">
        <v>10581</v>
      </c>
      <c r="E151" s="2" t="s">
        <v>50</v>
      </c>
      <c r="F151" s="4" t="s">
        <v>13</v>
      </c>
      <c r="G151" s="5">
        <v>1</v>
      </c>
      <c r="H151" s="5">
        <v>11</v>
      </c>
      <c r="I151" s="6">
        <v>962</v>
      </c>
      <c r="J151" s="6">
        <v>10581</v>
      </c>
      <c r="K151" t="s">
        <v>197</v>
      </c>
    </row>
    <row r="152" spans="1:11">
      <c r="A152" s="1">
        <v>20</v>
      </c>
      <c r="B152" s="2" t="s">
        <v>22</v>
      </c>
      <c r="C152" s="2" t="s">
        <v>11</v>
      </c>
      <c r="D152" s="6">
        <v>7879</v>
      </c>
      <c r="E152" s="2" t="s">
        <v>23</v>
      </c>
      <c r="F152" s="4">
        <v>-0.90914227999999997</v>
      </c>
      <c r="G152" s="5">
        <v>6</v>
      </c>
      <c r="H152" s="5">
        <v>16</v>
      </c>
      <c r="I152" s="6">
        <v>492</v>
      </c>
      <c r="J152" s="6">
        <v>8846888</v>
      </c>
      <c r="K152" t="s">
        <v>197</v>
      </c>
    </row>
    <row r="153" spans="1:11">
      <c r="A153" s="1">
        <v>25</v>
      </c>
      <c r="B153" s="2" t="s">
        <v>37</v>
      </c>
      <c r="C153" s="2" t="s">
        <v>38</v>
      </c>
      <c r="D153" s="6">
        <v>3663</v>
      </c>
      <c r="E153" s="2" t="s">
        <v>39</v>
      </c>
      <c r="F153" s="4">
        <v>-0.70397608</v>
      </c>
      <c r="G153" s="5">
        <v>6</v>
      </c>
      <c r="H153" s="5">
        <v>12</v>
      </c>
      <c r="I153" s="6">
        <v>305</v>
      </c>
      <c r="J153" s="6">
        <v>1515098</v>
      </c>
      <c r="K153" t="s">
        <v>197</v>
      </c>
    </row>
    <row r="154" spans="1:11">
      <c r="A154" s="1">
        <v>27</v>
      </c>
      <c r="B154" s="2" t="s">
        <v>51</v>
      </c>
      <c r="C154" s="2" t="s">
        <v>52</v>
      </c>
      <c r="D154" s="6">
        <v>3448</v>
      </c>
      <c r="E154" s="2" t="s">
        <v>53</v>
      </c>
      <c r="F154" s="4">
        <v>-0.17373591999999999</v>
      </c>
      <c r="G154" s="5">
        <v>113</v>
      </c>
      <c r="H154" s="5">
        <v>1</v>
      </c>
      <c r="I154" s="6">
        <v>3448</v>
      </c>
      <c r="J154" s="6">
        <v>1402859</v>
      </c>
      <c r="K154" t="s">
        <v>197</v>
      </c>
    </row>
    <row r="155" spans="1:11">
      <c r="A155" s="1">
        <v>30</v>
      </c>
      <c r="B155" s="2" t="s">
        <v>178</v>
      </c>
      <c r="C155" s="2" t="s">
        <v>11</v>
      </c>
      <c r="D155" s="6">
        <v>3112</v>
      </c>
      <c r="E155" s="2" t="s">
        <v>124</v>
      </c>
      <c r="F155" s="4" t="s">
        <v>13</v>
      </c>
      <c r="G155" s="5">
        <v>299</v>
      </c>
      <c r="H155" s="5">
        <v>19</v>
      </c>
      <c r="I155" s="6">
        <v>164</v>
      </c>
      <c r="J155" s="6">
        <v>862085</v>
      </c>
      <c r="K155" t="s">
        <v>197</v>
      </c>
    </row>
    <row r="156" spans="1:11">
      <c r="A156" s="1">
        <v>34</v>
      </c>
      <c r="B156" s="2" t="s">
        <v>47</v>
      </c>
      <c r="C156" s="2" t="s">
        <v>33</v>
      </c>
      <c r="D156" s="6">
        <v>2856</v>
      </c>
      <c r="E156" s="2" t="s">
        <v>48</v>
      </c>
      <c r="F156" s="4">
        <v>0.37420597</v>
      </c>
      <c r="G156" s="5">
        <v>7</v>
      </c>
      <c r="H156" s="5">
        <v>3</v>
      </c>
      <c r="I156" s="6">
        <v>952</v>
      </c>
      <c r="J156" s="6">
        <v>734065</v>
      </c>
      <c r="K156" t="s">
        <v>197</v>
      </c>
    </row>
    <row r="157" spans="1:11">
      <c r="A157" s="1">
        <v>35</v>
      </c>
      <c r="B157" s="2" t="s">
        <v>114</v>
      </c>
      <c r="C157" s="2" t="s">
        <v>11</v>
      </c>
      <c r="D157" s="6">
        <v>2814</v>
      </c>
      <c r="E157" s="2" t="s">
        <v>115</v>
      </c>
      <c r="F157" s="4">
        <v>0.47271243000000002</v>
      </c>
      <c r="G157" s="5">
        <v>4</v>
      </c>
      <c r="H157" s="5">
        <v>3</v>
      </c>
      <c r="I157" s="6">
        <v>938</v>
      </c>
      <c r="J157" s="6">
        <v>291672</v>
      </c>
      <c r="K157" t="s">
        <v>197</v>
      </c>
    </row>
    <row r="158" spans="1:11">
      <c r="A158" s="1">
        <v>36</v>
      </c>
      <c r="B158" s="2" t="s">
        <v>141</v>
      </c>
      <c r="C158" s="2" t="s">
        <v>11</v>
      </c>
      <c r="D158" s="6">
        <v>2600</v>
      </c>
      <c r="E158" s="2" t="s">
        <v>34</v>
      </c>
      <c r="F158" s="4">
        <v>-0.97937991000000002</v>
      </c>
      <c r="G158" s="5">
        <v>2</v>
      </c>
      <c r="H158" s="5">
        <v>4</v>
      </c>
      <c r="I158" s="6">
        <v>650</v>
      </c>
      <c r="J158" s="6">
        <v>258897</v>
      </c>
      <c r="K158" t="s">
        <v>197</v>
      </c>
    </row>
    <row r="159" spans="1:11">
      <c r="A159" s="1">
        <v>41</v>
      </c>
      <c r="B159" s="2" t="s">
        <v>149</v>
      </c>
      <c r="C159" s="2" t="s">
        <v>33</v>
      </c>
      <c r="D159" s="6">
        <v>1573</v>
      </c>
      <c r="E159" s="2" t="s">
        <v>50</v>
      </c>
      <c r="F159" s="4">
        <v>-0.89709538</v>
      </c>
      <c r="G159" s="5">
        <v>2</v>
      </c>
      <c r="H159" s="5">
        <v>8</v>
      </c>
      <c r="I159" s="6">
        <v>197</v>
      </c>
      <c r="J159" s="6">
        <v>27077</v>
      </c>
      <c r="K159" t="s">
        <v>197</v>
      </c>
    </row>
    <row r="160" spans="1:11">
      <c r="A160" s="1">
        <v>43</v>
      </c>
      <c r="B160" s="2" t="s">
        <v>49</v>
      </c>
      <c r="C160" s="2" t="s">
        <v>33</v>
      </c>
      <c r="D160" s="6">
        <v>1306</v>
      </c>
      <c r="E160" s="2" t="s">
        <v>50</v>
      </c>
      <c r="F160" s="4">
        <v>-0.17131979999999999</v>
      </c>
      <c r="G160" s="5">
        <v>5</v>
      </c>
      <c r="H160" s="5">
        <v>2</v>
      </c>
      <c r="I160" s="6">
        <v>653</v>
      </c>
      <c r="J160" s="6">
        <v>36793</v>
      </c>
      <c r="K160" t="s">
        <v>197</v>
      </c>
    </row>
    <row r="161" spans="1:11">
      <c r="A161" s="1">
        <v>45</v>
      </c>
      <c r="B161" s="2" t="s">
        <v>179</v>
      </c>
      <c r="C161" s="2" t="s">
        <v>33</v>
      </c>
      <c r="D161" s="6">
        <v>1234</v>
      </c>
      <c r="E161" s="2" t="s">
        <v>180</v>
      </c>
      <c r="F161" s="4" t="s">
        <v>13</v>
      </c>
      <c r="G161" s="5">
        <v>1415</v>
      </c>
      <c r="H161" s="5">
        <v>1</v>
      </c>
      <c r="I161" s="6">
        <v>1234</v>
      </c>
      <c r="J161" s="6">
        <v>488407</v>
      </c>
      <c r="K161" t="s">
        <v>197</v>
      </c>
    </row>
    <row r="162" spans="1:11">
      <c r="A162" s="1">
        <v>46</v>
      </c>
      <c r="B162" s="2" t="s">
        <v>65</v>
      </c>
      <c r="C162" s="2" t="s">
        <v>11</v>
      </c>
      <c r="D162" s="6">
        <v>1115</v>
      </c>
      <c r="E162" s="2" t="s">
        <v>16</v>
      </c>
      <c r="F162" s="4">
        <v>0.62862359000000001</v>
      </c>
      <c r="G162" s="5">
        <v>35</v>
      </c>
      <c r="H162" s="5">
        <v>7</v>
      </c>
      <c r="I162" s="6">
        <v>159</v>
      </c>
      <c r="J162" s="6">
        <v>28031106</v>
      </c>
      <c r="K162" t="s">
        <v>197</v>
      </c>
    </row>
    <row r="163" spans="1:11">
      <c r="A163" s="1">
        <v>48</v>
      </c>
      <c r="B163" s="2" t="s">
        <v>181</v>
      </c>
      <c r="C163" s="2" t="s">
        <v>33</v>
      </c>
      <c r="D163" s="6">
        <v>1090</v>
      </c>
      <c r="E163" s="2" t="s">
        <v>77</v>
      </c>
      <c r="F163" s="4" t="s">
        <v>13</v>
      </c>
      <c r="G163" s="5">
        <v>270</v>
      </c>
      <c r="H163" s="5">
        <v>1</v>
      </c>
      <c r="I163" s="6">
        <v>1090</v>
      </c>
      <c r="J163" s="6">
        <v>54875</v>
      </c>
      <c r="K163" t="s">
        <v>197</v>
      </c>
    </row>
    <row r="164" spans="1:11">
      <c r="A164" s="1">
        <v>57</v>
      </c>
      <c r="B164" s="2" t="s">
        <v>109</v>
      </c>
      <c r="C164" s="2" t="s">
        <v>110</v>
      </c>
      <c r="D164" s="6">
        <v>273</v>
      </c>
      <c r="E164" s="2" t="s">
        <v>28</v>
      </c>
      <c r="F164" s="4">
        <v>-0.69037722999999995</v>
      </c>
      <c r="G164" s="5">
        <v>3</v>
      </c>
      <c r="H164" s="5">
        <v>1</v>
      </c>
      <c r="I164" s="6">
        <v>273</v>
      </c>
      <c r="J164" s="6">
        <v>16081</v>
      </c>
      <c r="K164" t="s">
        <v>197</v>
      </c>
    </row>
    <row r="165" spans="1:11">
      <c r="A165" s="1">
        <v>60</v>
      </c>
      <c r="B165" s="2" t="s">
        <v>69</v>
      </c>
      <c r="C165" s="2" t="s">
        <v>33</v>
      </c>
      <c r="D165" s="6">
        <v>140</v>
      </c>
      <c r="E165" s="2" t="s">
        <v>48</v>
      </c>
      <c r="F165" s="4">
        <v>-0.55555555999999995</v>
      </c>
      <c r="G165" s="5">
        <v>11</v>
      </c>
      <c r="H165" s="5">
        <v>1</v>
      </c>
      <c r="I165" s="6">
        <v>140</v>
      </c>
      <c r="J165" s="6">
        <v>310842</v>
      </c>
      <c r="K165" t="s">
        <v>197</v>
      </c>
    </row>
    <row r="166" spans="1:11">
      <c r="A166" s="1">
        <v>61</v>
      </c>
      <c r="B166" s="2" t="s">
        <v>40</v>
      </c>
      <c r="C166" s="2" t="s">
        <v>11</v>
      </c>
      <c r="D166" s="6">
        <v>134</v>
      </c>
      <c r="E166" s="2" t="s">
        <v>18</v>
      </c>
      <c r="F166" s="4">
        <v>-0.81049532000000002</v>
      </c>
      <c r="G166" s="5">
        <v>10</v>
      </c>
      <c r="H166" s="5">
        <v>2</v>
      </c>
      <c r="I166" s="6">
        <v>67</v>
      </c>
      <c r="J166" s="6">
        <v>15073671</v>
      </c>
      <c r="K166" t="s">
        <v>197</v>
      </c>
    </row>
    <row r="167" spans="1:11">
      <c r="A167" s="1">
        <v>64</v>
      </c>
      <c r="B167" s="2" t="s">
        <v>150</v>
      </c>
      <c r="C167" s="2" t="s">
        <v>33</v>
      </c>
      <c r="D167" s="6">
        <v>81</v>
      </c>
      <c r="E167" s="2" t="s">
        <v>97</v>
      </c>
      <c r="F167" s="4">
        <v>-0.97446405999999997</v>
      </c>
      <c r="G167" s="5">
        <v>2</v>
      </c>
      <c r="H167" s="5">
        <v>1</v>
      </c>
      <c r="I167" s="6">
        <v>81</v>
      </c>
      <c r="J167" s="6">
        <v>4533</v>
      </c>
      <c r="K167" t="s">
        <v>197</v>
      </c>
    </row>
    <row r="168" spans="1:11">
      <c r="A168" s="1">
        <v>65</v>
      </c>
      <c r="B168" s="2" t="s">
        <v>58</v>
      </c>
      <c r="C168" s="2" t="s">
        <v>33</v>
      </c>
      <c r="D168" s="6">
        <v>39</v>
      </c>
      <c r="E168" s="2" t="s">
        <v>59</v>
      </c>
      <c r="F168" s="4">
        <v>-0.99503014999999995</v>
      </c>
      <c r="G168" s="5">
        <v>9</v>
      </c>
      <c r="H168" s="5">
        <v>3</v>
      </c>
      <c r="I168" s="6">
        <v>13</v>
      </c>
      <c r="J168" s="6">
        <v>49849</v>
      </c>
      <c r="K168" t="s">
        <v>197</v>
      </c>
    </row>
    <row r="169" spans="1:11">
      <c r="A169" s="1">
        <v>66</v>
      </c>
      <c r="B169" s="2" t="s">
        <v>118</v>
      </c>
      <c r="C169" s="2" t="s">
        <v>33</v>
      </c>
      <c r="D169" s="6">
        <v>17</v>
      </c>
      <c r="E169" s="2" t="s">
        <v>77</v>
      </c>
      <c r="F169" s="4" t="s">
        <v>13</v>
      </c>
      <c r="G169" s="5">
        <v>10</v>
      </c>
      <c r="H169" s="5">
        <v>1</v>
      </c>
      <c r="I169" s="6">
        <v>17</v>
      </c>
      <c r="J169" s="6">
        <v>43446</v>
      </c>
      <c r="K169" t="s">
        <v>197</v>
      </c>
    </row>
    <row r="170" spans="1:11">
      <c r="A170" s="1">
        <v>18</v>
      </c>
      <c r="B170" s="2" t="s">
        <v>182</v>
      </c>
      <c r="C170" s="2" t="s">
        <v>183</v>
      </c>
      <c r="D170" s="6">
        <v>9130</v>
      </c>
      <c r="E170" s="2" t="s">
        <v>184</v>
      </c>
      <c r="F170" s="4" t="s">
        <v>13</v>
      </c>
      <c r="G170" s="5">
        <v>1</v>
      </c>
      <c r="H170" s="5">
        <v>55</v>
      </c>
      <c r="I170" s="6">
        <v>166</v>
      </c>
      <c r="J170" s="6">
        <v>9130</v>
      </c>
      <c r="K170" t="s">
        <v>197</v>
      </c>
    </row>
    <row r="171" spans="1:11">
      <c r="A171" s="1">
        <v>21</v>
      </c>
      <c r="B171" s="2" t="s">
        <v>185</v>
      </c>
      <c r="C171" s="2" t="s">
        <v>27</v>
      </c>
      <c r="D171" s="6">
        <v>6339</v>
      </c>
      <c r="E171" s="2" t="s">
        <v>121</v>
      </c>
      <c r="F171" s="4" t="s">
        <v>13</v>
      </c>
      <c r="G171" s="5">
        <v>1</v>
      </c>
      <c r="H171" s="5">
        <v>14</v>
      </c>
      <c r="I171" s="6">
        <v>453</v>
      </c>
      <c r="J171" s="6">
        <v>6339</v>
      </c>
      <c r="K171" t="s">
        <v>197</v>
      </c>
    </row>
    <row r="172" spans="1:11">
      <c r="A172" s="1">
        <v>23</v>
      </c>
      <c r="B172" s="2" t="s">
        <v>186</v>
      </c>
      <c r="C172" s="2" t="s">
        <v>27</v>
      </c>
      <c r="D172" s="6">
        <v>5225</v>
      </c>
      <c r="E172" s="2" t="s">
        <v>161</v>
      </c>
      <c r="F172" s="4" t="s">
        <v>13</v>
      </c>
      <c r="G172" s="5">
        <v>1</v>
      </c>
      <c r="H172" s="5">
        <v>9</v>
      </c>
      <c r="I172" s="6">
        <v>581</v>
      </c>
      <c r="J172" s="6">
        <v>5225</v>
      </c>
      <c r="K172" t="s">
        <v>197</v>
      </c>
    </row>
    <row r="173" spans="1:11">
      <c r="A173" s="1">
        <v>24</v>
      </c>
      <c r="B173" s="2" t="s">
        <v>187</v>
      </c>
      <c r="C173" s="2" t="s">
        <v>188</v>
      </c>
      <c r="D173" s="6">
        <v>3869</v>
      </c>
      <c r="E173" s="2" t="s">
        <v>189</v>
      </c>
      <c r="F173" s="4" t="s">
        <v>13</v>
      </c>
      <c r="G173" s="5">
        <v>1</v>
      </c>
      <c r="H173" s="5">
        <v>10</v>
      </c>
      <c r="I173" s="6">
        <v>387</v>
      </c>
      <c r="J173" s="6">
        <v>3869</v>
      </c>
      <c r="K173" t="s">
        <v>197</v>
      </c>
    </row>
    <row r="174" spans="1:11">
      <c r="A174" s="1">
        <v>29</v>
      </c>
      <c r="B174" s="2" t="s">
        <v>190</v>
      </c>
      <c r="C174" s="2" t="s">
        <v>27</v>
      </c>
      <c r="D174" s="6">
        <v>3191</v>
      </c>
      <c r="E174" s="2" t="s">
        <v>156</v>
      </c>
      <c r="F174" s="4" t="s">
        <v>13</v>
      </c>
      <c r="G174" s="5">
        <v>1</v>
      </c>
      <c r="H174" s="5">
        <v>8</v>
      </c>
      <c r="I174" s="6">
        <v>399</v>
      </c>
      <c r="J174" s="6">
        <v>3191</v>
      </c>
      <c r="K174" t="s">
        <v>197</v>
      </c>
    </row>
    <row r="175" spans="1:11">
      <c r="A175" s="1">
        <v>51</v>
      </c>
      <c r="B175" s="2" t="s">
        <v>191</v>
      </c>
      <c r="C175" s="2" t="s">
        <v>27</v>
      </c>
      <c r="D175" s="6">
        <v>914</v>
      </c>
      <c r="E175" s="2" t="s">
        <v>89</v>
      </c>
      <c r="F175" s="4" t="s">
        <v>13</v>
      </c>
      <c r="G175" s="5">
        <v>1</v>
      </c>
      <c r="H175" s="5">
        <v>14</v>
      </c>
      <c r="I175" s="6">
        <v>65</v>
      </c>
      <c r="J175" s="6">
        <v>914</v>
      </c>
      <c r="K175" t="s">
        <v>197</v>
      </c>
    </row>
    <row r="176" spans="1:11">
      <c r="A176" s="1">
        <v>55</v>
      </c>
      <c r="B176" s="2" t="s">
        <v>192</v>
      </c>
      <c r="C176" s="2" t="s">
        <v>27</v>
      </c>
      <c r="D176" s="6">
        <v>685</v>
      </c>
      <c r="E176" s="2" t="s">
        <v>193</v>
      </c>
      <c r="F176" s="4" t="s">
        <v>13</v>
      </c>
      <c r="G176" s="5">
        <v>1</v>
      </c>
      <c r="H176" s="5">
        <v>4</v>
      </c>
      <c r="I176" s="6">
        <v>171</v>
      </c>
      <c r="J176" s="6">
        <v>685</v>
      </c>
      <c r="K176" t="s">
        <v>197</v>
      </c>
    </row>
    <row r="177" spans="1:11">
      <c r="A177" s="1">
        <v>58</v>
      </c>
      <c r="B177" s="2" t="s">
        <v>194</v>
      </c>
      <c r="C177" s="2" t="s">
        <v>195</v>
      </c>
      <c r="D177" s="6">
        <v>246</v>
      </c>
      <c r="E177" s="2" t="s">
        <v>196</v>
      </c>
      <c r="F177" s="4" t="s">
        <v>13</v>
      </c>
      <c r="G177" s="5">
        <v>1</v>
      </c>
      <c r="H177" s="5">
        <v>7</v>
      </c>
      <c r="I177" s="6">
        <v>35</v>
      </c>
      <c r="J177" s="6">
        <v>246</v>
      </c>
      <c r="K177" t="s">
        <v>197</v>
      </c>
    </row>
    <row r="178" spans="1:11">
      <c r="A178" s="1">
        <v>1</v>
      </c>
      <c r="B178" s="2" t="s">
        <v>173</v>
      </c>
      <c r="C178" s="2" t="s">
        <v>11</v>
      </c>
      <c r="D178" s="3">
        <v>13226848</v>
      </c>
      <c r="E178" s="2" t="s">
        <v>23</v>
      </c>
      <c r="F178" s="4">
        <v>-0.28514424999999999</v>
      </c>
      <c r="G178" s="5">
        <v>2</v>
      </c>
      <c r="H178" s="5">
        <v>745</v>
      </c>
      <c r="I178" s="6">
        <v>17754</v>
      </c>
      <c r="J178" s="3">
        <v>47988743</v>
      </c>
      <c r="K178" t="s">
        <v>224</v>
      </c>
    </row>
    <row r="179" spans="1:11">
      <c r="A179" s="1">
        <v>2</v>
      </c>
      <c r="B179" s="2" t="s">
        <v>174</v>
      </c>
      <c r="C179" s="2" t="s">
        <v>15</v>
      </c>
      <c r="D179" s="3">
        <v>8222657</v>
      </c>
      <c r="E179" s="2" t="s">
        <v>18</v>
      </c>
      <c r="F179" s="4">
        <v>-0.24472595</v>
      </c>
      <c r="G179" s="5">
        <v>2</v>
      </c>
      <c r="H179" s="5">
        <v>694</v>
      </c>
      <c r="I179" s="6">
        <v>11848</v>
      </c>
      <c r="J179" s="3">
        <v>27657602</v>
      </c>
      <c r="K179" t="s">
        <v>224</v>
      </c>
    </row>
    <row r="180" spans="1:11">
      <c r="A180" s="1">
        <v>3</v>
      </c>
      <c r="B180" s="2" t="s">
        <v>140</v>
      </c>
      <c r="C180" s="2" t="s">
        <v>11</v>
      </c>
      <c r="D180" s="3">
        <v>1831384</v>
      </c>
      <c r="E180" s="2" t="s">
        <v>25</v>
      </c>
      <c r="F180" s="4">
        <v>-0.36615682999999999</v>
      </c>
      <c r="G180" s="5">
        <v>3</v>
      </c>
      <c r="H180" s="5">
        <v>660</v>
      </c>
      <c r="I180" s="6">
        <v>2775</v>
      </c>
      <c r="J180" s="3">
        <v>20314208</v>
      </c>
      <c r="K180" t="s">
        <v>224</v>
      </c>
    </row>
    <row r="181" spans="1:11">
      <c r="A181" s="1">
        <v>4</v>
      </c>
      <c r="B181" s="2" t="s">
        <v>104</v>
      </c>
      <c r="C181" s="2" t="s">
        <v>15</v>
      </c>
      <c r="D181" s="3">
        <v>1172116</v>
      </c>
      <c r="E181" s="2" t="s">
        <v>12</v>
      </c>
      <c r="F181" s="4">
        <v>-0.18089865999999999</v>
      </c>
      <c r="G181" s="5">
        <v>4</v>
      </c>
      <c r="H181" s="5">
        <v>667</v>
      </c>
      <c r="I181" s="6">
        <v>1757</v>
      </c>
      <c r="J181" s="3">
        <v>11814343</v>
      </c>
      <c r="K181" t="s">
        <v>224</v>
      </c>
    </row>
    <row r="182" spans="1:11">
      <c r="A182" s="1">
        <v>5</v>
      </c>
      <c r="B182" s="2" t="s">
        <v>198</v>
      </c>
      <c r="C182" s="2" t="s">
        <v>199</v>
      </c>
      <c r="D182" s="3">
        <v>643547</v>
      </c>
      <c r="E182" s="2" t="s">
        <v>200</v>
      </c>
      <c r="F182" s="4" t="s">
        <v>13</v>
      </c>
      <c r="G182" s="5">
        <v>1</v>
      </c>
      <c r="H182" s="5">
        <v>429</v>
      </c>
      <c r="I182" s="6">
        <v>1500</v>
      </c>
      <c r="J182" s="3">
        <v>643547</v>
      </c>
      <c r="K182" t="s">
        <v>224</v>
      </c>
    </row>
    <row r="183" spans="1:11">
      <c r="A183" s="1">
        <v>6</v>
      </c>
      <c r="B183" s="2" t="s">
        <v>10</v>
      </c>
      <c r="C183" s="2" t="s">
        <v>11</v>
      </c>
      <c r="D183" s="3">
        <v>444323</v>
      </c>
      <c r="E183" s="2" t="s">
        <v>12</v>
      </c>
      <c r="F183" s="4">
        <v>-0.34437398000000002</v>
      </c>
      <c r="G183" s="5">
        <v>5</v>
      </c>
      <c r="H183" s="5">
        <v>463</v>
      </c>
      <c r="I183" s="6">
        <v>960</v>
      </c>
      <c r="J183" s="3">
        <v>19104351</v>
      </c>
      <c r="K183" t="s">
        <v>224</v>
      </c>
    </row>
    <row r="184" spans="1:11">
      <c r="A184" s="1">
        <v>7</v>
      </c>
      <c r="B184" s="2" t="s">
        <v>201</v>
      </c>
      <c r="C184" s="2" t="s">
        <v>27</v>
      </c>
      <c r="D184" s="3">
        <v>370882</v>
      </c>
      <c r="E184" s="2" t="s">
        <v>202</v>
      </c>
      <c r="F184" s="4" t="s">
        <v>13</v>
      </c>
      <c r="G184" s="5">
        <v>1</v>
      </c>
      <c r="H184" s="5">
        <v>146</v>
      </c>
      <c r="I184" s="6">
        <v>2540</v>
      </c>
      <c r="J184" s="3">
        <v>370882</v>
      </c>
      <c r="K184" t="s">
        <v>224</v>
      </c>
    </row>
    <row r="185" spans="1:11">
      <c r="A185" s="1">
        <v>8</v>
      </c>
      <c r="B185" s="2" t="s">
        <v>105</v>
      </c>
      <c r="C185" s="2" t="s">
        <v>106</v>
      </c>
      <c r="D185" s="3">
        <v>337599</v>
      </c>
      <c r="E185" s="2" t="s">
        <v>16</v>
      </c>
      <c r="F185" s="4">
        <v>-0.36906815999999998</v>
      </c>
      <c r="G185" s="5">
        <v>4</v>
      </c>
      <c r="H185" s="5">
        <v>302</v>
      </c>
      <c r="I185" s="6">
        <v>1118</v>
      </c>
      <c r="J185" s="3">
        <v>7347918</v>
      </c>
      <c r="K185" t="s">
        <v>224</v>
      </c>
    </row>
    <row r="186" spans="1:11">
      <c r="A186" s="1">
        <v>9</v>
      </c>
      <c r="B186" s="2" t="s">
        <v>14</v>
      </c>
      <c r="C186" s="2" t="s">
        <v>15</v>
      </c>
      <c r="D186" s="3">
        <v>229642</v>
      </c>
      <c r="E186" s="2" t="s">
        <v>16</v>
      </c>
      <c r="F186" s="4">
        <v>-0.13704106999999999</v>
      </c>
      <c r="G186" s="5">
        <v>9</v>
      </c>
      <c r="H186" s="5">
        <v>350</v>
      </c>
      <c r="I186" s="6">
        <v>656</v>
      </c>
      <c r="J186" s="3">
        <v>30081835</v>
      </c>
      <c r="K186" t="s">
        <v>224</v>
      </c>
    </row>
    <row r="187" spans="1:11">
      <c r="A187" s="1">
        <v>10</v>
      </c>
      <c r="B187" s="2" t="s">
        <v>203</v>
      </c>
      <c r="C187" s="2" t="s">
        <v>27</v>
      </c>
      <c r="D187" s="3">
        <v>107494</v>
      </c>
      <c r="E187" s="2" t="s">
        <v>156</v>
      </c>
      <c r="F187" s="4" t="s">
        <v>13</v>
      </c>
      <c r="G187" s="5">
        <v>1</v>
      </c>
      <c r="H187" s="5">
        <v>60</v>
      </c>
      <c r="I187" s="6">
        <v>1792</v>
      </c>
      <c r="J187" s="3">
        <v>107494</v>
      </c>
      <c r="K187" t="s">
        <v>224</v>
      </c>
    </row>
    <row r="188" spans="1:11">
      <c r="A188" s="1">
        <v>11</v>
      </c>
      <c r="B188" s="2" t="s">
        <v>19</v>
      </c>
      <c r="C188" s="2" t="s">
        <v>11</v>
      </c>
      <c r="D188" s="3">
        <v>66241</v>
      </c>
      <c r="E188" s="2" t="s">
        <v>12</v>
      </c>
      <c r="F188" s="4">
        <v>-0.41873663999999999</v>
      </c>
      <c r="G188" s="5">
        <v>10</v>
      </c>
      <c r="H188" s="5">
        <v>241</v>
      </c>
      <c r="I188" s="6">
        <v>275</v>
      </c>
      <c r="J188" s="3">
        <v>27038590</v>
      </c>
      <c r="K188" t="s">
        <v>224</v>
      </c>
    </row>
    <row r="189" spans="1:11">
      <c r="A189" s="1">
        <v>12</v>
      </c>
      <c r="B189" s="2" t="s">
        <v>35</v>
      </c>
      <c r="C189" s="2" t="s">
        <v>36</v>
      </c>
      <c r="D189" s="3">
        <v>63950</v>
      </c>
      <c r="E189" s="2" t="s">
        <v>18</v>
      </c>
      <c r="F189" s="4">
        <v>-0.15714417999999999</v>
      </c>
      <c r="G189" s="5">
        <v>17</v>
      </c>
      <c r="H189" s="5">
        <v>370</v>
      </c>
      <c r="I189" s="6">
        <v>173</v>
      </c>
      <c r="J189" s="3">
        <v>54454792</v>
      </c>
      <c r="K189" t="s">
        <v>224</v>
      </c>
    </row>
    <row r="190" spans="1:11">
      <c r="A190" s="1">
        <v>13</v>
      </c>
      <c r="B190" s="2" t="s">
        <v>17</v>
      </c>
      <c r="C190" s="2" t="s">
        <v>15</v>
      </c>
      <c r="D190" s="3">
        <v>61506</v>
      </c>
      <c r="E190" s="2" t="s">
        <v>18</v>
      </c>
      <c r="F190" s="4">
        <v>-0.28428965</v>
      </c>
      <c r="G190" s="5">
        <v>5</v>
      </c>
      <c r="H190" s="5">
        <v>270</v>
      </c>
      <c r="I190" s="6">
        <v>228</v>
      </c>
      <c r="J190" s="3">
        <v>2287836</v>
      </c>
      <c r="K190" t="s">
        <v>224</v>
      </c>
    </row>
    <row r="191" spans="1:11">
      <c r="A191" s="1">
        <v>14</v>
      </c>
      <c r="B191" s="2" t="s">
        <v>204</v>
      </c>
      <c r="C191" s="2" t="s">
        <v>205</v>
      </c>
      <c r="D191" s="3">
        <v>54296</v>
      </c>
      <c r="E191" s="2" t="s">
        <v>164</v>
      </c>
      <c r="F191" s="4" t="s">
        <v>13</v>
      </c>
      <c r="G191" s="5">
        <v>1</v>
      </c>
      <c r="H191" s="5">
        <v>251</v>
      </c>
      <c r="I191" s="6">
        <v>216</v>
      </c>
      <c r="J191" s="3">
        <v>54296</v>
      </c>
      <c r="K191" t="s">
        <v>224</v>
      </c>
    </row>
    <row r="192" spans="1:11">
      <c r="A192" s="1">
        <v>15</v>
      </c>
      <c r="B192" s="2" t="s">
        <v>206</v>
      </c>
      <c r="C192" s="2" t="s">
        <v>15</v>
      </c>
      <c r="D192" s="3">
        <v>23721</v>
      </c>
      <c r="E192" s="2" t="s">
        <v>113</v>
      </c>
      <c r="F192" s="4" t="s">
        <v>13</v>
      </c>
      <c r="G192" s="5">
        <v>1</v>
      </c>
      <c r="H192" s="5">
        <v>113</v>
      </c>
      <c r="I192" s="6">
        <v>210</v>
      </c>
      <c r="J192" s="3">
        <v>23721</v>
      </c>
      <c r="K192" t="s">
        <v>224</v>
      </c>
    </row>
    <row r="193" spans="1:11">
      <c r="A193" s="1">
        <v>16</v>
      </c>
      <c r="B193" s="2" t="s">
        <v>20</v>
      </c>
      <c r="C193" s="2" t="s">
        <v>11</v>
      </c>
      <c r="D193" s="3">
        <v>21794</v>
      </c>
      <c r="E193" s="2" t="s">
        <v>18</v>
      </c>
      <c r="F193" s="4">
        <v>-0.65235838999999995</v>
      </c>
      <c r="G193" s="5">
        <v>6</v>
      </c>
      <c r="H193" s="5">
        <v>57</v>
      </c>
      <c r="I193" s="6">
        <v>382</v>
      </c>
      <c r="J193" s="3">
        <v>4812433</v>
      </c>
      <c r="K193" t="s">
        <v>224</v>
      </c>
    </row>
    <row r="194" spans="1:11">
      <c r="A194" s="1">
        <v>20</v>
      </c>
      <c r="B194" s="2" t="s">
        <v>146</v>
      </c>
      <c r="C194" s="2" t="s">
        <v>147</v>
      </c>
      <c r="D194" s="3">
        <v>12325</v>
      </c>
      <c r="E194" s="2" t="s">
        <v>148</v>
      </c>
      <c r="F194" s="4">
        <v>-0.44589473000000002</v>
      </c>
      <c r="G194" s="5">
        <v>3</v>
      </c>
      <c r="H194" s="5">
        <v>69</v>
      </c>
      <c r="I194" s="6">
        <v>179</v>
      </c>
      <c r="J194" s="3">
        <v>103788</v>
      </c>
      <c r="K194" t="s">
        <v>224</v>
      </c>
    </row>
    <row r="195" spans="1:11">
      <c r="A195" s="1">
        <v>25</v>
      </c>
      <c r="B195" s="2" t="s">
        <v>151</v>
      </c>
      <c r="C195" s="2" t="s">
        <v>11</v>
      </c>
      <c r="D195" s="3">
        <v>7770</v>
      </c>
      <c r="E195" s="2" t="s">
        <v>23</v>
      </c>
      <c r="F195" s="4" t="s">
        <v>13</v>
      </c>
      <c r="G195" s="5">
        <v>272</v>
      </c>
      <c r="H195" s="5">
        <v>18</v>
      </c>
      <c r="I195" s="6">
        <v>432</v>
      </c>
      <c r="J195" s="3">
        <v>401444</v>
      </c>
      <c r="K195" t="s">
        <v>224</v>
      </c>
    </row>
    <row r="196" spans="1:11">
      <c r="A196" s="1">
        <v>28</v>
      </c>
      <c r="B196" s="2" t="s">
        <v>51</v>
      </c>
      <c r="C196" s="2" t="s">
        <v>52</v>
      </c>
      <c r="D196" s="3">
        <v>4909</v>
      </c>
      <c r="E196" s="2" t="s">
        <v>53</v>
      </c>
      <c r="F196" s="4">
        <v>0.42372389999999999</v>
      </c>
      <c r="G196" s="5">
        <v>114</v>
      </c>
      <c r="H196" s="5">
        <v>1</v>
      </c>
      <c r="I196" s="6">
        <v>4909</v>
      </c>
      <c r="J196" s="3">
        <v>1415037</v>
      </c>
      <c r="K196" t="s">
        <v>224</v>
      </c>
    </row>
    <row r="197" spans="1:11">
      <c r="A197" s="1">
        <v>32</v>
      </c>
      <c r="B197" s="2" t="s">
        <v>207</v>
      </c>
      <c r="C197" s="2" t="s">
        <v>33</v>
      </c>
      <c r="D197" s="3">
        <v>3305</v>
      </c>
      <c r="E197" s="2" t="s">
        <v>46</v>
      </c>
      <c r="F197" s="4" t="s">
        <v>13</v>
      </c>
      <c r="G197" s="5">
        <v>442</v>
      </c>
      <c r="H197" s="5">
        <v>13</v>
      </c>
      <c r="I197" s="6">
        <v>254</v>
      </c>
      <c r="J197" s="3">
        <v>2336860</v>
      </c>
      <c r="K197" t="s">
        <v>224</v>
      </c>
    </row>
    <row r="198" spans="1:11">
      <c r="A198" s="1">
        <v>33</v>
      </c>
      <c r="B198" s="2" t="s">
        <v>141</v>
      </c>
      <c r="C198" s="2" t="s">
        <v>11</v>
      </c>
      <c r="D198" s="3">
        <v>3281</v>
      </c>
      <c r="E198" s="2" t="s">
        <v>34</v>
      </c>
      <c r="F198" s="4">
        <v>0.2621658</v>
      </c>
      <c r="G198" s="5">
        <v>3</v>
      </c>
      <c r="H198" s="5">
        <v>3</v>
      </c>
      <c r="I198" s="6">
        <v>1094</v>
      </c>
      <c r="J198" s="3">
        <v>269197</v>
      </c>
      <c r="K198" t="s">
        <v>224</v>
      </c>
    </row>
    <row r="199" spans="1:11">
      <c r="A199" s="1">
        <v>34</v>
      </c>
      <c r="B199" s="2" t="s">
        <v>114</v>
      </c>
      <c r="C199" s="2" t="s">
        <v>11</v>
      </c>
      <c r="D199" s="3">
        <v>3249</v>
      </c>
      <c r="E199" s="2" t="s">
        <v>115</v>
      </c>
      <c r="F199" s="4">
        <v>0.15440654000000001</v>
      </c>
      <c r="G199" s="5">
        <v>5</v>
      </c>
      <c r="H199" s="5">
        <v>13</v>
      </c>
      <c r="I199" s="6">
        <v>250</v>
      </c>
      <c r="J199" s="3">
        <v>295794</v>
      </c>
      <c r="K199" t="s">
        <v>224</v>
      </c>
    </row>
    <row r="200" spans="1:11">
      <c r="A200" s="1">
        <v>36</v>
      </c>
      <c r="B200" s="2" t="s">
        <v>22</v>
      </c>
      <c r="C200" s="2" t="s">
        <v>11</v>
      </c>
      <c r="D200" s="3">
        <v>3194</v>
      </c>
      <c r="E200" s="2" t="s">
        <v>23</v>
      </c>
      <c r="F200" s="4">
        <v>-0.60030033999999999</v>
      </c>
      <c r="G200" s="5">
        <v>7</v>
      </c>
      <c r="H200" s="5">
        <v>12</v>
      </c>
      <c r="I200" s="6">
        <v>266</v>
      </c>
      <c r="J200" s="3">
        <v>8856170</v>
      </c>
      <c r="K200" t="s">
        <v>224</v>
      </c>
    </row>
    <row r="201" spans="1:11">
      <c r="A201" s="1">
        <v>37</v>
      </c>
      <c r="B201" s="2" t="s">
        <v>208</v>
      </c>
      <c r="C201" s="2" t="s">
        <v>209</v>
      </c>
      <c r="D201" s="3">
        <v>2740</v>
      </c>
      <c r="E201" s="2" t="s">
        <v>210</v>
      </c>
      <c r="F201" s="4" t="s">
        <v>13</v>
      </c>
      <c r="G201" s="5">
        <v>239</v>
      </c>
      <c r="H201" s="5">
        <v>19</v>
      </c>
      <c r="I201" s="6">
        <v>144</v>
      </c>
      <c r="J201" s="3">
        <v>16972417</v>
      </c>
      <c r="K201" t="s">
        <v>224</v>
      </c>
    </row>
    <row r="202" spans="1:11">
      <c r="A202" s="1">
        <v>43</v>
      </c>
      <c r="B202" s="2" t="s">
        <v>47</v>
      </c>
      <c r="C202" s="2" t="s">
        <v>33</v>
      </c>
      <c r="D202" s="3">
        <v>1942</v>
      </c>
      <c r="E202" s="2" t="s">
        <v>48</v>
      </c>
      <c r="F202" s="4">
        <v>-0.35856784000000003</v>
      </c>
      <c r="G202" s="5">
        <v>8</v>
      </c>
      <c r="H202" s="5">
        <v>3</v>
      </c>
      <c r="I202" s="6">
        <v>647</v>
      </c>
      <c r="J202" s="3">
        <v>738763</v>
      </c>
      <c r="K202" t="s">
        <v>224</v>
      </c>
    </row>
    <row r="203" spans="1:11">
      <c r="A203" s="1">
        <v>44</v>
      </c>
      <c r="B203" s="2" t="s">
        <v>177</v>
      </c>
      <c r="C203" s="2" t="s">
        <v>33</v>
      </c>
      <c r="D203" s="3">
        <v>1830</v>
      </c>
      <c r="E203" s="2" t="s">
        <v>50</v>
      </c>
      <c r="F203" s="4">
        <v>-0.82704847999999997</v>
      </c>
      <c r="G203" s="5">
        <v>2</v>
      </c>
      <c r="H203" s="5">
        <v>7</v>
      </c>
      <c r="I203" s="6">
        <v>261</v>
      </c>
      <c r="J203" s="3">
        <v>20272</v>
      </c>
      <c r="K203" t="s">
        <v>224</v>
      </c>
    </row>
    <row r="204" spans="1:11">
      <c r="A204" s="1">
        <v>46</v>
      </c>
      <c r="B204" s="2" t="s">
        <v>211</v>
      </c>
      <c r="C204" s="2" t="s">
        <v>33</v>
      </c>
      <c r="D204" s="3">
        <v>1497</v>
      </c>
      <c r="E204" s="2" t="s">
        <v>42</v>
      </c>
      <c r="F204" s="4" t="s">
        <v>13</v>
      </c>
      <c r="G204" s="5">
        <v>109</v>
      </c>
      <c r="H204" s="5">
        <v>1</v>
      </c>
      <c r="I204" s="6">
        <v>1497</v>
      </c>
      <c r="J204" s="3">
        <v>8851</v>
      </c>
      <c r="K204" t="s">
        <v>224</v>
      </c>
    </row>
    <row r="205" spans="1:11">
      <c r="A205" s="1">
        <v>50</v>
      </c>
      <c r="B205" s="2" t="s">
        <v>37</v>
      </c>
      <c r="C205" s="2" t="s">
        <v>38</v>
      </c>
      <c r="D205" s="3">
        <v>1121</v>
      </c>
      <c r="E205" s="2" t="s">
        <v>39</v>
      </c>
      <c r="F205" s="4">
        <v>-0.7240955</v>
      </c>
      <c r="G205" s="5">
        <v>7</v>
      </c>
      <c r="H205" s="5">
        <v>3</v>
      </c>
      <c r="I205" s="6">
        <v>374</v>
      </c>
      <c r="J205" s="3">
        <v>1519096</v>
      </c>
      <c r="K205" t="s">
        <v>224</v>
      </c>
    </row>
    <row r="206" spans="1:11">
      <c r="A206" s="1">
        <v>53</v>
      </c>
      <c r="B206" s="2" t="s">
        <v>69</v>
      </c>
      <c r="C206" s="2" t="s">
        <v>33</v>
      </c>
      <c r="D206" s="3">
        <v>530</v>
      </c>
      <c r="E206" s="2" t="s">
        <v>48</v>
      </c>
      <c r="F206" s="4">
        <v>2.78571429</v>
      </c>
      <c r="G206" s="5">
        <v>12</v>
      </c>
      <c r="H206" s="5">
        <v>1</v>
      </c>
      <c r="I206" s="6">
        <v>530</v>
      </c>
      <c r="J206" s="3">
        <v>312051</v>
      </c>
      <c r="K206" t="s">
        <v>224</v>
      </c>
    </row>
    <row r="207" spans="1:11">
      <c r="A207" s="1">
        <v>55</v>
      </c>
      <c r="B207" s="2" t="s">
        <v>212</v>
      </c>
      <c r="C207" s="2" t="s">
        <v>11</v>
      </c>
      <c r="D207" s="3">
        <v>322</v>
      </c>
      <c r="E207" s="2" t="s">
        <v>77</v>
      </c>
      <c r="F207" s="4" t="s">
        <v>13</v>
      </c>
      <c r="G207" s="5">
        <v>42</v>
      </c>
      <c r="H207" s="5">
        <v>1</v>
      </c>
      <c r="I207" s="6">
        <v>322</v>
      </c>
      <c r="J207" s="3">
        <v>86900</v>
      </c>
      <c r="K207" t="s">
        <v>224</v>
      </c>
    </row>
    <row r="208" spans="1:11">
      <c r="A208" s="1">
        <v>56</v>
      </c>
      <c r="B208" s="2" t="s">
        <v>58</v>
      </c>
      <c r="C208" s="2" t="s">
        <v>33</v>
      </c>
      <c r="D208" s="3">
        <v>76</v>
      </c>
      <c r="E208" s="2" t="s">
        <v>59</v>
      </c>
      <c r="F208" s="4">
        <v>0.96188748000000002</v>
      </c>
      <c r="G208" s="5">
        <v>10</v>
      </c>
      <c r="H208" s="5">
        <v>2</v>
      </c>
      <c r="I208" s="6">
        <v>38</v>
      </c>
      <c r="J208" s="3">
        <v>50049</v>
      </c>
      <c r="K208" t="s">
        <v>224</v>
      </c>
    </row>
    <row r="209" spans="1:11">
      <c r="A209" s="1">
        <v>18</v>
      </c>
      <c r="B209" s="2" t="s">
        <v>213</v>
      </c>
      <c r="C209" s="2" t="s">
        <v>15</v>
      </c>
      <c r="D209" s="3">
        <v>16942</v>
      </c>
      <c r="E209" s="2" t="s">
        <v>42</v>
      </c>
      <c r="F209" s="4" t="s">
        <v>13</v>
      </c>
      <c r="G209" s="5">
        <v>1</v>
      </c>
      <c r="H209" s="5">
        <v>62</v>
      </c>
      <c r="I209" s="6">
        <v>273</v>
      </c>
      <c r="J209" s="3">
        <v>16942</v>
      </c>
      <c r="K209" t="s">
        <v>224</v>
      </c>
    </row>
    <row r="210" spans="1:11">
      <c r="A210" s="1">
        <v>19</v>
      </c>
      <c r="B210" s="2" t="s">
        <v>214</v>
      </c>
      <c r="C210" s="2" t="s">
        <v>27</v>
      </c>
      <c r="D210" s="3">
        <v>12791</v>
      </c>
      <c r="E210" s="2" t="s">
        <v>121</v>
      </c>
      <c r="F210" s="4" t="s">
        <v>13</v>
      </c>
      <c r="G210" s="5">
        <v>1</v>
      </c>
      <c r="H210" s="5">
        <v>14</v>
      </c>
      <c r="I210" s="6">
        <v>914</v>
      </c>
      <c r="J210" s="3">
        <v>12791</v>
      </c>
      <c r="K210" t="s">
        <v>224</v>
      </c>
    </row>
    <row r="211" spans="1:11">
      <c r="A211" s="1">
        <v>24</v>
      </c>
      <c r="B211" s="2" t="s">
        <v>215</v>
      </c>
      <c r="C211" s="2" t="s">
        <v>84</v>
      </c>
      <c r="D211" s="3">
        <v>8991</v>
      </c>
      <c r="E211" s="2" t="s">
        <v>85</v>
      </c>
      <c r="F211" s="4" t="s">
        <v>13</v>
      </c>
      <c r="G211" s="5">
        <v>1</v>
      </c>
      <c r="H211" s="5">
        <v>19</v>
      </c>
      <c r="I211" s="6">
        <v>473</v>
      </c>
      <c r="J211" s="3">
        <v>8991</v>
      </c>
      <c r="K211" t="s">
        <v>224</v>
      </c>
    </row>
    <row r="212" spans="1:11">
      <c r="A212" s="1">
        <v>26</v>
      </c>
      <c r="B212" s="2" t="s">
        <v>216</v>
      </c>
      <c r="C212" s="2" t="s">
        <v>27</v>
      </c>
      <c r="D212" s="3">
        <v>5094</v>
      </c>
      <c r="E212" s="2" t="s">
        <v>217</v>
      </c>
      <c r="F212" s="4" t="s">
        <v>13</v>
      </c>
      <c r="G212" s="5">
        <v>1</v>
      </c>
      <c r="H212" s="5">
        <v>2</v>
      </c>
      <c r="I212" s="6">
        <v>2547</v>
      </c>
      <c r="J212" s="3">
        <v>5094</v>
      </c>
      <c r="K212" t="s">
        <v>224</v>
      </c>
    </row>
    <row r="213" spans="1:11">
      <c r="A213" s="1">
        <v>27</v>
      </c>
      <c r="B213" s="2" t="s">
        <v>218</v>
      </c>
      <c r="C213" s="2" t="s">
        <v>27</v>
      </c>
      <c r="D213" s="3">
        <v>5031</v>
      </c>
      <c r="E213" s="2" t="s">
        <v>219</v>
      </c>
      <c r="F213" s="4" t="s">
        <v>13</v>
      </c>
      <c r="G213" s="5">
        <v>1</v>
      </c>
      <c r="H213" s="5">
        <v>10</v>
      </c>
      <c r="I213" s="6">
        <v>503</v>
      </c>
      <c r="J213" s="3">
        <v>5031</v>
      </c>
      <c r="K213" t="s">
        <v>224</v>
      </c>
    </row>
    <row r="214" spans="1:11">
      <c r="A214" s="1">
        <v>52</v>
      </c>
      <c r="B214" s="2" t="s">
        <v>220</v>
      </c>
      <c r="C214" s="2" t="s">
        <v>221</v>
      </c>
      <c r="D214" s="3">
        <v>847</v>
      </c>
      <c r="E214" s="2" t="s">
        <v>222</v>
      </c>
      <c r="F214" s="4" t="s">
        <v>13</v>
      </c>
      <c r="G214" s="5">
        <v>1</v>
      </c>
      <c r="H214" s="5">
        <v>5</v>
      </c>
      <c r="I214" s="6">
        <v>169</v>
      </c>
      <c r="J214" s="3">
        <v>847</v>
      </c>
      <c r="K214" t="s">
        <v>224</v>
      </c>
    </row>
    <row r="215" spans="1:11">
      <c r="A215" s="1">
        <v>54</v>
      </c>
      <c r="B215" s="2" t="s">
        <v>223</v>
      </c>
      <c r="C215" s="2" t="s">
        <v>27</v>
      </c>
      <c r="D215" s="3">
        <v>385</v>
      </c>
      <c r="E215" s="2" t="s">
        <v>89</v>
      </c>
      <c r="F215" s="4" t="s">
        <v>13</v>
      </c>
      <c r="G215" s="5">
        <v>1</v>
      </c>
      <c r="H215" s="5">
        <v>1</v>
      </c>
      <c r="I215" s="6">
        <v>385</v>
      </c>
      <c r="J215" s="3">
        <v>385</v>
      </c>
      <c r="K215" t="s">
        <v>224</v>
      </c>
    </row>
  </sheetData>
  <autoFilter ref="A1:K215" xr:uid="{00000000-0001-0000-0000-000000000000}"/>
  <conditionalFormatting sqref="B1:B215">
    <cfRule type="containsText" dxfId="1" priority="9" operator="containsText" text="WARNING, HIGH N">
      <formula>NOT(ISERROR(SEARCH("WARNING, HIGH N",B1)))</formula>
    </cfRule>
    <cfRule type="containsErrors" dxfId="0" priority="10">
      <formula>ISERROR(B1)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analysis</vt:lpstr>
      <vt:lpstr>pivot</vt:lpstr>
      <vt:lpstr>source</vt:lpstr>
      <vt:lpstr>analysis!Область_печати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2023-08-17T04:03:48Z</cp:lastPrinted>
  <dcterms:created xsi:type="dcterms:W3CDTF">2015-06-05T18:19:34Z</dcterms:created>
  <dcterms:modified xsi:type="dcterms:W3CDTF">2023-08-17T04:04:50Z</dcterms:modified>
</cp:coreProperties>
</file>