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alexa\Desktop\LEMPACKAGE\"/>
    </mc:Choice>
  </mc:AlternateContent>
  <xr:revisionPtr revIDLastSave="0" documentId="13_ncr:1_{5A37B0C6-F043-4363-A1CC-E29D15C8084D}" xr6:coauthVersionLast="47" xr6:coauthVersionMax="47" xr10:uidLastSave="{00000000-0000-0000-0000-000000000000}"/>
  <bookViews>
    <workbookView xWindow="57480" yWindow="4485" windowWidth="29040" windowHeight="15225" activeTab="1" xr2:uid="{954D9476-CD18-4396-BAEA-D273523A90CB}"/>
  </bookViews>
  <sheets>
    <sheet name="Cover" sheetId="8" r:id="rId1"/>
    <sheet name="Data" sheetId="14" r:id="rId2"/>
    <sheet name="Factors" sheetId="11" r:id="rId3"/>
    <sheet name="All Media" sheetId="9" r:id="rId4"/>
  </sheets>
  <definedNames>
    <definedName name="_xlnm._FilterDatabase" localSheetId="3" hidden="1">'All Media'!$A$1:$AT$123</definedName>
    <definedName name="_xlnm._FilterDatabase" localSheetId="1" hidden="1">Data!$A$1:$BJ$458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8" i="11" l="1"/>
  <c r="E44" i="11"/>
  <c r="E40" i="11"/>
  <c r="E36" i="11"/>
  <c r="E32" i="11"/>
  <c r="E28" i="11"/>
  <c r="M23" i="9"/>
  <c r="N23" i="9"/>
  <c r="O23" i="9"/>
  <c r="P23" i="9"/>
  <c r="M80" i="9"/>
  <c r="M10" i="9"/>
  <c r="M11" i="9"/>
  <c r="M12" i="9"/>
  <c r="M13" i="9"/>
  <c r="O13" i="9"/>
  <c r="M111" i="9"/>
  <c r="M85" i="9"/>
  <c r="M86" i="9"/>
  <c r="M38" i="9"/>
  <c r="M39" i="9"/>
  <c r="M42" i="9"/>
  <c r="M43" i="9"/>
  <c r="M75" i="9"/>
  <c r="M76" i="9"/>
  <c r="M58" i="9"/>
  <c r="M14" i="9"/>
  <c r="M55" i="9"/>
  <c r="M64" i="9"/>
  <c r="M74" i="9"/>
  <c r="M73" i="9"/>
  <c r="M61" i="9"/>
  <c r="M93" i="9"/>
  <c r="M94" i="9"/>
  <c r="M107" i="9"/>
  <c r="M96" i="9"/>
  <c r="M95" i="9"/>
  <c r="M100" i="9"/>
  <c r="M69" i="9"/>
  <c r="M70" i="9"/>
  <c r="M20" i="9"/>
  <c r="M40" i="9"/>
  <c r="M77" i="9"/>
  <c r="M50" i="9"/>
  <c r="M118" i="9"/>
  <c r="N118" i="9"/>
  <c r="O118" i="9"/>
  <c r="M53" i="9"/>
  <c r="M51" i="9"/>
  <c r="M54" i="9"/>
  <c r="M52" i="9"/>
  <c r="M7" i="9"/>
  <c r="M6" i="9"/>
  <c r="M117" i="9"/>
  <c r="M116" i="9"/>
  <c r="M105" i="9"/>
  <c r="O105" i="9"/>
  <c r="M106" i="9"/>
  <c r="O106" i="9"/>
  <c r="M46" i="9"/>
  <c r="O46" i="9"/>
  <c r="M47" i="9"/>
  <c r="O47" i="9"/>
  <c r="M67" i="9"/>
  <c r="O67" i="9"/>
  <c r="M68" i="9"/>
  <c r="O68" i="9"/>
  <c r="M103" i="9"/>
  <c r="O103" i="9"/>
  <c r="M104" i="9"/>
  <c r="N104" i="9"/>
  <c r="O104" i="9"/>
  <c r="P104" i="9"/>
  <c r="M4" i="9"/>
  <c r="M5" i="9"/>
  <c r="M8" i="9"/>
  <c r="O8" i="9"/>
  <c r="P8" i="9"/>
  <c r="M9" i="9"/>
  <c r="O9" i="9"/>
  <c r="P9" i="9"/>
  <c r="M30" i="9"/>
  <c r="O30" i="9"/>
  <c r="P30" i="9"/>
  <c r="M31" i="9"/>
  <c r="O31" i="9"/>
  <c r="P31" i="9"/>
  <c r="M16" i="9"/>
  <c r="P16" i="9"/>
  <c r="M17" i="9"/>
  <c r="N17" i="9"/>
  <c r="P17" i="9"/>
  <c r="M26" i="9"/>
  <c r="P26" i="9"/>
  <c r="M27" i="9"/>
  <c r="P27" i="9"/>
  <c r="M29" i="9"/>
</calcChain>
</file>

<file path=xl/sharedStrings.xml><?xml version="1.0" encoding="utf-8"?>
<sst xmlns="http://schemas.openxmlformats.org/spreadsheetml/2006/main" count="19230" uniqueCount="1240">
  <si>
    <t>Chemical</t>
  </si>
  <si>
    <t>PFOA</t>
  </si>
  <si>
    <t>PFOS</t>
  </si>
  <si>
    <t>Individual</t>
  </si>
  <si>
    <t>Child</t>
  </si>
  <si>
    <t>Adult</t>
  </si>
  <si>
    <t>Data:</t>
  </si>
  <si>
    <t>A spreadsheet of values used in determining exposure for individuals from different media.</t>
  </si>
  <si>
    <t>0</t>
  </si>
  <si>
    <t>1</t>
  </si>
  <si>
    <t>2014</t>
  </si>
  <si>
    <t>United States</t>
  </si>
  <si>
    <t>New York</t>
  </si>
  <si>
    <t>ng/L</t>
  </si>
  <si>
    <t>Surface Water</t>
  </si>
  <si>
    <t>Zhang, X., et al. "Source Attribution of Poly- and Perfluoroalkyl Substances (PFASs) in Surface Waters from Rhode Island and the New York Metropolitan Area" (2016)</t>
  </si>
  <si>
    <t>Water</t>
  </si>
  <si>
    <t>Means calculated from raw data (in si)</t>
  </si>
  <si>
    <t>2013-2014</t>
  </si>
  <si>
    <t>Netherlands</t>
  </si>
  <si>
    <t>Tap Water (Netherlands)</t>
  </si>
  <si>
    <t>Zafeiraki, E., et al. "Determination of perfluoroalkylated substances (PFASs) in drinking water from the Netherlands and Greece" (2015)</t>
  </si>
  <si>
    <t>Greece</t>
  </si>
  <si>
    <t>Tap Water (Greece)</t>
  </si>
  <si>
    <t>2010</t>
  </si>
  <si>
    <t>Sweden, Italy, Blegium, The Netherlands, Norway, Germany</t>
  </si>
  <si>
    <t>Surface Water (tap)</t>
  </si>
  <si>
    <t>Ullah, S., et al. "Simultaneous determination of perfluoroalkyl phosphonates, carboxylates, and sulfonates in drinking water". (2011)</t>
  </si>
  <si>
    <t>Cape Fear River</t>
  </si>
  <si>
    <t>2013</t>
  </si>
  <si>
    <t>North Carolina</t>
  </si>
  <si>
    <t>Surface Water (drinking C)</t>
  </si>
  <si>
    <t>Sun, M., et al. "Legacy and Emerging Perfluoroalkyl Substances Are Important Drinking Water Contaminants in the Cape Fear River Watershed of North Carolina". (2016)</t>
  </si>
  <si>
    <t>Surface Water (drinking B)</t>
  </si>
  <si>
    <t>Surface Water (drinking A)</t>
  </si>
  <si>
    <t>2014-2015</t>
  </si>
  <si>
    <t>Shafique, U., et al. "Perfluoroalkyl acids in aqueous samples from Germany and Kenya" (2016)</t>
  </si>
  <si>
    <t>Spain</t>
  </si>
  <si>
    <t>Barcelona</t>
  </si>
  <si>
    <t>Spain Surface Water (bottled)</t>
  </si>
  <si>
    <t>Schwanz, T., et al. "Perfluoroalkyl substances assessment in drinking waters from Brazil, France and Spain". (2015)</t>
  </si>
  <si>
    <t>not stated</t>
  </si>
  <si>
    <t>France</t>
  </si>
  <si>
    <t>Toulouse, Montpelier, Nimes, Avignon,Valence, Grenoble, Lyon, Perpignan</t>
  </si>
  <si>
    <t>France Surface Water (bottled)</t>
  </si>
  <si>
    <t>Spain Surface water (tap)</t>
  </si>
  <si>
    <t>Spain surface water (tap)</t>
  </si>
  <si>
    <t>max written as 3 in paper, too low. Reported here as no max given</t>
  </si>
  <si>
    <t>France Surface water (tap)</t>
  </si>
  <si>
    <t>France surface water (tap)</t>
  </si>
  <si>
    <t>2010-2012</t>
  </si>
  <si>
    <t>Llorca, M., et al. (2012). "Analysis of perfluoroalkyl substances in waters from Germany and Spain"</t>
  </si>
  <si>
    <t>region separated from other Spanish tap water because it was analyzed from 3 different points every 2 days along one week</t>
  </si>
  <si>
    <t>Germany</t>
  </si>
  <si>
    <t>significantly large variance</t>
  </si>
  <si>
    <t>1991-2001</t>
  </si>
  <si>
    <t>Alabama</t>
  </si>
  <si>
    <t>Decatur</t>
  </si>
  <si>
    <t>Groundwater (well)</t>
  </si>
  <si>
    <t>Lindstrom, A., et al. (2011). "Application of WWTP Biosolids and Resulting Perfluorinated Compound Contamination of Surface and Well Water in Decatur, Alabama, USA"</t>
  </si>
  <si>
    <t>large variance</t>
  </si>
  <si>
    <t>Surface water</t>
  </si>
  <si>
    <t>Could only verify sample size. Found an average of 10.3 ng/l but no other data</t>
  </si>
  <si>
    <t>Kokemäenjoki river</t>
  </si>
  <si>
    <t>2012-2014</t>
  </si>
  <si>
    <t>Finland</t>
  </si>
  <si>
    <t>South-western</t>
  </si>
  <si>
    <t>Groundwater</t>
  </si>
  <si>
    <t>Happonen, M., et al. (2016). "Contamination risk ofrawdrinking water caused by PFOA sources along a river reach in south-western Finland"</t>
  </si>
  <si>
    <t>Lambro River, Seveso river, and Olona river</t>
  </si>
  <si>
    <t>2010-2013</t>
  </si>
  <si>
    <t>Italy</t>
  </si>
  <si>
    <t>Milan</t>
  </si>
  <si>
    <t>River Lambro Basin</t>
  </si>
  <si>
    <t>Drinking water</t>
  </si>
  <si>
    <t>Castiglioni, S., et al. (2014). "Sources and fate of perfluorinated compounds in the aqueous environment and in drinking water of a highly urbanized and industrialized area in Italy"</t>
  </si>
  <si>
    <t>Surface water (River)</t>
  </si>
  <si>
    <t>River Lambro Basin (North of Milan -- industrial area)</t>
  </si>
  <si>
    <t>Northern France</t>
  </si>
  <si>
    <t>Boiteux, V., et al. (2017). "Concentrations and patterns of perfluoroalkyl and polyfluoroalkyl substances in a river and three drinking water treatment plants near and far from a major production source"</t>
  </si>
  <si>
    <t>The sample size number varied for different figures</t>
  </si>
  <si>
    <t>2012</t>
  </si>
  <si>
    <t>USA</t>
  </si>
  <si>
    <t>Minnesota</t>
  </si>
  <si>
    <t>Minneapolis-St.Paul Metro Area</t>
  </si>
  <si>
    <t>ng/g</t>
  </si>
  <si>
    <t>NR</t>
  </si>
  <si>
    <t>soil</t>
  </si>
  <si>
    <t>Xiao, Feng, et al. "Perfluorooctane sulfonate (PFOS) and perfluorooctanoate (PFOA) in soils and groundwater of a US metropolitan area: migration and implications for human exposure." Water research 72 (2015): 64-74.</t>
  </si>
  <si>
    <t>na</t>
  </si>
  <si>
    <t>various</t>
  </si>
  <si>
    <t>pg/g</t>
  </si>
  <si>
    <t>Rankin, Keegan, et al. (2016). "A North American and global survey of perfluoroalkyl substances in surface soils: Distribution patterns and mode of occurrence." Chemosphere 161: 333-341.</t>
  </si>
  <si>
    <t>Europe</t>
  </si>
  <si>
    <t>North America</t>
  </si>
  <si>
    <t>2008</t>
  </si>
  <si>
    <t>Norway</t>
  </si>
  <si>
    <t>Oslo</t>
  </si>
  <si>
    <t>Dust - house dust</t>
  </si>
  <si>
    <t>Haug, L. S., et al. (2011). "Investigation on Per- and Polyfluorinated Compounds in Paired Samples of House Dust and Indoor Air from Norwegian Homes." Environmental Science &amp; Technology 45(19): 7991-7998.</t>
  </si>
  <si>
    <t>Dust</t>
  </si>
  <si>
    <t>2008-2009</t>
  </si>
  <si>
    <t>Bavaria</t>
  </si>
  <si>
    <t>Munich and nearby suburban and rural areas</t>
  </si>
  <si>
    <t>Xu, Z. L., et al. (2013). "Human exposure to fluorotelomer alcohols, perfluorooctane sulfonate and perfluorooctanoate via house dust in Bavaria, Germany." Science of the Total Environment 443: 485-490.</t>
  </si>
  <si>
    <t>WI</t>
  </si>
  <si>
    <t>16 counties in Wisconsin</t>
  </si>
  <si>
    <t>Knobeloch, L., et al. (2012). "Perfluoroalkyl chemicals in vacuum cleaner dust from 39 Wisconsin homes." Chemosphere 88(7): 779-783.</t>
  </si>
  <si>
    <t>Czech Republic</t>
  </si>
  <si>
    <t>Prague</t>
  </si>
  <si>
    <t>Lankova, D., et al. (2015). "Multi-analyte method for the analysis of various organohalogen compounds in house dust." Analytica chimica acta 854: 61-69.</t>
  </si>
  <si>
    <t>Eriksson, U. and A. Kärrman (2015). "World-wide indoor exposure to polyfluoroalkyl phosphate esters (PAPs) and other PFASs in household dust." Environmental Science &amp; Technology 49(24): 14503-14511.</t>
  </si>
  <si>
    <t>Sweden</t>
  </si>
  <si>
    <t>Orebro, Vaxjo, and Nykoping</t>
  </si>
  <si>
    <t>2009</t>
  </si>
  <si>
    <t>Catalonia</t>
  </si>
  <si>
    <t>Athens</t>
  </si>
  <si>
    <t>Faroe Islands</t>
  </si>
  <si>
    <t>Torshavn</t>
  </si>
  <si>
    <t>Canada</t>
  </si>
  <si>
    <t>Ottawa</t>
  </si>
  <si>
    <t>Not Reported</t>
  </si>
  <si>
    <t>IN</t>
  </si>
  <si>
    <t>Bloomington</t>
  </si>
  <si>
    <t>Karaskova, P., et al. (2016). "Perfluorinated alkyl substances (PFASs) in household dust in Central Europe and North America." Environment International 94: 315-324.</t>
  </si>
  <si>
    <t>Toronto</t>
  </si>
  <si>
    <t>Brno</t>
  </si>
  <si>
    <t>Sample sizes reported in paper as %detects. Full sample size reported here.| LOQ/LOD reported as upper and lower bounds of MQL/MDL. Lower bound reported here</t>
  </si>
  <si>
    <t>2007-2009</t>
  </si>
  <si>
    <t>Goosey, E. and S. Harrad (2011). "Perfluoroalkyl compounds in dust from Asian, Australian, European, and North American homes and UK cars, classrooms, and offices." Environment International 37(1): 86-92.</t>
  </si>
  <si>
    <t>CO</t>
  </si>
  <si>
    <t>Boulder</t>
  </si>
  <si>
    <t>Augsberg and Michelstadt</t>
  </si>
  <si>
    <t>Annecy</t>
  </si>
  <si>
    <t>United Kingdom</t>
  </si>
  <si>
    <t>Birmingham</t>
  </si>
  <si>
    <t>Dust - office dust</t>
  </si>
  <si>
    <t>0..98</t>
  </si>
  <si>
    <t>Dust - classroom dust</t>
  </si>
  <si>
    <t>Dust - car dust</t>
  </si>
  <si>
    <t>MA</t>
  </si>
  <si>
    <t>Boston</t>
  </si>
  <si>
    <t>Dust - vehicle dust</t>
  </si>
  <si>
    <t>Fraser, A. J., et al. (2013). "Polyfluorinated compounds in dust from homes, offices, and vehicles as predictors of concentrations in office workers' serum." Environment International 60: 128-136.</t>
  </si>
  <si>
    <t>GM calculated using LOQ/root(2)</t>
  </si>
  <si>
    <t>2007-2008</t>
  </si>
  <si>
    <t>Vancouver</t>
  </si>
  <si>
    <t>Shoeib, M., et al. (2011). "Indoor Sources of Poly- and Perfluorinated Compounds (PFCS) in Vancouver, Canada: Implications for Human Exposure." Environmental Science &amp; Technology 45(19): 7999-8005.</t>
  </si>
  <si>
    <t>Switzerland</t>
  </si>
  <si>
    <t>Mount Uetliberg</t>
  </si>
  <si>
    <t>pg/m³</t>
  </si>
  <si>
    <t>Outdoor Air</t>
  </si>
  <si>
    <t>Müller, C. E., et al. (2012). "Atmospheric fate of poly-and perfluorinated alkyl substances (PFASs): I. Day–night patterns of air concentrations in summer in Zurich, Switzerland." Environmental Pollution 169: 196-203.</t>
  </si>
  <si>
    <t>Outdoor_Air</t>
  </si>
  <si>
    <t>Zurich</t>
  </si>
  <si>
    <t>"Where concentration &lt;detection limit (DL), 0.5×DL used for calculation of descriptive statistics."</t>
  </si>
  <si>
    <t>Goosey, E. and S. Harrad (2012). "Perfluoroalkyl substances in UK indoor and outdoor air: Spatial and seasonal variation, and implications for human exposure." Environment International 45: 86-90.</t>
  </si>
  <si>
    <t>2007</t>
  </si>
  <si>
    <t>Vancouver, BC</t>
  </si>
  <si>
    <t>Kuopio</t>
  </si>
  <si>
    <t>PFOA - sum branched</t>
  </si>
  <si>
    <t>Indoor Air</t>
  </si>
  <si>
    <t>Winkens, K., et al. (2017). "Perfluoroalkyl acids and their precursors in indoor air sampled in children's bedrooms." Environmental Pollution 222: 423-432.</t>
  </si>
  <si>
    <t>Indoor_Air</t>
  </si>
  <si>
    <t>Sum branched PFOA summary statistics were not reported by author. Their explanation: "concentration values below MDL are caused by treatment of samples below MDL as MDL/(square root of two); to prevent bias mean values and SDs are not calculated for analytes with &lt;50% detection frequency..." Therefore, only the linear PFOA data were input into this table.</t>
  </si>
  <si>
    <t>PFOA - linear</t>
  </si>
  <si>
    <t>PFOS - linear</t>
  </si>
  <si>
    <t>PFOS - sum branched</t>
  </si>
  <si>
    <t>Indoor Air - Offices</t>
  </si>
  <si>
    <t>WWTP_Biosolids</t>
  </si>
  <si>
    <t>Landfill</t>
  </si>
  <si>
    <t>Industrial_Sites</t>
  </si>
  <si>
    <t>Fire_training_Fire_Response</t>
  </si>
  <si>
    <t>Raw_Data_Available</t>
  </si>
  <si>
    <t>Calculated_Data</t>
  </si>
  <si>
    <t>Uncontaminated</t>
  </si>
  <si>
    <t>Multimedia</t>
  </si>
  <si>
    <t>Rural</t>
  </si>
  <si>
    <t>Urban</t>
  </si>
  <si>
    <t>Residential</t>
  </si>
  <si>
    <t>Associated_Waterbody</t>
  </si>
  <si>
    <t>Benchmark</t>
  </si>
  <si>
    <t>Brownfield</t>
  </si>
  <si>
    <t>Superfund</t>
  </si>
  <si>
    <t>National_Survey</t>
  </si>
  <si>
    <t>Sampling_Year</t>
  </si>
  <si>
    <t>Country</t>
  </si>
  <si>
    <t>State</t>
  </si>
  <si>
    <t>Geographic_Area</t>
  </si>
  <si>
    <t>P99</t>
  </si>
  <si>
    <t>P95</t>
  </si>
  <si>
    <t>P90</t>
  </si>
  <si>
    <t>P75</t>
  </si>
  <si>
    <t>P25</t>
  </si>
  <si>
    <t>P10</t>
  </si>
  <si>
    <t>GSD</t>
  </si>
  <si>
    <t>GM</t>
  </si>
  <si>
    <t>SD</t>
  </si>
  <si>
    <t>Mean</t>
  </si>
  <si>
    <t>Median</t>
  </si>
  <si>
    <t>Max</t>
  </si>
  <si>
    <t>Min</t>
  </si>
  <si>
    <t>Units</t>
  </si>
  <si>
    <t>Detection_Limit</t>
  </si>
  <si>
    <t>Limit_of_Quantitation</t>
  </si>
  <si>
    <t>Media_Type</t>
  </si>
  <si>
    <t>Publish_Year</t>
  </si>
  <si>
    <t>Citation</t>
  </si>
  <si>
    <t>Ref_ID</t>
  </si>
  <si>
    <t>Soil</t>
  </si>
  <si>
    <t xml:space="preserve">Analytical Methods </t>
  </si>
  <si>
    <t>UPLC-MS/MS</t>
  </si>
  <si>
    <t>TSQ-MS, HPLC</t>
  </si>
  <si>
    <t>HPLC-MS/MS</t>
  </si>
  <si>
    <t>LC−MS/ MS</t>
  </si>
  <si>
    <t>LC/ESI-MS/MS</t>
  </si>
  <si>
    <t>LC-MS/MS</t>
  </si>
  <si>
    <t>LC-MS</t>
  </si>
  <si>
    <t>LC/MS/MS</t>
  </si>
  <si>
    <t>HPLC-TOFMS</t>
  </si>
  <si>
    <t>HPLC– MS/MS</t>
  </si>
  <si>
    <t>LC-ESI-MS/MS</t>
  </si>
  <si>
    <t>UPLC-MS</t>
  </si>
  <si>
    <t>UHPLC-MS/MS</t>
  </si>
  <si>
    <t>HPLC/HRMS</t>
  </si>
  <si>
    <t>Sant Feliu de Llobregat</t>
  </si>
  <si>
    <t>Site A</t>
  </si>
  <si>
    <t>Notes</t>
  </si>
  <si>
    <t>Site B</t>
  </si>
  <si>
    <t>A1</t>
  </si>
  <si>
    <t>Saale, Halle</t>
  </si>
  <si>
    <t>Saale</t>
  </si>
  <si>
    <t>Site C (WWTP Effluent)</t>
  </si>
  <si>
    <r>
      <rPr>
        <sz val="11"/>
        <color theme="1"/>
        <rFont val="Calibri"/>
        <family val="2"/>
        <scheme val="minor"/>
      </rPr>
      <t xml:space="preserve">Note: </t>
    </r>
    <r>
      <rPr>
        <i/>
        <sz val="11"/>
        <color theme="1"/>
        <rFont val="Calibri"/>
        <family val="2"/>
        <scheme val="minor"/>
      </rPr>
      <t xml:space="preserve">SD = Standard Deviation, GM = Geometric Mean, GSD = Geometric Standard Deviation, </t>
    </r>
  </si>
  <si>
    <t xml:space="preserve">Tap Water </t>
  </si>
  <si>
    <t>Surface River Water</t>
  </si>
  <si>
    <t>Tap Water</t>
  </si>
  <si>
    <t xml:space="preserve">            P10, P99 = 10th and 99th percentiles, WWTP = Wastewater Treatment Plant</t>
  </si>
  <si>
    <t>MEDIA</t>
  </si>
  <si>
    <t>WEIGHT</t>
  </si>
  <si>
    <t>Alex</t>
  </si>
  <si>
    <t xml:space="preserve">Lorber Egeghy Package Input File </t>
  </si>
  <si>
    <t>Factors:</t>
  </si>
  <si>
    <t xml:space="preserve">These are organized by media. Each row is a dataset.  </t>
  </si>
  <si>
    <t>A spreadsheet of dust &amp; water concentration data extracted from multiple papers published from 2011-2017.</t>
  </si>
  <si>
    <t>Media</t>
  </si>
  <si>
    <t>Path</t>
  </si>
  <si>
    <t>Factor Name</t>
  </si>
  <si>
    <t xml:space="preserve">Dermal </t>
  </si>
  <si>
    <t xml:space="preserve">Ingestion </t>
  </si>
  <si>
    <t>Skin Load (g/m3)</t>
  </si>
  <si>
    <t>Transfer Coefficient (m2/h)</t>
  </si>
  <si>
    <t xml:space="preserve">Time (hr) </t>
  </si>
  <si>
    <t>Ingestion Rate (g/day)</t>
  </si>
  <si>
    <t>Intake (L/day)</t>
  </si>
  <si>
    <t>Absorption Factor</t>
  </si>
  <si>
    <t>Factor</t>
  </si>
  <si>
    <r>
      <t xml:space="preserve">Each row is an exposure factor. </t>
    </r>
    <r>
      <rPr>
        <i/>
        <sz val="11"/>
        <color theme="1"/>
        <rFont val="Calibri"/>
        <family val="2"/>
        <scheme val="minor"/>
      </rPr>
      <t>The media in this sheet must align with the media in the 'Data' sheet!</t>
    </r>
  </si>
  <si>
    <t xml:space="preserve">Sample Size </t>
  </si>
  <si>
    <t>Testing new ICF data</t>
  </si>
  <si>
    <t>No Points Found</t>
  </si>
  <si>
    <t>Cohort data: PFAAs measured in human serum, home air, and home dust samples from 152 women during second trimester of pregnancy in Vancouver, Canada in 2007−2008.</t>
  </si>
  <si>
    <t>50</t>
  </si>
  <si>
    <t>DF source: Table 1. LOD: Table 1. LOQ source: NR</t>
  </si>
  <si>
    <t>Study Reported</t>
  </si>
  <si>
    <t>Above 0</t>
  </si>
  <si>
    <t>8:2 fluorotelomer alcohol</t>
  </si>
  <si>
    <t>8:2 FTOH</t>
  </si>
  <si>
    <t>GC-(PCI)MS (gas-chromatography positive chemical ionization mass spectrometry)</t>
  </si>
  <si>
    <t>collected sieved vacuum dust (&lt;150 um mesh)</t>
  </si>
  <si>
    <t>NA</t>
  </si>
  <si>
    <t>General population</t>
  </si>
  <si>
    <t>vacuum dust</t>
  </si>
  <si>
    <t>Indoor dust</t>
  </si>
  <si>
    <t>Pregnant Women</t>
  </si>
  <si>
    <t>Data collection for the CHirP study was funded by Health Canada, the British Columbia Environmental and Occupational Health Research Network (BCEOHRN), and the UBC Centre for Health and Environment Research (CHER). C.M.M. and T.F.W. were supported in part by NIEHS (R01ES016099) and the U.S. Environmental Protection Agency (83564201).</t>
  </si>
  <si>
    <t>Yes</t>
  </si>
  <si>
    <t>PFOS (perfluorooctane sulfononate); PFOA (perfluorooctonoate); PFNA (perfluorononanoate);MeFOSA, MeFOSE, EtFOSA, EtFOSE</t>
  </si>
  <si>
    <t>No</t>
  </si>
  <si>
    <t>2017</t>
  </si>
  <si>
    <t>3860102</t>
  </si>
  <si>
    <t>Makey et al. 2017</t>
  </si>
  <si>
    <t>10:2 fluorotelomer alcohol</t>
  </si>
  <si>
    <t>10:2 FTOH</t>
  </si>
  <si>
    <t>Only the information presented in the text was extracted (not from Figure 1). Different methods were used to calculate the LODs, but detailed in the supplemental; therefore, reported as "NR" unless explicit.</t>
  </si>
  <si>
    <t>DF: NR. LOD: NR. LOQ: NR.LOD reported in supplementary material. Fig 1 provides box and whisker plots showing concentrations.</t>
  </si>
  <si>
    <t>&gt;0</t>
  </si>
  <si>
    <t>GC-PCIMS (gas chromatography-positive chemical ionization mass spectrometry)</t>
  </si>
  <si>
    <t>Dust collected from 152 homes. Results from the analysis of 140 indoor samples collected from home vacuum cleaners are presented in Fig 1 and Table S4; dust samples collected by broom (n = 12) were not sufficient for sieving and were excluded from the study. In some cases (n = 15) samples collected from two or three different vacuum cleaners from the same houseand analyzed separately to check for variability. These results were averaged and represented as a single value for thehome (Table S4).</t>
  </si>
  <si>
    <t>152</t>
  </si>
  <si>
    <t>Vacuum Cleaner Dust</t>
  </si>
  <si>
    <t>Homes in Vancouver, Canada</t>
  </si>
  <si>
    <t>This work was funded by Health Canada (Myriam Hill) and partial funding was also provided by Environment Canada’s Chemicals Management Plan (CMP).</t>
  </si>
  <si>
    <t>MeFOSA; EtFOSA, MeFOSE; EtFOSE; PFOS (perfluorooctane sulfonate); PFHxA; PFOA (perfluorooctanoic acid); PFNA; PFDA; PFTA</t>
  </si>
  <si>
    <t>2011</t>
  </si>
  <si>
    <t>1082300</t>
  </si>
  <si>
    <t>Shoeib et al. 2011</t>
  </si>
  <si>
    <t>3.02</t>
  </si>
  <si>
    <t>DF source: Table 1. LOD source: Table 1. LOQ source: NR.</t>
  </si>
  <si>
    <t>perfluoroheptanoic acid</t>
  </si>
  <si>
    <t>PFHpA</t>
  </si>
  <si>
    <t>HPLC-MS (high separation liquid chromatography mass spectrometry)</t>
  </si>
  <si>
    <t>All samples were collected in 1.5 L polyethylene (PET) bottles and precleaned with ultra pure water. Before sampling, PET bottles were repeatedly rinsed with each sample of water. Water samples were stored at 10°C until analysis; Water samples were filtered with glass microfiber filters, Whatman® using only the dissolved phase during analysis.</t>
  </si>
  <si>
    <t>02/2007</t>
  </si>
  <si>
    <t>Valls</t>
  </si>
  <si>
    <t>Valls Water samples</t>
  </si>
  <si>
    <t>"This study was supported financially by the Health Department, Generalitat de Catalunya, Barcelona, Spain."</t>
  </si>
  <si>
    <t>PFOS (perfluorooctane sulfonate); PFOA (perfluorooctanoic acid); PFBuS (perfluorobutane sulfonate); PFHxS (perflurohexane sulfonate); THPFOS (1H,1H,2H,2Hperfluorooctanesulfonic acid); PFHxA (perfluorohexanioc acid); PFNA (perfluorononanioc acid); PFDA (perfluorodecanoic acid); PFTDA (perfluorotetradecanoic acid); PFOSA (perfluorooctanesulfonamide)</t>
  </si>
  <si>
    <t>3858648</t>
  </si>
  <si>
    <t>Ericson et al. 2008</t>
  </si>
  <si>
    <t>0.64</t>
  </si>
  <si>
    <t>Tarragona</t>
  </si>
  <si>
    <t>Tarragona Water samples</t>
  </si>
  <si>
    <t>5</t>
  </si>
  <si>
    <t>LOQ Source: Figure 2. DF Source: First paragraph of Results and Discussion section. LOD Source: NR.</t>
  </si>
  <si>
    <t>PFPeA</t>
  </si>
  <si>
    <t>LQ-MS (Agilent HP1100 liquid chromatograph interfaced with a Micromass Quattro Ultima Pt mass spectrometer)</t>
  </si>
  <si>
    <t>"Details of the chemicals and reagents used in the study are given in the Supporting Information (SI). Unfiltered water samples were extracted using solid-phase extraction(SPE) with Oasis WAX cartridges, as described elsewhere(29, 30). Further details of the analysis are also given in the SI." 5 samples were collected in Xiamen</t>
  </si>
  <si>
    <t>2006</t>
  </si>
  <si>
    <t>China</t>
  </si>
  <si>
    <t>Xiamen</t>
  </si>
  <si>
    <t>Tap Water in Xiamen</t>
  </si>
  <si>
    <t>"This project was funded by a Hong Kong Research Grants Council (CityU160408) grant to P.K.S.L. and an International Cooperation Project of the Ministry of Science and Technology of the PRC (No. 2006DFA21280) grant to Y.L.Y."</t>
  </si>
  <si>
    <t>PFOSA (perfluorooctanesulfonamide); N-EtFOSAA (N-ethyl perfluorooctane sulfonamidoacetate); PFOA; PFHxA; PFOS; PFNA; PFBA; PFBS; PFDA; PFPrS; PFOcDA; PFHxDA; PFTeDA; PFEtS</t>
  </si>
  <si>
    <t>2325440</t>
  </si>
  <si>
    <t>Mak et al. 2009</t>
  </si>
  <si>
    <t>"Details of the chemicals and reagents used in the study are given in the Supporting Information (SI). Unfiltered water samples were extracted using solid-phase extraction(SPE) with Oasis WAX cartridges, as described elsewhere(29, 30). Further details of the analysis are also given in the SI."  5 samples were collected in Hong Kong</t>
  </si>
  <si>
    <t>Hong Kong</t>
  </si>
  <si>
    <t>Tap Water in Hong Kong</t>
  </si>
  <si>
    <t>40</t>
  </si>
  <si>
    <t>LOQ Source: Figure 2. DF Source: depicted in Fig 2. LOD Source: NR.</t>
  </si>
  <si>
    <t>" Details of the chemicals and reagents used in the study are given in the Supporting Information (SI). Unfiltered water samples were extracted using solid-phase extraction(SPE) with Oasis WAX cartridges, as described elsewhere(29, 30). Further details of the analysis are also given in the SI." Samples were collected form 10 cities in China (n = 2-5 in each city)</t>
  </si>
  <si>
    <t>10</t>
  </si>
  <si>
    <t>Shanghai; Wuhan; Nanjing; Shenzhen; Macau; Hong Kong; Taipei; Xiamen; Shenyang; Beijing</t>
  </si>
  <si>
    <t>Tap Water in China</t>
  </si>
  <si>
    <t>38 bottled waters and 58 samples of tap water totally 96 drinking waters (30 samples from Brazil (21 tap-waters from Porto Alegre metropolitan area and 9 bottled waters); 27 samples from France (8 tap-waters from different cities – Toulouse, Montpelier, Nimes, Avignon, Valence, Grenoble, Lyon and Perpignan- and 19 bottled waters); and 39 samples from Spain (29 tap-waters from Barcelona metropolitan area- and 10 bottled waters)</t>
  </si>
  <si>
    <t>DF source: Table 4. LOD source: Table 3. LOQ source: Table 3.</t>
  </si>
  <si>
    <t>0.03</t>
  </si>
  <si>
    <t>Perfluoroundecanoic acid</t>
  </si>
  <si>
    <t>PFUdA</t>
  </si>
  <si>
    <t>HPLC-MS/MS (high performance liquid chromatography coupled to tandem mass spectrometry)</t>
  </si>
  <si>
    <t>"Tap-water samples were collected in polypropylene (PP) bottles, pre-cleaned with methanol and acetone and kept frozen at −20 °C until analysis."</t>
  </si>
  <si>
    <t>Tap water</t>
  </si>
  <si>
    <t>Water samples from Spain</t>
  </si>
  <si>
    <t>"The research leading to these results has received funding from the European Union Seventh Framework Programme (FP7/2007-2013) under grant agreement no. 603437 by the project SOLUTIONS, and by the Generalitat de Catalunya (Consolidated Research Groups “2014SGR 418 –Water and Soil Quality Unit” and 2014 SGR 291 – ICRA). T. G. Schwanzwas supported by a scholarship from the CAPES Foundation, Ministry of Education of Brazil (process BE13781/13-8)."</t>
  </si>
  <si>
    <t>PFHxA (Perfluorohexanoic acid); PFOA (Perfluorooctanoic acid); PFNA (Perfluorononanoic acid); PFDA (Perfluorodecanoic acid); PFTrDA (Perfluorotridecanoic acid); PFTeDA (Perfluorotetradecanoic acid); PFHxDA (Perfluorohexadecanoic acid); PFODA (Perfluorooctadecanoic acid); PFBS (Perfluorobutane sulfonate); PFHxS (Perfluorohexane sulfonate); PFOS (Perfluorooctane sulfonate); PFOSA (Perfluoroctane sulfonamide)</t>
  </si>
  <si>
    <t>2016</t>
  </si>
  <si>
    <t>3856492</t>
  </si>
  <si>
    <t>Schwanz et al. 2016</t>
  </si>
  <si>
    <t>0.34</t>
  </si>
  <si>
    <t>Perfluoroheptanoic acid</t>
  </si>
  <si>
    <t>Perfluorododecanoic acid</t>
  </si>
  <si>
    <t>PFDoA</t>
  </si>
  <si>
    <t>8</t>
  </si>
  <si>
    <t>0.37</t>
  </si>
  <si>
    <t>Tap-water samples were collected from Toulouse, Montpelier, Nimes, Avignon, Valence, Grenoble, Lyon and Perpignan. Samples collected in polypropylene (PP) bottles, pre-cleaned with methanol and acetone and kept frozen at −20 °C until analysis.</t>
  </si>
  <si>
    <t>Toulouse, Montpelier, Nimes, Avignon, Valence, Grenoble, Lyon, Perpignan</t>
  </si>
  <si>
    <t>Water samples from France</t>
  </si>
  <si>
    <t>0.38</t>
  </si>
  <si>
    <t>perfluorodecanesulfonate</t>
  </si>
  <si>
    <t>PFDS</t>
  </si>
  <si>
    <t>0.76</t>
  </si>
  <si>
    <t>Tap-water samples from Porto Alegre metro area. See SI for particular locations. Samples were collected in polypropylene (PP) bottles, pre-cleaned with methanol and acetone and kept frozen at −20 °C until analysis.</t>
  </si>
  <si>
    <t>Brazil</t>
  </si>
  <si>
    <t>Port Alegre</t>
  </si>
  <si>
    <t>Water samples from Brazil</t>
  </si>
  <si>
    <t>0.19</t>
  </si>
  <si>
    <t>PFPeA analyte peak areas could not be quantified in the coffee samples due to strong matrix effects.</t>
  </si>
  <si>
    <t>4</t>
  </si>
  <si>
    <t>Perfluoropentanoic acid</t>
  </si>
  <si>
    <t>Reported in SI.</t>
  </si>
  <si>
    <t>"All samples were collected into PP bottles. The sample size ranged from 1 L for water to 0.3–0.6 L for cola and coffee. After collection the samples were stored at 5C and extracted in duplicate within 2 weeks."</t>
  </si>
  <si>
    <t>02/2011-04/2011</t>
  </si>
  <si>
    <t>tap water</t>
  </si>
  <si>
    <t>Amsterdam</t>
  </si>
  <si>
    <t>Tap Water-Based Beverages in Amsterdam</t>
  </si>
  <si>
    <t>The study is part of the EU project PERFOOD (KBBE-227525).</t>
  </si>
  <si>
    <t>PFBA; PFHxA (perfluorohexanoic acid); PFOA (perfluorooctanoic acid); PFNA (perfluorononanoic acid); PFDA (perfluorodecanoic acid); PFBS (perfluorobutanesulfonic acid); PFHxS (perfluorhexanesulfonic acid); PFOS (perfluorooctanesulfonic acid)</t>
  </si>
  <si>
    <t>2919177</t>
  </si>
  <si>
    <t>Eschauzier 2013</t>
  </si>
  <si>
    <t>0.54, 0.6, 1.7, 1.2</t>
  </si>
  <si>
    <t>LOD and LOQ values in Table 2 are different than those given in results tables 3-4 (in some cases, it looks like authors substituted half the LOD from Table 2 for the minimum/MLOQ shown in Table 3-4). Therefore, some minima values are larger than the maxima.</t>
  </si>
  <si>
    <t>84</t>
  </si>
  <si>
    <t>DF source: Table 4. LOD source: Table 2. LOQ source: Table 2.</t>
  </si>
  <si>
    <t>perfluoropentanoic acid</t>
  </si>
  <si>
    <t>LC–MS/MS (liquid chromatography coupled to tandem mass spectrometry).</t>
  </si>
  <si>
    <t>Details regarding sampling locations are given in Tables S1 and S2 of the Supporting information section. Fig. 1 shows the sampling locations of tap water and river waters collected in both countries. The samples were collected in polypropylene (PP) or glass bottles pre-cleaned with methanol and acetone and kept in a refrigerator at 4 °C until analysis (extracted within the next 15 days with the exception of samples G-S3, G-S4 and G-S5 (see Table S2 from the Supporting information)).</t>
  </si>
  <si>
    <t>Spanish Tap Water</t>
  </si>
  <si>
    <t>The project “Assessing and predicting effects on water quantity and quality in Iberian rivers caused by global change” (SCARCE) (CSD-2009-00065); Short-term research grant “Environmental ChemOinformatic - Marie Curie Initial Training Network” (ECO-ITN) (PITN-GA-2009-238701).</t>
  </si>
  <si>
    <t>PFBA (perfluorobutanoic acid); FOSA; PFOA (perfluorooctanoic acid); PFNA (perfluorononanoic acid); PFDA (perfluorodecanoic acid); PFTrA (perfluorotridecanoic acid); PFHxS (perfluorohexasulfonate); PFOS (perfluorooctanesulfonate); PFHxPA (perfluorohexylphosphonic acid); PFOPA (perlfuorooctylphosphonic acid); PFDPA (perfluorodecylphosphonic acid); PFHxA (perfluorohexanoic acid); PFBS (perfluorobutanesulfonate)</t>
  </si>
  <si>
    <t>1450669</t>
  </si>
  <si>
    <t>Llorca et al. 2012</t>
  </si>
  <si>
    <t>0.13</t>
  </si>
  <si>
    <t>0.2</t>
  </si>
  <si>
    <t>LC–MS/MS (liquid chromatography coupled to tandem mass spectrometry)</t>
  </si>
  <si>
    <t>Hesse</t>
  </si>
  <si>
    <t>German Tap Water</t>
  </si>
  <si>
    <t>4:2 FTOH had poor recovery efficiencies in extraction and breakthrough tests, so concentrations underestimated</t>
  </si>
  <si>
    <t>2</t>
  </si>
  <si>
    <t>pg/m3</t>
  </si>
  <si>
    <t>DF: NR; LOD: NR; LOQ: NRLOD set as a concentration with a signal-to-noise ratio (S/N) of 3 extrapolated from an injection of the lowest concentration standard. For analytes with no blank contamination observed, MQLs set as an extrapolated concentration with a S/N of 10.</t>
  </si>
  <si>
    <t>Volatile PFAS analyzed by GC-PCI-MS (gas chromatography–mass spectrometry in the positive chemical ionization mode); Ionic PFAS by LC–TOF–MS (liquid chromatography–time-of-flight–mass spectrometry)</t>
  </si>
  <si>
    <t>Air samples collected using high-volume air samplers employing sampling modules containing glass-fiber filters (GFFs, particle phase), and glass columns with a polyurethane foam (PUF)–XAD-2–PUF sandwich (gaseous phase).</t>
  </si>
  <si>
    <t>11/2005-12/2005</t>
  </si>
  <si>
    <t>2005</t>
  </si>
  <si>
    <t>second sampling period</t>
  </si>
  <si>
    <t>Ambient air</t>
  </si>
  <si>
    <t>Manchester</t>
  </si>
  <si>
    <t>Manchester (urban)</t>
  </si>
  <si>
    <t>PERFORCE project (NEST-508967), the Research Council of Norway (NFR; project no.153740/720) and the UK Department of Environment, Food and Rural Affairs (DEFRA; project no. EPG1/3/203)</t>
  </si>
  <si>
    <t>6:2 FTolefin (6:2 fluorotelomer olefins), 8:2 FTolefin (8:2 fluorotelomer olefins), 10:2 FTolefin (10:2 fluorotelomer olefins), 12:2 FTolefin (12:2 fluorotelomer olefins), 12:2 FTOH (12:2 fluorotelomer alcohol), NMeFBSA (N-methyl fluorobutane sulfonamide), NMeFBSE (N-methyl fluorobutane sulfonamidoethanol), NMeFOSA (N-methyl fluorooctane sulfonamide), NEtFOSA (N-ethyl fluorooctane sulfonamide), NMeFOSE (N-methyl fluorooctane sulfonamidoethanol), NEtFOSE (N-ethyl fluorooctane sulfonamidoethanol), 6:2FT(U)CA (6:2 fluorotelomer(unsaturated) carboxylic acid), 8:2FT(U)CA (8:2 fluorotelomer (unsaturated) carboxylic acid), PFOSA (fluorooctane sulfonamide), 6:2 FTS (6:2fluorotelomer sulfonate), PFBS (perfluorobutane sulfonate), PFHxS (perfluorohexane sulfo?nate), PFOS (perfluorooctane sulfonate), PFHxA (perfluorohexanoate), PFOA (Perfluorooctanoate), PFNA (pefluorononanoate), PFDcA (perfluorodecanoate), PFTeA (perfluorotetradecanoate)</t>
  </si>
  <si>
    <t>1049488</t>
  </si>
  <si>
    <t>Barber et al. 2007</t>
  </si>
  <si>
    <t>6:2 fluorotelomer alcohol</t>
  </si>
  <si>
    <t>6:2 FTOH</t>
  </si>
  <si>
    <t>perfluoroheptanoate</t>
  </si>
  <si>
    <t>perfluoroundecanoate</t>
  </si>
  <si>
    <t>11/2005-02/2006</t>
  </si>
  <si>
    <t>Hazelrigg</t>
  </si>
  <si>
    <t>Hazelrigg (semi-rural)</t>
  </si>
  <si>
    <t>4:2 fluorotelomer alcohol</t>
  </si>
  <si>
    <t>4:2 FTOH</t>
  </si>
  <si>
    <t>61</t>
  </si>
  <si>
    <t>NR; Method used for sample preparation and analysis is described in the SI.</t>
  </si>
  <si>
    <t>Residential indoor air samples collected by connecting four parallel ENV + cartridges (200 mg, 6 mL) to a SKC Leland Legacy low volume pump. Low volume pump placed in participants’ living rooms and programmed to collect air for 24 h. The flow rate was set at 5 L min−1, resulting in a total air volume of 7.2 m3. When the sampling equipment was installed (samplers were placed approximately 1.2 m above the floor), doors, windows, stoves, and display screens surroundings were avoided. Sample collection was conducted during the winter period when the proportion of time spent indoors is at a maximum and ventilation is at its minimum.</t>
  </si>
  <si>
    <t>11/2013-04/2014</t>
  </si>
  <si>
    <t>Residential indoor air</t>
  </si>
  <si>
    <t>Indoor air</t>
  </si>
  <si>
    <t>Surrounding air for group of adults</t>
  </si>
  <si>
    <t>The European Union Seventh Framework Programme FP7/2007-2013 under grant agreement no. 316665 (A-TEAM project).The authors also acknowledge the Research Council of Norway for financial support (project number: 236502).</t>
  </si>
  <si>
    <t>MeFOSA; EtFOSA; MeFOSE; EtFOSE</t>
  </si>
  <si>
    <t>4174662</t>
  </si>
  <si>
    <t>Padilla-Sánchez et al. 2017</t>
  </si>
  <si>
    <t>SIP disk passive samplers deployed in participants’ bedrooms for 4 weeks</t>
  </si>
  <si>
    <t>Residential bedroom air</t>
  </si>
  <si>
    <t>ug/m3</t>
  </si>
  <si>
    <t>DF source: Text page 820. LOD source: Table 1. LOQ source: NR.</t>
  </si>
  <si>
    <t>UPLC-ES-MS/MS (liquid chromatography with electrospray interface)</t>
  </si>
  <si>
    <t>Aerosol measurements were determined using an open faced 25 mm liter cassette (OFC), with an air flow of 2.0 L min-1. There were 7 collection sites because Val de Fiemme, Italy, Oslo, Norway and Fallun, Sweden hosted world cups 2x during the time period. The air sampling was performed at 10 total World Cup competitions during 2007–2010, normally covering 2 to 3 days of waxing at each site.</t>
  </si>
  <si>
    <t>12/2007-03/2010</t>
  </si>
  <si>
    <t>7</t>
  </si>
  <si>
    <t>Personal total aerosol</t>
  </si>
  <si>
    <t>Norway, Sweden, Italy, Estonia, Finland</t>
  </si>
  <si>
    <t>Kuusamo, Otepää, Oslo, Gällivare, Falun, Drammen, Val de Fiemme</t>
  </si>
  <si>
    <t>All world cup locations</t>
  </si>
  <si>
    <t>"The authors thank the Cancer and Allergy Foundation for financial support."</t>
  </si>
  <si>
    <t>PFHxA (Perfluorohexanoic acid); PFOA (Perfluorooctanoic acid); PFNA (Perfluorononanoic acid); PFDA (Perfluorodecanoic acid); PFTDA (Perfluorotetradecanoic acid)</t>
  </si>
  <si>
    <t>2554838</t>
  </si>
  <si>
    <t>Nilsson 2013</t>
  </si>
  <si>
    <t>DF source: NR. LOD source: Table 1. LOQ source: NR.</t>
  </si>
  <si>
    <t>DF source: Text page 820. DF is for all samples from all locations. LOD source: Table 1. LOQ source: NR.</t>
  </si>
  <si>
    <t>0.95</t>
  </si>
  <si>
    <t>ES-MS/MS</t>
  </si>
  <si>
    <t>Gas + particulates were collected with ISOLUTE ENV+ sorbent cartridge.</t>
  </si>
  <si>
    <t>01/2009</t>
  </si>
  <si>
    <t>Personal solid phase cartridge</t>
  </si>
  <si>
    <t>Val di Fiemme</t>
  </si>
  <si>
    <t>Val di Fiemme 2009</t>
  </si>
  <si>
    <t>0.96</t>
  </si>
  <si>
    <t>8:2 Fluorotelomer alcohol</t>
  </si>
  <si>
    <t>6:2 Fluorotelomer alcohol</t>
  </si>
  <si>
    <t>10:2 Fluorotelomer alcohol</t>
  </si>
  <si>
    <t>01/2008</t>
  </si>
  <si>
    <t>Val di Fiemme 2008</t>
  </si>
  <si>
    <t>6</t>
  </si>
  <si>
    <t>02/2008</t>
  </si>
  <si>
    <t>Estonia</t>
  </si>
  <si>
    <t>Otepää</t>
  </si>
  <si>
    <t>Otepää 2008</t>
  </si>
  <si>
    <t>03/2010</t>
  </si>
  <si>
    <t>Oslo 2010</t>
  </si>
  <si>
    <t>03/2008</t>
  </si>
  <si>
    <t>Oslo 2008</t>
  </si>
  <si>
    <t>12/2007</t>
  </si>
  <si>
    <t>Kuusamo</t>
  </si>
  <si>
    <t>Kuusamo 2007</t>
  </si>
  <si>
    <t>12/2008</t>
  </si>
  <si>
    <t>Gällivare</t>
  </si>
  <si>
    <t>Gällivare 2008</t>
  </si>
  <si>
    <t>Falun</t>
  </si>
  <si>
    <t>Falun 2010</t>
  </si>
  <si>
    <t>03/2009</t>
  </si>
  <si>
    <t>Falun 2009</t>
  </si>
  <si>
    <t>Drammen</t>
  </si>
  <si>
    <t>Drammen 2010</t>
  </si>
  <si>
    <t>Gas + particulates were collected with ISOLUTE ENV+ sorbent cartridge. There were 7 collection sites because Val de Fiemme, Italy, Oslo, Norway and Fallun, Sweden hosted world cups 2x during the time period. The air sampling was performed at 10 total World Cup competitions during 2007–2010, normally covering 2 to 3 days of waxing at each site.</t>
  </si>
  <si>
    <t>Personal sampling</t>
  </si>
  <si>
    <t>61 adults, males and females, personal air samples collected using one ENV+ cartridge (1000 mg and 25 mL)connected to a low volume SKC pump 224-PCMTX4 at 1 L/min flow rate; pump placed in a backpack that accompanied the participants throughout the 24 h sampling period; air sampler attached to the participant’s shoulder, and participants were advised to keep the sampler close to their face during the entire 24 h sampling event, including sleeping hours.</t>
  </si>
  <si>
    <t>Personal air samples</t>
  </si>
  <si>
    <t>0.8</t>
  </si>
  <si>
    <t>Individual blank contamination values are given in the Supporting Information (Table S1).  Mean concentrations of individual analytes at both locations are listed, with minimum and maximum concentrations given in brackets (Table 1). Particulate concentrations for 4:2 FTOH and 6:2 FTOH were n.d.</t>
  </si>
  <si>
    <t>14</t>
  </si>
  <si>
    <t>Extractor Calculated</t>
  </si>
  <si>
    <t>10:2 fluorotelomer alcohols</t>
  </si>
  <si>
    <t>(GC/PCI-MS) gas chromatography-mass spectrometry in the positive chemical ionization mode using single ion monitoring (SIM).</t>
  </si>
  <si>
    <t>Sampling locations were chosen to cover an urban area with a presumably relatively high contaminant load (Hamburg) as well as a rural site without potential sources in the direct neighborhood (Waldhof). Altogether, 14 samples (two parallels of seven samples), seven individual blanks, and one overall blank were collected in Hamburg, while for Waldhof, eight samples (two parallels of four samples), four individual blanks and one overall blank were obtained.</t>
  </si>
  <si>
    <t>04/25/2005-05/19/2005</t>
  </si>
  <si>
    <t>particulate</t>
  </si>
  <si>
    <t>Hamburg</t>
  </si>
  <si>
    <t>Hamburg (urban)</t>
  </si>
  <si>
    <t>NEtFOSA (N-ethyl fluorooctane sulfonamide); NMeFOSA (N-methyl fluorooctane sulfonamide); NMeFOSE (N-methyl fluorooctane sulfonamidoethanol), NEtFOSE (two fluorooctane sulfonamidoethanols); 6:2 PFOAc (3,3,4,4,5,5,6,6,7,7,8.8-tridecafluoro octyl acrylate); PFOSA (non alkylated perfluorooctane sulfonamide);</t>
  </si>
  <si>
    <t>1290018</t>
  </si>
  <si>
    <t>Jahnke et al. 2007</t>
  </si>
  <si>
    <t>0.2, 0.2, 0.1, 0.1</t>
  </si>
  <si>
    <t>Method quantification (MQL) and detection limits (MDL) per chemical as well as instrumental detection limits are shown in the supplemental information. Typical/upper values are given in main text: "Based on the signal to noise ratio, MDLs were typically below 1 pg/m3. A high MQL of 23 pg/m3 was found for PFOSA as a result of highly variable GC-MS performance for this compound." Extractor inferred lower limits (if applicable) from range of table concentrations (if available). Paper has a possible typo: Table 3 text and title states "particle-phase concentrations" but abbreviation "c(g) - gas-phase concentration" is used in a subheading row.</t>
  </si>
  <si>
    <t>DF: First paragraph of 3.1 PFC Concentrations, Table 3. LOD: Section 2.4. LOQ: Section 2.4.</t>
  </si>
  <si>
    <t>0.75</t>
  </si>
  <si>
    <t>GC-MS (gas chromatography mass spectrometry)</t>
  </si>
  <si>
    <t>Land-based sampling was conducted at two permanent sampling sites located in the vicinity of Hamburg. Sampling durations varying between 1 and 4 days. The site Barsbuettel (BAR) is situated is situated approximately 20 km east of Hamburg at 53.5706 N and 10.2153 E. The GKSS site is located approximately 40 km southeast of the city center ofHamburg close to the city of Geesthacht at 53.4072 N, 10.4222 E.</t>
  </si>
  <si>
    <t>10/2007 - 11/2007</t>
  </si>
  <si>
    <t>Particle-phase concentrations</t>
  </si>
  <si>
    <t>Land-Based Sites in Hamburg</t>
  </si>
  <si>
    <t>Annekatrin Dreyer was funded by the scholarship program of the German Federal Environmental Foundation (Deutsche Bundesstiftung Umwelt, DBU).</t>
  </si>
  <si>
    <t>12:2 FTOH; 6:2 FTA; 8:2 FTA; 10:2 FTA; MeFBSA; MeFOSA; Me2FOSA; EtFOSA; PFOSA; MeFBSE; MeFOSE; EtFOSE; PFBS; PFHxS; PFOS; PFHxSi; PFOSi; PFDSi; PFBA; PFHxA; PFOA; PFNA; PFDA; PFTriDA; PFTeDA; PFHxDA; PFOcDA</t>
  </si>
  <si>
    <t>604712</t>
  </si>
  <si>
    <t>Dreyer and Ebinghaus 2009</t>
  </si>
  <si>
    <t>0.2, 0.3, 0.4, 0.1, 0.3, 0.1, 0.1, 0.2, 0.1, 0.1</t>
  </si>
  <si>
    <t>DF: Second paragraph of 3.1 PFC Concentrations and Table 3. LOD: Section 2.4, Table 3. LOQ: Section 2.4.</t>
  </si>
  <si>
    <t>Daily air samples were taken onboard the German research vessel Atair during a cruise from Hamburg to the German Bight,North Sea from October 30th to November 6th 2007 (Atair 155, Fig. 1). Samples were taken in parallel using two high volume air samplers (A and B) which were installed at the observation deck of the ship (Research Vessel Atair) approximately 16 m above sea level. To ensure that ship exhausts were no sampled, samplers were controlled by a computer connected to the ship's meteorological system avoiding that sampling and thus ship-borne contamination was occurring with relative winds arriving from the rear of the ship.</t>
  </si>
  <si>
    <t>Cruise from Hamburg to the German Bight, North Sea</t>
  </si>
  <si>
    <t>Cruise ship data was collected over open water (mostly in the Arctic), so probably not in areas of human exposure.</t>
  </si>
  <si>
    <t>3</t>
  </si>
  <si>
    <t>DF source: Table 3. LOD Source: Table 3. LOQ source: NR.</t>
  </si>
  <si>
    <t>GC-PCIMS (gas chromatography-positive chemical ionization massspectrometry)</t>
  </si>
  <si>
    <t>Air samples were collected with sample volumes of approximately 300m3 using a modified PS-1 type sampler. The sampling train comprised a glass fiber filter for particle phase collection followed by a polyurethane foam (PUF)/XAD-2 sandwich for trapping gas-phase compounds. The sandwich consisted of 10 g of XAD-2 resin between two PUF plugs [80 mm diameter, 75 mm thick (top), 15mmthick (bottom)]. The average ambient air temperatures during sampling were in the range from -1.8 deg C to -0.5 deg C</t>
  </si>
  <si>
    <t>03/2006</t>
  </si>
  <si>
    <t>particle-phase</t>
  </si>
  <si>
    <t>Toronto air</t>
  </si>
  <si>
    <t>"We thank the captain and crew of icebreaker Oden, the Swedish Polar Secretariat, and the Connecticut Sea Grant for financial support."</t>
  </si>
  <si>
    <t>MeFOSE (N-methyl perfluorooctane sulfonamido ethanol); EtFOSE (N-ethylperfluorooctane sulfonamido ethanol); MeFOSEA (N-methyl perfluorooctane sulfonamide ethylacrylate)</t>
  </si>
  <si>
    <t>1291097</t>
  </si>
  <si>
    <t>Shoeib et al. 2006</t>
  </si>
  <si>
    <t>20</t>
  </si>
  <si>
    <t>High-volume air samples were collected during a an expedition of an icebreaker ship from Gothenburg, Sweden to Barrow, Alaska. Air samples were collected daily from July 6 to 27 over a 24-h period with sample volumes of approximately 300m3 using a modified PS-1 type sampler. The sampling train comprised a glass fiber filter for particle phase collection followed by a polyurethane foam (PUF)/XAD-2 sandwich for trapping gas-phase compounds. The sandwich consisted of 10 g of XAD-2 resin between two PUF plugs [80 mm diameter, 75 mm thick (top), 15mmthick (bottom)]. The average ambient air temperatures during sampling were in the range from 0 to +15 °C with a mean of 5.2 °C. Surface water temperatures were in the range from -1.5 to 12 °C with a mean of 3.9 °C</t>
  </si>
  <si>
    <t>07/2005</t>
  </si>
  <si>
    <t>Cruise route in North Atlantic Ocean and Canadian Archipelago</t>
  </si>
  <si>
    <t>DF: end of first paragraph p. 8002. LOD: NR. LOQ: NR.LOD reported in supplementary material.</t>
  </si>
  <si>
    <t>0.67</t>
  </si>
  <si>
    <t>Six outdoor SIP passive samplers were deployed in selected participants' yards to assess average outdoor air concentrations for the metropolitan areas. The outdoor samplers were deployed for ~ 3 months. To ensure the validity of the derived sampling rates, low-volume air samplers were deployed in a subset of homes (n = 5).</t>
  </si>
  <si>
    <t>Outdoor Air of Homes</t>
  </si>
  <si>
    <t>DF: end of first paragraph p. 8002. LOD: p.8000. LOQ: NR.LOD reported in supplementary material.</t>
  </si>
  <si>
    <t>DF = 0.97 for sum of all rooms for both 8:2 and 6:2. 6:2 FTOH excluded due to uncertainty. LOD reported in text conflicts with data in Table 1; number transposed transposed. Used LODs as indicated in Table 1 -- 8:2 FTOH (LOD=83 ) 10:2 FTOH (LOD=26).</t>
  </si>
  <si>
    <t>DF Source: Table 1; LOD Source: 3rd paragraph under "2.7 QA/QC section"</t>
  </si>
  <si>
    <t>Indoor air samples were collected using SIP disks; PASs deployed for 14 days (September and November) in three buildings (40, 5, and 2 years old at time of sampling; all building have forced ventilation; PASs placed ~1.5m above the floor; room temperature during the sampling maintained at 20 ± 1 degree Celsius.</t>
  </si>
  <si>
    <t>09/2016; 11/2016</t>
  </si>
  <si>
    <t>offices (O)</t>
  </si>
  <si>
    <t>Uppsala</t>
  </si>
  <si>
    <t>Ultuna campus of the Swedish University of Agricultural Sciences</t>
  </si>
  <si>
    <t>"The authors gratefully acknowledge Akademiska Hus for their financial support of this project."</t>
  </si>
  <si>
    <t>2018</t>
  </si>
  <si>
    <t>5083520</t>
  </si>
  <si>
    <t>Sha et al. 2018</t>
  </si>
  <si>
    <t>triplicate air samples collected on two consecutive days in two offices (n=12) located in a building where many of the participants have their offices; using the described method for residential indoor air collection.</t>
  </si>
  <si>
    <t>Office indoor air</t>
  </si>
  <si>
    <t>12</t>
  </si>
  <si>
    <t>Secondary data appears in the discussion. Secondary data also appears in Table 2 to compare FTOH and FOSA/FOSE concentrations in air samples collected from Büsum to samples collected from other sites.</t>
  </si>
  <si>
    <t>GC-MS (Gas chromatography coupled with mass spectrometry)</t>
  </si>
  <si>
    <t>Sampling was conducted at only one site, but a total of 58 samples times over the course of sampling date range. Samples were conducted using a high-volume air sampler. Separate particle and gas phase collection was conducted via glass fiber filter and a self-packed polyurethane foam/XAD-2 cartridge. Samples were stored until analysis at -20 degrees Celsius.</t>
  </si>
  <si>
    <t>08/2011-10/2012</t>
  </si>
  <si>
    <t>Büsum</t>
  </si>
  <si>
    <t>Weather station in Büsum, Germany</t>
  </si>
  <si>
    <t>Zhen Wang is thankful to the China Scholarship Council (CSC) for grant support.</t>
  </si>
  <si>
    <t>12:2 FTOH (12:2 Fluorotelomer alcohol); 6:2 FTA (6:2 Fluorotelomer acrylate); 8:2 FTA (8:2 Fluorotelomer acrylate); MeFBSA (N-methyl perfluorobutane sulfonamide); MeFOSA (N-methyl perfluorooctane sulfonamide); EtFOSA (N-ethyl perfluorooctane sulfonamide); MeFBSE (N-methyl perfluorobutane sulfonamidoethanol); MeFOSE (N-methyl perfluorooctane sulfonamidoethanol); EtFOSE (N-ethyl perfluorooctane sulfonamidoethanol)</t>
  </si>
  <si>
    <t>2688193</t>
  </si>
  <si>
    <t>Wang 2014</t>
  </si>
  <si>
    <t>Article contains information on the provisional health-based assessment of PFC mixtures.</t>
  </si>
  <si>
    <t>ug/L</t>
  </si>
  <si>
    <t>DF source: Table 6. LOD source: Table 6. LOQ source: NR.</t>
  </si>
  <si>
    <t>perfluoropentanoate</t>
  </si>
  <si>
    <t>HPLC-MS/MS (high-performance liquid chromatography-mass spectrometry)</t>
  </si>
  <si>
    <t>Samples collected from drinking water from the waterworks Möhnebogen.</t>
  </si>
  <si>
    <t>North Rhine-Westphalia</t>
  </si>
  <si>
    <t>Möhnebogen</t>
  </si>
  <si>
    <t>Waterworks in Möhnebogen</t>
  </si>
  <si>
    <t>PFBS (Perfluorobutanoate); PFHxA (Perfluorohexanoate); PFOA (Perfluoroctanoate); PFNA (Perfluorononanoate); PFDA (Perfluorodecanoate); PFBS (Perfluorobutanesulfonate); PFHxS (Perfluorohexanesulfonate); PFOS (Perfluoroctanesulfonate)</t>
  </si>
  <si>
    <t>2325430</t>
  </si>
  <si>
    <t>Wilhelm et al. 2010</t>
  </si>
  <si>
    <t>0.14</t>
  </si>
  <si>
    <t>DF source: Table 2. LOD source: Table 2. LOQ source: NR.</t>
  </si>
  <si>
    <t>0.02</t>
  </si>
  <si>
    <t>PFC levels as measured regularly in drinking water from 26 waterworks along the Ruhr River.</t>
  </si>
  <si>
    <t>26</t>
  </si>
  <si>
    <t>Waterworks along the Ruhr River</t>
  </si>
  <si>
    <t>0.54</t>
  </si>
  <si>
    <t>DF source: Table 2. LOQ source: Table 2, determined as 10× the S/N ratio.</t>
  </si>
  <si>
    <t>0.5</t>
  </si>
  <si>
    <t>UPLC-MS/MS (ultra-performance liquid chromatography-tandem mass spectrometry)</t>
  </si>
  <si>
    <t>"Five sampling sites (Fig. 1), representing a gradient from the 3M fluorochemical plant in Antwerp, Belgium. At each location approximately 10 soil samples were collected, within a 3m radius of nest boxes that were used in multiple biomonitoring studies (e.g. Groffen et al., 2019), by using a stainless steel shovel. Samples were sieved through an ASTM E 11-81 Test Sieve (1.7 mm) and stored in 50 mL polypropylene (PP) tubes until further analysis."</t>
  </si>
  <si>
    <t>06/2016</t>
  </si>
  <si>
    <t>3M perfluorochemical plant</t>
  </si>
  <si>
    <t>Impacted</t>
  </si>
  <si>
    <t>Belgium</t>
  </si>
  <si>
    <t>Antwerp</t>
  </si>
  <si>
    <t>Vlietbos (1 km SE from 3M)</t>
  </si>
  <si>
    <t>"The authors would like to thank the FWO for the funding (FWO:G038615N)."</t>
  </si>
  <si>
    <t>PFBS; PFHxS; PFOS; PFBA; PFHxA; PFOA; PFNA; PFDA; PFTrDA; PFTeDA.</t>
  </si>
  <si>
    <t>2019</t>
  </si>
  <si>
    <t>5080482</t>
  </si>
  <si>
    <t>Groffen et al. 2019</t>
  </si>
  <si>
    <t>1.01</t>
  </si>
  <si>
    <t>Some secondary data appears in the discussion.</t>
  </si>
  <si>
    <t>UPLC-ES-MS/MS (UPLC coupled with a tandem mass spectrometer with an atmospheric electrospray interface operating in the negative ion mode)</t>
  </si>
  <si>
    <t>Water samples were collected from the most important water supplies in the Catalonia Region, in accordance with the recommendations from the Catalan Agency of Public Health. Water was allowed to freely flow for 4-5 minutes before collection, without direct contact between tap and bottle. Samples were kept refrigerated, and were filtered with glass microfiber filters until analysis.</t>
  </si>
  <si>
    <t>Catalonia Region</t>
  </si>
  <si>
    <t>Vilafranca, Barcelona</t>
  </si>
  <si>
    <t>"This study was financially supported by the Catalan Public Health Agency, Department of Health, Generalitat de Catalunya, Barcelona, Catalonia, Spain."</t>
  </si>
  <si>
    <t>PFBuS (perfluorobutane sulfonate); PFHxS (perfluorohexane sulfonate); PFOS (perfluorooctane sulfonate); THPFOS (1H,1H,2H,2H-perfluorooctanesulfonic acid); PFHxA (perfluorohexanoic acid); PFOA (perfluoroctanoic acid); PFNA (perfluorononanoic acid); PFDA (perfluorodecanoic acid); PFTDA (perfluorotetradecanoic acid); PFOSA (perfluorooctanesulfonamide)</t>
  </si>
  <si>
    <t>3857454</t>
  </si>
  <si>
    <t>Ericson et al. 2009</t>
  </si>
  <si>
    <t>Data extracted from Table 1; indoor air and serum data were previously reported elsewhere (Fraser et al., 2012). Geometric means (GMs) and geometric standard deviations (GSDs) were not reported if the detection frequency was below 50%. The number of home dust samples was reduced to 30 because one participant lived in a boarding house without a main living area. The number of vehicles sampled was 20, but a sufficient mass of dust for analysis of PFCs was available from only 13 vehicles. Supplementary data contains mainly analytical method detail and additional relational analyses.</t>
  </si>
  <si>
    <t>13</t>
  </si>
  <si>
    <t>DF source: Table 1. LOD source: NR. LOQ source: Table 1.</t>
  </si>
  <si>
    <t>0.15</t>
  </si>
  <si>
    <t>UPLC-MS/MS (ultra performance liquid chromatography tandem mass spectrometry)</t>
  </si>
  <si>
    <t>Dust sampling media consisted of a cellulose extraction thimble (Whatman International) inserted between the crevice tool and vacuum tube extender of a Eureka Mighty-Mite vacuum cleaner. Vehicles were vacuumed for approximately 10 min, covering the entire surface area of the front and back seats. Vehicle floorboards and dashboards were not vacuumed</t>
  </si>
  <si>
    <t>01/2009-03/2009</t>
  </si>
  <si>
    <t>Massachusetts</t>
  </si>
  <si>
    <t>Vehicles</t>
  </si>
  <si>
    <t>"This research was supported in part by grants R01ES015829 and T32ES014562 from the National Institute of Environmental Health Sciences (NIEHS)."</t>
  </si>
  <si>
    <t>PFTeDA (perfluorotetradecanoate); PFTrDA (perfluorotridecanoate); PFDA ( perfluorodecanoate); PFNA (perfluorononanoate); PFOA (perfluorooctanoate); PFHxA (perfluorohexanoate); PFBA (perfluorobutyrate); PFOS (perfluorooctane sulfonate); PFHxS (perfluorohexane sulfonate); PFBS (perfluorobutane sulfonate)</t>
  </si>
  <si>
    <t>2325338</t>
  </si>
  <si>
    <t>Fraser et al. 2013</t>
  </si>
  <si>
    <t>0.23</t>
  </si>
  <si>
    <t>0.69</t>
  </si>
  <si>
    <t>0.77</t>
  </si>
  <si>
    <t>perfluorododecanoate</t>
  </si>
  <si>
    <t>0.08</t>
  </si>
  <si>
    <t>DF source: Figure 5. LOD source: NR. LOQ source: Instrumental Analysis section of Materials and Methods.</t>
  </si>
  <si>
    <t>0.86</t>
  </si>
  <si>
    <t>perfluoroundecanoic acid</t>
  </si>
  <si>
    <t>SPE-LC/MS-MS (solid phase extraction and isotope dilution liquid chromatography/tandem mass spectrometry)</t>
  </si>
  <si>
    <t>Sampling was coordinated to include at least one raw and one finished water sample for each quarter of 2008 from each of seven drinking water utilities across the United States.Samples, duplicates, and travel blanks were collected in 1 L silanized, amber glass bottles (EaglePicher, Miami, OK). Samples were maintained at 4 °C and extracted within 14 days of sampling.</t>
  </si>
  <si>
    <t>Georgia</t>
  </si>
  <si>
    <t>Clayton County</t>
  </si>
  <si>
    <t>Utility 5</t>
  </si>
  <si>
    <t>Water Reuse Foundation (project 06-006)</t>
  </si>
  <si>
    <t>PFOA (perfluorooctanoic acid); PFOS (perfluorooctanesulfonate); PFNA (perfluorononanoic acid); PFHxS (Sodium perfluoro-1-hexanesulfonate); PFDA (perfluorodecanoic acid); PFHxA (perfluorohexanoic acid)</t>
  </si>
  <si>
    <t>1424948</t>
  </si>
  <si>
    <t>Quiñones and Snyder 2009</t>
  </si>
  <si>
    <t>Indoor air samples were collected using a 60 mm diameter GFF at the air intake and a borosilicate tube containing PUF–XAD as described for the outdoor air samples.</t>
  </si>
  <si>
    <t>05/2005-06/2005</t>
  </si>
  <si>
    <t>Tromsø</t>
  </si>
  <si>
    <t>Tromsø (Indoor)</t>
  </si>
  <si>
    <t>perfluorodecane sulfonate</t>
  </si>
  <si>
    <t>4.23</t>
  </si>
  <si>
    <t>Tordera, Barcelona</t>
  </si>
  <si>
    <t>18.4</t>
  </si>
  <si>
    <t>Terres de l'Ebre</t>
  </si>
  <si>
    <t>Terres de l'Ebre Region</t>
  </si>
  <si>
    <t>0.29</t>
  </si>
  <si>
    <t>Tarragona Region</t>
  </si>
  <si>
    <t>All reported concentrations are average (n=2) PFC indoor air concentrations, except sample OF1b was lost during laboratory work-up (i.e., nOF1 =1). FS: furniture shop, OS: store selling outdoor equipment, PRI: printing shop, H: residential house, OF: office, ABS: auto body shop, COS: powder coating service, CAS: carpet shop, EP: electroplating service, CAR: car sellingshop. LOD/LOQ information may be reported in SI.</t>
  </si>
  <si>
    <t>ng/m3</t>
  </si>
  <si>
    <t>DF source: Table 1. LOD source: Possibly in SI. LOQ source: Possibly in SI.</t>
  </si>
  <si>
    <t>GC-MS with PCI/SIM (gas chromatography and detected by mass spectrometry; with chemical ionization (PCI) and the selective ion monitoring (SIM) mode)</t>
  </si>
  <si>
    <t>Indoor air samples collected from 2 stores selling outdoor equipment. Air samples were taken with passive samplers, consisting of XAD-4 impregnated polyurethane foam (PUF) disks in steel housings.</t>
  </si>
  <si>
    <t>04/2009-03/2010</t>
  </si>
  <si>
    <t>Store Selling Outdoor Equipment (OS)</t>
  </si>
  <si>
    <t>12:2 FTOH (10:2 fluorotelomer alcohol); 6:2 FTA (6:2 fluorotelomer acrylate); 8:2 FTA (8:2 fluorotelomer acrylate); 10:2 FTA (10:2 fluorotelomer acrylate); EtFOSA; MeFBSA; MeFOSA; MeFOSE; MeFBSE; etFOSE</t>
  </si>
  <si>
    <t>1290873</t>
  </si>
  <si>
    <t>Langer et al. 2010</t>
  </si>
  <si>
    <t>0.33</t>
  </si>
  <si>
    <t>Detection limits are reported in supplemental file Table S3 (&lt;values shown in Table 1 could represent the LOD but are not consistently the lowest value reported). All concentrations from air samples are presented in supplemental file Table S4. This study evaluates occupational exposure to chemicals among ski wax technicians.</t>
  </si>
  <si>
    <t>DF source: Table 1. LOD source: NR. LOQ source: NR.</t>
  </si>
  <si>
    <t>GC-MS/MS (6:2 FTOH, 8:2 FTOH, and 10:2FTOH); UPLC-MS/MS (PFPeA, PFHpA, PFUnDA) .</t>
  </si>
  <si>
    <t>Samples were collected in the participants' respiratory zone during work through air pumps. The typical wax cabin for professional service technicians is a small room with poor ventilation where several persons are working simultaneously generating a great amount of airborne dust particles and fluoroorganic vapors. The sampling time ranged from 2.8 to 6.0 h, and samples were collected during World Cup events in Kuusamo, Finland (December 2007) followed by Val di Fiemme, Italy (January 2008), Otepaa, Estonia (February 2008), and finally in Oslo, Norway (March 2008).</t>
  </si>
  <si>
    <t>Ski wax technicians in Norway</t>
  </si>
  <si>
    <t>"We thank the Cancer and Allergy Foundation for financial support"</t>
  </si>
  <si>
    <t>perfluorohexanoic acid (PFHxA); perfluorooctanoic acid (PFOA); perfluorononanoic acid (PFNA); perfluorodecanoic acid (PFDA).</t>
  </si>
  <si>
    <t>1290888</t>
  </si>
  <si>
    <t>Nilsson et al. 2010</t>
  </si>
  <si>
    <t>27, 16, 6, 5.9</t>
  </si>
  <si>
    <t>391, 51, 447, 916, 6.2, 5.2</t>
  </si>
  <si>
    <t>24, 39, 180, 100, 36, 27</t>
  </si>
  <si>
    <t>180000, 180000, 230000, 230000, 2000, 2000</t>
  </si>
  <si>
    <t>23, 210, 340, 26, 320, 540</t>
  </si>
  <si>
    <t>37, 850, 1500, 38, 73, 140</t>
  </si>
  <si>
    <t>Ski wax technicians in Italy</t>
  </si>
  <si>
    <t>22, 16, 20, 12</t>
  </si>
  <si>
    <t>32, 150, 30, 22</t>
  </si>
  <si>
    <t>220, 590, 220, 110</t>
  </si>
  <si>
    <t>3500, 5200, 2100, 830</t>
  </si>
  <si>
    <t>2400, 38, 12</t>
  </si>
  <si>
    <t>290, 3, 1.9</t>
  </si>
  <si>
    <t>GC-MS/MS (6:2 FTOH, 8:2 FTOH, and 10:2FTOH); UPLC-MS/MS (PFPeA, PFHpA, PFUnDA).</t>
  </si>
  <si>
    <t>Ski wax technicians in Finland</t>
  </si>
  <si>
    <t>15, 15, 7.4, 16, 7.3, 14, 14</t>
  </si>
  <si>
    <t>700, 1200, 260, 360, 850, 710, 530</t>
  </si>
  <si>
    <t>780, 980, 290, 460, 870, 920, 660</t>
  </si>
  <si>
    <t>66000, 23000, 47000, 78000, 220000, 40000, 26000, 10000</t>
  </si>
  <si>
    <t>120, 140, 110, 120, 280, 420, 240, 86</t>
  </si>
  <si>
    <t>250, 270, 180, 280, 590, 540, 350, 140</t>
  </si>
  <si>
    <t>Otepaa</t>
  </si>
  <si>
    <t>Ski wax technicians in Estonia</t>
  </si>
  <si>
    <t>8.7, 23, 58, 41</t>
  </si>
  <si>
    <t>1301, 627, 4.8, 42, 40, 26</t>
  </si>
  <si>
    <t>190, 43, 19, 120, 260, 140</t>
  </si>
  <si>
    <t>210000, 230000, 250000, 190000, 2300, 4400</t>
  </si>
  <si>
    <t>560, 290, 45, 25, 120, 260</t>
  </si>
  <si>
    <t>110, 51, 200, 87, 920, 2000</t>
  </si>
  <si>
    <t>DF source: Table 2. LOD: NR. LOQ source: NR</t>
  </si>
  <si>
    <t>"Samples were taken from 14 elementary schools and 13 residences in Munich and the surrounding area. All rooms were naturally ventilated, and no special recommendations for ventilation had been given to the room users. Air samples were collected using glass cartridges filled with a sandwich of polyurethane foam (PUF) and XAD-2 with a constant airflow of 2.3 m3/h over approximately 3.5–5.2 h in schools during class hours and 24 h in residences."</t>
  </si>
  <si>
    <t>Munich</t>
  </si>
  <si>
    <t>Schools in Germany</t>
  </si>
  <si>
    <t>The project was funded by a grant from the Bavarian State Ministry of Public Health and Care.</t>
  </si>
  <si>
    <t>6:2 FTAC (perfluorohexyl ethylacrylate); 8:2 FTAC (perfluorooctyl ethylacrylate); 10:2 FTAC (perfluorodecyl ethylacrylate); EtFOSA (n-ethyl perfluorooctane sulfonamide); MeFOSA (n-methyl perfluorooctane sulfonamide); EtFOSE (n-ethyl perfluorooctanesulfonamido ethanol); MeFOSE (n-methyl perfluorooctanesulfonamido ethanol)</t>
  </si>
  <si>
    <t>2015</t>
  </si>
  <si>
    <t>3009894</t>
  </si>
  <si>
    <t>Fromme 2015</t>
  </si>
  <si>
    <t>0.1</t>
  </si>
  <si>
    <t>Rot-Middenvijver (2.3 km ESE from 3M)</t>
  </si>
  <si>
    <t>0.7</t>
  </si>
  <si>
    <t>Girona</t>
  </si>
  <si>
    <t>Ripoll, Girona</t>
  </si>
  <si>
    <t>0.53</t>
  </si>
  <si>
    <t>Reus, Tarragona</t>
  </si>
  <si>
    <t>Indoor air samples collected from 2 residential houses. Air samples were taken with passive samplers, consisting of XAD-4 impregnated polyurethane foam (PUF) disks in steel housings.</t>
  </si>
  <si>
    <t>Residential house (H)</t>
  </si>
  <si>
    <t>DF source: Table 6. LOD source: NR. LOQ source: third paragraph of section 3.5</t>
  </si>
  <si>
    <t>0.27</t>
  </si>
  <si>
    <t>LC-MS-MS (liquid chromatography triple quadrupole)</t>
  </si>
  <si>
    <t>"PM2.5 samples were collected using a high-volume sampler from Digitel (Madrid, Spain) and quartz fiber filters (QFF) of 150 mm in diameter were supplied by Munktell filter AB (Falun, Sweden). A sampling flow of 30 m3 h−1 was used over a time period of 24 h providing a total normalized volume of filtered air around 720 m3."</t>
  </si>
  <si>
    <t>04/2010-07/2010</t>
  </si>
  <si>
    <t>Alicante</t>
  </si>
  <si>
    <t>Elche</t>
  </si>
  <si>
    <t>Residential area of Elche</t>
  </si>
  <si>
    <t>PFBA (perfluorobutanoic acid); PFHxA (perfluorohexanoic acid); PFNA (perflourononanoic acid); PFDA (perfluorodecanoic acid); PFBS (sodium perfluoro-1-butanesulfonate); PFOA (perfluorooctanoic acid); PFHxS (sodium perfluoro-1-hexanesulfonate); 6:2 FTS (6:2 fluorotelomer sulfonate); PFOS (sodium perfluoro-1-octanesulfonate)</t>
  </si>
  <si>
    <t>1256375</t>
  </si>
  <si>
    <t>Beser et al. 2011</t>
  </si>
  <si>
    <t>0.09</t>
  </si>
  <si>
    <t>Alicante City</t>
  </si>
  <si>
    <t>Residential area of Alicante City</t>
  </si>
  <si>
    <t>Residences in Germany</t>
  </si>
  <si>
    <t>0.63</t>
  </si>
  <si>
    <t>DF Source: Table 1. LOD source: Table 1. LOQ source: NR.</t>
  </si>
  <si>
    <t>LC/MS/MS (liquid chromatography–tandem mass spectrometry)</t>
  </si>
  <si>
    <t>Analyses were performed by a commercial water analysis company, SYNLAB Analytics &amp; Services. The sampling date range is larger than 9/2018, but it is assumed that the authors only reported results from September ("We reported results from water samples obtained on 3 September 2018")</t>
  </si>
  <si>
    <t>09/2018</t>
  </si>
  <si>
    <t>contaminated by firefighting foam</t>
  </si>
  <si>
    <t>Arvidsjaur</t>
  </si>
  <si>
    <t>Private well water</t>
  </si>
  <si>
    <t>"The study was funded by the Swedish Environmental Protection Agency and Swedish Research Council FORMAS grant 2017-00875."</t>
  </si>
  <si>
    <t>PFBA (perfluorobutanoic acid); PFHxA (perfluorohexanoic acid); PFOA (perfluorooctanoic acid); PFNA (perfluorononanoic acid); PFDA (perfluorodecanoic acid); PFBS (perfluorobutane sulfonic acid); PFHxS (perfluorohexane sulfonic acid); PFOS (perfluorooctane sulfonic acid); 6:2 FTS (6:2 fluorotelomer sulfonic acid);</t>
  </si>
  <si>
    <t>2020</t>
  </si>
  <si>
    <t>6781357</t>
  </si>
  <si>
    <t>Xu et al. 2020</t>
  </si>
  <si>
    <t>Indoor air samples collected from 2 printing shops. Air samples were taken with passive samplers, consisting of XAD-4 impregnated polyurethane foam (PUF) disks in steel housings.</t>
  </si>
  <si>
    <t>Printing Shop (PRI)</t>
  </si>
  <si>
    <t>Indoor air samples collected from a powder coating service shop. Air samples were taken with passive samplers, consisting of XAD-4 impregnated polyurethane foam (PUF) disks in steel housings.</t>
  </si>
  <si>
    <t>Powder Coating Shop (COS)</t>
  </si>
  <si>
    <t>0.65</t>
  </si>
  <si>
    <t>Palafolls, Barcelona</t>
  </si>
  <si>
    <t>10.11</t>
  </si>
  <si>
    <t>2.75</t>
  </si>
  <si>
    <t>Olost, Barcelona</t>
  </si>
  <si>
    <t>31</t>
  </si>
  <si>
    <t>0.52</t>
  </si>
  <si>
    <t>Dust sampling media consisted of a cellulose extraction thimble (Whatman International) inserted between the crevice tool and vacuum tube extender of a Eureka Mighty-Mite vacuum cleaner. Arrangements were made through each building's facilities management office to ensure that study offices were not vacuumed during the sampling week. Offices and the main living area of homes were vacuumed for approximately 10 min, covering the entire floor surface area including accessible floor space under desks and the tops of immovable furniture.</t>
  </si>
  <si>
    <t>Offices</t>
  </si>
  <si>
    <t>0.39</t>
  </si>
  <si>
    <t>0.97</t>
  </si>
  <si>
    <t>0.87</t>
  </si>
  <si>
    <t>0.35</t>
  </si>
  <si>
    <t>0.90</t>
  </si>
  <si>
    <t>Geometric mean and standard deviation not reported for PFDoA due to low percentage of detection.</t>
  </si>
  <si>
    <t>30</t>
  </si>
  <si>
    <t>DF Source: Table 1; LOD Source: Table 1
LOD based on average sample volume (21.8 m^3)</t>
  </si>
  <si>
    <t>GC-PCIMS (gas chromatography−positive chemicalionization mass spectrometry)</t>
  </si>
  <si>
    <t>Sampled indoor air, particulate and gaseous phase, from each office (31 offices total) for four days (8 am Monday through 8 am Friday). Most participants reported that office windows were closed during the entire sampling period.</t>
  </si>
  <si>
    <t>Winter 2009</t>
  </si>
  <si>
    <t>Office buildings</t>
  </si>
  <si>
    <t>This research was supported in part by Grants R01ES015829 and T32ES014562 from the National Institute of Environmental Health Sciences (NIEHS)</t>
  </si>
  <si>
    <t>EtFOSA; MeFOSA; EtFOSE; MeFOSE; PFHxA (perfluorohexanoic acid); PFOA (Perfluorooctanoic acid); PFNA (perfluorononanoic acid); PFDeA;  PFHxS (perflourohexane sulfonic acid); PFOS (perflourooctane sulfonate); PFOSA (perflourooctane sulfonamide);</t>
  </si>
  <si>
    <t>1290881</t>
  </si>
  <si>
    <t>Fraser et al. 2012</t>
  </si>
  <si>
    <t>0.93</t>
  </si>
  <si>
    <t>Indoor air samples collected from 2 offices. Air samples were taken with passive samplers, consisting of XAD-4 impregnated polyurethane foam (PUF) disks in steel housings.</t>
  </si>
  <si>
    <t>Office (OF)</t>
  </si>
  <si>
    <t>853, 421, 33900</t>
  </si>
  <si>
    <t>This study aims to test the new sampling method Isolute ENV+ solid-phase extraction. Indoor samplings are experimental and outdoor samplings are used to compare its performance with classical sampling methods.</t>
  </si>
  <si>
    <t>DF source: Table 5. LOD source: Table 3. LOQ source: NR.</t>
  </si>
  <si>
    <t>8:2 fluorotelomer alcohols</t>
  </si>
  <si>
    <t>50 m3 "SPE indoor" method - A volume of 50 m3 office air was drawn through the triple cartridge at a flow rate of 0.7 m3/h. Detailed parameters appear in Table 2.</t>
  </si>
  <si>
    <t>02/2006</t>
  </si>
  <si>
    <t>Norwegian Institute for Air Research (NILU)</t>
  </si>
  <si>
    <t>"This study was partly financed by the German DAAD-project D/05/51603 and the Research Council of Norway (project DAADppp-06)."</t>
  </si>
  <si>
    <t>10:2 FTolefin (1H,1H,2H-perfluoro-1-dodecene);  NMeFOSA (N-methyl heptadecafluorooctane sulfonamide); NEtFOSA (N-ethyl heptadecafluorooctane sulfonamide); NMeFOSE (N-methyl heptadecafluorooctane sulfonamidoethanol); NEtFOSE (N-ethyl heptadecafluorooctane sulfonamidoethanol).</t>
  </si>
  <si>
    <t>1289991</t>
  </si>
  <si>
    <t>177, 248, 1090</t>
  </si>
  <si>
    <t>6:2 fluorotelomer alcohols</t>
  </si>
  <si>
    <t>558</t>
  </si>
  <si>
    <t>4:2 fluorotelomer alcohols</t>
  </si>
  <si>
    <t>20 m3 "SPE indoor" method with paraglider - a paraglider was laid out on the floor and the second 20 m3 sample was taken. Detailed parameters appear in Table 2.</t>
  </si>
  <si>
    <t>898, 1660, 57700</t>
  </si>
  <si>
    <t>5.32</t>
  </si>
  <si>
    <t>Most soil concentrations are reported in the supporting information. This study evaluated the kinetics and bioaccumulation level of PFAA from control and impacted soil in earthworms. Two soil samples were collected at a former firefighter training center at Ellsworth, South Dakota. Location of other three control and municipal samples were not described.</t>
  </si>
  <si>
    <t>LC-MS/MS (liquid chromatography tandem mass spectrometry)</t>
  </si>
  <si>
    <t>A “municipal” soil that had received long-term field application of municipal biosolids (applied at reclamation rates for 20 years for a cumulative application of 1654 Mg/ha) was characterized previously (Blaine et al. 2013. "Uptake of perfluoroalkyl acids into edible crops via land applied biosolids: Field and greenhouse studies."). The soils were collected from the surface to a depth of 0.3 m with a hand auger. All soil samples were sieved (6.3 mm) to remove large rocks and debris and stored at 4°C prior to use.</t>
  </si>
  <si>
    <t>Municipal soil with long-term biosolids application</t>
  </si>
  <si>
    <t>PFOA (perfluorooctanoate); PFNA (perfluorononanoate); PFDA (perfluorodecanoate);  PFHxS (perfluorohexane sulfonate); PFOS (perfluorooctane sulfonate)</t>
  </si>
  <si>
    <t>2851032</t>
  </si>
  <si>
    <t>Rich et al. 2015</t>
  </si>
  <si>
    <t>113</t>
  </si>
  <si>
    <t>34</t>
  </si>
  <si>
    <t>DF source: NR. LOD: Text page 5. LOQ source: NR.</t>
  </si>
  <si>
    <t>GC/MS (Gas chromatography–mass spectrometry)</t>
  </si>
  <si>
    <t>"Eight 24 h air samples (600–800 m3) were collected from April 22 through July 21, 2004 and thirty-four 24 h air samples (600–800 m3) were collected from April 3 through May 13, 2006 at Mount Bachelor Observatory (MBO). To the best of our knowledge, there are no known fluorochemical manufacturing sites near HSO or MBO."</t>
  </si>
  <si>
    <t>04/2006-05/2006</t>
  </si>
  <si>
    <t>Oregon</t>
  </si>
  <si>
    <t>Mount Bachelor</t>
  </si>
  <si>
    <t>Mount Bachelor Observatory, 2006</t>
  </si>
  <si>
    <t>Dupont for an unrestricted gift, NSF for CAREER Grant (ATM-0239823), and U.S. EPA STAR Fellowship program for funding Toby Primbs. This publication was made possible in part by grant number P30ES00210 from the National Institute of Environmental Health Sciences, NIH.</t>
  </si>
  <si>
    <t>10:2 Ftene (perfluorodecane ethylene); 12:2 Ftene (perfluurododecane ethylene); 8:2 FtAc (perfluoroctane ethyl acrylate); N-MeFOSE (N-methylperfluoroocatne sulfonamidoethanol); N-EtFOSE (N-ethylperfluorooctane sulfonamidoethanol); N-EtFOSA (N-ethylperfluorooctane sulfonamide)</t>
  </si>
  <si>
    <t>1289791</t>
  </si>
  <si>
    <t>Piekarz et al. 2007</t>
  </si>
  <si>
    <t>DF source: NR. LOD: Text page 5. LOQ source: Text page 5.</t>
  </si>
  <si>
    <t>DF source: NR. LOD: Text page 4. LOQ source: NR.</t>
  </si>
  <si>
    <t>04/2004-07/2004</t>
  </si>
  <si>
    <t>2004</t>
  </si>
  <si>
    <t>Mount Bachelor Observatory, 2004</t>
  </si>
  <si>
    <t>36.5, 58, 60.4, 51.7, 17.3, 29.6, 38.5, 17.9, 17.4</t>
  </si>
  <si>
    <t>DF source: Table 6. LOD source: NR. LOQ source: NR.</t>
  </si>
  <si>
    <t>"Classical" method: GFF (particulate phase) and PUF/XAD (gaseous phase). Detailed parameters appear in Table 2.</t>
  </si>
  <si>
    <t>04/2006</t>
  </si>
  <si>
    <t>Metropolitan Hamburg</t>
  </si>
  <si>
    <t>15.3, 18.8, 23.9, 26.1, 36.3, 16.5, 26.5, 17.3, 16.3</t>
  </si>
  <si>
    <t>15.9, 22.9, 14.2, 13, 9.2, 9.1, 9.8, 8.5, 9.8</t>
  </si>
  <si>
    <t>0.91</t>
  </si>
  <si>
    <t>Mataro, Barcelona</t>
  </si>
  <si>
    <t>Mace Head</t>
  </si>
  <si>
    <t>Mace Head (rural)</t>
  </si>
  <si>
    <t>Lleida</t>
  </si>
  <si>
    <t>Lleida Region</t>
  </si>
  <si>
    <t>DF source: Table 1. LOD and LOQ source: Table S3LOD and LOQ were defined as the minimum amount of analyte that yielded a signal-to-noise ratio of 3:1 and 10:1, respectively, and are summarized in Table S3.</t>
  </si>
  <si>
    <t>HPLC-MS-MS</t>
  </si>
  <si>
    <t>Surface soil (0-6cm) collected from field located within 1-mile radius of a fluoropolymer industry</t>
  </si>
  <si>
    <t>10/2009</t>
  </si>
  <si>
    <t>well field located on the banks of the Ohio River, immediately across from a fluoropolymer manufacturing facility that produced fluoropolymers for over five decades</t>
  </si>
  <si>
    <t>Ohio</t>
  </si>
  <si>
    <t>Washington County</t>
  </si>
  <si>
    <t>Little Hocking well field</t>
  </si>
  <si>
    <t>PFOA (perfluorooctanoic acid); PFNA (perfluorononanoic acid); PFDA (perfluorodecanoic acid)</t>
  </si>
  <si>
    <t>5079649</t>
  </si>
  <si>
    <t>Zhu 2019</t>
  </si>
  <si>
    <t>"Twelve PUF disks and eight SIP disks were deployed individually in “indoor” chambers (Tisch Environmental, Village of Cleves, OH) situated on top of book shelves (2.5-m height). The chambers are similar to ones used in other studies, 26 protected PUF and SIP disks from deposition of coarse particles. PUF disks were deployed for 120 days from December 2005 to April 2006. Duplicate PUF disks were harvested on days 14, 47, and 84 to verify reproducibility. SIP disks were deployedover the period from July to November 2006. PUF and SIP disks were collected at different intervals to investigate their uptake profile."</t>
  </si>
  <si>
    <t>12/2005-11/2006</t>
  </si>
  <si>
    <t>Library Air</t>
  </si>
  <si>
    <t>"We thank Myriam Hill and Health Canada for partially funding this work."</t>
  </si>
  <si>
    <t>Perfluoroalkyl sulfonamides; MeFOSE (N-methylperfluorooctane sulfonamidoethanol); EtFOSE (N-ethylperfluorooctane sulfonamidoethanol); MeFOSEA (N-methylperfluorooctane sulfonamide ethylacrylate);  EtFOSA (ethyl perfluorosulfonamide)</t>
  </si>
  <si>
    <t>2559425</t>
  </si>
  <si>
    <t>Shoeib et al. 2008</t>
  </si>
  <si>
    <t>Kjeller</t>
  </si>
  <si>
    <t>Kjeller (rural)</t>
  </si>
  <si>
    <t>0.077</t>
  </si>
  <si>
    <t>Industrial area of Elche</t>
  </si>
  <si>
    <t>measured concentrations in house dust and indoor air from 10 homes in Spain; Outdoor air sampling performed for purposes of comparison.  Tables 1 and 2 provide measured concentrations in the dust of the 10 houses. Results for indoor and outdoor air only provided in text from Section 3.1.2.</t>
  </si>
  <si>
    <t>DF source: First paragraph Section 3.1.2; LOD source: NR for indoor air; LOQ source: NR</t>
  </si>
  <si>
    <t>UPLC-MS/MS (ultra performance liquid chromatograph tandem mass spectrometer); GC-MS (gas chromatography mass spectrometry); GC-MS/MS (gas chromatography quattro micro mass spectrometry)</t>
  </si>
  <si>
    <t>Duplicate samples of indoor air were collected in 10 households in the Catalan province of Tarragona at about 1m above the floor.</t>
  </si>
  <si>
    <t>12/2009</t>
  </si>
  <si>
    <t>Houses in Catalonia</t>
  </si>
  <si>
    <t>The Public Health Agency, Department of Health, Generalitat de Catalunya. The Swedish Research Council Formas (216-2008-865) is acknowledged for financial support for the LC-MS/MS equipment.</t>
  </si>
  <si>
    <t>PFBS; PFHxS; PFOS (perfluorooctane sulfonate); PFBA; PFHxA; PFOA (perfluorooctanoic acid); PFNA (perfluorononanoic acid); PFDA (perfluorodecanoic acid); PFTrDA; PFTDA; PFOcDA; 5:3 FTSA (fluorotelomer saturated acid); 6:2 FTUCA (fluorotelomer unsaturated acid); 8:2 FTUCA; 10:2 FTUCA; MeFOSA; EtFOSA; MeFOSE; EtFOSE</t>
  </si>
  <si>
    <t>2095418</t>
  </si>
  <si>
    <t>Jogsten et al. 2012</t>
  </si>
  <si>
    <t>0.80</t>
  </si>
  <si>
    <t>0.66, 1.2, 11, 0.61, 6.7, 0.56, 0.53, 17, 1.4, 1.4, 1.6, 3.4, 0.51, 4, 0.79, 0.54, 0.46, 2.6, 1, 0.47, 0.54, 0.43, 0.93, 0.25, 0.1, 0.3, 0.65, 0.43, 0.47, 15, 0.73, 6.7, 0.35, 0.75, 9, 0.3</t>
  </si>
  <si>
    <t>DF source: first paragraph of Section 3.1.1; LOD source: Table 1; LOQ source: NRLOD based on a signal to noise ratio of three or three times the blank level when detected</t>
  </si>
  <si>
    <t>Dust samples were collected from ten separate homes using household vacuum cleaner dust bags, cut open with scissors and fractionated using a sieve employing 1g of dust &lt;150um for further analysis.</t>
  </si>
  <si>
    <t>0.15, 0.46, 0.25, 0.15, 0.23, 0.46, 0.59, 1.3, 0.45</t>
  </si>
  <si>
    <t>DF source: calculated from results of Table 2; LOD source: Table 2; LOQ source: NRLOD based on a signal to noise ratio of three or three times the blank level when detected</t>
  </si>
  <si>
    <t>0.038, 0.008, 0.018, 0.012, 0.009, 0.06, 0.046, 0.034, 0.023, 0.047</t>
  </si>
  <si>
    <t>0.15, 0.22, 0.39</t>
  </si>
  <si>
    <t>0.3</t>
  </si>
  <si>
    <t>Questionnaire data is available in supplementary material. Authors also wanted to assess infants’ exposure through breast milk as part of a larger study, and therefore aimed at recruiting breast-feeding mothers for the study. However, breast milk was not sampled in this study. Some secondary data appears in the discussion.</t>
  </si>
  <si>
    <t>41</t>
  </si>
  <si>
    <t>DF source: Extractor calculated using Table 2. LOD source: NR. LOQ source: Table 2.</t>
  </si>
  <si>
    <t>LC-MS (Liquid chromatography-mass spectrometry)</t>
  </si>
  <si>
    <t>(Samples were collected according to procedures described by Huber et al. study. More information on sample collection can be found in the supplementary material.) Samples were collected on two consecutive days while residences were in regularuse. House dust was collected from elevated surfaces such as bookshelves and window sills (deposited dust), using a vacuum cleaner equipped with a special forensic nozzle with a one-way filter housing placed in front of the vacuum cleaner tube. Samples were packed in a polyethylene bag and stored at below -18 degrees Celsius until sample preparation.</t>
  </si>
  <si>
    <t>02/2008-05/2008</t>
  </si>
  <si>
    <t>Households in Oslo, Norway</t>
  </si>
  <si>
    <t>"We greatly acknowledge the Research Council of Norway for financial support."</t>
  </si>
  <si>
    <t>6:2 FTUCA (6:2 fluorotelomer unsaturated carboxylic acid); 8:2 FTUCA (8:2 fluorotelomer unsaturated carboxylic acid); 10:2 FTUCA (10:2 fluorotelomer unsaturated carboxylic acid); 6:2 FTS (6:2 fluorotelomer sulfonate); 8:2 FTS (8:2 fluorotelomer sulfonate); PFOSA (perfluorooctane sulfonamide); MeFOSA (N-methylperfluorooctane sulfonamide); EtFOSA (N-ethylperfluorooctane sulfonamide); MeFOSE (2-(N-methylperfluoro-1-octanesulfonamido)- ethanol); PFBS (perfluorobutane sulfonic acid); PFHxS (perfluorohexane sulfonic acid); PFOS (perfluorooctane sulfonic acid); PFHxA (perfluorohexanoic acid); PFOA (perfluorooctanoic acid); PFNA (perfluorononanoic acid); PFDA (perfluorodecanoic acid); PFTrDA (perfluorotridecanoic acid); PFTeDA (perfluorotetradecanoic acid); EtFOSE (2-(N-ethylperfluoro-1-octanesulfonamido)- ethanol); PFBA (perfluorobutanoic acid); PFPeDA (perfluoropentadecanoic acid)</t>
  </si>
  <si>
    <t>2576635</t>
  </si>
  <si>
    <t>Haug et al. 2011</t>
  </si>
  <si>
    <t>0.12</t>
  </si>
  <si>
    <t>0.10</t>
  </si>
  <si>
    <t>perfluoroheptane sulfonic acid</t>
  </si>
  <si>
    <t>PFHpS</t>
  </si>
  <si>
    <t>0.98</t>
  </si>
  <si>
    <t>perfluorododecanoic acid</t>
  </si>
  <si>
    <t>perfluorodecane sulfonic acid</t>
  </si>
  <si>
    <t>(Samples were collected according to procedures described by Huber et al. study. More information on sample collection can be found in the supplementary material.) Samples were collected on two consecutive days while residences were in regularuse. Airborne PFCs in gaseous and particulate phase were trapped on polyurethane foam PUF-XAD2-PUF tubes using low-volume active air samplers (4 L/min per tube for 24 h). Two parallel tubes were connected to the pump to increase the amount of air sampled, giving a total volume of 11.52 m3 air sampled. Samples were packed in a polyethylene bag and stored at below -18 degrees Celsius until sample preparation.</t>
  </si>
  <si>
    <t>0.18</t>
  </si>
  <si>
    <t>2.7, 1.1, 2.6, 1.6, 1.9, 1, 1.6, 10, 1.1, 1.2, 1.3, 0.8, 2.4, 1.1, 6.6, 4.1, 1.7, 1.1, 1.2, 2.3, 4.4, 7.8</t>
  </si>
  <si>
    <t>DF source: Text section 3.5.1. LOD source: Table 1. LOQ source: NR.</t>
  </si>
  <si>
    <t>0.88</t>
  </si>
  <si>
    <t>Perfluoro-n-heptanoic acid</t>
  </si>
  <si>
    <t>Drinking water samples are a subset of samples from the Health Outcomes and Measures of the Environment (HOME) Study.</t>
  </si>
  <si>
    <t>2003</t>
  </si>
  <si>
    <t>25</t>
  </si>
  <si>
    <t>Ohio and Kentucky</t>
  </si>
  <si>
    <t>Households in Ohio and Northern Kentucky</t>
  </si>
  <si>
    <t>NIEHS Grant#:1P01ES11261</t>
  </si>
  <si>
    <t>L-PFBS (Perfluoro-1-butanesulfonic acid); L-PFHxS (Perfluoro-1-hexanesulfonic acid); L-PFOS (Perfluoro-1-octanesulfonic acid); PFOA (Perfluoro-n-octanoic acid); PFHxA (Perfluoro-n-hexanoic acid); PFNA (Perfluoro-n-nonanoic acid); PFDA (Perfluoro-n-decanoic acid); PFTrDA (Perfluoro-n-tridecanoic acid); PFTeDA (Perfluoro-n-tetradecanoic acid)</t>
  </si>
  <si>
    <t>3856458</t>
  </si>
  <si>
    <t>Dasu et al. 2017</t>
  </si>
  <si>
    <t>DF Source: First paragraph of Results and Discussion. LOD Source: Second Paragraph of Quality assurance/quality control. LOQ source: NR.</t>
  </si>
  <si>
    <t>GC-MS</t>
  </si>
  <si>
    <t>"Dust samples were collected from residences in Bavaria (Munichand nearby suburban and rural areas), Germany during 2008–2009. A total of 31 samples were taken using vacuum cleaners. Samples were sieved, transferred to clean bottles and stored in a freezer at−20 °C until analysis."</t>
  </si>
  <si>
    <t>House Dust from German Households</t>
  </si>
  <si>
    <t>"This work was supported by the China Scholarship Council."</t>
  </si>
  <si>
    <t>PFOS (perfluorooctane sulfonate); PFOA (perfluorooctanoate)</t>
  </si>
  <si>
    <t>2557268</t>
  </si>
  <si>
    <t>Xu 2013</t>
  </si>
  <si>
    <t>Secondary data appear in Table 1. Perfluoroundodecanoic acid is likely a typo (where perfluoroundecanoic acid was intended), as it is not typical nomenclature (kept author spelling).</t>
  </si>
  <si>
    <t>39</t>
  </si>
  <si>
    <t>DF source: table 2. LOD source: NR. LOQ source: table 2.</t>
  </si>
  <si>
    <t>Perfluoroundodecanoic acid</t>
  </si>
  <si>
    <t>HPLC-MS/MS (HPLC with turbo ion spray triple quadruple mass spectrometer)</t>
  </si>
  <si>
    <t>Participants’ vacuum bags were collected or contents of bag-less vacuums were emptied into a sterilized glass jar. Vacuum bags were double wrapped in aluminum foil and transported to the Wisconsin State Laboratory of Hygiene where they were stored at 4 degrees C.</t>
  </si>
  <si>
    <t>03/2008 - 04/2008</t>
  </si>
  <si>
    <t>Wisconsin</t>
  </si>
  <si>
    <t>Homes in Wisconsin</t>
  </si>
  <si>
    <t>US Environmental Protection Agency (STAR Grant Number RD-83025401-1)</t>
  </si>
  <si>
    <t>PFOS (Perfluorooctane sulfonate); PFOA (Perfluorooctanoic acid); PFHxS (Perfluorohexane sulfonate); PFNA (Perfluorononanoic Acid); PFDA (Perfluorodecanoic acid); PFTeA (Perfluorotetradecanoic acid); PFBA (Perfluorobutanoic acid); PFTrA (Perfluorotridecanoic acid); PFBS (Perfluorobutane sulfonate); PFHxA (Perfluorohexanoic acid)</t>
  </si>
  <si>
    <t>1424947</t>
  </si>
  <si>
    <t>Knobeloch et al. 2012</t>
  </si>
  <si>
    <t>Perfluoroheptane sulfonate</t>
  </si>
  <si>
    <t>Perfluorodecane sulfonate</t>
  </si>
  <si>
    <t>3, 2, 7, 11, 11, 4, 15, 4, 4, 11, 6, 2, 19, 3, 11, 5, 8, 12, 4, 2, 21, 5, 3, 4, 3, 7, 1, 31, 21, 26, 11, 11, 5, 32, 3, 14, 2, 4</t>
  </si>
  <si>
    <t>7, 37, 13, 20, 7, 4, 17, 5, 6, 10, 7, 24, 8, 10, 18, 4, 20, 30, 9, 14, 13, 9, 14, 2, 33, 18, 3, 8, 9.2, 23, 7, 14, 16, 22, 5.2, 4, 16, 11</t>
  </si>
  <si>
    <t>1, 120, 27, 2, 9, 4, 6, 5, 46, 6, 8, 1, 7, 5, 2, 5, 8, 26, 8, 48, 18, 2, 2, 24, 9, 3, 3, 2, 5, 23, 4, 4, 5, 34, 9, 2, 20</t>
  </si>
  <si>
    <t>59</t>
  </si>
  <si>
    <t>DF: First paragraph of "Neutral PFCs in Air" in Results and Discussion section. Above MDL in all samples. LOD: NR. LOQ: NR.LOD reported in supplementary material. Fig 1 provides box and whisker plots showing concentrations.</t>
  </si>
  <si>
    <t>Indoor air samples were collected from a subset of homes (n = 59). Indoor air was sampled using sorbent impregnated PUF(SIP) disk passive samplers that were deployed for∼4 weeks in participants’ bedrooms.</t>
  </si>
  <si>
    <t>DF: First paragraph of "Neutral PFCs in Air" in Results and Discussion section. LOD: NR. LOQ: NR.LOD reported in supplementary material. Fig 1 provides box and whisker plots showing concentrations.</t>
  </si>
  <si>
    <t>DF: First paragraph of "Ionic PFCs in Air" in Results and Discussion section. LOD: p. 8000. LOQ: NR.LOD reported in supplementary material. Fig 1 provides box and whisker plots showing concentrations.</t>
  </si>
  <si>
    <t>DF source: Section 3.1 PFAS water concentrations; 0.003-0.006, depending on the analyte. LOD source: Table 1</t>
  </si>
  <si>
    <t>0.40</t>
  </si>
  <si>
    <t>One flushed water sample per home was collected in a 250 ml bottle in May or June 2010 from an outside tap used to water the garden. For homes with private wells, staff determined whether the exterior tap was untreated.</t>
  </si>
  <si>
    <t>05/2010-06/2010</t>
  </si>
  <si>
    <t>Leaching PFAS from local industrial landfills as a result of manufacturing waste disposal</t>
  </si>
  <si>
    <t>Twin Cities metropolitan region</t>
  </si>
  <si>
    <t>Homes impacted by PFAS contamination in MN</t>
  </si>
  <si>
    <t>This study was funded by the Minnesota Pollution Control Agency and the Minnesota Department of Health.</t>
  </si>
  <si>
    <t>PFBA (Perfluorobutanoic acid); PFHxA (Perfluorohexanoic acid); PFOA (Perfluorooctanoic acid); PFBS (Perfluorobutane sulfonate); PFHxS (Perfluorohexanesulfonate); PFOS (Perfluorooctane sulfonate)</t>
  </si>
  <si>
    <t>4220308</t>
  </si>
  <si>
    <t>Scher et al. 2018</t>
  </si>
  <si>
    <t>Secondary data appears in introduction and discussion. Supporting information includes 25th and 75th percentiles in Figure S3.</t>
  </si>
  <si>
    <t>LOQ Units: ng/g. DF source: Table 3. LOD source: Method performance and quality control of Results and Discussion section. LOQ source: Table 3.</t>
  </si>
  <si>
    <t>0.741</t>
  </si>
  <si>
    <t>LC-MS-MS (for PFAAs; liquid chromatograph with triple quadrupole mass spectrometer); GC-MS (for FTOHs; gas chromatograph with mass spectrometer)</t>
  </si>
  <si>
    <t>House dust samples came from household vacuum cleaner bags that were collected in 2000–2001 during the U.S. Environmental Protection Agency’s Children’s Total Exposure to Persistent Pesticides and Other Persistent Organic Pollutants (CTEPP) study. The samples are from 102 homes and 10 daycare centers in North Carolina and Ohio (NC homes n = 49,  daycare centers n = 5; OH homes n = 53, daycare centers n = 5). Samples were irradiated to eliminate microbiological activity and then sieved to remove materials greater than 150 µm in diameter. Material passing the sieve was stored in amber I-CHEM (Rochester, NY) glass containers and stored at room temperature prior to analysis.</t>
  </si>
  <si>
    <t>2001</t>
  </si>
  <si>
    <t>2000</t>
  </si>
  <si>
    <t>112</t>
  </si>
  <si>
    <t>Ohio; North Carolina</t>
  </si>
  <si>
    <t>Homes and daycare centers in Ohio and North Carolina</t>
  </si>
  <si>
    <t>"The United States Environmental Protection Agency through its Office of Research and Development funded and managed the research described here."</t>
  </si>
  <si>
    <t>PFHxA (perfluorohexanoic acid); PFOA (perfluorooctanoic acid);  PFNA (perfluorononanoic acid); PFDA (perfluorodecanoic acid); PFOS (perfluorooctane sulfonate); PFHS (perfluorohexane sulfonate); PFBS (perfluorobutane sulfonate).</t>
  </si>
  <si>
    <t>1289788</t>
  </si>
  <si>
    <t>Strynar and Lindstrom 2008</t>
  </si>
  <si>
    <t>0.366</t>
  </si>
  <si>
    <t>0.187</t>
  </si>
  <si>
    <t>0.536</t>
  </si>
  <si>
    <t>2-(perfluorooctyl)ethanol</t>
  </si>
  <si>
    <t>0.437</t>
  </si>
  <si>
    <t>2-(perfluorohexyl)ethanol</t>
  </si>
  <si>
    <t>0.509</t>
  </si>
  <si>
    <t>2-(perfluorodecyl)ethanol</t>
  </si>
  <si>
    <t>0.07</t>
  </si>
  <si>
    <t>Dust sampling media consisted of a cellulose extraction thimble (Whatman International) inserted between the crevice tool and vacuum tube extender of a Eureka Mighty-Mite vacuum cleaner. Offices and the main living area of homes were vacuumed for approximately 10 min, covering the entire floor surface area including accessible floor space under desks and the tops of immovable furniture.</t>
  </si>
  <si>
    <t>Homes</t>
  </si>
  <si>
    <t>0.57</t>
  </si>
  <si>
    <t>52</t>
  </si>
  <si>
    <t>DF source: Text page 7. LOD source: NR. LOQ source: NR.</t>
  </si>
  <si>
    <t>"In 2002-2003, an indoor sampling campaign was carried out in the city of Ottawa, Canada, using PUF disk passive samplers deployed in more than 50 homes."</t>
  </si>
  <si>
    <t>2002</t>
  </si>
  <si>
    <t>Home air</t>
  </si>
  <si>
    <t>Girona Region</t>
  </si>
  <si>
    <t>Indoor air samples collected from 2 furniture shops. Air samples were taken with passive samplers, consisting of XAD-4 impregnated polyurethane foam (PUF) disks in steel housings.</t>
  </si>
  <si>
    <t>Furniture Shop (FS)</t>
  </si>
  <si>
    <t>Fort 4 (11 km SE from 3M)</t>
  </si>
  <si>
    <t>Terres de l’Ebre</t>
  </si>
  <si>
    <t>Flix, Terres de l’Ebre</t>
  </si>
  <si>
    <t>6.42</t>
  </si>
  <si>
    <t>Esparreguera, Barcelona</t>
  </si>
  <si>
    <t>Indoor air samples collected from 1 electroplating service shop. Air samples were taken with passive samplers, consisting of XAD-4 impregnated polyurethane foam (PUF) disks in steel housings.</t>
  </si>
  <si>
    <t>Electroplating Service (EP)</t>
  </si>
  <si>
    <t>El Prat de Llobregat, Barcelona</t>
  </si>
  <si>
    <t>4.67</t>
  </si>
  <si>
    <t>0.74</t>
  </si>
  <si>
    <t>Cunit, Tarragona</t>
  </si>
  <si>
    <t>Full list of chemicals in the Supplementary Materials</t>
  </si>
  <si>
    <t>57</t>
  </si>
  <si>
    <t>DF source: Text section 3.1. LOD source: Table S5. LOQ source: NR.</t>
  </si>
  <si>
    <t>UPLC-MS/MS for ionic PFAS; GC-MS for volatile PFAS</t>
  </si>
  <si>
    <t>The households were part of a Finnish population based birth cohort, LUKAS2. The samples were collected using passive air samplers.</t>
  </si>
  <si>
    <t>Children's Bedrooms in Finland</t>
  </si>
  <si>
    <t>The Swedish Research Council Formas (Grant 2012-3283-23680-71)</t>
  </si>
  <si>
    <t>6:2 FTAC (2-perfluorohexyl ethyl acrylate); 6:2 FTMAC (2-perfluorohexyl ethyl methacrylate); EtFOSE; MeFOSE; PFOS; PFHxA; PFOA; PFNA; PFDA; PFHxS; PFTrDA; PFPeDA</t>
  </si>
  <si>
    <t>3857420</t>
  </si>
  <si>
    <t>Winkens et al. 2017</t>
  </si>
  <si>
    <t>This paper is relevant but most of the relevant data are in the supplementary materials.Method detection limits are reported in the supplementary materials.</t>
  </si>
  <si>
    <t>DF source: First paragraph of section 3.3. LOD source: NR. LOQ source: NR.</t>
  </si>
  <si>
    <t>GC-MS (gas chromatography mass spectrometry); UPLC-MS/MS (ultra performance liquid chromatography tandem mass spectrometry)</t>
  </si>
  <si>
    <t>"The participants were instructed not to vacuum clean the room at least a week before sampling. A polyester sampling sock (allied filter fabrics PTY Ltd., Australia) was imposed into the nozzle of a vacuum cleaner (Volta U4406), with which the entire floor of the child's bedroom was vacuum cleaned. Each collected sample was scraped off the sock, folded into aluminum foil and thereafter kept in a small sealable polyethylene plastic bag, which was shipped cooled and stored at -21 °C until extraction."</t>
  </si>
  <si>
    <t>65</t>
  </si>
  <si>
    <t>Children's bedrooms in Finland</t>
  </si>
  <si>
    <t>"The Swedish Research Council FORMAS (Grant 2012-3283-23680-71) for funding."</t>
  </si>
  <si>
    <t>PFBS; 1-PFHxS; sum-PFHxS; 1-PFOS; sum-PFOS; PFBA; PFHxA; 1-PFOA; sum-PFOA; PFNA; PFDA; PFTrDA; PFTeDA; 1-FOSA; 1-EtFOSA; 1-MeFOSAA; 1-EtFOSAA; 6:2 FTSA; 8:2 FTSA; 6:2 monoPAP; 8:2 monoPAP; 6:2 diPAP; 8:2 diPAP; EtFOSA; MeFOSA; EtFOSE; MeFOSE (full names not available)</t>
  </si>
  <si>
    <t>5079698</t>
  </si>
  <si>
    <t>Winkens et al. 2018</t>
  </si>
  <si>
    <t>MDLs for carpet were defined as the average procedural blank level + 3xstandard deviation (n = 6) or the amount of chemicals generating a signal-to-noise ratio of 5 if compound was not detected in the procedural blanks. The MDLs for dust were defined as the average dust field blank level + 3xstandard deviation (n = 20) or the PFAS amount generating a signal-to-noise ratio of 5 if a PFAS was not detected in the dust field blanks (See Table S3).</t>
  </si>
  <si>
    <t>DF: Table 2. LOD: NR. LOQ: NR.</t>
  </si>
  <si>
    <t>0.89</t>
  </si>
  <si>
    <t>UPLC-MS (ultrahigh performance liquid chromatography coupled to a triple quadrupole mass spectrometer); GC-MS (gas chromatography mass spectrometry)</t>
  </si>
  <si>
    <t>Indoor dust was collected using a Eureka Mighty Mite (Model 3670) vacuum cleaner equipped with nylon socks (25 um pore size, Allied Filter Fabrics, Australia) mounted on the attachment tube. An area of 2m x 2m (4m2) in the center of each classroom was vacuumed for 5 min. The dust collected was then weighted and kept in the sock, which was tied with a rubber band and wrapped in aluminum foil. The samples were stored at -20C until analysis.</t>
  </si>
  <si>
    <t>18</t>
  </si>
  <si>
    <t>California</t>
  </si>
  <si>
    <t>Childcare Centers in California</t>
  </si>
  <si>
    <t>PFPrS; PFBS; PFHxS; PFOS; PFECHS; Cl-PFOS; FOSA; MeFOSA; EtFOSA; MeFOSE; EtFOSE; 6:2 FTAcr; 8:2 FTAcr; 8:2 FTMAcr; PFBA; PFHxA; PFOA; PFNA; PFDA; PFTrDA; PFTeDA; PFHxDA; 4:2 FTSA; 6:2 PFSA; 8:2 PFSA; 6:2 FTCA; 8:2 FTCA; 10:2 FTCA</t>
  </si>
  <si>
    <t>6546745</t>
  </si>
  <si>
    <t>Wu et al. 2020</t>
  </si>
  <si>
    <t>Catalonia Region (overall)</t>
  </si>
  <si>
    <t>0.43</t>
  </si>
  <si>
    <t>Catalonia outdoor air</t>
  </si>
  <si>
    <t>Castellar del Valles, Barcelona</t>
  </si>
  <si>
    <t>7.6</t>
  </si>
  <si>
    <t>Indoor air samples collected from 1 carpet shop. Air samples were taken with passive samplers, consisting of XAD-4 impregnated polyurethane foam (PUF) disks in steel housings.</t>
  </si>
  <si>
    <t>Carpet Shop (CAS)</t>
  </si>
  <si>
    <t>Cardedeu, Barcelona</t>
  </si>
  <si>
    <t>Indoor air samples collected from one car selling shop. Air samples were taken with passive samplers, consisting of XAD-4 impregnated polyurethane foam (PUF) disks in steel housings.</t>
  </si>
  <si>
    <t>Car Selling Shop (CAR)</t>
  </si>
  <si>
    <t>Calaf, Barcelona</t>
  </si>
  <si>
    <t>Burchtse Weel (3 km SE from 3M)</t>
  </si>
  <si>
    <t>5.41</t>
  </si>
  <si>
    <t>Blanes, Girona</t>
  </si>
  <si>
    <t>Barcelona Region</t>
  </si>
  <si>
    <t>0.79</t>
  </si>
  <si>
    <t>Balaguer, Lleida</t>
  </si>
  <si>
    <t>Indoor air samples collected from 2 auto body shops. Air samples were taken with passive samplers, consisting of XAD-4 impregnated polyurethane foam (PUF) disks in steel housings.</t>
  </si>
  <si>
    <t>Auto body Shop (ABS)</t>
  </si>
  <si>
    <t>180</t>
  </si>
  <si>
    <t>firefighting foam contamination</t>
  </si>
  <si>
    <t>Airport drinking water</t>
  </si>
  <si>
    <t>perfluoropentane sulfonic acid</t>
  </si>
  <si>
    <t>PFPeS</t>
  </si>
  <si>
    <t>97</t>
  </si>
  <si>
    <t>16</t>
  </si>
  <si>
    <t>GC-MS (gas chromatograph-mass spectrometry)</t>
  </si>
  <si>
    <t>"Samples were taken continuously for three (Monday-Thursday) and four (Thursday-Monday) days using high volume air samplers."</t>
  </si>
  <si>
    <t>04/2007-05/2008</t>
  </si>
  <si>
    <t>Air samples from the Barsbuttel monitoring site</t>
  </si>
  <si>
    <t>"A.D. was funded by the scholarship program of the German Federal Environmental Foundation (Deutsche Bundessitftung, Umwelt, DBU)."</t>
  </si>
  <si>
    <t>12:2 FTOH; SFTOH; 6:2 FTA; 8:2 FTA; 10:2 FTA; SFTA; MeFBSA; MeFOSA; Me2FOSA; EtFOSA; PFOSA; SFASA; MeFBSE; MeFOSE; EtFOSE; SFASE</t>
  </si>
  <si>
    <t>2592927</t>
  </si>
  <si>
    <t>Dreyer et al. 2009</t>
  </si>
  <si>
    <t>PFC concentrations are in Tables S3 and S4.</t>
  </si>
  <si>
    <t>DF source: Figure 2. MDL source: QA/QC paragraph of experimental section. "Method detection limits (MDLs) were calculated as 3 times signal-to-noise for each compound in the actual air samples"</t>
  </si>
  <si>
    <t>GC/PCI-MS [FTOHs], LC-(-)ESI-MS/MS [PFPeA, PFHpA]</t>
  </si>
  <si>
    <t>Sorbent-impregnated polyurethane foam (SIP) disk passive air samplers were used to measure PFCs. SIP disk samples were stored at -20°C until analysis. "The existing passive sampler configuration results in the collection of mainly gas-phase contaminants."</t>
  </si>
  <si>
    <t>06/2009-08/2009</t>
  </si>
  <si>
    <t>Municipal solid waste landfills</t>
  </si>
  <si>
    <t>Ontario</t>
  </si>
  <si>
    <t>Air samples from landfills</t>
  </si>
  <si>
    <t>"We thank the Chemicals Management Plan (Government of Canada) for partial funding."</t>
  </si>
  <si>
    <t>MeFOSA (N-methyl perfluorooctane sulfonamide) ; EtFOSA (N-ethyl perfluorooctane sulfonamide); MeFOSE (N-methyl perfluorooctane sulfonamidoethanol); EtFOSE (N-ethyl perfluorooctane sulfonamidoethanol); PFOS (Perfluorooctane sulfonic acid);  PFBA (Perfluorobutanoic acid); PFHxA (Perfluorohexanoic acid); PFOA (Perfluorooctanoic acid); PFNA (Perfluorononanoic acid); PFDA Perfluorodecanoic acid); PFTeDA (Perfluorotetradecanoic acid) ; PFBS (perfluorobutane sulfonic acid); (perfluorohexane sulfonic acid); PFOSA (perfluorooctane sulfonamide)</t>
  </si>
  <si>
    <t>2325317</t>
  </si>
  <si>
    <t>Ahrens et al. 2011</t>
  </si>
  <si>
    <t>06/2009-09/2009</t>
  </si>
  <si>
    <t>Wastewater treatment plant</t>
  </si>
  <si>
    <t>Air samples from a wastewater treatment plant</t>
  </si>
  <si>
    <t>Detection limits, IDLs and MDLs, provided did not match units in Tables for reported stats.</t>
  </si>
  <si>
    <t>DF source: Table 4. LOD source: Paragraph entitled "Detection limits" in the Materials and Methods section. LOQ source: NR.Paragraph entitled "Detection limits", p. 3005 reported IDLS based on the least detectable amount of gas chromatograph were 400 pg on column</t>
  </si>
  <si>
    <t>0.875</t>
  </si>
  <si>
    <t>Passive air samples were collected at an active monitoring site for the Rhode Island Department of Environmental Management. Passive air samplers were colocated and deployed on top of the roof at height of 1m. Passive polyethylene sheets were deployed for 2, 4, 8, 16, and 32 d. Active air samples were samples were sampled continuously for 48 hours each day during the 32-day experiment.</t>
  </si>
  <si>
    <t>04/2016</t>
  </si>
  <si>
    <t>Rhode Island</t>
  </si>
  <si>
    <t>Providence</t>
  </si>
  <si>
    <t>Air Monitoring Site in Eastern Providence</t>
  </si>
  <si>
    <t>The present study was partially supported by the National Institute of Environmental Health Sciences (grant P42ES027706).</t>
  </si>
  <si>
    <t>MeFOSA (N-methyl perfluorooctane sulfonamide); EtFOSA (N-ethyl perfluorooctane sulfonamide); MeFOSE (N-methyl perfluorooctane sulfonamidoethanol); EtFOSE (N-ethyl perfluorooctane sulfonamidoethanol); 8:2 FTAcr (8:2 fluorotelomer acrylate); 10:2 FTAcr (10:2 fluorotelomer acrylate)</t>
  </si>
  <si>
    <t>5186322</t>
  </si>
  <si>
    <t>Dixon-Anderson and Lohmann 2018</t>
  </si>
  <si>
    <t>DF source: Table 4. LOD source: Paragraph entitled "Detection limits" in the Materials and Methods section. LOQ source: NR.Paragraph entitled "Detection limits", p. 3005 reported IDLS based on the least detectable amount of gas chromatograph were 100 pg on column</t>
  </si>
  <si>
    <t>DF source: NR. LOD source: Paragraph entitled "Detection limits" in the Materials and Methods section. LOQ source: NR.Paragraph entitled "Detection limits", p. 3005 reported IDLS based on the least detectable amount of gas chromatograph were &lt;=30 pg on column</t>
  </si>
  <si>
    <t>15, 19, 12, 31, 4.6, 12, 16</t>
  </si>
  <si>
    <t>9.8, 27, 12, 9.4, 12, 5.7, 9.5, 5.8</t>
  </si>
  <si>
    <t>7.1, 11, 7, 19, 3.1, 11, 11</t>
  </si>
  <si>
    <t>Abrera, Barcelona</t>
  </si>
  <si>
    <t>5.17</t>
  </si>
  <si>
    <t>3M fluorochemical plant</t>
  </si>
  <si>
    <t>3M Fluorochemical Plant</t>
  </si>
  <si>
    <t>lecture rooms (LR)</t>
  </si>
  <si>
    <t>DF Source: Table 1 (overall 26 of 27 indoor air samples detected); LOD Source: 3rd paragraph under "2.7 QA/QC section"</t>
  </si>
  <si>
    <t>laboratory rooms (Lab)</t>
  </si>
  <si>
    <t>DF Source: Table 1DF Source: Table 1 (overall 26 of 27 indoor air samples detected); LOD Source: 3rd paragraph under "2.7 QA/QC section"</t>
  </si>
  <si>
    <t>9</t>
  </si>
  <si>
    <t>homes of the volunteers working in the sampled offices (H)</t>
  </si>
  <si>
    <t>76, 66, 81, 88, 112, 108, 37, 33</t>
  </si>
  <si>
    <t>05/19/2005-06/02/2005</t>
  </si>
  <si>
    <t>gaseous</t>
  </si>
  <si>
    <t>Waldhof</t>
  </si>
  <si>
    <t>Waldhof (rural)</t>
  </si>
  <si>
    <t>95, 86, 29, 29, 125, 114, 18, 17</t>
  </si>
  <si>
    <t>18, 24, 7.2, 11, 40, 45, 3.3, 3.6</t>
  </si>
  <si>
    <t>25, 22, 27, 29, 32, 26, 12, 10</t>
  </si>
  <si>
    <t>106, 110, 275, 204, 207, 73, 82, 62, 73, 93, 110, 84, 64</t>
  </si>
  <si>
    <t>0.92</t>
  </si>
  <si>
    <t>55, 56, 94, 94, 145, 149, 35, 42, 33, 36, 50, 46, 42, 42</t>
  </si>
  <si>
    <t>32, 29, 81, 60, 115, 117, 22, 28, 33, 40, 57, 50, 47, 40</t>
  </si>
  <si>
    <t>29, 28, 93, 55, 57, 20, 26, 19, 23, 28, 35, 24, 16</t>
  </si>
  <si>
    <t>34, 13, 14, 15, 26, 16, 6, 32, 5.8, 3.5, 38, 13, 17, 26, 31, 22, 7, 54, 127, 52, 30, 56, 91, 47, 17, 96</t>
  </si>
  <si>
    <t>DF: First paragraph of 3.1 PFC Concentrations, Table 2. LOD: Section 2.4. LOQ: Section 2.4.</t>
  </si>
  <si>
    <t>Gas-phase concentrations</t>
  </si>
  <si>
    <t>2.8, 15, 3.5, 5.7, 2.1, 6.7, 29, 1.4, 2.3, 1.8, 1.4, 5, 8.6, 5.8, 5.7, 3.3, 15, 13, 11, 56, 13, 16, 8.2, 28, 130</t>
  </si>
  <si>
    <t>DF: Table 1; First paragraph of 3.1 PFC Concentrations. LOD: Section 2.4. LOQ: Section 2.4.</t>
  </si>
  <si>
    <t>gas-phase</t>
  </si>
  <si>
    <t>High-volume air samples were collected during a an expedition of an icebreaker ship from Gothenburg, Sweden to Barrow, Alaska. Air samples were collected daily from July 6 to 27 over a 24-h period with sample volumes of approximately 300m3 using a modified PS-1 type sampler. The sampling train comprised a glass fiber filter for particle phase collection followed by a polyurethane foam (PUF)/XAD-2 sandwich for trapping gas-phase compounds. The sandwich consisted of 10 g of XAD-2 resin between two PUF plugs [80 mm diameter, 75 mm thick (top), 15mmthick (bottom)]. The average ambient air temperatures during sampling were in the range from 0 to +15 °C with a mean of 5.2 °C. Surface water temperatures were in the range from -1.5 to 12 °C with a mean of 3.9 °C.</t>
  </si>
  <si>
    <t>0.55</t>
  </si>
  <si>
    <t>11</t>
  </si>
  <si>
    <t>ug/kg</t>
  </si>
  <si>
    <t>DF source: Table 2; 0.008 to 0.033, depending on the analyte. LOD source: Table 2</t>
  </si>
  <si>
    <t>Soil samples taken from within the garden planting area during the 2010 growing season. MDH used information from the pre-planting survey (see Section 2.2.4) to ensure that the soil was not from purchased seedling soil or seed starter mix.</t>
  </si>
  <si>
    <t>Garden soil outside ground water contamination area</t>
  </si>
  <si>
    <t>Garden soil inside ground water contamination area</t>
  </si>
  <si>
    <t>Detection limits (LODs) were set as a concentration with a signal-to-noise ratio (S/N) of 3 extrapolated from an injection of the lowest concentration standard. For analytes with no blank contamination observed, method quantitationlimits (MQLs) were set as an extrapolated concentration witha S/N of 10.</t>
  </si>
  <si>
    <t>02/2005-03/2005</t>
  </si>
  <si>
    <t>first sampling period</t>
  </si>
  <si>
    <t>Most of the relevant primary data and method reporting limits (MRLs) are provided in the SI file. Aim of the study was to examine treatment processes on removal of PFAS in effluent for drinking water.</t>
  </si>
  <si>
    <t>MRL reported in text conflict: 10 ng/L vs 30 ng/L. MRL reported from text (p.249): "The MRLs in this study (Table S3) were much lower than the EPA method for UCMR 3, which are 10 ng/L for PFHpA, 20 ng/L for PFOA, and 40 ng/L for PFOS (USEPA, 2012)." vs "However, none of the finished water samples exceeded the MRLs of 20, 90, and 30 ng/L for PFNA, PFBS, and PFHpA, respectively, on the UCMR 3 list."; Used MRL of 10ng/L as this made most sense with discussion of reported values.</t>
  </si>
  <si>
    <t>LC-MS/MS (liquid-chromatography tandem mass-spectrometry)</t>
  </si>
  <si>
    <t>Finished or potable reuse product waters were evaluated at 15 treatment systems: Utilities 4, 5, 7, 8, and 10-20 (Table 1). Utilities details may be provided in Table S2</t>
  </si>
  <si>
    <t>finished drinking water, treated at a wastewater treatment plant</t>
  </si>
  <si>
    <t>Finished Drinking Water - Utility 5</t>
  </si>
  <si>
    <t>The Water Research Foundation (WaterRF#4322), the New Jersey Department of Environmental Protection (NJDEP), the Colorado School of Mines Edna Bailey Sussman Foundation, and the Southern Nevada Water Authority (SNWA) Summer Hire program for financial support for this project.</t>
  </si>
  <si>
    <t>PFBA (perfluorobutanoic acid); PFHxA; PFOA (perfluorooctanoicacid); PFNA ( perfluorononanoic acid); PFDA (perfluorodecanoic acid); PFBS (perfluorobutane sulfonic acid); PFHxS (perfluorohexane sulfonic acid); PFOS (perfluorooctane sulfonic acid); PFBS (perfluorobutane sulfonic acid)</t>
  </si>
  <si>
    <t>2325327</t>
  </si>
  <si>
    <t>Appleman et al. 2014</t>
  </si>
  <si>
    <t>New Jersey</t>
  </si>
  <si>
    <t>Finished Drinking Water - Utility 19</t>
  </si>
  <si>
    <t>Finished Drinking Water - Utility 16</t>
  </si>
  <si>
    <t>Finished Drinking Water - Utility 14</t>
  </si>
  <si>
    <t>dining areas (DA)</t>
  </si>
  <si>
    <t>computer room (CR)</t>
  </si>
  <si>
    <t>0.4</t>
  </si>
  <si>
    <t>Bottled Water</t>
  </si>
  <si>
    <t>Vella</t>
  </si>
  <si>
    <t>Vella Water samples</t>
  </si>
  <si>
    <t>The bottled water samples were purchased from different supermarkets and retail stores in their original containers from the Barcelona metropolitan area.</t>
  </si>
  <si>
    <t>Bottled water</t>
  </si>
  <si>
    <t>0.47</t>
  </si>
  <si>
    <t>"The bottled water samples were purchased from different supermarkets and retail stores in their original containers"</t>
  </si>
  <si>
    <t>0.05</t>
  </si>
  <si>
    <t>Bottled water samples were purchased from different supermarkets and retail stores in their original containers.</t>
  </si>
  <si>
    <t>0.17</t>
  </si>
  <si>
    <t>bottled water</t>
  </si>
  <si>
    <t>German Mineral Bottled Water</t>
  </si>
  <si>
    <t>Area total aerosol</t>
  </si>
  <si>
    <t>Respirable aerosol was collected with a 25 mm SKC 225-01-01 aluminium cyclone operating at an air flow of 2.3 L min-1. There were 7 collection sites because Val de Fiemme, Italy, Oslo, Norway and Fallun, Sweden hosted world cups 2x during the time period. The air sampling was performed at 10 total World Cup competitions during 2007–2010, normally covering 2 to 3 days of waxing at each site.</t>
  </si>
  <si>
    <t>Area respirable aerosol</t>
  </si>
  <si>
    <t>Inhalable aerosol was collected using a GSP sampler with an air flow of 3.5 L min-1. There were 7 collection sites because Val de Fiemme, Italy, Oslo, Norway and Fallun, Sweden hosted world cups 2x during the time period. The air sampling was performed at 10 total World Cup competitions during 2007–2010, normally covering 2 to 3 days of waxing at each site.</t>
  </si>
  <si>
    <t>Area inhalable aerosol</t>
  </si>
  <si>
    <t>DF source: First paragraph section 3.2. LOD source: Fig 2. LOQ source: NR.</t>
  </si>
  <si>
    <t>Perfluoroundecanoate</t>
  </si>
  <si>
    <t>High performance liquid chromatography using a reversed-phase column.</t>
  </si>
  <si>
    <t>Agricultural soil was obtained from the United States Department of Agriculture–Agricultural Research Service (USDA–ARS) Beltsville Agricultural Research Center (BARC).Sandy clay loam soil was obtained from plots at a depth of 0–20 cm. Biosolids from Back River wastewater treatment plant.</t>
  </si>
  <si>
    <t>2005-2008</t>
  </si>
  <si>
    <t>Agricultural soil amended with biosolids</t>
  </si>
  <si>
    <t>Maryland</t>
  </si>
  <si>
    <t>Baltimore</t>
  </si>
  <si>
    <t>Soil from Beltsville Agricultural Research Center</t>
  </si>
  <si>
    <t>This study was supported in part by the Johns Hopkins Center for a Livable Future and by National Institute of Environmental Health Sciences Grants R01ES015445, R01ES020889, and their supplements.</t>
  </si>
  <si>
    <t>PFBA (Perfluorobutanoate); PFHxA (Perfluorohexanoate); PFOA, (Perfluorooctanoate); PFNA (Perfluorononanoate); PFDA (Perfluorodecanoate); PFBS (Perfluorobutane sulfonate); PFHxS (Perfluorohexane sulfonate); PFOS (Perfluorooctane sulfonate); PFOSA (Perfluorooctane sulfonamide).</t>
  </si>
  <si>
    <t>2539072</t>
  </si>
  <si>
    <t>Venkatesan and Halden 2014</t>
  </si>
  <si>
    <t>Points</t>
  </si>
  <si>
    <t>Standard Error</t>
  </si>
  <si>
    <t>P50</t>
  </si>
  <si>
    <t>Set</t>
  </si>
  <si>
    <t>Sample Size</t>
  </si>
  <si>
    <t>Notes on DF, LOD, LOQ</t>
  </si>
  <si>
    <t>Units of LOD and LOQ (from pulldown list)</t>
  </si>
  <si>
    <t>LOQ (method reporting limit)</t>
  </si>
  <si>
    <t>LOD (method detection limit)</t>
  </si>
  <si>
    <t>DF reported, or calculated by extractor?</t>
  </si>
  <si>
    <t>DF</t>
  </si>
  <si>
    <t>DF Value Category</t>
  </si>
  <si>
    <t>Chem name</t>
  </si>
  <si>
    <t>Analytical methods</t>
  </si>
  <si>
    <t>Notes on data sampling</t>
  </si>
  <si>
    <t>Data time period</t>
  </si>
  <si>
    <t>Data end year</t>
  </si>
  <si>
    <t>Data start year</t>
  </si>
  <si>
    <t>Number of participants in human data</t>
  </si>
  <si>
    <t>Number of collection sites</t>
  </si>
  <si>
    <t>Impacted site name</t>
  </si>
  <si>
    <t>Location type (from pulldown list)</t>
  </si>
  <si>
    <t>Medium sub-matrix</t>
  </si>
  <si>
    <t>City</t>
  </si>
  <si>
    <t>Pop / Geo desc</t>
  </si>
  <si>
    <t>Funding src</t>
  </si>
  <si>
    <t>Questionnaire data?</t>
  </si>
  <si>
    <t>Other PFASs</t>
  </si>
  <si>
    <t>Relevant data on other PFAS?</t>
  </si>
  <si>
    <t>Relevant secondary data?</t>
  </si>
  <si>
    <t>Relevant data ONLY in SI, not main article?</t>
  </si>
  <si>
    <t>Relevant data in SI?</t>
  </si>
  <si>
    <t>Cohort name</t>
  </si>
  <si>
    <t>Relevant cohort data?</t>
  </si>
  <si>
    <t>Relevant data from US, Canada, Europe?</t>
  </si>
  <si>
    <t>Relevant extractable values in main article for limits, detection frequencies, or stats?</t>
  </si>
  <si>
    <t>Relevant study?</t>
  </si>
  <si>
    <t>Main article's full text available in HERO and in English?</t>
  </si>
  <si>
    <t>Publication year</t>
  </si>
  <si>
    <t>HERO ID</t>
  </si>
  <si>
    <t>Study Name (in litstream)</t>
  </si>
  <si>
    <t>Inhalation Rate (m3/day)</t>
  </si>
  <si>
    <t>Fraction Time Indoors (h/day)</t>
  </si>
  <si>
    <t>Fraction Time Outdoors (h/day)</t>
  </si>
  <si>
    <t>Inhalation AF</t>
  </si>
  <si>
    <t>Inhalation</t>
  </si>
  <si>
    <t>Soil Ingestion (g/day)</t>
  </si>
  <si>
    <t>Soil AF</t>
  </si>
  <si>
    <t>140</t>
  </si>
  <si>
    <t>29</t>
  </si>
  <si>
    <t>21</t>
  </si>
  <si>
    <t>28</t>
  </si>
  <si>
    <t>56</t>
  </si>
  <si>
    <t>54</t>
  </si>
  <si>
    <t>32</t>
  </si>
  <si>
    <t>15</t>
  </si>
  <si>
    <t>58</t>
  </si>
  <si>
    <t>70</t>
  </si>
  <si>
    <t>184</t>
  </si>
  <si>
    <t>181</t>
  </si>
  <si>
    <t>19</t>
  </si>
  <si>
    <t>arithmetic mean.1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</si>
</sst>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i/>
      <sz val="11"/>
      <color theme="1"/>
      <name val="Calibri"/>
      <family val="2"/>
      <scheme val="minor"/>
    </font>
    <font>
      <sz val="11"/>
      <name val="Calibri"/>
      <family val="2"/>
      <scheme val="minor"/>
    </font>
    <font>
      <sz val="24"/>
      <color theme="1"/>
      <name val="Calibri"/>
      <family val="2"/>
      <scheme val="minor"/>
    </font>
    <font>
      <sz val="10"/>
      <name val="MS Sans Serif"/>
      <family val="2"/>
    </font>
    <font>
      <u/>
      <sz val="10"/>
      <color indexed="12"/>
      <name val="MS Sans Serif"/>
      <family val="2"/>
    </font>
    <font>
      <u/>
      <sz val="11"/>
      <color rgb="FF0000FF"/>
      <name val="Calibri"/>
      <family val="2"/>
    </font>
    <font>
      <sz val="11"/>
      <color rgb="FF000000"/>
      <name val="Calibri"/>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rgb="FFCEB59A"/>
        <bgColor indexed="64"/>
      </patternFill>
    </fill>
    <fill>
      <patternFill patternType="solid">
        <fgColor rgb="FFC38649"/>
        <bgColor indexed="64"/>
      </patternFill>
    </fill>
    <fill>
      <patternFill patternType="solid">
        <fgColor theme="2"/>
        <bgColor indexed="64"/>
      </patternFill>
    </fill>
    <fill>
      <patternFill patternType="solid">
        <fgColor rgb="FFFF0000"/>
        <bgColor indexed="64"/>
      </patternFill>
    </fill>
    <fill>
      <patternFill patternType="solid">
        <fgColor theme="0" tint="-0.14999847407452621"/>
        <bgColor indexed="64"/>
      </patternFill>
    </fill>
    <fill>
      <patternFill patternType="solid">
        <fgColor rgb="FF67AFDB"/>
        <bgColor indexed="64"/>
      </patternFill>
    </fill>
    <fill>
      <patternFill patternType="solid">
        <fgColor theme="8" tint="0.79998168889431442"/>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4" fillId="0" borderId="0"/>
    <xf numFmtId="0" fontId="5" fillId="0" borderId="0" applyNumberFormat="0" applyFill="0" applyBorder="0" applyAlignment="0" applyProtection="0"/>
    <xf numFmtId="0" fontId="7" fillId="0" borderId="0"/>
  </cellStyleXfs>
  <cellXfs count="31">
    <xf numFmtId="0" fontId="0" fillId="0" borderId="0" xfId="0"/>
    <xf numFmtId="0" fontId="2" fillId="0" borderId="0" xfId="0" applyFont="1"/>
    <xf numFmtId="0" fontId="3" fillId="0" borderId="0" xfId="0" applyFont="1"/>
    <xf numFmtId="0" fontId="0" fillId="0" borderId="0" xfId="0" applyFont="1"/>
    <xf numFmtId="0" fontId="0" fillId="0" borderId="0" xfId="0" applyAlignment="1">
      <alignment horizontal="left"/>
    </xf>
    <xf numFmtId="0" fontId="0" fillId="0" borderId="0" xfId="0" applyAlignment="1">
      <alignment horizontal="right"/>
    </xf>
    <xf numFmtId="0" fontId="0" fillId="0" borderId="0" xfId="0" applyAlignment="1">
      <alignment horizontal="center" vertical="center" wrapText="1"/>
    </xf>
    <xf numFmtId="0" fontId="0" fillId="0" borderId="0" xfId="0" applyAlignment="1">
      <alignment horizontal="right" vertical="center" wrapText="1"/>
    </xf>
    <xf numFmtId="0" fontId="0" fillId="0" borderId="0" xfId="0" applyAlignment="1">
      <alignment horizontal="left" wrapText="1"/>
    </xf>
    <xf numFmtId="0" fontId="0" fillId="5" borderId="0" xfId="0" applyFill="1"/>
    <xf numFmtId="0" fontId="0" fillId="5" borderId="0" xfId="0" applyFill="1" applyAlignment="1">
      <alignment horizontal="left"/>
    </xf>
    <xf numFmtId="0" fontId="6" fillId="0" borderId="0" xfId="2" applyFont="1"/>
    <xf numFmtId="0" fontId="0" fillId="0" borderId="0" xfId="0" applyFill="1" applyAlignment="1">
      <alignment horizontal="left"/>
    </xf>
    <xf numFmtId="0" fontId="0" fillId="0" borderId="0" xfId="0" applyFill="1"/>
    <xf numFmtId="11" fontId="0" fillId="0" borderId="0" xfId="0" applyNumberFormat="1" applyFill="1"/>
    <xf numFmtId="0" fontId="0" fillId="0" borderId="0" xfId="0" applyFill="1" applyAlignment="1">
      <alignment horizontal="right"/>
    </xf>
    <xf numFmtId="0" fontId="1" fillId="0" borderId="0" xfId="0" applyFont="1"/>
    <xf numFmtId="0" fontId="0" fillId="6" borderId="0" xfId="0" applyFill="1" applyAlignment="1">
      <alignment horizontal="left"/>
    </xf>
    <xf numFmtId="0" fontId="0" fillId="6" borderId="0" xfId="0" applyFill="1"/>
    <xf numFmtId="0" fontId="0" fillId="0" borderId="1" xfId="0" applyBorder="1"/>
    <xf numFmtId="0" fontId="0" fillId="2" borderId="1" xfId="0" applyFont="1" applyFill="1" applyBorder="1"/>
    <xf numFmtId="0" fontId="0" fillId="7" borderId="1" xfId="0" applyFont="1" applyFill="1" applyBorder="1"/>
    <xf numFmtId="0" fontId="0" fillId="3" borderId="1" xfId="0" applyFill="1" applyBorder="1"/>
    <xf numFmtId="0" fontId="0" fillId="4" borderId="1" xfId="0" applyFill="1" applyBorder="1"/>
    <xf numFmtId="0" fontId="0" fillId="8" borderId="1" xfId="0" applyFill="1" applyBorder="1"/>
    <xf numFmtId="0" fontId="7" fillId="0" borderId="0" xfId="3"/>
    <xf numFmtId="0" fontId="7" fillId="2" borderId="0" xfId="3" applyFill="1"/>
    <xf numFmtId="0" fontId="0" fillId="0" borderId="1" xfId="0" applyFill="1" applyBorder="1"/>
    <xf numFmtId="0" fontId="0" fillId="9" borderId="1" xfId="0" applyFill="1" applyBorder="1"/>
    <xf numFmtId="0" fontId="0" fillId="10" borderId="1" xfId="0" applyFill="1" applyBorder="1"/>
    <xf numFmtId="0" fontId="7" fillId="0" borderId="0" xfId="3" applyNumberFormat="1"/>
  </cellXfs>
  <cellStyles count="4">
    <cellStyle name="Hyperlink 2" xfId="2" xr:uid="{BA79CC6B-B4A5-44E8-8A0A-7F3A57C083B0}"/>
    <cellStyle name="Normal" xfId="0" builtinId="0"/>
    <cellStyle name="Normal 2" xfId="1" xr:uid="{AB0D8024-7C30-44F6-94CF-C131C990A2EC}"/>
    <cellStyle name="Normal 3" xfId="3" xr:uid="{25099A64-8DCF-4BE2-94D3-5F72D64B1F2B}"/>
  </cellStyles>
  <dxfs count="0"/>
  <tableStyles count="0" defaultTableStyle="TableStyleMedium2" defaultPivotStyle="PivotStyleLight16"/>
  <colors>
    <mruColors>
      <color rgb="FF67AF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D68F8-33EF-496F-8CD8-74890845B65D}">
  <sheetPr>
    <tabColor theme="0"/>
  </sheetPr>
  <dimension ref="A1:C24"/>
  <sheetViews>
    <sheetView showGridLines="0" workbookViewId="0">
      <selection activeCell="A27" sqref="A27"/>
    </sheetView>
  </sheetViews>
  <sheetFormatPr defaultRowHeight="14.4" x14ac:dyDescent="0.55000000000000004"/>
  <cols>
    <col min="1" max="1" width="21.62890625" customWidth="1"/>
    <col min="2" max="2" width="16.5234375" bestFit="1" customWidth="1"/>
    <col min="3" max="3" width="77.41796875" bestFit="1" customWidth="1"/>
  </cols>
  <sheetData>
    <row r="1" spans="1:3" ht="30.6" x14ac:dyDescent="1.1000000000000001">
      <c r="A1" s="2" t="s">
        <v>241</v>
      </c>
    </row>
    <row r="2" spans="1:3" ht="14.25" customHeight="1" x14ac:dyDescent="0.55000000000000004">
      <c r="A2" s="3"/>
    </row>
    <row r="4" spans="1:3" x14ac:dyDescent="0.55000000000000004">
      <c r="B4" t="s">
        <v>259</v>
      </c>
    </row>
    <row r="8" spans="1:3" x14ac:dyDescent="0.55000000000000004">
      <c r="B8" t="s">
        <v>242</v>
      </c>
    </row>
    <row r="9" spans="1:3" x14ac:dyDescent="0.55000000000000004">
      <c r="C9" t="s">
        <v>7</v>
      </c>
    </row>
    <row r="10" spans="1:3" x14ac:dyDescent="0.55000000000000004">
      <c r="C10" t="s">
        <v>257</v>
      </c>
    </row>
    <row r="13" spans="1:3" x14ac:dyDescent="0.55000000000000004">
      <c r="B13" t="s">
        <v>6</v>
      </c>
    </row>
    <row r="14" spans="1:3" x14ac:dyDescent="0.55000000000000004">
      <c r="C14" t="s">
        <v>244</v>
      </c>
    </row>
    <row r="15" spans="1:3" x14ac:dyDescent="0.55000000000000004">
      <c r="C15" t="s">
        <v>243</v>
      </c>
    </row>
    <row r="16" spans="1:3" x14ac:dyDescent="0.55000000000000004">
      <c r="C16" s="16" t="s">
        <v>233</v>
      </c>
    </row>
    <row r="17" spans="3:3" x14ac:dyDescent="0.55000000000000004">
      <c r="C17" s="16" t="s">
        <v>237</v>
      </c>
    </row>
    <row r="24" spans="3:3" x14ac:dyDescent="0.55000000000000004">
      <c r="C24" s="1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E530-242F-4B6D-83A5-79E6D80E925A}">
  <sheetPr>
    <tabColor theme="0"/>
  </sheetPr>
  <dimension ref="A1:BJ458"/>
  <sheetViews>
    <sheetView tabSelected="1" topLeftCell="T1" workbookViewId="0">
      <selection activeCell="U1" sqref="U1"/>
    </sheetView>
  </sheetViews>
  <sheetFormatPr defaultRowHeight="14.4" x14ac:dyDescent="0.55000000000000004"/>
  <cols>
    <col min="1" max="16384" width="8.83984375" style="25"/>
  </cols>
  <sheetData>
    <row r="1" spans="1:62" x14ac:dyDescent="0.55000000000000004">
      <c r="A1" s="26" t="s">
        <v>1218</v>
      </c>
      <c r="B1" s="26" t="s">
        <v>1217</v>
      </c>
      <c r="C1" s="26" t="s">
        <v>1216</v>
      </c>
      <c r="D1" s="26" t="s">
        <v>1215</v>
      </c>
      <c r="E1" s="26" t="s">
        <v>1214</v>
      </c>
      <c r="F1" s="26" t="s">
        <v>1213</v>
      </c>
      <c r="G1" s="26" t="s">
        <v>1212</v>
      </c>
      <c r="H1" s="26" t="s">
        <v>1211</v>
      </c>
      <c r="I1" s="26" t="s">
        <v>1210</v>
      </c>
      <c r="J1" s="26" t="s">
        <v>1209</v>
      </c>
      <c r="K1" s="26" t="s">
        <v>1208</v>
      </c>
      <c r="L1" s="26" t="s">
        <v>1207</v>
      </c>
      <c r="M1" s="26" t="s">
        <v>1206</v>
      </c>
      <c r="N1" s="26" t="s">
        <v>1205</v>
      </c>
      <c r="O1" s="26" t="s">
        <v>1204</v>
      </c>
      <c r="P1" s="26" t="s">
        <v>1203</v>
      </c>
      <c r="Q1" s="26" t="s">
        <v>1202</v>
      </c>
      <c r="R1" s="26" t="s">
        <v>1201</v>
      </c>
      <c r="S1" s="26" t="s">
        <v>187</v>
      </c>
      <c r="T1" s="26" t="s">
        <v>186</v>
      </c>
      <c r="U1" s="26" t="s">
        <v>245</v>
      </c>
      <c r="V1" s="26" t="s">
        <v>1200</v>
      </c>
      <c r="W1" s="26" t="s">
        <v>1199</v>
      </c>
      <c r="X1" s="26" t="s">
        <v>1198</v>
      </c>
      <c r="Y1" s="26" t="s">
        <v>1197</v>
      </c>
      <c r="Z1" s="26" t="s">
        <v>1196</v>
      </c>
      <c r="AA1" s="26" t="s">
        <v>1195</v>
      </c>
      <c r="AB1" s="26" t="s">
        <v>1194</v>
      </c>
      <c r="AC1" s="26" t="s">
        <v>1193</v>
      </c>
      <c r="AD1" s="26" t="s">
        <v>1192</v>
      </c>
      <c r="AE1" s="26" t="s">
        <v>1191</v>
      </c>
      <c r="AF1" s="26" t="s">
        <v>0</v>
      </c>
      <c r="AG1" s="26" t="s">
        <v>1190</v>
      </c>
      <c r="AH1" s="26" t="s">
        <v>1189</v>
      </c>
      <c r="AI1" s="26" t="s">
        <v>1188</v>
      </c>
      <c r="AJ1" s="26" t="s">
        <v>1187</v>
      </c>
      <c r="AK1" s="26" t="s">
        <v>1186</v>
      </c>
      <c r="AL1" s="26" t="s">
        <v>1185</v>
      </c>
      <c r="AM1" s="26" t="s">
        <v>1184</v>
      </c>
      <c r="AN1" s="26" t="s">
        <v>1183</v>
      </c>
      <c r="AO1" s="26" t="s">
        <v>202</v>
      </c>
      <c r="AP1" s="26" t="s">
        <v>1182</v>
      </c>
      <c r="AQ1" s="26" t="s">
        <v>227</v>
      </c>
      <c r="AR1" s="26" t="s">
        <v>1181</v>
      </c>
      <c r="AS1" s="26" t="s">
        <v>200</v>
      </c>
      <c r="AT1" s="26" t="s">
        <v>198</v>
      </c>
      <c r="AU1" s="26" t="s">
        <v>201</v>
      </c>
      <c r="AV1" s="26" t="s">
        <v>197</v>
      </c>
      <c r="AW1" s="26" t="s">
        <v>199</v>
      </c>
      <c r="AX1" s="26" t="s">
        <v>1239</v>
      </c>
      <c r="AY1" s="26" t="s">
        <v>193</v>
      </c>
      <c r="AZ1" s="26" t="s">
        <v>1180</v>
      </c>
      <c r="BA1" s="26" t="s">
        <v>192</v>
      </c>
      <c r="BB1" s="26" t="s">
        <v>196</v>
      </c>
      <c r="BC1" s="26" t="s">
        <v>190</v>
      </c>
      <c r="BD1" s="26" t="s">
        <v>194</v>
      </c>
      <c r="BE1" s="26" t="s">
        <v>191</v>
      </c>
      <c r="BF1" s="26" t="s">
        <v>1179</v>
      </c>
      <c r="BG1" s="26" t="s">
        <v>195</v>
      </c>
      <c r="BH1" s="26" t="s">
        <v>1178</v>
      </c>
      <c r="BI1" s="26" t="s">
        <v>175</v>
      </c>
      <c r="BJ1" s="26" t="s">
        <v>189</v>
      </c>
    </row>
    <row r="2" spans="1:62" x14ac:dyDescent="0.55000000000000004">
      <c r="A2" s="25" t="s">
        <v>670</v>
      </c>
      <c r="B2" s="25" t="s">
        <v>669</v>
      </c>
      <c r="C2" s="25" t="s">
        <v>24</v>
      </c>
      <c r="D2" s="25" t="s">
        <v>276</v>
      </c>
      <c r="E2" s="25" t="s">
        <v>276</v>
      </c>
      <c r="F2" s="25" t="s">
        <v>276</v>
      </c>
      <c r="G2" s="25" t="s">
        <v>276</v>
      </c>
      <c r="H2" s="25" t="s">
        <v>278</v>
      </c>
      <c r="J2" s="25" t="s">
        <v>276</v>
      </c>
      <c r="K2" s="25" t="s">
        <v>278</v>
      </c>
      <c r="L2" s="25" t="s">
        <v>278</v>
      </c>
      <c r="M2" s="25" t="s">
        <v>276</v>
      </c>
      <c r="N2" s="25" t="s">
        <v>668</v>
      </c>
      <c r="O2" s="25" t="s">
        <v>278</v>
      </c>
      <c r="P2" s="25" t="s">
        <v>667</v>
      </c>
      <c r="Q2" s="25" t="s">
        <v>666</v>
      </c>
      <c r="R2" s="25" t="s">
        <v>97</v>
      </c>
      <c r="T2" s="25" t="s">
        <v>96</v>
      </c>
      <c r="U2" s="25" t="s">
        <v>427</v>
      </c>
      <c r="V2" s="25" t="s">
        <v>86</v>
      </c>
      <c r="W2" s="25" t="s">
        <v>271</v>
      </c>
      <c r="Y2" s="25" t="s">
        <v>86</v>
      </c>
      <c r="Z2" s="25" t="s">
        <v>464</v>
      </c>
      <c r="AA2" s="25" t="s">
        <v>95</v>
      </c>
      <c r="AB2" s="25" t="s">
        <v>95</v>
      </c>
      <c r="AC2" s="25" t="s">
        <v>471</v>
      </c>
      <c r="AD2" s="25" t="s">
        <v>665</v>
      </c>
      <c r="AE2" s="25" t="s">
        <v>664</v>
      </c>
      <c r="AF2" s="25" t="s">
        <v>315</v>
      </c>
      <c r="AG2" s="25" t="s">
        <v>384</v>
      </c>
      <c r="AH2" s="25" t="s">
        <v>265</v>
      </c>
      <c r="AI2" s="25" t="s">
        <v>9</v>
      </c>
      <c r="AJ2" s="25" t="s">
        <v>492</v>
      </c>
      <c r="AN2" s="25" t="s">
        <v>663</v>
      </c>
      <c r="AO2" s="25" t="s">
        <v>652</v>
      </c>
      <c r="AP2" s="25" t="s">
        <v>9</v>
      </c>
      <c r="AQ2" s="25" t="s">
        <v>662</v>
      </c>
      <c r="AR2" s="25">
        <v>620</v>
      </c>
      <c r="BB2" s="25">
        <v>39</v>
      </c>
      <c r="BG2" s="30">
        <v>9.6248005153527298</v>
      </c>
      <c r="BH2" s="25" t="s">
        <v>672</v>
      </c>
      <c r="BI2" s="25">
        <v>1</v>
      </c>
    </row>
    <row r="3" spans="1:62" x14ac:dyDescent="0.55000000000000004">
      <c r="A3" s="25" t="s">
        <v>670</v>
      </c>
      <c r="B3" s="25" t="s">
        <v>669</v>
      </c>
      <c r="C3" s="25" t="s">
        <v>24</v>
      </c>
      <c r="D3" s="25" t="s">
        <v>276</v>
      </c>
      <c r="E3" s="25" t="s">
        <v>276</v>
      </c>
      <c r="F3" s="25" t="s">
        <v>276</v>
      </c>
      <c r="G3" s="25" t="s">
        <v>276</v>
      </c>
      <c r="H3" s="25" t="s">
        <v>278</v>
      </c>
      <c r="J3" s="25" t="s">
        <v>276</v>
      </c>
      <c r="K3" s="25" t="s">
        <v>278</v>
      </c>
      <c r="L3" s="25" t="s">
        <v>278</v>
      </c>
      <c r="M3" s="25" t="s">
        <v>276</v>
      </c>
      <c r="N3" s="25" t="s">
        <v>668</v>
      </c>
      <c r="O3" s="25" t="s">
        <v>278</v>
      </c>
      <c r="P3" s="25" t="s">
        <v>667</v>
      </c>
      <c r="Q3" s="25" t="s">
        <v>693</v>
      </c>
      <c r="R3" s="25" t="s">
        <v>692</v>
      </c>
      <c r="T3" s="25" t="s">
        <v>466</v>
      </c>
      <c r="U3" s="25" t="s">
        <v>427</v>
      </c>
      <c r="V3" s="25" t="s">
        <v>86</v>
      </c>
      <c r="W3" s="25" t="s">
        <v>271</v>
      </c>
      <c r="Y3" s="25" t="s">
        <v>86</v>
      </c>
      <c r="Z3" s="25" t="s">
        <v>464</v>
      </c>
      <c r="AA3" s="25" t="s">
        <v>95</v>
      </c>
      <c r="AB3" s="25" t="s">
        <v>95</v>
      </c>
      <c r="AC3" s="25" t="s">
        <v>465</v>
      </c>
      <c r="AD3" s="25" t="s">
        <v>665</v>
      </c>
      <c r="AE3" s="25" t="s">
        <v>664</v>
      </c>
      <c r="AF3" s="25" t="s">
        <v>267</v>
      </c>
      <c r="AG3" s="25" t="s">
        <v>266</v>
      </c>
      <c r="AH3" s="25" t="s">
        <v>265</v>
      </c>
      <c r="AI3" s="25" t="s">
        <v>9</v>
      </c>
      <c r="AJ3" s="25" t="s">
        <v>492</v>
      </c>
      <c r="AN3" s="25" t="s">
        <v>663</v>
      </c>
      <c r="AO3" s="25" t="s">
        <v>652</v>
      </c>
      <c r="AP3" s="25" t="s">
        <v>9</v>
      </c>
      <c r="AQ3" s="25" t="s">
        <v>662</v>
      </c>
      <c r="AR3" s="25">
        <v>600</v>
      </c>
      <c r="BB3" s="25">
        <v>26</v>
      </c>
      <c r="BG3" s="30">
        <v>8.9932790552628905</v>
      </c>
      <c r="BH3" s="25" t="s">
        <v>697</v>
      </c>
      <c r="BI3" s="25">
        <v>1</v>
      </c>
    </row>
    <row r="4" spans="1:62" x14ac:dyDescent="0.55000000000000004">
      <c r="A4" s="25" t="s">
        <v>670</v>
      </c>
      <c r="B4" s="25" t="s">
        <v>669</v>
      </c>
      <c r="C4" s="25" t="s">
        <v>24</v>
      </c>
      <c r="D4" s="25" t="s">
        <v>276</v>
      </c>
      <c r="E4" s="25" t="s">
        <v>276</v>
      </c>
      <c r="F4" s="25" t="s">
        <v>276</v>
      </c>
      <c r="G4" s="25" t="s">
        <v>276</v>
      </c>
      <c r="H4" s="25" t="s">
        <v>278</v>
      </c>
      <c r="J4" s="25" t="s">
        <v>276</v>
      </c>
      <c r="K4" s="25" t="s">
        <v>278</v>
      </c>
      <c r="L4" s="25" t="s">
        <v>278</v>
      </c>
      <c r="M4" s="25" t="s">
        <v>276</v>
      </c>
      <c r="N4" s="25" t="s">
        <v>668</v>
      </c>
      <c r="O4" s="25" t="s">
        <v>278</v>
      </c>
      <c r="P4" s="25" t="s">
        <v>667</v>
      </c>
      <c r="Q4" s="25" t="s">
        <v>693</v>
      </c>
      <c r="R4" s="25" t="s">
        <v>692</v>
      </c>
      <c r="T4" s="25" t="s">
        <v>466</v>
      </c>
      <c r="U4" s="25" t="s">
        <v>427</v>
      </c>
      <c r="V4" s="25" t="s">
        <v>86</v>
      </c>
      <c r="W4" s="25" t="s">
        <v>271</v>
      </c>
      <c r="Y4" s="25" t="s">
        <v>86</v>
      </c>
      <c r="Z4" s="25" t="s">
        <v>464</v>
      </c>
      <c r="AA4" s="25" t="s">
        <v>95</v>
      </c>
      <c r="AB4" s="25" t="s">
        <v>95</v>
      </c>
      <c r="AC4" s="25" t="s">
        <v>465</v>
      </c>
      <c r="AD4" s="25" t="s">
        <v>665</v>
      </c>
      <c r="AE4" s="25" t="s">
        <v>664</v>
      </c>
      <c r="AF4" s="25" t="s">
        <v>315</v>
      </c>
      <c r="AG4" s="25" t="s">
        <v>384</v>
      </c>
      <c r="AH4" s="25" t="s">
        <v>265</v>
      </c>
      <c r="AI4" s="25" t="s">
        <v>9</v>
      </c>
      <c r="AJ4" s="25" t="s">
        <v>492</v>
      </c>
      <c r="AN4" s="25" t="s">
        <v>663</v>
      </c>
      <c r="AO4" s="25" t="s">
        <v>652</v>
      </c>
      <c r="AP4" s="25" t="s">
        <v>9</v>
      </c>
      <c r="AQ4" s="25" t="s">
        <v>662</v>
      </c>
      <c r="AR4" s="25">
        <v>602</v>
      </c>
      <c r="BB4" s="25">
        <v>28</v>
      </c>
      <c r="BG4" s="30">
        <v>8.1703126917676308</v>
      </c>
      <c r="BH4" s="25" t="s">
        <v>695</v>
      </c>
      <c r="BI4" s="25">
        <v>1</v>
      </c>
    </row>
    <row r="5" spans="1:62" x14ac:dyDescent="0.55000000000000004">
      <c r="A5" s="25" t="s">
        <v>670</v>
      </c>
      <c r="B5" s="25" t="s">
        <v>669</v>
      </c>
      <c r="C5" s="25" t="s">
        <v>24</v>
      </c>
      <c r="D5" s="25" t="s">
        <v>276</v>
      </c>
      <c r="E5" s="25" t="s">
        <v>276</v>
      </c>
      <c r="F5" s="25" t="s">
        <v>276</v>
      </c>
      <c r="G5" s="25" t="s">
        <v>276</v>
      </c>
      <c r="H5" s="25" t="s">
        <v>278</v>
      </c>
      <c r="J5" s="25" t="s">
        <v>276</v>
      </c>
      <c r="K5" s="25" t="s">
        <v>278</v>
      </c>
      <c r="L5" s="25" t="s">
        <v>278</v>
      </c>
      <c r="M5" s="25" t="s">
        <v>276</v>
      </c>
      <c r="N5" s="25" t="s">
        <v>668</v>
      </c>
      <c r="O5" s="25" t="s">
        <v>278</v>
      </c>
      <c r="P5" s="25" t="s">
        <v>667</v>
      </c>
      <c r="Q5" s="25" t="s">
        <v>666</v>
      </c>
      <c r="R5" s="25" t="s">
        <v>97</v>
      </c>
      <c r="T5" s="25" t="s">
        <v>96</v>
      </c>
      <c r="U5" s="25" t="s">
        <v>427</v>
      </c>
      <c r="V5" s="25" t="s">
        <v>86</v>
      </c>
      <c r="W5" s="25" t="s">
        <v>271</v>
      </c>
      <c r="Y5" s="25" t="s">
        <v>86</v>
      </c>
      <c r="Z5" s="25" t="s">
        <v>464</v>
      </c>
      <c r="AA5" s="25" t="s">
        <v>95</v>
      </c>
      <c r="AB5" s="25" t="s">
        <v>95</v>
      </c>
      <c r="AC5" s="25" t="s">
        <v>471</v>
      </c>
      <c r="AD5" s="25" t="s">
        <v>665</v>
      </c>
      <c r="AE5" s="25" t="s">
        <v>664</v>
      </c>
      <c r="AF5" s="25" t="s">
        <v>283</v>
      </c>
      <c r="AG5" s="25" t="s">
        <v>282</v>
      </c>
      <c r="AH5" s="25" t="s">
        <v>265</v>
      </c>
      <c r="AI5" s="25" t="s">
        <v>9</v>
      </c>
      <c r="AJ5" s="25" t="s">
        <v>492</v>
      </c>
      <c r="AN5" s="25" t="s">
        <v>663</v>
      </c>
      <c r="AO5" s="25" t="s">
        <v>652</v>
      </c>
      <c r="AP5" s="25" t="s">
        <v>9</v>
      </c>
      <c r="AQ5" s="25" t="s">
        <v>662</v>
      </c>
      <c r="AR5" s="25">
        <v>616</v>
      </c>
      <c r="BB5" s="25">
        <v>35</v>
      </c>
      <c r="BG5" s="30">
        <v>4.9038972679870598</v>
      </c>
      <c r="BH5" s="25" t="s">
        <v>676</v>
      </c>
      <c r="BI5" s="25">
        <v>1</v>
      </c>
    </row>
    <row r="6" spans="1:62" x14ac:dyDescent="0.55000000000000004">
      <c r="A6" s="25" t="s">
        <v>670</v>
      </c>
      <c r="B6" s="25" t="s">
        <v>669</v>
      </c>
      <c r="C6" s="25" t="s">
        <v>24</v>
      </c>
      <c r="D6" s="25" t="s">
        <v>276</v>
      </c>
      <c r="E6" s="25" t="s">
        <v>276</v>
      </c>
      <c r="F6" s="25" t="s">
        <v>276</v>
      </c>
      <c r="G6" s="25" t="s">
        <v>276</v>
      </c>
      <c r="H6" s="25" t="s">
        <v>278</v>
      </c>
      <c r="J6" s="25" t="s">
        <v>276</v>
      </c>
      <c r="K6" s="25" t="s">
        <v>278</v>
      </c>
      <c r="L6" s="25" t="s">
        <v>278</v>
      </c>
      <c r="M6" s="25" t="s">
        <v>276</v>
      </c>
      <c r="N6" s="25" t="s">
        <v>668</v>
      </c>
      <c r="O6" s="25" t="s">
        <v>278</v>
      </c>
      <c r="P6" s="25" t="s">
        <v>667</v>
      </c>
      <c r="Q6" s="25" t="s">
        <v>693</v>
      </c>
      <c r="R6" s="25" t="s">
        <v>692</v>
      </c>
      <c r="T6" s="25" t="s">
        <v>466</v>
      </c>
      <c r="U6" s="25" t="s">
        <v>427</v>
      </c>
      <c r="V6" s="25" t="s">
        <v>86</v>
      </c>
      <c r="W6" s="25" t="s">
        <v>271</v>
      </c>
      <c r="Y6" s="25" t="s">
        <v>86</v>
      </c>
      <c r="Z6" s="25" t="s">
        <v>464</v>
      </c>
      <c r="AA6" s="25" t="s">
        <v>95</v>
      </c>
      <c r="AB6" s="25" t="s">
        <v>95</v>
      </c>
      <c r="AC6" s="25" t="s">
        <v>465</v>
      </c>
      <c r="AD6" s="25" t="s">
        <v>665</v>
      </c>
      <c r="AE6" s="25" t="s">
        <v>664</v>
      </c>
      <c r="AF6" s="25" t="s">
        <v>283</v>
      </c>
      <c r="AG6" s="25" t="s">
        <v>282</v>
      </c>
      <c r="AH6" s="25" t="s">
        <v>265</v>
      </c>
      <c r="AI6" s="25" t="s">
        <v>9</v>
      </c>
      <c r="AJ6" s="25" t="s">
        <v>492</v>
      </c>
      <c r="AN6" s="25" t="s">
        <v>663</v>
      </c>
      <c r="AO6" s="25" t="s">
        <v>652</v>
      </c>
      <c r="AP6" s="25" t="s">
        <v>9</v>
      </c>
      <c r="AQ6" s="25" t="s">
        <v>662</v>
      </c>
      <c r="AR6" s="25">
        <v>598</v>
      </c>
      <c r="BB6" s="25">
        <v>24</v>
      </c>
      <c r="BG6" s="30">
        <v>4.2215426405695897</v>
      </c>
      <c r="BH6" s="25" t="s">
        <v>699</v>
      </c>
      <c r="BI6" s="25">
        <v>1</v>
      </c>
    </row>
    <row r="7" spans="1:62" x14ac:dyDescent="0.55000000000000004">
      <c r="A7" s="25" t="s">
        <v>670</v>
      </c>
      <c r="B7" s="25" t="s">
        <v>669</v>
      </c>
      <c r="C7" s="25" t="s">
        <v>24</v>
      </c>
      <c r="D7" s="25" t="s">
        <v>276</v>
      </c>
      <c r="E7" s="25" t="s">
        <v>276</v>
      </c>
      <c r="F7" s="25" t="s">
        <v>276</v>
      </c>
      <c r="G7" s="25" t="s">
        <v>276</v>
      </c>
      <c r="H7" s="25" t="s">
        <v>278</v>
      </c>
      <c r="J7" s="25" t="s">
        <v>276</v>
      </c>
      <c r="K7" s="25" t="s">
        <v>278</v>
      </c>
      <c r="L7" s="25" t="s">
        <v>278</v>
      </c>
      <c r="M7" s="25" t="s">
        <v>276</v>
      </c>
      <c r="N7" s="25" t="s">
        <v>668</v>
      </c>
      <c r="O7" s="25" t="s">
        <v>278</v>
      </c>
      <c r="P7" s="25" t="s">
        <v>667</v>
      </c>
      <c r="Q7" s="25" t="s">
        <v>666</v>
      </c>
      <c r="R7" s="25" t="s">
        <v>97</v>
      </c>
      <c r="T7" s="25" t="s">
        <v>96</v>
      </c>
      <c r="U7" s="25" t="s">
        <v>427</v>
      </c>
      <c r="V7" s="25" t="s">
        <v>86</v>
      </c>
      <c r="W7" s="25" t="s">
        <v>271</v>
      </c>
      <c r="Y7" s="25" t="s">
        <v>86</v>
      </c>
      <c r="Z7" s="25" t="s">
        <v>464</v>
      </c>
      <c r="AA7" s="25" t="s">
        <v>95</v>
      </c>
      <c r="AB7" s="25" t="s">
        <v>95</v>
      </c>
      <c r="AC7" s="25" t="s">
        <v>471</v>
      </c>
      <c r="AD7" s="25" t="s">
        <v>665</v>
      </c>
      <c r="AE7" s="25" t="s">
        <v>664</v>
      </c>
      <c r="AF7" s="25" t="s">
        <v>414</v>
      </c>
      <c r="AG7" s="25" t="s">
        <v>413</v>
      </c>
      <c r="AH7" s="25" t="s">
        <v>265</v>
      </c>
      <c r="AI7" s="25" t="s">
        <v>9</v>
      </c>
      <c r="AJ7" s="25" t="s">
        <v>492</v>
      </c>
      <c r="AN7" s="25" t="s">
        <v>663</v>
      </c>
      <c r="AO7" s="25" t="s">
        <v>652</v>
      </c>
      <c r="AP7" s="25" t="s">
        <v>9</v>
      </c>
      <c r="AQ7" s="25" t="s">
        <v>662</v>
      </c>
      <c r="AR7" s="25">
        <v>617</v>
      </c>
      <c r="BB7" s="25">
        <v>36</v>
      </c>
      <c r="BG7" s="30">
        <v>3.98407498386227</v>
      </c>
      <c r="BH7" s="25" t="s">
        <v>675</v>
      </c>
      <c r="BI7" s="25">
        <v>1</v>
      </c>
    </row>
    <row r="8" spans="1:62" x14ac:dyDescent="0.55000000000000004">
      <c r="A8" s="25" t="s">
        <v>864</v>
      </c>
      <c r="B8" s="25" t="s">
        <v>863</v>
      </c>
      <c r="C8" s="25" t="s">
        <v>81</v>
      </c>
      <c r="D8" s="25" t="s">
        <v>276</v>
      </c>
      <c r="E8" s="25" t="s">
        <v>276</v>
      </c>
      <c r="F8" s="25" t="s">
        <v>276</v>
      </c>
      <c r="G8" s="25" t="s">
        <v>276</v>
      </c>
      <c r="H8" s="25" t="s">
        <v>278</v>
      </c>
      <c r="J8" s="25" t="s">
        <v>278</v>
      </c>
      <c r="L8" s="25" t="s">
        <v>278</v>
      </c>
      <c r="M8" s="25" t="s">
        <v>276</v>
      </c>
      <c r="N8" s="25" t="s">
        <v>862</v>
      </c>
      <c r="O8" s="25" t="s">
        <v>278</v>
      </c>
      <c r="P8" s="25" t="s">
        <v>861</v>
      </c>
      <c r="Q8" s="25" t="s">
        <v>860</v>
      </c>
      <c r="R8" s="25" t="s">
        <v>115</v>
      </c>
      <c r="T8" s="25" t="s">
        <v>37</v>
      </c>
      <c r="U8" s="25" t="s">
        <v>273</v>
      </c>
      <c r="V8" s="25" t="s">
        <v>86</v>
      </c>
      <c r="W8" s="25" t="s">
        <v>271</v>
      </c>
      <c r="Y8" s="25" t="s">
        <v>332</v>
      </c>
      <c r="Z8" s="25" t="s">
        <v>270</v>
      </c>
      <c r="AA8" s="25" t="s">
        <v>114</v>
      </c>
      <c r="AB8" s="25" t="s">
        <v>114</v>
      </c>
      <c r="AC8" s="25" t="s">
        <v>859</v>
      </c>
      <c r="AD8" s="25" t="s">
        <v>868</v>
      </c>
      <c r="AE8" s="25" t="s">
        <v>857</v>
      </c>
      <c r="AF8" s="25" t="s">
        <v>352</v>
      </c>
      <c r="AG8" s="25" t="s">
        <v>86</v>
      </c>
      <c r="AH8" s="25" t="s">
        <v>265</v>
      </c>
      <c r="AI8" s="25" t="s">
        <v>763</v>
      </c>
      <c r="AJ8" s="25" t="s">
        <v>264</v>
      </c>
      <c r="AK8" s="25">
        <v>0.01</v>
      </c>
      <c r="AM8" s="25" t="s">
        <v>85</v>
      </c>
      <c r="AN8" s="25" t="s">
        <v>867</v>
      </c>
      <c r="AO8" s="25" t="s">
        <v>85</v>
      </c>
      <c r="AP8" s="25" t="s">
        <v>9</v>
      </c>
      <c r="AQ8" s="25" t="s">
        <v>855</v>
      </c>
      <c r="AR8" s="25">
        <v>434</v>
      </c>
      <c r="AU8" s="25">
        <v>6.6666666666666697E-3</v>
      </c>
      <c r="BB8" s="25">
        <v>20</v>
      </c>
      <c r="BG8" s="30">
        <v>3.5038225301436698</v>
      </c>
      <c r="BH8" s="25" t="s">
        <v>866</v>
      </c>
      <c r="BI8" s="25">
        <v>1</v>
      </c>
    </row>
    <row r="9" spans="1:62" x14ac:dyDescent="0.55000000000000004">
      <c r="A9" s="25" t="s">
        <v>670</v>
      </c>
      <c r="B9" s="25" t="s">
        <v>669</v>
      </c>
      <c r="C9" s="25" t="s">
        <v>24</v>
      </c>
      <c r="D9" s="25" t="s">
        <v>276</v>
      </c>
      <c r="E9" s="25" t="s">
        <v>276</v>
      </c>
      <c r="F9" s="25" t="s">
        <v>276</v>
      </c>
      <c r="G9" s="25" t="s">
        <v>276</v>
      </c>
      <c r="H9" s="25" t="s">
        <v>278</v>
      </c>
      <c r="J9" s="25" t="s">
        <v>276</v>
      </c>
      <c r="K9" s="25" t="s">
        <v>278</v>
      </c>
      <c r="L9" s="25" t="s">
        <v>278</v>
      </c>
      <c r="M9" s="25" t="s">
        <v>276</v>
      </c>
      <c r="N9" s="25" t="s">
        <v>668</v>
      </c>
      <c r="O9" s="25" t="s">
        <v>278</v>
      </c>
      <c r="P9" s="25" t="s">
        <v>667</v>
      </c>
      <c r="Q9" s="25" t="s">
        <v>693</v>
      </c>
      <c r="R9" s="25" t="s">
        <v>692</v>
      </c>
      <c r="T9" s="25" t="s">
        <v>466</v>
      </c>
      <c r="U9" s="25" t="s">
        <v>427</v>
      </c>
      <c r="V9" s="25" t="s">
        <v>86</v>
      </c>
      <c r="W9" s="25" t="s">
        <v>271</v>
      </c>
      <c r="Y9" s="25" t="s">
        <v>86</v>
      </c>
      <c r="Z9" s="25" t="s">
        <v>464</v>
      </c>
      <c r="AA9" s="25" t="s">
        <v>95</v>
      </c>
      <c r="AB9" s="25" t="s">
        <v>95</v>
      </c>
      <c r="AC9" s="25" t="s">
        <v>465</v>
      </c>
      <c r="AD9" s="25" t="s">
        <v>665</v>
      </c>
      <c r="AE9" s="25" t="s">
        <v>664</v>
      </c>
      <c r="AF9" s="25" t="s">
        <v>414</v>
      </c>
      <c r="AG9" s="25" t="s">
        <v>413</v>
      </c>
      <c r="AH9" s="25" t="s">
        <v>265</v>
      </c>
      <c r="AI9" s="25" t="s">
        <v>9</v>
      </c>
      <c r="AJ9" s="25" t="s">
        <v>492</v>
      </c>
      <c r="AN9" s="25" t="s">
        <v>663</v>
      </c>
      <c r="AO9" s="25" t="s">
        <v>652</v>
      </c>
      <c r="AP9" s="25" t="s">
        <v>9</v>
      </c>
      <c r="AQ9" s="25" t="s">
        <v>662</v>
      </c>
      <c r="AR9" s="25">
        <v>599</v>
      </c>
      <c r="BB9" s="25">
        <v>25</v>
      </c>
      <c r="BG9" s="30">
        <v>3.2931062131645001</v>
      </c>
      <c r="BH9" s="25" t="s">
        <v>698</v>
      </c>
      <c r="BI9" s="25">
        <v>1</v>
      </c>
    </row>
    <row r="10" spans="1:62" x14ac:dyDescent="0.55000000000000004">
      <c r="A10" s="25" t="s">
        <v>515</v>
      </c>
      <c r="B10" s="25" t="s">
        <v>514</v>
      </c>
      <c r="C10" s="25" t="s">
        <v>114</v>
      </c>
      <c r="D10" s="25" t="s">
        <v>276</v>
      </c>
      <c r="E10" s="25" t="s">
        <v>276</v>
      </c>
      <c r="F10" s="25" t="s">
        <v>276</v>
      </c>
      <c r="G10" s="25" t="s">
        <v>276</v>
      </c>
      <c r="H10" s="25" t="s">
        <v>278</v>
      </c>
      <c r="J10" s="25" t="s">
        <v>276</v>
      </c>
      <c r="K10" s="25" t="s">
        <v>278</v>
      </c>
      <c r="L10" s="25" t="s">
        <v>278</v>
      </c>
      <c r="M10" s="25" t="s">
        <v>276</v>
      </c>
      <c r="N10" s="25" t="s">
        <v>513</v>
      </c>
      <c r="O10" s="25" t="s">
        <v>278</v>
      </c>
      <c r="P10" s="25" t="s">
        <v>512</v>
      </c>
      <c r="Q10" s="25" t="s">
        <v>519</v>
      </c>
      <c r="R10" s="25" t="s">
        <v>498</v>
      </c>
      <c r="T10" s="25" t="s">
        <v>53</v>
      </c>
      <c r="U10" s="25" t="s">
        <v>406</v>
      </c>
      <c r="V10" s="25" t="s">
        <v>1116</v>
      </c>
      <c r="W10" s="25" t="s">
        <v>271</v>
      </c>
      <c r="Y10" s="25" t="s">
        <v>9</v>
      </c>
      <c r="Z10" s="25" t="s">
        <v>270</v>
      </c>
      <c r="AA10" s="25" t="s">
        <v>157</v>
      </c>
      <c r="AB10" s="25" t="s">
        <v>157</v>
      </c>
      <c r="AC10" s="25" t="s">
        <v>509</v>
      </c>
      <c r="AD10" s="25" t="s">
        <v>518</v>
      </c>
      <c r="AE10" s="25" t="s">
        <v>507</v>
      </c>
      <c r="AF10" s="25" t="s">
        <v>283</v>
      </c>
      <c r="AG10" s="25" t="s">
        <v>86</v>
      </c>
      <c r="AH10" s="25" t="s">
        <v>265</v>
      </c>
      <c r="AI10" s="25" t="s">
        <v>9</v>
      </c>
      <c r="AJ10" s="25" t="s">
        <v>264</v>
      </c>
      <c r="AK10" s="25">
        <v>1</v>
      </c>
      <c r="AM10" s="25" t="s">
        <v>399</v>
      </c>
      <c r="AN10" s="25" t="s">
        <v>1118</v>
      </c>
      <c r="AO10" s="25" t="s">
        <v>399</v>
      </c>
      <c r="AP10" s="25" t="s">
        <v>9</v>
      </c>
      <c r="AQ10" s="25" t="s">
        <v>504</v>
      </c>
      <c r="AR10" s="25">
        <v>105</v>
      </c>
      <c r="AU10" s="25">
        <v>0.66666666666666696</v>
      </c>
      <c r="BB10" s="25">
        <v>1</v>
      </c>
      <c r="BG10" s="30">
        <v>3.13660384171162</v>
      </c>
      <c r="BH10" s="25" t="s">
        <v>1117</v>
      </c>
      <c r="BI10" s="25">
        <v>1</v>
      </c>
    </row>
    <row r="11" spans="1:62" x14ac:dyDescent="0.55000000000000004">
      <c r="A11" s="25" t="s">
        <v>927</v>
      </c>
      <c r="B11" s="25" t="s">
        <v>926</v>
      </c>
      <c r="C11" s="25" t="s">
        <v>81</v>
      </c>
      <c r="D11" s="25" t="s">
        <v>276</v>
      </c>
      <c r="E11" s="25" t="s">
        <v>276</v>
      </c>
      <c r="F11" s="25" t="s">
        <v>276</v>
      </c>
      <c r="G11" s="25" t="s">
        <v>276</v>
      </c>
      <c r="H11" s="25" t="s">
        <v>278</v>
      </c>
      <c r="J11" s="25" t="s">
        <v>278</v>
      </c>
      <c r="L11" s="25" t="s">
        <v>276</v>
      </c>
      <c r="M11" s="25" t="s">
        <v>276</v>
      </c>
      <c r="N11" s="25" t="s">
        <v>925</v>
      </c>
      <c r="O11" s="25" t="s">
        <v>276</v>
      </c>
      <c r="P11" s="25" t="s">
        <v>924</v>
      </c>
      <c r="Q11" s="25" t="s">
        <v>923</v>
      </c>
      <c r="R11" s="25" t="s">
        <v>86</v>
      </c>
      <c r="S11" s="25" t="s">
        <v>922</v>
      </c>
      <c r="T11" s="25" t="s">
        <v>11</v>
      </c>
      <c r="U11" s="25" t="s">
        <v>273</v>
      </c>
      <c r="V11" s="25" t="s">
        <v>86</v>
      </c>
      <c r="W11" s="25" t="s">
        <v>271</v>
      </c>
      <c r="Y11" s="25" t="s">
        <v>916</v>
      </c>
      <c r="Z11" s="25" t="s">
        <v>270</v>
      </c>
      <c r="AA11" s="25" t="s">
        <v>95</v>
      </c>
      <c r="AB11" s="25" t="s">
        <v>95</v>
      </c>
      <c r="AC11" s="25" t="s">
        <v>921</v>
      </c>
      <c r="AD11" s="25" t="s">
        <v>920</v>
      </c>
      <c r="AE11" s="25" t="s">
        <v>919</v>
      </c>
      <c r="AF11" s="25" t="s">
        <v>360</v>
      </c>
      <c r="AG11" s="25" t="s">
        <v>929</v>
      </c>
      <c r="AH11" s="25" t="s">
        <v>265</v>
      </c>
      <c r="AI11" s="25" t="s">
        <v>451</v>
      </c>
      <c r="AJ11" s="25" t="s">
        <v>264</v>
      </c>
      <c r="AL11" s="25">
        <v>1</v>
      </c>
      <c r="AM11" s="25" t="s">
        <v>85</v>
      </c>
      <c r="AN11" s="25" t="s">
        <v>917</v>
      </c>
      <c r="AO11" s="25" t="s">
        <v>85</v>
      </c>
      <c r="AP11" s="25" t="s">
        <v>9</v>
      </c>
      <c r="AQ11" s="25" t="s">
        <v>915</v>
      </c>
      <c r="AR11" s="25">
        <v>440</v>
      </c>
      <c r="AU11" s="25">
        <v>0.66666666666666696</v>
      </c>
      <c r="BB11" s="25">
        <v>14</v>
      </c>
      <c r="BG11" s="30">
        <v>3.1164361309111701</v>
      </c>
      <c r="BH11" s="25" t="s">
        <v>932</v>
      </c>
      <c r="BI11" s="25">
        <v>1</v>
      </c>
    </row>
    <row r="12" spans="1:62" x14ac:dyDescent="0.55000000000000004">
      <c r="A12" s="25" t="s">
        <v>502</v>
      </c>
      <c r="B12" s="25" t="s">
        <v>501</v>
      </c>
      <c r="C12" s="25" t="s">
        <v>157</v>
      </c>
      <c r="D12" s="25" t="s">
        <v>276</v>
      </c>
      <c r="E12" s="25" t="s">
        <v>276</v>
      </c>
      <c r="F12" s="25" t="s">
        <v>276</v>
      </c>
      <c r="G12" s="25" t="s">
        <v>276</v>
      </c>
      <c r="H12" s="25" t="s">
        <v>278</v>
      </c>
      <c r="J12" s="25" t="s">
        <v>276</v>
      </c>
      <c r="K12" s="25" t="s">
        <v>278</v>
      </c>
      <c r="L12" s="25" t="s">
        <v>278</v>
      </c>
      <c r="M12" s="25" t="s">
        <v>276</v>
      </c>
      <c r="N12" s="25" t="s">
        <v>500</v>
      </c>
      <c r="O12" s="25" t="s">
        <v>278</v>
      </c>
      <c r="P12" s="25" t="s">
        <v>86</v>
      </c>
      <c r="Q12" s="25" t="s">
        <v>1105</v>
      </c>
      <c r="R12" s="25" t="s">
        <v>1104</v>
      </c>
      <c r="T12" s="25" t="s">
        <v>53</v>
      </c>
      <c r="U12" s="25" t="s">
        <v>406</v>
      </c>
      <c r="V12" s="25" t="s">
        <v>1103</v>
      </c>
      <c r="W12" s="25" t="s">
        <v>271</v>
      </c>
      <c r="Y12" s="25" t="s">
        <v>368</v>
      </c>
      <c r="Z12" s="25" t="s">
        <v>270</v>
      </c>
      <c r="AA12" s="25" t="s">
        <v>404</v>
      </c>
      <c r="AB12" s="25" t="s">
        <v>404</v>
      </c>
      <c r="AC12" s="25" t="s">
        <v>1102</v>
      </c>
      <c r="AD12" s="25" t="s">
        <v>495</v>
      </c>
      <c r="AE12" s="25" t="s">
        <v>494</v>
      </c>
      <c r="AF12" s="25" t="s">
        <v>421</v>
      </c>
      <c r="AG12" s="25" t="s">
        <v>791</v>
      </c>
      <c r="AH12" s="25" t="s">
        <v>265</v>
      </c>
      <c r="AI12" s="25" t="s">
        <v>9</v>
      </c>
      <c r="AJ12" s="25" t="s">
        <v>492</v>
      </c>
      <c r="AN12" s="25" t="s">
        <v>86</v>
      </c>
      <c r="AO12" s="25" t="s">
        <v>399</v>
      </c>
      <c r="AP12" s="25" t="s">
        <v>353</v>
      </c>
      <c r="AQ12" s="25" t="s">
        <v>490</v>
      </c>
      <c r="AR12" s="25">
        <v>408</v>
      </c>
      <c r="AS12" s="25">
        <v>45</v>
      </c>
      <c r="AT12" s="25">
        <v>19</v>
      </c>
      <c r="AU12" s="25">
        <v>3.3</v>
      </c>
      <c r="BB12" s="25">
        <v>8</v>
      </c>
      <c r="BG12" s="30">
        <v>2.75533521162478</v>
      </c>
      <c r="BH12" s="25" t="s">
        <v>1107</v>
      </c>
      <c r="BI12" s="25">
        <v>1</v>
      </c>
    </row>
    <row r="13" spans="1:62" x14ac:dyDescent="0.55000000000000004">
      <c r="A13" s="25" t="s">
        <v>670</v>
      </c>
      <c r="B13" s="25" t="s">
        <v>669</v>
      </c>
      <c r="C13" s="25" t="s">
        <v>24</v>
      </c>
      <c r="D13" s="25" t="s">
        <v>276</v>
      </c>
      <c r="E13" s="25" t="s">
        <v>276</v>
      </c>
      <c r="F13" s="25" t="s">
        <v>276</v>
      </c>
      <c r="G13" s="25" t="s">
        <v>276</v>
      </c>
      <c r="H13" s="25" t="s">
        <v>278</v>
      </c>
      <c r="J13" s="25" t="s">
        <v>276</v>
      </c>
      <c r="K13" s="25" t="s">
        <v>278</v>
      </c>
      <c r="L13" s="25" t="s">
        <v>278</v>
      </c>
      <c r="M13" s="25" t="s">
        <v>276</v>
      </c>
      <c r="N13" s="25" t="s">
        <v>668</v>
      </c>
      <c r="O13" s="25" t="s">
        <v>278</v>
      </c>
      <c r="P13" s="25" t="s">
        <v>667</v>
      </c>
      <c r="Q13" s="25" t="s">
        <v>693</v>
      </c>
      <c r="R13" s="25" t="s">
        <v>692</v>
      </c>
      <c r="T13" s="25" t="s">
        <v>466</v>
      </c>
      <c r="U13" s="25" t="s">
        <v>427</v>
      </c>
      <c r="V13" s="25" t="s">
        <v>86</v>
      </c>
      <c r="W13" s="25" t="s">
        <v>271</v>
      </c>
      <c r="Y13" s="25" t="s">
        <v>86</v>
      </c>
      <c r="Z13" s="25" t="s">
        <v>464</v>
      </c>
      <c r="AA13" s="25" t="s">
        <v>95</v>
      </c>
      <c r="AB13" s="25" t="s">
        <v>95</v>
      </c>
      <c r="AC13" s="25" t="s">
        <v>465</v>
      </c>
      <c r="AD13" s="25" t="s">
        <v>665</v>
      </c>
      <c r="AE13" s="25" t="s">
        <v>664</v>
      </c>
      <c r="AF13" s="25" t="s">
        <v>300</v>
      </c>
      <c r="AG13" s="25" t="s">
        <v>299</v>
      </c>
      <c r="AH13" s="25" t="s">
        <v>265</v>
      </c>
      <c r="AI13" s="25" t="s">
        <v>9</v>
      </c>
      <c r="AJ13" s="25" t="s">
        <v>492</v>
      </c>
      <c r="AN13" s="25" t="s">
        <v>663</v>
      </c>
      <c r="AO13" s="25" t="s">
        <v>652</v>
      </c>
      <c r="AP13" s="25" t="s">
        <v>9</v>
      </c>
      <c r="AQ13" s="25" t="s">
        <v>662</v>
      </c>
      <c r="AR13" s="25">
        <v>601</v>
      </c>
      <c r="BB13" s="25">
        <v>27</v>
      </c>
      <c r="BG13" s="30">
        <v>2.69560729639749</v>
      </c>
      <c r="BH13" s="25" t="s">
        <v>696</v>
      </c>
      <c r="BI13" s="25">
        <v>1</v>
      </c>
    </row>
    <row r="14" spans="1:62" x14ac:dyDescent="0.55000000000000004">
      <c r="A14" s="25" t="s">
        <v>670</v>
      </c>
      <c r="B14" s="25" t="s">
        <v>669</v>
      </c>
      <c r="C14" s="25" t="s">
        <v>24</v>
      </c>
      <c r="D14" s="25" t="s">
        <v>276</v>
      </c>
      <c r="E14" s="25" t="s">
        <v>276</v>
      </c>
      <c r="F14" s="25" t="s">
        <v>276</v>
      </c>
      <c r="G14" s="25" t="s">
        <v>276</v>
      </c>
      <c r="H14" s="25" t="s">
        <v>278</v>
      </c>
      <c r="J14" s="25" t="s">
        <v>276</v>
      </c>
      <c r="K14" s="25" t="s">
        <v>278</v>
      </c>
      <c r="L14" s="25" t="s">
        <v>278</v>
      </c>
      <c r="M14" s="25" t="s">
        <v>276</v>
      </c>
      <c r="N14" s="25" t="s">
        <v>668</v>
      </c>
      <c r="O14" s="25" t="s">
        <v>278</v>
      </c>
      <c r="P14" s="25" t="s">
        <v>667</v>
      </c>
      <c r="Q14" s="25" t="s">
        <v>685</v>
      </c>
      <c r="R14" s="25" t="s">
        <v>474</v>
      </c>
      <c r="T14" s="25" t="s">
        <v>65</v>
      </c>
      <c r="U14" s="25" t="s">
        <v>427</v>
      </c>
      <c r="V14" s="25" t="s">
        <v>86</v>
      </c>
      <c r="W14" s="25" t="s">
        <v>271</v>
      </c>
      <c r="Y14" s="25" t="s">
        <v>86</v>
      </c>
      <c r="Z14" s="25" t="s">
        <v>353</v>
      </c>
      <c r="AA14" s="25" t="s">
        <v>157</v>
      </c>
      <c r="AB14" s="25" t="s">
        <v>157</v>
      </c>
      <c r="AC14" s="25" t="s">
        <v>473</v>
      </c>
      <c r="AD14" s="25" t="s">
        <v>665</v>
      </c>
      <c r="AE14" s="25" t="s">
        <v>684</v>
      </c>
      <c r="AF14" s="25" t="s">
        <v>267</v>
      </c>
      <c r="AG14" s="25" t="s">
        <v>266</v>
      </c>
      <c r="AH14" s="25" t="s">
        <v>265</v>
      </c>
      <c r="AI14" s="25" t="s">
        <v>9</v>
      </c>
      <c r="AJ14" s="25" t="s">
        <v>492</v>
      </c>
      <c r="AN14" s="25" t="s">
        <v>663</v>
      </c>
      <c r="AO14" s="25" t="s">
        <v>652</v>
      </c>
      <c r="AP14" s="25" t="s">
        <v>9</v>
      </c>
      <c r="AQ14" s="25" t="s">
        <v>662</v>
      </c>
      <c r="AR14" s="25">
        <v>606</v>
      </c>
      <c r="BB14" s="25">
        <v>31</v>
      </c>
      <c r="BG14" s="30">
        <v>2.5214891670226498</v>
      </c>
      <c r="BH14" s="25" t="s">
        <v>689</v>
      </c>
      <c r="BI14" s="25">
        <v>1</v>
      </c>
    </row>
    <row r="15" spans="1:62" x14ac:dyDescent="0.55000000000000004">
      <c r="A15" s="25" t="s">
        <v>515</v>
      </c>
      <c r="B15" s="25" t="s">
        <v>514</v>
      </c>
      <c r="C15" s="25" t="s">
        <v>114</v>
      </c>
      <c r="D15" s="25" t="s">
        <v>276</v>
      </c>
      <c r="E15" s="25" t="s">
        <v>276</v>
      </c>
      <c r="F15" s="25" t="s">
        <v>276</v>
      </c>
      <c r="G15" s="25" t="s">
        <v>276</v>
      </c>
      <c r="H15" s="25" t="s">
        <v>278</v>
      </c>
      <c r="J15" s="25" t="s">
        <v>276</v>
      </c>
      <c r="K15" s="25" t="s">
        <v>278</v>
      </c>
      <c r="L15" s="25" t="s">
        <v>278</v>
      </c>
      <c r="M15" s="25" t="s">
        <v>276</v>
      </c>
      <c r="N15" s="25" t="s">
        <v>513</v>
      </c>
      <c r="O15" s="25" t="s">
        <v>278</v>
      </c>
      <c r="P15" s="25" t="s">
        <v>512</v>
      </c>
      <c r="Q15" s="25" t="s">
        <v>511</v>
      </c>
      <c r="R15" s="25" t="s">
        <v>498</v>
      </c>
      <c r="T15" s="25" t="s">
        <v>53</v>
      </c>
      <c r="U15" s="25" t="s">
        <v>406</v>
      </c>
      <c r="V15" s="25" t="s">
        <v>1116</v>
      </c>
      <c r="W15" s="25" t="s">
        <v>271</v>
      </c>
      <c r="Y15" s="25" t="s">
        <v>398</v>
      </c>
      <c r="Z15" s="25" t="s">
        <v>270</v>
      </c>
      <c r="AA15" s="25" t="s">
        <v>157</v>
      </c>
      <c r="AB15" s="25" t="s">
        <v>157</v>
      </c>
      <c r="AC15" s="25" t="s">
        <v>509</v>
      </c>
      <c r="AD15" s="25" t="s">
        <v>508</v>
      </c>
      <c r="AE15" s="25" t="s">
        <v>507</v>
      </c>
      <c r="AF15" s="25" t="s">
        <v>283</v>
      </c>
      <c r="AG15" s="25" t="s">
        <v>86</v>
      </c>
      <c r="AH15" s="25" t="s">
        <v>265</v>
      </c>
      <c r="AI15" s="25" t="s">
        <v>9</v>
      </c>
      <c r="AJ15" s="25" t="s">
        <v>264</v>
      </c>
      <c r="AK15" s="25">
        <v>1</v>
      </c>
      <c r="AM15" s="25" t="s">
        <v>399</v>
      </c>
      <c r="AN15" s="25" t="s">
        <v>1115</v>
      </c>
      <c r="AO15" s="25" t="s">
        <v>399</v>
      </c>
      <c r="AP15" s="25" t="s">
        <v>9</v>
      </c>
      <c r="AQ15" s="25" t="s">
        <v>504</v>
      </c>
      <c r="AR15" s="25">
        <v>119</v>
      </c>
      <c r="AU15" s="25">
        <v>0.66666666666666696</v>
      </c>
      <c r="BB15" s="25">
        <v>2</v>
      </c>
      <c r="BG15" s="30">
        <v>2.4611523286610901</v>
      </c>
      <c r="BH15" s="25" t="s">
        <v>1114</v>
      </c>
      <c r="BI15" s="25">
        <v>1</v>
      </c>
    </row>
    <row r="16" spans="1:62" x14ac:dyDescent="0.55000000000000004">
      <c r="A16" s="25" t="s">
        <v>927</v>
      </c>
      <c r="B16" s="25" t="s">
        <v>926</v>
      </c>
      <c r="C16" s="25" t="s">
        <v>81</v>
      </c>
      <c r="D16" s="25" t="s">
        <v>276</v>
      </c>
      <c r="E16" s="25" t="s">
        <v>276</v>
      </c>
      <c r="F16" s="25" t="s">
        <v>276</v>
      </c>
      <c r="G16" s="25" t="s">
        <v>276</v>
      </c>
      <c r="H16" s="25" t="s">
        <v>278</v>
      </c>
      <c r="J16" s="25" t="s">
        <v>278</v>
      </c>
      <c r="L16" s="25" t="s">
        <v>276</v>
      </c>
      <c r="M16" s="25" t="s">
        <v>276</v>
      </c>
      <c r="N16" s="25" t="s">
        <v>925</v>
      </c>
      <c r="O16" s="25" t="s">
        <v>276</v>
      </c>
      <c r="P16" s="25" t="s">
        <v>924</v>
      </c>
      <c r="Q16" s="25" t="s">
        <v>923</v>
      </c>
      <c r="R16" s="25" t="s">
        <v>86</v>
      </c>
      <c r="S16" s="25" t="s">
        <v>922</v>
      </c>
      <c r="T16" s="25" t="s">
        <v>11</v>
      </c>
      <c r="U16" s="25" t="s">
        <v>273</v>
      </c>
      <c r="V16" s="25" t="s">
        <v>86</v>
      </c>
      <c r="W16" s="25" t="s">
        <v>271</v>
      </c>
      <c r="Y16" s="25" t="s">
        <v>916</v>
      </c>
      <c r="Z16" s="25" t="s">
        <v>270</v>
      </c>
      <c r="AA16" s="25" t="s">
        <v>95</v>
      </c>
      <c r="AB16" s="25" t="s">
        <v>95</v>
      </c>
      <c r="AC16" s="25" t="s">
        <v>921</v>
      </c>
      <c r="AD16" s="25" t="s">
        <v>920</v>
      </c>
      <c r="AE16" s="25" t="s">
        <v>919</v>
      </c>
      <c r="AF16" s="25" t="s">
        <v>315</v>
      </c>
      <c r="AG16" s="25" t="s">
        <v>369</v>
      </c>
      <c r="AH16" s="25" t="s">
        <v>265</v>
      </c>
      <c r="AI16" s="25" t="s">
        <v>760</v>
      </c>
      <c r="AJ16" s="25" t="s">
        <v>264</v>
      </c>
      <c r="AL16" s="25">
        <v>1</v>
      </c>
      <c r="AM16" s="25" t="s">
        <v>85</v>
      </c>
      <c r="AN16" s="25" t="s">
        <v>917</v>
      </c>
      <c r="AO16" s="25" t="s">
        <v>85</v>
      </c>
      <c r="AP16" s="25" t="s">
        <v>9</v>
      </c>
      <c r="AQ16" s="25" t="s">
        <v>915</v>
      </c>
      <c r="AR16" s="25">
        <v>443</v>
      </c>
      <c r="AU16" s="25">
        <v>0.66666666666666696</v>
      </c>
      <c r="BB16" s="25">
        <v>16</v>
      </c>
      <c r="BG16" s="30">
        <v>2.38121541169044</v>
      </c>
      <c r="BH16" s="25" t="s">
        <v>930</v>
      </c>
      <c r="BI16" s="25">
        <v>1</v>
      </c>
    </row>
    <row r="17" spans="1:61" x14ac:dyDescent="0.55000000000000004">
      <c r="A17" s="25" t="s">
        <v>502</v>
      </c>
      <c r="B17" s="25" t="s">
        <v>501</v>
      </c>
      <c r="C17" s="25" t="s">
        <v>157</v>
      </c>
      <c r="D17" s="25" t="s">
        <v>276</v>
      </c>
      <c r="E17" s="25" t="s">
        <v>276</v>
      </c>
      <c r="F17" s="25" t="s">
        <v>276</v>
      </c>
      <c r="G17" s="25" t="s">
        <v>276</v>
      </c>
      <c r="H17" s="25" t="s">
        <v>278</v>
      </c>
      <c r="J17" s="25" t="s">
        <v>276</v>
      </c>
      <c r="K17" s="25" t="s">
        <v>278</v>
      </c>
      <c r="L17" s="25" t="s">
        <v>278</v>
      </c>
      <c r="M17" s="25" t="s">
        <v>276</v>
      </c>
      <c r="N17" s="25" t="s">
        <v>500</v>
      </c>
      <c r="O17" s="25" t="s">
        <v>278</v>
      </c>
      <c r="P17" s="25" t="s">
        <v>86</v>
      </c>
      <c r="Q17" s="25" t="s">
        <v>1105</v>
      </c>
      <c r="R17" s="25" t="s">
        <v>1104</v>
      </c>
      <c r="T17" s="25" t="s">
        <v>53</v>
      </c>
      <c r="U17" s="25" t="s">
        <v>406</v>
      </c>
      <c r="V17" s="25" t="s">
        <v>1103</v>
      </c>
      <c r="W17" s="25" t="s">
        <v>271</v>
      </c>
      <c r="Y17" s="25" t="s">
        <v>368</v>
      </c>
      <c r="Z17" s="25" t="s">
        <v>270</v>
      </c>
      <c r="AA17" s="25" t="s">
        <v>404</v>
      </c>
      <c r="AB17" s="25" t="s">
        <v>404</v>
      </c>
      <c r="AC17" s="25" t="s">
        <v>1102</v>
      </c>
      <c r="AD17" s="25" t="s">
        <v>495</v>
      </c>
      <c r="AE17" s="25" t="s">
        <v>494</v>
      </c>
      <c r="AF17" s="25" t="s">
        <v>414</v>
      </c>
      <c r="AG17" s="25" t="s">
        <v>789</v>
      </c>
      <c r="AH17" s="25" t="s">
        <v>265</v>
      </c>
      <c r="AI17" s="25" t="s">
        <v>9</v>
      </c>
      <c r="AJ17" s="25" t="s">
        <v>492</v>
      </c>
      <c r="AN17" s="25" t="s">
        <v>86</v>
      </c>
      <c r="AO17" s="25" t="s">
        <v>399</v>
      </c>
      <c r="AP17" s="25" t="s">
        <v>353</v>
      </c>
      <c r="AQ17" s="25" t="s">
        <v>490</v>
      </c>
      <c r="AR17" s="25">
        <v>409</v>
      </c>
      <c r="AS17" s="25">
        <v>125</v>
      </c>
      <c r="AT17" s="25">
        <v>64</v>
      </c>
      <c r="AU17" s="25">
        <v>17</v>
      </c>
      <c r="BB17" s="25">
        <v>9</v>
      </c>
      <c r="BG17" s="30">
        <v>2.33172245163261</v>
      </c>
      <c r="BH17" s="25" t="s">
        <v>1106</v>
      </c>
      <c r="BI17" s="25">
        <v>1</v>
      </c>
    </row>
    <row r="18" spans="1:61" x14ac:dyDescent="0.55000000000000004">
      <c r="A18" s="25" t="s">
        <v>670</v>
      </c>
      <c r="B18" s="25" t="s">
        <v>669</v>
      </c>
      <c r="C18" s="25" t="s">
        <v>24</v>
      </c>
      <c r="D18" s="25" t="s">
        <v>276</v>
      </c>
      <c r="E18" s="25" t="s">
        <v>276</v>
      </c>
      <c r="F18" s="25" t="s">
        <v>276</v>
      </c>
      <c r="G18" s="25" t="s">
        <v>276</v>
      </c>
      <c r="H18" s="25" t="s">
        <v>278</v>
      </c>
      <c r="J18" s="25" t="s">
        <v>276</v>
      </c>
      <c r="K18" s="25" t="s">
        <v>278</v>
      </c>
      <c r="L18" s="25" t="s">
        <v>278</v>
      </c>
      <c r="M18" s="25" t="s">
        <v>276</v>
      </c>
      <c r="N18" s="25" t="s">
        <v>668</v>
      </c>
      <c r="O18" s="25" t="s">
        <v>278</v>
      </c>
      <c r="P18" s="25" t="s">
        <v>667</v>
      </c>
      <c r="Q18" s="25" t="s">
        <v>666</v>
      </c>
      <c r="R18" s="25" t="s">
        <v>97</v>
      </c>
      <c r="T18" s="25" t="s">
        <v>96</v>
      </c>
      <c r="U18" s="25" t="s">
        <v>427</v>
      </c>
      <c r="V18" s="25" t="s">
        <v>86</v>
      </c>
      <c r="W18" s="25" t="s">
        <v>271</v>
      </c>
      <c r="Y18" s="25" t="s">
        <v>86</v>
      </c>
      <c r="Z18" s="25" t="s">
        <v>464</v>
      </c>
      <c r="AA18" s="25" t="s">
        <v>95</v>
      </c>
      <c r="AB18" s="25" t="s">
        <v>95</v>
      </c>
      <c r="AC18" s="25" t="s">
        <v>471</v>
      </c>
      <c r="AD18" s="25" t="s">
        <v>665</v>
      </c>
      <c r="AE18" s="25" t="s">
        <v>664</v>
      </c>
      <c r="AF18" s="25" t="s">
        <v>300</v>
      </c>
      <c r="AG18" s="25" t="s">
        <v>299</v>
      </c>
      <c r="AH18" s="25" t="s">
        <v>265</v>
      </c>
      <c r="AI18" s="25" t="s">
        <v>9</v>
      </c>
      <c r="AJ18" s="25" t="s">
        <v>492</v>
      </c>
      <c r="AN18" s="25" t="s">
        <v>663</v>
      </c>
      <c r="AO18" s="25" t="s">
        <v>652</v>
      </c>
      <c r="AP18" s="25" t="s">
        <v>9</v>
      </c>
      <c r="AQ18" s="25" t="s">
        <v>662</v>
      </c>
      <c r="AR18" s="25">
        <v>619</v>
      </c>
      <c r="BB18" s="25">
        <v>38</v>
      </c>
      <c r="BG18" s="30">
        <v>2.2280223574318199</v>
      </c>
      <c r="BH18" s="25" t="s">
        <v>673</v>
      </c>
      <c r="BI18" s="25">
        <v>1</v>
      </c>
    </row>
    <row r="19" spans="1:61" x14ac:dyDescent="0.55000000000000004">
      <c r="A19" s="25" t="s">
        <v>864</v>
      </c>
      <c r="B19" s="25" t="s">
        <v>863</v>
      </c>
      <c r="C19" s="25" t="s">
        <v>81</v>
      </c>
      <c r="D19" s="25" t="s">
        <v>276</v>
      </c>
      <c r="E19" s="25" t="s">
        <v>276</v>
      </c>
      <c r="F19" s="25" t="s">
        <v>276</v>
      </c>
      <c r="G19" s="25" t="s">
        <v>276</v>
      </c>
      <c r="H19" s="25" t="s">
        <v>278</v>
      </c>
      <c r="J19" s="25" t="s">
        <v>278</v>
      </c>
      <c r="L19" s="25" t="s">
        <v>278</v>
      </c>
      <c r="M19" s="25" t="s">
        <v>276</v>
      </c>
      <c r="N19" s="25" t="s">
        <v>862</v>
      </c>
      <c r="O19" s="25" t="s">
        <v>278</v>
      </c>
      <c r="P19" s="25" t="s">
        <v>861</v>
      </c>
      <c r="Q19" s="25" t="s">
        <v>860</v>
      </c>
      <c r="R19" s="25" t="s">
        <v>115</v>
      </c>
      <c r="T19" s="25" t="s">
        <v>37</v>
      </c>
      <c r="U19" s="25" t="s">
        <v>273</v>
      </c>
      <c r="V19" s="25" t="s">
        <v>86</v>
      </c>
      <c r="W19" s="25" t="s">
        <v>271</v>
      </c>
      <c r="Y19" s="25" t="s">
        <v>332</v>
      </c>
      <c r="Z19" s="25" t="s">
        <v>270</v>
      </c>
      <c r="AA19" s="25" t="s">
        <v>114</v>
      </c>
      <c r="AB19" s="25" t="s">
        <v>114</v>
      </c>
      <c r="AC19" s="25" t="s">
        <v>859</v>
      </c>
      <c r="AD19" s="25" t="s">
        <v>868</v>
      </c>
      <c r="AE19" s="25" t="s">
        <v>857</v>
      </c>
      <c r="AF19" s="25" t="s">
        <v>414</v>
      </c>
      <c r="AG19" s="25" t="s">
        <v>413</v>
      </c>
      <c r="AH19" s="25" t="s">
        <v>265</v>
      </c>
      <c r="AI19" s="25" t="s">
        <v>9</v>
      </c>
      <c r="AJ19" s="25" t="s">
        <v>492</v>
      </c>
      <c r="AK19" s="25">
        <v>4.0000000000000001E-3</v>
      </c>
      <c r="AM19" s="25" t="s">
        <v>85</v>
      </c>
      <c r="AN19" s="25" t="s">
        <v>870</v>
      </c>
      <c r="AO19" s="25" t="s">
        <v>85</v>
      </c>
      <c r="AP19" s="25" t="s">
        <v>9</v>
      </c>
      <c r="AQ19" s="25" t="s">
        <v>855</v>
      </c>
      <c r="AR19" s="25">
        <v>432</v>
      </c>
      <c r="AU19" s="25">
        <v>2.66666666666667E-3</v>
      </c>
      <c r="BB19" s="25">
        <v>18</v>
      </c>
      <c r="BG19" s="30">
        <v>2.0726539297562399</v>
      </c>
      <c r="BH19" s="25" t="s">
        <v>871</v>
      </c>
      <c r="BI19" s="25">
        <v>1</v>
      </c>
    </row>
    <row r="20" spans="1:61" x14ac:dyDescent="0.55000000000000004">
      <c r="A20" s="25" t="s">
        <v>906</v>
      </c>
      <c r="B20" s="25" t="s">
        <v>905</v>
      </c>
      <c r="C20" s="25" t="s">
        <v>279</v>
      </c>
      <c r="D20" s="25" t="s">
        <v>276</v>
      </c>
      <c r="E20" s="25" t="s">
        <v>276</v>
      </c>
      <c r="F20" s="25" t="s">
        <v>276</v>
      </c>
      <c r="G20" s="25" t="s">
        <v>276</v>
      </c>
      <c r="H20" s="25" t="s">
        <v>278</v>
      </c>
      <c r="J20" s="25" t="s">
        <v>278</v>
      </c>
      <c r="L20" s="25" t="s">
        <v>278</v>
      </c>
      <c r="M20" s="25" t="s">
        <v>276</v>
      </c>
      <c r="N20" s="25" t="s">
        <v>904</v>
      </c>
      <c r="O20" s="25" t="s">
        <v>278</v>
      </c>
      <c r="P20" s="25" t="s">
        <v>903</v>
      </c>
      <c r="Q20" s="25" t="s">
        <v>902</v>
      </c>
      <c r="R20" s="25" t="s">
        <v>86</v>
      </c>
      <c r="S20" s="25" t="s">
        <v>901</v>
      </c>
      <c r="T20" s="25" t="s">
        <v>11</v>
      </c>
      <c r="U20" s="25" t="s">
        <v>74</v>
      </c>
      <c r="V20" s="25" t="s">
        <v>86</v>
      </c>
      <c r="W20" s="25" t="s">
        <v>271</v>
      </c>
      <c r="Y20" s="25" t="s">
        <v>900</v>
      </c>
      <c r="Z20" s="25" t="s">
        <v>270</v>
      </c>
      <c r="AA20" s="25" t="s">
        <v>899</v>
      </c>
      <c r="AB20" s="25" t="s">
        <v>318</v>
      </c>
      <c r="AC20" s="25" t="s">
        <v>86</v>
      </c>
      <c r="AD20" s="25" t="s">
        <v>898</v>
      </c>
      <c r="AE20" s="25" t="s">
        <v>213</v>
      </c>
      <c r="AF20" s="25" t="s">
        <v>300</v>
      </c>
      <c r="AG20" s="25" t="s">
        <v>897</v>
      </c>
      <c r="AH20" s="25" t="s">
        <v>265</v>
      </c>
      <c r="AI20" s="25" t="s">
        <v>896</v>
      </c>
      <c r="AJ20" s="25" t="s">
        <v>264</v>
      </c>
      <c r="AK20" s="25">
        <v>0.64</v>
      </c>
      <c r="AM20" s="25" t="s">
        <v>13</v>
      </c>
      <c r="AN20" s="25" t="s">
        <v>895</v>
      </c>
      <c r="AO20" s="25" t="s">
        <v>13</v>
      </c>
      <c r="AP20" s="25" t="s">
        <v>9</v>
      </c>
      <c r="AR20" s="25">
        <v>96</v>
      </c>
      <c r="AU20" s="25">
        <v>0.42666666666666703</v>
      </c>
      <c r="BB20" s="25">
        <v>17</v>
      </c>
      <c r="BG20" s="30">
        <v>2.04811950596884</v>
      </c>
      <c r="BH20" s="25" t="s">
        <v>894</v>
      </c>
      <c r="BI20" s="25">
        <v>1</v>
      </c>
    </row>
    <row r="21" spans="1:61" x14ac:dyDescent="0.55000000000000004">
      <c r="A21" s="25" t="s">
        <v>864</v>
      </c>
      <c r="B21" s="25" t="s">
        <v>863</v>
      </c>
      <c r="C21" s="25" t="s">
        <v>81</v>
      </c>
      <c r="D21" s="25" t="s">
        <v>276</v>
      </c>
      <c r="E21" s="25" t="s">
        <v>276</v>
      </c>
      <c r="F21" s="25" t="s">
        <v>276</v>
      </c>
      <c r="G21" s="25" t="s">
        <v>276</v>
      </c>
      <c r="H21" s="25" t="s">
        <v>278</v>
      </c>
      <c r="J21" s="25" t="s">
        <v>278</v>
      </c>
      <c r="L21" s="25" t="s">
        <v>278</v>
      </c>
      <c r="M21" s="25" t="s">
        <v>276</v>
      </c>
      <c r="N21" s="25" t="s">
        <v>862</v>
      </c>
      <c r="O21" s="25" t="s">
        <v>278</v>
      </c>
      <c r="P21" s="25" t="s">
        <v>861</v>
      </c>
      <c r="Q21" s="25" t="s">
        <v>860</v>
      </c>
      <c r="R21" s="25" t="s">
        <v>115</v>
      </c>
      <c r="T21" s="25" t="s">
        <v>37</v>
      </c>
      <c r="U21" s="25" t="s">
        <v>273</v>
      </c>
      <c r="V21" s="25" t="s">
        <v>86</v>
      </c>
      <c r="W21" s="25" t="s">
        <v>271</v>
      </c>
      <c r="Y21" s="25" t="s">
        <v>332</v>
      </c>
      <c r="Z21" s="25" t="s">
        <v>270</v>
      </c>
      <c r="AA21" s="25" t="s">
        <v>114</v>
      </c>
      <c r="AB21" s="25" t="s">
        <v>114</v>
      </c>
      <c r="AC21" s="25" t="s">
        <v>859</v>
      </c>
      <c r="AD21" s="25" t="s">
        <v>868</v>
      </c>
      <c r="AE21" s="25" t="s">
        <v>857</v>
      </c>
      <c r="AF21" s="25" t="s">
        <v>267</v>
      </c>
      <c r="AG21" s="25" t="s">
        <v>266</v>
      </c>
      <c r="AH21" s="25" t="s">
        <v>265</v>
      </c>
      <c r="AI21" s="25" t="s">
        <v>763</v>
      </c>
      <c r="AJ21" s="25" t="s">
        <v>492</v>
      </c>
      <c r="AK21" s="25">
        <v>0.05</v>
      </c>
      <c r="AM21" s="25" t="s">
        <v>85</v>
      </c>
      <c r="AN21" s="25" t="s">
        <v>870</v>
      </c>
      <c r="AO21" s="25" t="s">
        <v>85</v>
      </c>
      <c r="AP21" s="25" t="s">
        <v>9</v>
      </c>
      <c r="AQ21" s="25" t="s">
        <v>855</v>
      </c>
      <c r="AR21" s="25">
        <v>433</v>
      </c>
      <c r="AU21" s="25">
        <v>3.3333333333333298E-2</v>
      </c>
      <c r="BB21" s="25">
        <v>19</v>
      </c>
      <c r="BG21" s="30">
        <v>2.01531958591521</v>
      </c>
      <c r="BH21" s="25" t="s">
        <v>869</v>
      </c>
      <c r="BI21" s="25">
        <v>1</v>
      </c>
    </row>
    <row r="22" spans="1:61" x14ac:dyDescent="0.55000000000000004">
      <c r="A22" s="25" t="s">
        <v>670</v>
      </c>
      <c r="B22" s="25" t="s">
        <v>669</v>
      </c>
      <c r="C22" s="25" t="s">
        <v>24</v>
      </c>
      <c r="D22" s="25" t="s">
        <v>276</v>
      </c>
      <c r="E22" s="25" t="s">
        <v>276</v>
      </c>
      <c r="F22" s="25" t="s">
        <v>276</v>
      </c>
      <c r="G22" s="25" t="s">
        <v>276</v>
      </c>
      <c r="H22" s="25" t="s">
        <v>278</v>
      </c>
      <c r="J22" s="25" t="s">
        <v>276</v>
      </c>
      <c r="K22" s="25" t="s">
        <v>278</v>
      </c>
      <c r="L22" s="25" t="s">
        <v>278</v>
      </c>
      <c r="M22" s="25" t="s">
        <v>276</v>
      </c>
      <c r="N22" s="25" t="s">
        <v>668</v>
      </c>
      <c r="O22" s="25" t="s">
        <v>278</v>
      </c>
      <c r="P22" s="25" t="s">
        <v>667</v>
      </c>
      <c r="Q22" s="25" t="s">
        <v>666</v>
      </c>
      <c r="R22" s="25" t="s">
        <v>97</v>
      </c>
      <c r="T22" s="25" t="s">
        <v>96</v>
      </c>
      <c r="U22" s="25" t="s">
        <v>427</v>
      </c>
      <c r="V22" s="25" t="s">
        <v>86</v>
      </c>
      <c r="W22" s="25" t="s">
        <v>271</v>
      </c>
      <c r="Y22" s="25" t="s">
        <v>86</v>
      </c>
      <c r="Z22" s="25" t="s">
        <v>464</v>
      </c>
      <c r="AA22" s="25" t="s">
        <v>95</v>
      </c>
      <c r="AB22" s="25" t="s">
        <v>95</v>
      </c>
      <c r="AC22" s="25" t="s">
        <v>471</v>
      </c>
      <c r="AD22" s="25" t="s">
        <v>665</v>
      </c>
      <c r="AE22" s="25" t="s">
        <v>664</v>
      </c>
      <c r="AF22" s="25" t="s">
        <v>267</v>
      </c>
      <c r="AG22" s="25" t="s">
        <v>266</v>
      </c>
      <c r="AH22" s="25" t="s">
        <v>265</v>
      </c>
      <c r="AI22" s="25" t="s">
        <v>9</v>
      </c>
      <c r="AJ22" s="25" t="s">
        <v>492</v>
      </c>
      <c r="AN22" s="25" t="s">
        <v>663</v>
      </c>
      <c r="AO22" s="25" t="s">
        <v>652</v>
      </c>
      <c r="AP22" s="25" t="s">
        <v>9</v>
      </c>
      <c r="AQ22" s="25" t="s">
        <v>662</v>
      </c>
      <c r="AR22" s="25">
        <v>618</v>
      </c>
      <c r="BB22" s="25">
        <v>37</v>
      </c>
      <c r="BG22" s="30">
        <v>10.9080160748619</v>
      </c>
      <c r="BH22" s="25" t="s">
        <v>674</v>
      </c>
      <c r="BI22" s="25">
        <v>1</v>
      </c>
    </row>
    <row r="23" spans="1:61" x14ac:dyDescent="0.55000000000000004">
      <c r="A23" s="25" t="s">
        <v>927</v>
      </c>
      <c r="B23" s="25" t="s">
        <v>926</v>
      </c>
      <c r="C23" s="25" t="s">
        <v>81</v>
      </c>
      <c r="D23" s="25" t="s">
        <v>276</v>
      </c>
      <c r="E23" s="25" t="s">
        <v>276</v>
      </c>
      <c r="F23" s="25" t="s">
        <v>276</v>
      </c>
      <c r="G23" s="25" t="s">
        <v>276</v>
      </c>
      <c r="H23" s="25" t="s">
        <v>278</v>
      </c>
      <c r="J23" s="25" t="s">
        <v>278</v>
      </c>
      <c r="L23" s="25" t="s">
        <v>276</v>
      </c>
      <c r="M23" s="25" t="s">
        <v>276</v>
      </c>
      <c r="N23" s="25" t="s">
        <v>925</v>
      </c>
      <c r="O23" s="25" t="s">
        <v>276</v>
      </c>
      <c r="P23" s="25" t="s">
        <v>924</v>
      </c>
      <c r="Q23" s="25" t="s">
        <v>923</v>
      </c>
      <c r="R23" s="25" t="s">
        <v>86</v>
      </c>
      <c r="S23" s="25" t="s">
        <v>922</v>
      </c>
      <c r="T23" s="25" t="s">
        <v>11</v>
      </c>
      <c r="U23" s="25" t="s">
        <v>273</v>
      </c>
      <c r="V23" s="25" t="s">
        <v>86</v>
      </c>
      <c r="W23" s="25" t="s">
        <v>271</v>
      </c>
      <c r="Y23" s="25" t="s">
        <v>916</v>
      </c>
      <c r="Z23" s="25" t="s">
        <v>270</v>
      </c>
      <c r="AA23" s="25" t="s">
        <v>95</v>
      </c>
      <c r="AB23" s="25" t="s">
        <v>95</v>
      </c>
      <c r="AC23" s="25" t="s">
        <v>921</v>
      </c>
      <c r="AD23" s="25" t="s">
        <v>920</v>
      </c>
      <c r="AE23" s="25" t="s">
        <v>919</v>
      </c>
      <c r="AF23" s="25" t="s">
        <v>888</v>
      </c>
      <c r="AG23" s="25" t="s">
        <v>928</v>
      </c>
      <c r="AH23" s="25" t="s">
        <v>265</v>
      </c>
      <c r="AI23" s="25" t="s">
        <v>760</v>
      </c>
      <c r="AJ23" s="25" t="s">
        <v>264</v>
      </c>
      <c r="AL23" s="25">
        <v>1</v>
      </c>
      <c r="AM23" s="25" t="s">
        <v>85</v>
      </c>
      <c r="AN23" s="25" t="s">
        <v>917</v>
      </c>
      <c r="AO23" s="25" t="s">
        <v>85</v>
      </c>
      <c r="AP23" s="25" t="s">
        <v>9</v>
      </c>
      <c r="AQ23" s="25" t="s">
        <v>915</v>
      </c>
      <c r="AR23" s="25">
        <v>442</v>
      </c>
      <c r="AU23" s="25">
        <v>0.66666666666666696</v>
      </c>
      <c r="BB23" s="25">
        <v>15</v>
      </c>
      <c r="BG23" s="30">
        <v>1.99031649571237</v>
      </c>
      <c r="BH23" s="25" t="s">
        <v>931</v>
      </c>
      <c r="BI23" s="25">
        <v>1</v>
      </c>
    </row>
    <row r="24" spans="1:61" x14ac:dyDescent="0.55000000000000004">
      <c r="A24" s="25" t="s">
        <v>1085</v>
      </c>
      <c r="B24" s="25" t="s">
        <v>1084</v>
      </c>
      <c r="C24" s="25" t="s">
        <v>549</v>
      </c>
      <c r="D24" s="25" t="s">
        <v>276</v>
      </c>
      <c r="E24" s="25" t="s">
        <v>276</v>
      </c>
      <c r="F24" s="25" t="s">
        <v>276</v>
      </c>
      <c r="G24" s="25" t="s">
        <v>276</v>
      </c>
      <c r="H24" s="25" t="s">
        <v>278</v>
      </c>
      <c r="J24" s="25" t="s">
        <v>276</v>
      </c>
      <c r="K24" s="25" t="s">
        <v>278</v>
      </c>
      <c r="L24" s="25" t="s">
        <v>276</v>
      </c>
      <c r="M24" s="25" t="s">
        <v>276</v>
      </c>
      <c r="N24" s="25" t="s">
        <v>1083</v>
      </c>
      <c r="O24" s="25" t="s">
        <v>278</v>
      </c>
      <c r="P24" s="25" t="s">
        <v>1082</v>
      </c>
      <c r="Q24" s="25" t="s">
        <v>1081</v>
      </c>
      <c r="R24" s="25" t="s">
        <v>1080</v>
      </c>
      <c r="S24" s="25" t="s">
        <v>1079</v>
      </c>
      <c r="T24" s="25" t="s">
        <v>11</v>
      </c>
      <c r="U24" s="25" t="s">
        <v>406</v>
      </c>
      <c r="V24" s="25" t="s">
        <v>86</v>
      </c>
      <c r="W24" s="25" t="s">
        <v>271</v>
      </c>
      <c r="Y24" s="25" t="s">
        <v>9</v>
      </c>
      <c r="Z24" s="25" t="s">
        <v>270</v>
      </c>
      <c r="AA24" s="25" t="s">
        <v>346</v>
      </c>
      <c r="AB24" s="25" t="s">
        <v>346</v>
      </c>
      <c r="AC24" s="25" t="s">
        <v>1078</v>
      </c>
      <c r="AD24" s="25" t="s">
        <v>1077</v>
      </c>
      <c r="AE24" s="25" t="s">
        <v>507</v>
      </c>
      <c r="AF24" s="25" t="s">
        <v>267</v>
      </c>
      <c r="AG24" s="25" t="s">
        <v>266</v>
      </c>
      <c r="AH24" s="25" t="s">
        <v>265</v>
      </c>
      <c r="AI24" s="25" t="s">
        <v>1076</v>
      </c>
      <c r="AJ24" s="25" t="s">
        <v>492</v>
      </c>
      <c r="AN24" s="25" t="s">
        <v>1075</v>
      </c>
      <c r="AO24" s="25" t="s">
        <v>399</v>
      </c>
      <c r="AP24" s="25" t="s">
        <v>9</v>
      </c>
      <c r="AQ24" s="25" t="s">
        <v>1074</v>
      </c>
      <c r="AR24" s="25">
        <v>101</v>
      </c>
      <c r="BB24" s="25">
        <v>13</v>
      </c>
      <c r="BG24" s="30">
        <v>1.7895396034800399</v>
      </c>
      <c r="BH24" s="25" t="s">
        <v>1088</v>
      </c>
      <c r="BI24" s="25">
        <v>1</v>
      </c>
    </row>
    <row r="25" spans="1:61" x14ac:dyDescent="0.55000000000000004">
      <c r="A25" s="25" t="s">
        <v>1085</v>
      </c>
      <c r="B25" s="25" t="s">
        <v>1084</v>
      </c>
      <c r="C25" s="25" t="s">
        <v>549</v>
      </c>
      <c r="D25" s="25" t="s">
        <v>276</v>
      </c>
      <c r="E25" s="25" t="s">
        <v>276</v>
      </c>
      <c r="F25" s="25" t="s">
        <v>276</v>
      </c>
      <c r="G25" s="25" t="s">
        <v>276</v>
      </c>
      <c r="H25" s="25" t="s">
        <v>278</v>
      </c>
      <c r="J25" s="25" t="s">
        <v>276</v>
      </c>
      <c r="K25" s="25" t="s">
        <v>278</v>
      </c>
      <c r="L25" s="25" t="s">
        <v>276</v>
      </c>
      <c r="M25" s="25" t="s">
        <v>276</v>
      </c>
      <c r="N25" s="25" t="s">
        <v>1083</v>
      </c>
      <c r="O25" s="25" t="s">
        <v>278</v>
      </c>
      <c r="P25" s="25" t="s">
        <v>1082</v>
      </c>
      <c r="Q25" s="25" t="s">
        <v>1081</v>
      </c>
      <c r="R25" s="25" t="s">
        <v>1080</v>
      </c>
      <c r="S25" s="25" t="s">
        <v>1079</v>
      </c>
      <c r="T25" s="25" t="s">
        <v>11</v>
      </c>
      <c r="U25" s="25" t="s">
        <v>406</v>
      </c>
      <c r="V25" s="25" t="s">
        <v>86</v>
      </c>
      <c r="W25" s="25" t="s">
        <v>271</v>
      </c>
      <c r="Y25" s="25" t="s">
        <v>9</v>
      </c>
      <c r="Z25" s="25" t="s">
        <v>270</v>
      </c>
      <c r="AA25" s="25" t="s">
        <v>346</v>
      </c>
      <c r="AB25" s="25" t="s">
        <v>346</v>
      </c>
      <c r="AC25" s="25" t="s">
        <v>1078</v>
      </c>
      <c r="AD25" s="25" t="s">
        <v>1077</v>
      </c>
      <c r="AE25" s="25" t="s">
        <v>507</v>
      </c>
      <c r="AF25" s="25" t="s">
        <v>283</v>
      </c>
      <c r="AG25" s="25" t="s">
        <v>282</v>
      </c>
      <c r="AH25" s="25" t="s">
        <v>265</v>
      </c>
      <c r="AI25" s="25" t="s">
        <v>1076</v>
      </c>
      <c r="AJ25" s="25" t="s">
        <v>492</v>
      </c>
      <c r="AN25" s="25" t="s">
        <v>1087</v>
      </c>
      <c r="AO25" s="25" t="s">
        <v>399</v>
      </c>
      <c r="AP25" s="25" t="s">
        <v>9</v>
      </c>
      <c r="AQ25" s="25" t="s">
        <v>1074</v>
      </c>
      <c r="AR25" s="25">
        <v>99</v>
      </c>
      <c r="BB25" s="25">
        <v>11</v>
      </c>
      <c r="BG25" s="30">
        <v>1.7628568706184899</v>
      </c>
      <c r="BH25" s="25" t="s">
        <v>1090</v>
      </c>
      <c r="BI25" s="25">
        <v>1</v>
      </c>
    </row>
    <row r="26" spans="1:61" x14ac:dyDescent="0.55000000000000004">
      <c r="A26" s="25" t="s">
        <v>515</v>
      </c>
      <c r="B26" s="25" t="s">
        <v>514</v>
      </c>
      <c r="C26" s="25" t="s">
        <v>114</v>
      </c>
      <c r="D26" s="25" t="s">
        <v>276</v>
      </c>
      <c r="E26" s="25" t="s">
        <v>276</v>
      </c>
      <c r="F26" s="25" t="s">
        <v>276</v>
      </c>
      <c r="G26" s="25" t="s">
        <v>276</v>
      </c>
      <c r="H26" s="25" t="s">
        <v>278</v>
      </c>
      <c r="J26" s="25" t="s">
        <v>276</v>
      </c>
      <c r="K26" s="25" t="s">
        <v>278</v>
      </c>
      <c r="L26" s="25" t="s">
        <v>278</v>
      </c>
      <c r="M26" s="25" t="s">
        <v>276</v>
      </c>
      <c r="N26" s="25" t="s">
        <v>513</v>
      </c>
      <c r="O26" s="25" t="s">
        <v>278</v>
      </c>
      <c r="P26" s="25" t="s">
        <v>512</v>
      </c>
      <c r="Q26" s="25" t="s">
        <v>519</v>
      </c>
      <c r="R26" s="25" t="s">
        <v>498</v>
      </c>
      <c r="T26" s="25" t="s">
        <v>53</v>
      </c>
      <c r="U26" s="25" t="s">
        <v>406</v>
      </c>
      <c r="V26" s="25" t="s">
        <v>510</v>
      </c>
      <c r="W26" s="25" t="s">
        <v>271</v>
      </c>
      <c r="Y26" s="25" t="s">
        <v>9</v>
      </c>
      <c r="Z26" s="25" t="s">
        <v>270</v>
      </c>
      <c r="AA26" s="25" t="s">
        <v>157</v>
      </c>
      <c r="AB26" s="25" t="s">
        <v>157</v>
      </c>
      <c r="AC26" s="25" t="s">
        <v>509</v>
      </c>
      <c r="AD26" s="25" t="s">
        <v>518</v>
      </c>
      <c r="AE26" s="25" t="s">
        <v>507</v>
      </c>
      <c r="AF26" s="25" t="s">
        <v>352</v>
      </c>
      <c r="AG26" s="25" t="s">
        <v>86</v>
      </c>
      <c r="AH26" s="25" t="s">
        <v>265</v>
      </c>
      <c r="AI26" s="25" t="s">
        <v>9</v>
      </c>
      <c r="AJ26" s="25" t="s">
        <v>264</v>
      </c>
      <c r="AM26" s="25" t="s">
        <v>399</v>
      </c>
      <c r="AN26" s="25" t="s">
        <v>517</v>
      </c>
      <c r="AO26" s="25" t="s">
        <v>399</v>
      </c>
      <c r="AP26" s="25" t="s">
        <v>9</v>
      </c>
      <c r="AQ26" s="25" t="s">
        <v>504</v>
      </c>
      <c r="AR26" s="25">
        <v>113</v>
      </c>
      <c r="BB26" s="25">
        <v>40</v>
      </c>
      <c r="BG26" s="30">
        <v>1.7514212007546399</v>
      </c>
      <c r="BH26" s="25" t="s">
        <v>516</v>
      </c>
      <c r="BI26" s="25">
        <v>1</v>
      </c>
    </row>
    <row r="27" spans="1:61" x14ac:dyDescent="0.55000000000000004">
      <c r="A27" s="25" t="s">
        <v>670</v>
      </c>
      <c r="B27" s="25" t="s">
        <v>669</v>
      </c>
      <c r="C27" s="25" t="s">
        <v>24</v>
      </c>
      <c r="D27" s="25" t="s">
        <v>276</v>
      </c>
      <c r="E27" s="25" t="s">
        <v>276</v>
      </c>
      <c r="F27" s="25" t="s">
        <v>276</v>
      </c>
      <c r="G27" s="25" t="s">
        <v>276</v>
      </c>
      <c r="H27" s="25" t="s">
        <v>278</v>
      </c>
      <c r="J27" s="25" t="s">
        <v>276</v>
      </c>
      <c r="K27" s="25" t="s">
        <v>278</v>
      </c>
      <c r="L27" s="25" t="s">
        <v>278</v>
      </c>
      <c r="M27" s="25" t="s">
        <v>276</v>
      </c>
      <c r="N27" s="25" t="s">
        <v>668</v>
      </c>
      <c r="O27" s="25" t="s">
        <v>278</v>
      </c>
      <c r="P27" s="25" t="s">
        <v>667</v>
      </c>
      <c r="Q27" s="25" t="s">
        <v>685</v>
      </c>
      <c r="R27" s="25" t="s">
        <v>474</v>
      </c>
      <c r="T27" s="25" t="s">
        <v>65</v>
      </c>
      <c r="U27" s="25" t="s">
        <v>427</v>
      </c>
      <c r="V27" s="25" t="s">
        <v>86</v>
      </c>
      <c r="W27" s="25" t="s">
        <v>271</v>
      </c>
      <c r="Y27" s="25" t="s">
        <v>86</v>
      </c>
      <c r="Z27" s="25" t="s">
        <v>353</v>
      </c>
      <c r="AA27" s="25" t="s">
        <v>157</v>
      </c>
      <c r="AB27" s="25" t="s">
        <v>157</v>
      </c>
      <c r="AC27" s="25" t="s">
        <v>473</v>
      </c>
      <c r="AD27" s="25" t="s">
        <v>665</v>
      </c>
      <c r="AE27" s="25" t="s">
        <v>684</v>
      </c>
      <c r="AF27" s="25" t="s">
        <v>414</v>
      </c>
      <c r="AG27" s="25" t="s">
        <v>413</v>
      </c>
      <c r="AH27" s="25" t="s">
        <v>265</v>
      </c>
      <c r="AI27" s="25" t="s">
        <v>9</v>
      </c>
      <c r="AJ27" s="25" t="s">
        <v>492</v>
      </c>
      <c r="AN27" s="25" t="s">
        <v>663</v>
      </c>
      <c r="AO27" s="25" t="s">
        <v>652</v>
      </c>
      <c r="AP27" s="25" t="s">
        <v>9</v>
      </c>
      <c r="AQ27" s="25" t="s">
        <v>662</v>
      </c>
      <c r="AR27" s="25">
        <v>605</v>
      </c>
      <c r="BB27" s="25">
        <v>30</v>
      </c>
      <c r="BG27" s="30">
        <v>1.73195967821521</v>
      </c>
      <c r="BH27" s="25" t="s">
        <v>690</v>
      </c>
      <c r="BI27" s="25">
        <v>1</v>
      </c>
    </row>
    <row r="28" spans="1:61" x14ac:dyDescent="0.55000000000000004">
      <c r="A28" s="25" t="s">
        <v>670</v>
      </c>
      <c r="B28" s="25" t="s">
        <v>669</v>
      </c>
      <c r="C28" s="25" t="s">
        <v>24</v>
      </c>
      <c r="D28" s="25" t="s">
        <v>276</v>
      </c>
      <c r="E28" s="25" t="s">
        <v>276</v>
      </c>
      <c r="F28" s="25" t="s">
        <v>276</v>
      </c>
      <c r="G28" s="25" t="s">
        <v>276</v>
      </c>
      <c r="H28" s="25" t="s">
        <v>278</v>
      </c>
      <c r="J28" s="25" t="s">
        <v>276</v>
      </c>
      <c r="K28" s="25" t="s">
        <v>278</v>
      </c>
      <c r="L28" s="25" t="s">
        <v>278</v>
      </c>
      <c r="M28" s="25" t="s">
        <v>276</v>
      </c>
      <c r="N28" s="25" t="s">
        <v>668</v>
      </c>
      <c r="O28" s="25" t="s">
        <v>278</v>
      </c>
      <c r="P28" s="25" t="s">
        <v>667</v>
      </c>
      <c r="Q28" s="25" t="s">
        <v>685</v>
      </c>
      <c r="R28" s="25" t="s">
        <v>474</v>
      </c>
      <c r="T28" s="25" t="s">
        <v>65</v>
      </c>
      <c r="U28" s="25" t="s">
        <v>427</v>
      </c>
      <c r="V28" s="25" t="s">
        <v>86</v>
      </c>
      <c r="W28" s="25" t="s">
        <v>271</v>
      </c>
      <c r="Y28" s="25" t="s">
        <v>86</v>
      </c>
      <c r="Z28" s="25" t="s">
        <v>353</v>
      </c>
      <c r="AA28" s="25" t="s">
        <v>157</v>
      </c>
      <c r="AB28" s="25" t="s">
        <v>157</v>
      </c>
      <c r="AC28" s="25" t="s">
        <v>473</v>
      </c>
      <c r="AD28" s="25" t="s">
        <v>665</v>
      </c>
      <c r="AE28" s="25" t="s">
        <v>684</v>
      </c>
      <c r="AF28" s="25" t="s">
        <v>315</v>
      </c>
      <c r="AG28" s="25" t="s">
        <v>384</v>
      </c>
      <c r="AH28" s="25" t="s">
        <v>265</v>
      </c>
      <c r="AI28" s="25" t="s">
        <v>9</v>
      </c>
      <c r="AJ28" s="25" t="s">
        <v>492</v>
      </c>
      <c r="AN28" s="25" t="s">
        <v>663</v>
      </c>
      <c r="AO28" s="25" t="s">
        <v>652</v>
      </c>
      <c r="AP28" s="25" t="s">
        <v>9</v>
      </c>
      <c r="AQ28" s="25" t="s">
        <v>662</v>
      </c>
      <c r="AR28" s="25">
        <v>608</v>
      </c>
      <c r="BB28" s="25">
        <v>33</v>
      </c>
      <c r="BG28" s="30">
        <v>1.6835018304037901</v>
      </c>
      <c r="BH28" s="25" t="s">
        <v>687</v>
      </c>
      <c r="BI28" s="25">
        <v>1</v>
      </c>
    </row>
    <row r="29" spans="1:61" x14ac:dyDescent="0.55000000000000004">
      <c r="A29" s="25" t="s">
        <v>502</v>
      </c>
      <c r="B29" s="25" t="s">
        <v>787</v>
      </c>
      <c r="C29" s="25" t="s">
        <v>157</v>
      </c>
      <c r="D29" s="25" t="s">
        <v>276</v>
      </c>
      <c r="E29" s="25" t="s">
        <v>276</v>
      </c>
      <c r="F29" s="25" t="s">
        <v>276</v>
      </c>
      <c r="G29" s="25" t="s">
        <v>276</v>
      </c>
      <c r="H29" s="25" t="s">
        <v>278</v>
      </c>
      <c r="J29" s="25" t="s">
        <v>278</v>
      </c>
      <c r="L29" s="25" t="s">
        <v>278</v>
      </c>
      <c r="M29" s="25" t="s">
        <v>276</v>
      </c>
      <c r="N29" s="25" t="s">
        <v>786</v>
      </c>
      <c r="O29" s="25" t="s">
        <v>278</v>
      </c>
      <c r="P29" s="25" t="s">
        <v>785</v>
      </c>
      <c r="Q29" s="25" t="s">
        <v>824</v>
      </c>
      <c r="R29" s="25" t="s">
        <v>498</v>
      </c>
      <c r="T29" s="25" t="s">
        <v>53</v>
      </c>
      <c r="U29" s="25" t="s">
        <v>406</v>
      </c>
      <c r="V29" s="25" t="s">
        <v>86</v>
      </c>
      <c r="W29" s="25" t="s">
        <v>271</v>
      </c>
      <c r="Y29" s="25" t="s">
        <v>368</v>
      </c>
      <c r="Z29" s="25" t="s">
        <v>270</v>
      </c>
      <c r="AA29" s="25" t="s">
        <v>318</v>
      </c>
      <c r="AB29" s="25" t="s">
        <v>318</v>
      </c>
      <c r="AC29" s="25" t="s">
        <v>823</v>
      </c>
      <c r="AD29" s="25" t="s">
        <v>822</v>
      </c>
      <c r="AE29" s="25" t="s">
        <v>507</v>
      </c>
      <c r="AF29" s="25" t="s">
        <v>267</v>
      </c>
      <c r="AG29" s="25" t="s">
        <v>781</v>
      </c>
      <c r="AH29" s="25" t="s">
        <v>265</v>
      </c>
      <c r="AI29" s="25" t="s">
        <v>9</v>
      </c>
      <c r="AJ29" s="25" t="s">
        <v>492</v>
      </c>
      <c r="AM29" s="25" t="s">
        <v>399</v>
      </c>
      <c r="AN29" s="25" t="s">
        <v>821</v>
      </c>
      <c r="AO29" s="25" t="s">
        <v>399</v>
      </c>
      <c r="AP29" s="25" t="s">
        <v>9</v>
      </c>
      <c r="AQ29" s="25" t="s">
        <v>779</v>
      </c>
      <c r="AR29" s="25">
        <v>394</v>
      </c>
      <c r="BB29" s="25">
        <v>23</v>
      </c>
      <c r="BG29" s="30">
        <v>1.6752266634106401</v>
      </c>
      <c r="BH29" s="25" t="s">
        <v>820</v>
      </c>
      <c r="BI29" s="25">
        <v>1</v>
      </c>
    </row>
    <row r="30" spans="1:61" x14ac:dyDescent="0.55000000000000004">
      <c r="A30" s="25" t="s">
        <v>502</v>
      </c>
      <c r="B30" s="25" t="s">
        <v>501</v>
      </c>
      <c r="C30" s="25" t="s">
        <v>157</v>
      </c>
      <c r="D30" s="25" t="s">
        <v>276</v>
      </c>
      <c r="E30" s="25" t="s">
        <v>276</v>
      </c>
      <c r="F30" s="25" t="s">
        <v>276</v>
      </c>
      <c r="G30" s="25" t="s">
        <v>276</v>
      </c>
      <c r="H30" s="25" t="s">
        <v>278</v>
      </c>
      <c r="J30" s="25" t="s">
        <v>276</v>
      </c>
      <c r="K30" s="25" t="s">
        <v>278</v>
      </c>
      <c r="L30" s="25" t="s">
        <v>278</v>
      </c>
      <c r="M30" s="25" t="s">
        <v>276</v>
      </c>
      <c r="N30" s="25" t="s">
        <v>500</v>
      </c>
      <c r="O30" s="25" t="s">
        <v>278</v>
      </c>
      <c r="P30" s="25" t="s">
        <v>86</v>
      </c>
      <c r="Q30" s="25" t="s">
        <v>499</v>
      </c>
      <c r="R30" s="25" t="s">
        <v>498</v>
      </c>
      <c r="T30" s="25" t="s">
        <v>53</v>
      </c>
      <c r="U30" s="25" t="s">
        <v>406</v>
      </c>
      <c r="V30" s="25" t="s">
        <v>1103</v>
      </c>
      <c r="W30" s="25" t="s">
        <v>271</v>
      </c>
      <c r="Y30" s="25" t="s">
        <v>440</v>
      </c>
      <c r="Z30" s="25" t="s">
        <v>270</v>
      </c>
      <c r="AA30" s="25" t="s">
        <v>404</v>
      </c>
      <c r="AB30" s="25" t="s">
        <v>404</v>
      </c>
      <c r="AC30" s="25" t="s">
        <v>496</v>
      </c>
      <c r="AD30" s="25" t="s">
        <v>495</v>
      </c>
      <c r="AE30" s="25" t="s">
        <v>494</v>
      </c>
      <c r="AF30" s="25" t="s">
        <v>421</v>
      </c>
      <c r="AG30" s="25" t="s">
        <v>791</v>
      </c>
      <c r="AH30" s="25" t="s">
        <v>265</v>
      </c>
      <c r="AI30" s="25" t="s">
        <v>9</v>
      </c>
      <c r="AJ30" s="25" t="s">
        <v>492</v>
      </c>
      <c r="AN30" s="25" t="s">
        <v>86</v>
      </c>
      <c r="AO30" s="25" t="s">
        <v>399</v>
      </c>
      <c r="AP30" s="25" t="s">
        <v>491</v>
      </c>
      <c r="AQ30" s="25" t="s">
        <v>490</v>
      </c>
      <c r="AR30" s="25">
        <v>400</v>
      </c>
      <c r="AS30" s="25">
        <v>117</v>
      </c>
      <c r="AT30" s="25">
        <v>54</v>
      </c>
      <c r="AU30" s="25">
        <v>22</v>
      </c>
      <c r="BB30" s="25">
        <v>4</v>
      </c>
      <c r="BG30" s="30">
        <v>1.6716225522314101</v>
      </c>
      <c r="BH30" s="25" t="s">
        <v>1112</v>
      </c>
      <c r="BI30" s="25">
        <v>1</v>
      </c>
    </row>
    <row r="31" spans="1:61" x14ac:dyDescent="0.55000000000000004">
      <c r="A31" s="25" t="s">
        <v>502</v>
      </c>
      <c r="B31" s="25" t="s">
        <v>501</v>
      </c>
      <c r="C31" s="25" t="s">
        <v>157</v>
      </c>
      <c r="D31" s="25" t="s">
        <v>276</v>
      </c>
      <c r="E31" s="25" t="s">
        <v>276</v>
      </c>
      <c r="F31" s="25" t="s">
        <v>276</v>
      </c>
      <c r="G31" s="25" t="s">
        <v>276</v>
      </c>
      <c r="H31" s="25" t="s">
        <v>278</v>
      </c>
      <c r="J31" s="25" t="s">
        <v>276</v>
      </c>
      <c r="K31" s="25" t="s">
        <v>278</v>
      </c>
      <c r="L31" s="25" t="s">
        <v>278</v>
      </c>
      <c r="M31" s="25" t="s">
        <v>276</v>
      </c>
      <c r="N31" s="25" t="s">
        <v>500</v>
      </c>
      <c r="O31" s="25" t="s">
        <v>278</v>
      </c>
      <c r="P31" s="25" t="s">
        <v>86</v>
      </c>
      <c r="Q31" s="25" t="s">
        <v>499</v>
      </c>
      <c r="R31" s="25" t="s">
        <v>498</v>
      </c>
      <c r="T31" s="25" t="s">
        <v>53</v>
      </c>
      <c r="U31" s="25" t="s">
        <v>406</v>
      </c>
      <c r="V31" s="25" t="s">
        <v>1103</v>
      </c>
      <c r="W31" s="25" t="s">
        <v>271</v>
      </c>
      <c r="Y31" s="25" t="s">
        <v>440</v>
      </c>
      <c r="Z31" s="25" t="s">
        <v>270</v>
      </c>
      <c r="AA31" s="25" t="s">
        <v>404</v>
      </c>
      <c r="AB31" s="25" t="s">
        <v>404</v>
      </c>
      <c r="AC31" s="25" t="s">
        <v>496</v>
      </c>
      <c r="AD31" s="25" t="s">
        <v>495</v>
      </c>
      <c r="AE31" s="25" t="s">
        <v>494</v>
      </c>
      <c r="AF31" s="25" t="s">
        <v>414</v>
      </c>
      <c r="AG31" s="25" t="s">
        <v>789</v>
      </c>
      <c r="AH31" s="25" t="s">
        <v>265</v>
      </c>
      <c r="AI31" s="25" t="s">
        <v>9</v>
      </c>
      <c r="AJ31" s="25" t="s">
        <v>492</v>
      </c>
      <c r="AN31" s="25" t="s">
        <v>86</v>
      </c>
      <c r="AO31" s="25" t="s">
        <v>399</v>
      </c>
      <c r="AP31" s="25" t="s">
        <v>491</v>
      </c>
      <c r="AQ31" s="25" t="s">
        <v>490</v>
      </c>
      <c r="AR31" s="25">
        <v>401</v>
      </c>
      <c r="AS31" s="25">
        <v>149</v>
      </c>
      <c r="AT31" s="25">
        <v>66</v>
      </c>
      <c r="AU31" s="25">
        <v>33</v>
      </c>
      <c r="BB31" s="25">
        <v>5</v>
      </c>
      <c r="BG31" s="30">
        <v>1.66604140716834</v>
      </c>
      <c r="BH31" s="25" t="s">
        <v>1111</v>
      </c>
      <c r="BI31" s="25">
        <v>1</v>
      </c>
    </row>
    <row r="32" spans="1:61" x14ac:dyDescent="0.55000000000000004">
      <c r="A32" s="25" t="s">
        <v>502</v>
      </c>
      <c r="B32" s="25" t="s">
        <v>501</v>
      </c>
      <c r="C32" s="25" t="s">
        <v>157</v>
      </c>
      <c r="D32" s="25" t="s">
        <v>276</v>
      </c>
      <c r="E32" s="25" t="s">
        <v>276</v>
      </c>
      <c r="F32" s="25" t="s">
        <v>276</v>
      </c>
      <c r="G32" s="25" t="s">
        <v>276</v>
      </c>
      <c r="H32" s="25" t="s">
        <v>278</v>
      </c>
      <c r="J32" s="25" t="s">
        <v>276</v>
      </c>
      <c r="K32" s="25" t="s">
        <v>278</v>
      </c>
      <c r="L32" s="25" t="s">
        <v>278</v>
      </c>
      <c r="M32" s="25" t="s">
        <v>276</v>
      </c>
      <c r="N32" s="25" t="s">
        <v>500</v>
      </c>
      <c r="O32" s="25" t="s">
        <v>278</v>
      </c>
      <c r="P32" s="25" t="s">
        <v>86</v>
      </c>
      <c r="Q32" s="25" t="s">
        <v>499</v>
      </c>
      <c r="R32" s="25" t="s">
        <v>498</v>
      </c>
      <c r="T32" s="25" t="s">
        <v>53</v>
      </c>
      <c r="U32" s="25" t="s">
        <v>406</v>
      </c>
      <c r="V32" s="25" t="s">
        <v>1103</v>
      </c>
      <c r="W32" s="25" t="s">
        <v>271</v>
      </c>
      <c r="Y32" s="25" t="s">
        <v>440</v>
      </c>
      <c r="Z32" s="25" t="s">
        <v>270</v>
      </c>
      <c r="AA32" s="25" t="s">
        <v>404</v>
      </c>
      <c r="AB32" s="25" t="s">
        <v>404</v>
      </c>
      <c r="AC32" s="25" t="s">
        <v>496</v>
      </c>
      <c r="AD32" s="25" t="s">
        <v>495</v>
      </c>
      <c r="AE32" s="25" t="s">
        <v>494</v>
      </c>
      <c r="AF32" s="25" t="s">
        <v>283</v>
      </c>
      <c r="AG32" s="25" t="s">
        <v>493</v>
      </c>
      <c r="AH32" s="25" t="s">
        <v>265</v>
      </c>
      <c r="AI32" s="25" t="s">
        <v>1110</v>
      </c>
      <c r="AJ32" s="25" t="s">
        <v>492</v>
      </c>
      <c r="AN32" s="25" t="s">
        <v>86</v>
      </c>
      <c r="AO32" s="25" t="s">
        <v>399</v>
      </c>
      <c r="AP32" s="25" t="s">
        <v>491</v>
      </c>
      <c r="AQ32" s="25" t="s">
        <v>490</v>
      </c>
      <c r="AR32" s="25">
        <v>399</v>
      </c>
      <c r="AS32" s="25">
        <v>93</v>
      </c>
      <c r="AT32" s="25">
        <v>35</v>
      </c>
      <c r="AU32" s="25">
        <v>16</v>
      </c>
      <c r="BB32" s="25">
        <v>3</v>
      </c>
      <c r="BG32" s="30">
        <v>1.6485204309668</v>
      </c>
      <c r="BH32" s="25" t="s">
        <v>1113</v>
      </c>
      <c r="BI32" s="25">
        <v>1</v>
      </c>
    </row>
    <row r="33" spans="1:61" x14ac:dyDescent="0.55000000000000004">
      <c r="A33" s="25" t="s">
        <v>670</v>
      </c>
      <c r="B33" s="25" t="s">
        <v>669</v>
      </c>
      <c r="C33" s="25" t="s">
        <v>24</v>
      </c>
      <c r="D33" s="25" t="s">
        <v>276</v>
      </c>
      <c r="E33" s="25" t="s">
        <v>276</v>
      </c>
      <c r="F33" s="25" t="s">
        <v>276</v>
      </c>
      <c r="G33" s="25" t="s">
        <v>276</v>
      </c>
      <c r="H33" s="25" t="s">
        <v>278</v>
      </c>
      <c r="J33" s="25" t="s">
        <v>276</v>
      </c>
      <c r="K33" s="25" t="s">
        <v>278</v>
      </c>
      <c r="L33" s="25" t="s">
        <v>278</v>
      </c>
      <c r="M33" s="25" t="s">
        <v>276</v>
      </c>
      <c r="N33" s="25" t="s">
        <v>668</v>
      </c>
      <c r="O33" s="25" t="s">
        <v>278</v>
      </c>
      <c r="P33" s="25" t="s">
        <v>667</v>
      </c>
      <c r="Q33" s="25" t="s">
        <v>685</v>
      </c>
      <c r="R33" s="25" t="s">
        <v>474</v>
      </c>
      <c r="T33" s="25" t="s">
        <v>65</v>
      </c>
      <c r="U33" s="25" t="s">
        <v>427</v>
      </c>
      <c r="V33" s="25" t="s">
        <v>86</v>
      </c>
      <c r="W33" s="25" t="s">
        <v>271</v>
      </c>
      <c r="Y33" s="25" t="s">
        <v>86</v>
      </c>
      <c r="Z33" s="25" t="s">
        <v>353</v>
      </c>
      <c r="AA33" s="25" t="s">
        <v>157</v>
      </c>
      <c r="AB33" s="25" t="s">
        <v>157</v>
      </c>
      <c r="AC33" s="25" t="s">
        <v>473</v>
      </c>
      <c r="AD33" s="25" t="s">
        <v>665</v>
      </c>
      <c r="AE33" s="25" t="s">
        <v>684</v>
      </c>
      <c r="AF33" s="25" t="s">
        <v>283</v>
      </c>
      <c r="AG33" s="25" t="s">
        <v>282</v>
      </c>
      <c r="AH33" s="25" t="s">
        <v>265</v>
      </c>
      <c r="AI33" s="25" t="s">
        <v>9</v>
      </c>
      <c r="AJ33" s="25" t="s">
        <v>492</v>
      </c>
      <c r="AN33" s="25" t="s">
        <v>663</v>
      </c>
      <c r="AO33" s="25" t="s">
        <v>652</v>
      </c>
      <c r="AP33" s="25" t="s">
        <v>9</v>
      </c>
      <c r="AQ33" s="25" t="s">
        <v>662</v>
      </c>
      <c r="AR33" s="25">
        <v>604</v>
      </c>
      <c r="BB33" s="25">
        <v>29</v>
      </c>
      <c r="BG33" s="30">
        <v>1.6397487035660301</v>
      </c>
      <c r="BH33" s="25" t="s">
        <v>691</v>
      </c>
      <c r="BI33" s="25">
        <v>1</v>
      </c>
    </row>
    <row r="34" spans="1:61" x14ac:dyDescent="0.55000000000000004">
      <c r="A34" s="25" t="s">
        <v>1085</v>
      </c>
      <c r="B34" s="25" t="s">
        <v>1084</v>
      </c>
      <c r="C34" s="25" t="s">
        <v>549</v>
      </c>
      <c r="D34" s="25" t="s">
        <v>276</v>
      </c>
      <c r="E34" s="25" t="s">
        <v>276</v>
      </c>
      <c r="F34" s="25" t="s">
        <v>276</v>
      </c>
      <c r="G34" s="25" t="s">
        <v>276</v>
      </c>
      <c r="H34" s="25" t="s">
        <v>278</v>
      </c>
      <c r="J34" s="25" t="s">
        <v>276</v>
      </c>
      <c r="K34" s="25" t="s">
        <v>278</v>
      </c>
      <c r="L34" s="25" t="s">
        <v>276</v>
      </c>
      <c r="M34" s="25" t="s">
        <v>276</v>
      </c>
      <c r="N34" s="25" t="s">
        <v>1083</v>
      </c>
      <c r="O34" s="25" t="s">
        <v>278</v>
      </c>
      <c r="P34" s="25" t="s">
        <v>1082</v>
      </c>
      <c r="Q34" s="25" t="s">
        <v>1081</v>
      </c>
      <c r="R34" s="25" t="s">
        <v>1080</v>
      </c>
      <c r="S34" s="25" t="s">
        <v>1079</v>
      </c>
      <c r="T34" s="25" t="s">
        <v>11</v>
      </c>
      <c r="U34" s="25" t="s">
        <v>406</v>
      </c>
      <c r="V34" s="25" t="s">
        <v>86</v>
      </c>
      <c r="W34" s="25" t="s">
        <v>271</v>
      </c>
      <c r="Y34" s="25" t="s">
        <v>9</v>
      </c>
      <c r="Z34" s="25" t="s">
        <v>270</v>
      </c>
      <c r="AA34" s="25" t="s">
        <v>346</v>
      </c>
      <c r="AB34" s="25" t="s">
        <v>346</v>
      </c>
      <c r="AC34" s="25" t="s">
        <v>1078</v>
      </c>
      <c r="AD34" s="25" t="s">
        <v>1077</v>
      </c>
      <c r="AE34" s="25" t="s">
        <v>507</v>
      </c>
      <c r="AF34" s="25" t="s">
        <v>414</v>
      </c>
      <c r="AG34" s="25" t="s">
        <v>413</v>
      </c>
      <c r="AH34" s="25" t="s">
        <v>265</v>
      </c>
      <c r="AI34" s="25" t="s">
        <v>9</v>
      </c>
      <c r="AJ34" s="25" t="s">
        <v>492</v>
      </c>
      <c r="AN34" s="25" t="s">
        <v>1086</v>
      </c>
      <c r="AO34" s="25" t="s">
        <v>399</v>
      </c>
      <c r="AP34" s="25" t="s">
        <v>9</v>
      </c>
      <c r="AQ34" s="25" t="s">
        <v>1074</v>
      </c>
      <c r="AR34" s="25">
        <v>100</v>
      </c>
      <c r="BB34" s="25">
        <v>12</v>
      </c>
      <c r="BG34" s="30">
        <v>1.62997628027002</v>
      </c>
      <c r="BH34" s="25" t="s">
        <v>1089</v>
      </c>
      <c r="BI34" s="25">
        <v>1</v>
      </c>
    </row>
    <row r="35" spans="1:61" x14ac:dyDescent="0.55000000000000004">
      <c r="A35" s="25" t="s">
        <v>502</v>
      </c>
      <c r="B35" s="25" t="s">
        <v>501</v>
      </c>
      <c r="C35" s="25" t="s">
        <v>157</v>
      </c>
      <c r="D35" s="25" t="s">
        <v>276</v>
      </c>
      <c r="E35" s="25" t="s">
        <v>276</v>
      </c>
      <c r="F35" s="25" t="s">
        <v>276</v>
      </c>
      <c r="G35" s="25" t="s">
        <v>276</v>
      </c>
      <c r="H35" s="25" t="s">
        <v>278</v>
      </c>
      <c r="J35" s="25" t="s">
        <v>276</v>
      </c>
      <c r="K35" s="25" t="s">
        <v>278</v>
      </c>
      <c r="L35" s="25" t="s">
        <v>278</v>
      </c>
      <c r="M35" s="25" t="s">
        <v>276</v>
      </c>
      <c r="N35" s="25" t="s">
        <v>500</v>
      </c>
      <c r="O35" s="25" t="s">
        <v>278</v>
      </c>
      <c r="P35" s="25" t="s">
        <v>86</v>
      </c>
      <c r="Q35" s="25" t="s">
        <v>499</v>
      </c>
      <c r="R35" s="25" t="s">
        <v>498</v>
      </c>
      <c r="T35" s="25" t="s">
        <v>53</v>
      </c>
      <c r="U35" s="25" t="s">
        <v>406</v>
      </c>
      <c r="V35" s="25" t="s">
        <v>1103</v>
      </c>
      <c r="W35" s="25" t="s">
        <v>271</v>
      </c>
      <c r="Y35" s="25" t="s">
        <v>440</v>
      </c>
      <c r="Z35" s="25" t="s">
        <v>270</v>
      </c>
      <c r="AA35" s="25" t="s">
        <v>404</v>
      </c>
      <c r="AB35" s="25" t="s">
        <v>404</v>
      </c>
      <c r="AC35" s="25" t="s">
        <v>496</v>
      </c>
      <c r="AD35" s="25" t="s">
        <v>495</v>
      </c>
      <c r="AE35" s="25" t="s">
        <v>494</v>
      </c>
      <c r="AF35" s="25" t="s">
        <v>267</v>
      </c>
      <c r="AG35" s="25" t="s">
        <v>781</v>
      </c>
      <c r="AH35" s="25" t="s">
        <v>265</v>
      </c>
      <c r="AI35" s="25" t="s">
        <v>1110</v>
      </c>
      <c r="AJ35" s="25" t="s">
        <v>492</v>
      </c>
      <c r="AN35" s="25" t="s">
        <v>86</v>
      </c>
      <c r="AO35" s="25" t="s">
        <v>399</v>
      </c>
      <c r="AP35" s="25" t="s">
        <v>491</v>
      </c>
      <c r="AQ35" s="25" t="s">
        <v>490</v>
      </c>
      <c r="AR35" s="25">
        <v>402</v>
      </c>
      <c r="AS35" s="25">
        <v>275</v>
      </c>
      <c r="AT35" s="25">
        <v>119</v>
      </c>
      <c r="AU35" s="25">
        <v>62</v>
      </c>
      <c r="BB35" s="25">
        <v>6</v>
      </c>
      <c r="BG35" s="30">
        <v>1.61335809111586</v>
      </c>
      <c r="BH35" s="25" t="s">
        <v>1109</v>
      </c>
      <c r="BI35" s="25">
        <v>1</v>
      </c>
    </row>
    <row r="36" spans="1:61" x14ac:dyDescent="0.55000000000000004">
      <c r="A36" s="25" t="s">
        <v>502</v>
      </c>
      <c r="B36" s="25" t="s">
        <v>501</v>
      </c>
      <c r="C36" s="25" t="s">
        <v>157</v>
      </c>
      <c r="D36" s="25" t="s">
        <v>276</v>
      </c>
      <c r="E36" s="25" t="s">
        <v>276</v>
      </c>
      <c r="F36" s="25" t="s">
        <v>276</v>
      </c>
      <c r="G36" s="25" t="s">
        <v>276</v>
      </c>
      <c r="H36" s="25" t="s">
        <v>278</v>
      </c>
      <c r="J36" s="25" t="s">
        <v>276</v>
      </c>
      <c r="K36" s="25" t="s">
        <v>278</v>
      </c>
      <c r="L36" s="25" t="s">
        <v>278</v>
      </c>
      <c r="M36" s="25" t="s">
        <v>276</v>
      </c>
      <c r="N36" s="25" t="s">
        <v>500</v>
      </c>
      <c r="O36" s="25" t="s">
        <v>278</v>
      </c>
      <c r="P36" s="25" t="s">
        <v>86</v>
      </c>
      <c r="Q36" s="25" t="s">
        <v>1105</v>
      </c>
      <c r="R36" s="25" t="s">
        <v>1104</v>
      </c>
      <c r="T36" s="25" t="s">
        <v>53</v>
      </c>
      <c r="U36" s="25" t="s">
        <v>406</v>
      </c>
      <c r="V36" s="25" t="s">
        <v>1103</v>
      </c>
      <c r="W36" s="25" t="s">
        <v>271</v>
      </c>
      <c r="Y36" s="25" t="s">
        <v>368</v>
      </c>
      <c r="Z36" s="25" t="s">
        <v>270</v>
      </c>
      <c r="AA36" s="25" t="s">
        <v>404</v>
      </c>
      <c r="AB36" s="25" t="s">
        <v>404</v>
      </c>
      <c r="AC36" s="25" t="s">
        <v>1102</v>
      </c>
      <c r="AD36" s="25" t="s">
        <v>495</v>
      </c>
      <c r="AE36" s="25" t="s">
        <v>494</v>
      </c>
      <c r="AF36" s="25" t="s">
        <v>267</v>
      </c>
      <c r="AG36" s="25" t="s">
        <v>781</v>
      </c>
      <c r="AH36" s="25" t="s">
        <v>265</v>
      </c>
      <c r="AI36" s="25" t="s">
        <v>9</v>
      </c>
      <c r="AJ36" s="25" t="s">
        <v>492</v>
      </c>
      <c r="AN36" s="25" t="s">
        <v>86</v>
      </c>
      <c r="AO36" s="25" t="s">
        <v>399</v>
      </c>
      <c r="AP36" s="25" t="s">
        <v>353</v>
      </c>
      <c r="AQ36" s="25" t="s">
        <v>490</v>
      </c>
      <c r="AR36" s="25">
        <v>410</v>
      </c>
      <c r="AS36" s="25">
        <v>112</v>
      </c>
      <c r="AT36" s="25">
        <v>75</v>
      </c>
      <c r="AU36" s="25">
        <v>33</v>
      </c>
      <c r="BB36" s="25">
        <v>10</v>
      </c>
      <c r="BG36" s="30">
        <v>1.57980400532554</v>
      </c>
      <c r="BH36" s="25" t="s">
        <v>1101</v>
      </c>
      <c r="BI36" s="25">
        <v>1</v>
      </c>
    </row>
    <row r="37" spans="1:61" x14ac:dyDescent="0.55000000000000004">
      <c r="A37" s="25" t="s">
        <v>670</v>
      </c>
      <c r="B37" s="25" t="s">
        <v>669</v>
      </c>
      <c r="C37" s="25" t="s">
        <v>24</v>
      </c>
      <c r="D37" s="25" t="s">
        <v>276</v>
      </c>
      <c r="E37" s="25" t="s">
        <v>276</v>
      </c>
      <c r="F37" s="25" t="s">
        <v>276</v>
      </c>
      <c r="G37" s="25" t="s">
        <v>276</v>
      </c>
      <c r="H37" s="25" t="s">
        <v>278</v>
      </c>
      <c r="J37" s="25" t="s">
        <v>276</v>
      </c>
      <c r="K37" s="25" t="s">
        <v>278</v>
      </c>
      <c r="L37" s="25" t="s">
        <v>278</v>
      </c>
      <c r="M37" s="25" t="s">
        <v>276</v>
      </c>
      <c r="N37" s="25" t="s">
        <v>668</v>
      </c>
      <c r="O37" s="25" t="s">
        <v>278</v>
      </c>
      <c r="P37" s="25" t="s">
        <v>667</v>
      </c>
      <c r="Q37" s="25" t="s">
        <v>685</v>
      </c>
      <c r="R37" s="25" t="s">
        <v>474</v>
      </c>
      <c r="T37" s="25" t="s">
        <v>65</v>
      </c>
      <c r="U37" s="25" t="s">
        <v>427</v>
      </c>
      <c r="V37" s="25" t="s">
        <v>86</v>
      </c>
      <c r="W37" s="25" t="s">
        <v>271</v>
      </c>
      <c r="Y37" s="25" t="s">
        <v>86</v>
      </c>
      <c r="Z37" s="25" t="s">
        <v>353</v>
      </c>
      <c r="AA37" s="25" t="s">
        <v>157</v>
      </c>
      <c r="AB37" s="25" t="s">
        <v>157</v>
      </c>
      <c r="AC37" s="25" t="s">
        <v>473</v>
      </c>
      <c r="AD37" s="25" t="s">
        <v>665</v>
      </c>
      <c r="AE37" s="25" t="s">
        <v>684</v>
      </c>
      <c r="AF37" s="25" t="s">
        <v>300</v>
      </c>
      <c r="AG37" s="25" t="s">
        <v>299</v>
      </c>
      <c r="AH37" s="25" t="s">
        <v>265</v>
      </c>
      <c r="AI37" s="25" t="s">
        <v>9</v>
      </c>
      <c r="AJ37" s="25" t="s">
        <v>492</v>
      </c>
      <c r="AN37" s="25" t="s">
        <v>663</v>
      </c>
      <c r="AO37" s="25" t="s">
        <v>652</v>
      </c>
      <c r="AP37" s="25" t="s">
        <v>9</v>
      </c>
      <c r="AQ37" s="25" t="s">
        <v>662</v>
      </c>
      <c r="AR37" s="25">
        <v>607</v>
      </c>
      <c r="BB37" s="25">
        <v>32</v>
      </c>
      <c r="BG37" s="30">
        <v>1.5573418983049001</v>
      </c>
      <c r="BH37" s="25" t="s">
        <v>688</v>
      </c>
      <c r="BI37" s="25">
        <v>1</v>
      </c>
    </row>
    <row r="38" spans="1:61" x14ac:dyDescent="0.55000000000000004">
      <c r="A38" s="25" t="s">
        <v>502</v>
      </c>
      <c r="B38" s="25" t="s">
        <v>501</v>
      </c>
      <c r="C38" s="25" t="s">
        <v>157</v>
      </c>
      <c r="D38" s="25" t="s">
        <v>276</v>
      </c>
      <c r="E38" s="25" t="s">
        <v>276</v>
      </c>
      <c r="F38" s="25" t="s">
        <v>276</v>
      </c>
      <c r="G38" s="25" t="s">
        <v>276</v>
      </c>
      <c r="H38" s="25" t="s">
        <v>278</v>
      </c>
      <c r="J38" s="25" t="s">
        <v>276</v>
      </c>
      <c r="K38" s="25" t="s">
        <v>278</v>
      </c>
      <c r="L38" s="25" t="s">
        <v>278</v>
      </c>
      <c r="M38" s="25" t="s">
        <v>276</v>
      </c>
      <c r="N38" s="25" t="s">
        <v>500</v>
      </c>
      <c r="O38" s="25" t="s">
        <v>278</v>
      </c>
      <c r="P38" s="25" t="s">
        <v>86</v>
      </c>
      <c r="Q38" s="25" t="s">
        <v>1105</v>
      </c>
      <c r="R38" s="25" t="s">
        <v>1104</v>
      </c>
      <c r="T38" s="25" t="s">
        <v>53</v>
      </c>
      <c r="U38" s="25" t="s">
        <v>406</v>
      </c>
      <c r="V38" s="25" t="s">
        <v>1103</v>
      </c>
      <c r="W38" s="25" t="s">
        <v>271</v>
      </c>
      <c r="Y38" s="25" t="s">
        <v>368</v>
      </c>
      <c r="Z38" s="25" t="s">
        <v>270</v>
      </c>
      <c r="AA38" s="25" t="s">
        <v>404</v>
      </c>
      <c r="AB38" s="25" t="s">
        <v>404</v>
      </c>
      <c r="AC38" s="25" t="s">
        <v>1102</v>
      </c>
      <c r="AD38" s="25" t="s">
        <v>495</v>
      </c>
      <c r="AE38" s="25" t="s">
        <v>494</v>
      </c>
      <c r="AF38" s="25" t="s">
        <v>283</v>
      </c>
      <c r="AG38" s="25" t="s">
        <v>493</v>
      </c>
      <c r="AH38" s="25" t="s">
        <v>265</v>
      </c>
      <c r="AI38" s="25" t="s">
        <v>9</v>
      </c>
      <c r="AJ38" s="25" t="s">
        <v>492</v>
      </c>
      <c r="AN38" s="25" t="s">
        <v>86</v>
      </c>
      <c r="AO38" s="25" t="s">
        <v>399</v>
      </c>
      <c r="AP38" s="25" t="s">
        <v>353</v>
      </c>
      <c r="AQ38" s="25" t="s">
        <v>490</v>
      </c>
      <c r="AR38" s="25">
        <v>407</v>
      </c>
      <c r="AS38" s="25">
        <v>32</v>
      </c>
      <c r="AT38" s="25">
        <v>23</v>
      </c>
      <c r="AU38" s="25">
        <v>10</v>
      </c>
      <c r="BB38" s="25">
        <v>7</v>
      </c>
      <c r="BG38" s="30">
        <v>1.5347589758852</v>
      </c>
      <c r="BH38" s="25" t="s">
        <v>1108</v>
      </c>
      <c r="BI38" s="25">
        <v>1</v>
      </c>
    </row>
    <row r="39" spans="1:61" x14ac:dyDescent="0.55000000000000004">
      <c r="A39" s="25" t="s">
        <v>670</v>
      </c>
      <c r="B39" s="25" t="s">
        <v>669</v>
      </c>
      <c r="C39" s="25" t="s">
        <v>24</v>
      </c>
      <c r="D39" s="25" t="s">
        <v>276</v>
      </c>
      <c r="E39" s="25" t="s">
        <v>276</v>
      </c>
      <c r="F39" s="25" t="s">
        <v>276</v>
      </c>
      <c r="G39" s="25" t="s">
        <v>276</v>
      </c>
      <c r="H39" s="25" t="s">
        <v>278</v>
      </c>
      <c r="J39" s="25" t="s">
        <v>276</v>
      </c>
      <c r="K39" s="25" t="s">
        <v>278</v>
      </c>
      <c r="L39" s="25" t="s">
        <v>278</v>
      </c>
      <c r="M39" s="25" t="s">
        <v>276</v>
      </c>
      <c r="N39" s="25" t="s">
        <v>668</v>
      </c>
      <c r="O39" s="25" t="s">
        <v>278</v>
      </c>
      <c r="P39" s="25" t="s">
        <v>667</v>
      </c>
      <c r="Q39" s="25" t="s">
        <v>685</v>
      </c>
      <c r="R39" s="25" t="s">
        <v>474</v>
      </c>
      <c r="T39" s="25" t="s">
        <v>65</v>
      </c>
      <c r="U39" s="25" t="s">
        <v>427</v>
      </c>
      <c r="V39" s="25" t="s">
        <v>86</v>
      </c>
      <c r="W39" s="25" t="s">
        <v>271</v>
      </c>
      <c r="Y39" s="25" t="s">
        <v>86</v>
      </c>
      <c r="Z39" s="25" t="s">
        <v>353</v>
      </c>
      <c r="AA39" s="25" t="s">
        <v>157</v>
      </c>
      <c r="AB39" s="25" t="s">
        <v>157</v>
      </c>
      <c r="AC39" s="25" t="s">
        <v>473</v>
      </c>
      <c r="AD39" s="25" t="s">
        <v>665</v>
      </c>
      <c r="AE39" s="25" t="s">
        <v>684</v>
      </c>
      <c r="AF39" s="25" t="s">
        <v>339</v>
      </c>
      <c r="AG39" s="25" t="s">
        <v>629</v>
      </c>
      <c r="AH39" s="25" t="s">
        <v>265</v>
      </c>
      <c r="AI39" s="25" t="s">
        <v>9</v>
      </c>
      <c r="AJ39" s="25" t="s">
        <v>492</v>
      </c>
      <c r="AN39" s="25" t="s">
        <v>663</v>
      </c>
      <c r="AO39" s="25" t="s">
        <v>652</v>
      </c>
      <c r="AP39" s="25" t="s">
        <v>9</v>
      </c>
      <c r="AQ39" s="25" t="s">
        <v>662</v>
      </c>
      <c r="AR39" s="25">
        <v>609</v>
      </c>
      <c r="BB39" s="25">
        <v>34</v>
      </c>
      <c r="BG39" s="30">
        <v>1.4105965928656301</v>
      </c>
      <c r="BH39" s="25" t="s">
        <v>686</v>
      </c>
      <c r="BI39" s="25">
        <v>1</v>
      </c>
    </row>
    <row r="40" spans="1:61" x14ac:dyDescent="0.55000000000000004">
      <c r="A40" s="25" t="s">
        <v>502</v>
      </c>
      <c r="B40" s="25" t="s">
        <v>787</v>
      </c>
      <c r="C40" s="25" t="s">
        <v>157</v>
      </c>
      <c r="D40" s="25" t="s">
        <v>276</v>
      </c>
      <c r="E40" s="25" t="s">
        <v>276</v>
      </c>
      <c r="F40" s="25" t="s">
        <v>276</v>
      </c>
      <c r="G40" s="25" t="s">
        <v>276</v>
      </c>
      <c r="H40" s="25" t="s">
        <v>278</v>
      </c>
      <c r="J40" s="25" t="s">
        <v>278</v>
      </c>
      <c r="L40" s="25" t="s">
        <v>278</v>
      </c>
      <c r="M40" s="25" t="s">
        <v>276</v>
      </c>
      <c r="N40" s="25" t="s">
        <v>786</v>
      </c>
      <c r="O40" s="25" t="s">
        <v>278</v>
      </c>
      <c r="P40" s="25" t="s">
        <v>785</v>
      </c>
      <c r="Q40" s="25" t="s">
        <v>824</v>
      </c>
      <c r="R40" s="25" t="s">
        <v>498</v>
      </c>
      <c r="T40" s="25" t="s">
        <v>53</v>
      </c>
      <c r="U40" s="25" t="s">
        <v>406</v>
      </c>
      <c r="V40" s="25" t="s">
        <v>86</v>
      </c>
      <c r="W40" s="25" t="s">
        <v>271</v>
      </c>
      <c r="Y40" s="25" t="s">
        <v>368</v>
      </c>
      <c r="Z40" s="25" t="s">
        <v>270</v>
      </c>
      <c r="AA40" s="25" t="s">
        <v>318</v>
      </c>
      <c r="AB40" s="25" t="s">
        <v>318</v>
      </c>
      <c r="AC40" s="25" t="s">
        <v>823</v>
      </c>
      <c r="AD40" s="25" t="s">
        <v>822</v>
      </c>
      <c r="AE40" s="25" t="s">
        <v>507</v>
      </c>
      <c r="AF40" s="25" t="s">
        <v>283</v>
      </c>
      <c r="AG40" s="25" t="s">
        <v>493</v>
      </c>
      <c r="AH40" s="25" t="s">
        <v>265</v>
      </c>
      <c r="AI40" s="25" t="s">
        <v>9</v>
      </c>
      <c r="AJ40" s="25" t="s">
        <v>492</v>
      </c>
      <c r="AM40" s="25" t="s">
        <v>399</v>
      </c>
      <c r="AN40" s="25" t="s">
        <v>821</v>
      </c>
      <c r="AO40" s="25" t="s">
        <v>399</v>
      </c>
      <c r="AP40" s="25" t="s">
        <v>9</v>
      </c>
      <c r="AQ40" s="25" t="s">
        <v>779</v>
      </c>
      <c r="AR40" s="25">
        <v>392</v>
      </c>
      <c r="BB40" s="25">
        <v>21</v>
      </c>
      <c r="BG40" s="30">
        <v>1.3927888431552999</v>
      </c>
      <c r="BH40" s="25" t="s">
        <v>826</v>
      </c>
      <c r="BI40" s="25">
        <v>1</v>
      </c>
    </row>
    <row r="41" spans="1:61" x14ac:dyDescent="0.55000000000000004">
      <c r="A41" s="25" t="s">
        <v>502</v>
      </c>
      <c r="B41" s="25" t="s">
        <v>787</v>
      </c>
      <c r="C41" s="25" t="s">
        <v>157</v>
      </c>
      <c r="D41" s="25" t="s">
        <v>276</v>
      </c>
      <c r="E41" s="25" t="s">
        <v>276</v>
      </c>
      <c r="F41" s="25" t="s">
        <v>276</v>
      </c>
      <c r="G41" s="25" t="s">
        <v>276</v>
      </c>
      <c r="H41" s="25" t="s">
        <v>278</v>
      </c>
      <c r="J41" s="25" t="s">
        <v>278</v>
      </c>
      <c r="L41" s="25" t="s">
        <v>278</v>
      </c>
      <c r="M41" s="25" t="s">
        <v>276</v>
      </c>
      <c r="N41" s="25" t="s">
        <v>786</v>
      </c>
      <c r="O41" s="25" t="s">
        <v>278</v>
      </c>
      <c r="P41" s="25" t="s">
        <v>785</v>
      </c>
      <c r="Q41" s="25" t="s">
        <v>824</v>
      </c>
      <c r="R41" s="25" t="s">
        <v>498</v>
      </c>
      <c r="T41" s="25" t="s">
        <v>53</v>
      </c>
      <c r="U41" s="25" t="s">
        <v>406</v>
      </c>
      <c r="V41" s="25" t="s">
        <v>86</v>
      </c>
      <c r="W41" s="25" t="s">
        <v>271</v>
      </c>
      <c r="Y41" s="25" t="s">
        <v>368</v>
      </c>
      <c r="Z41" s="25" t="s">
        <v>270</v>
      </c>
      <c r="AA41" s="25" t="s">
        <v>318</v>
      </c>
      <c r="AB41" s="25" t="s">
        <v>318</v>
      </c>
      <c r="AC41" s="25" t="s">
        <v>823</v>
      </c>
      <c r="AD41" s="25" t="s">
        <v>822</v>
      </c>
      <c r="AE41" s="25" t="s">
        <v>507</v>
      </c>
      <c r="AF41" s="25" t="s">
        <v>414</v>
      </c>
      <c r="AG41" s="25" t="s">
        <v>789</v>
      </c>
      <c r="AH41" s="25" t="s">
        <v>265</v>
      </c>
      <c r="AI41" s="25" t="s">
        <v>9</v>
      </c>
      <c r="AJ41" s="25" t="s">
        <v>492</v>
      </c>
      <c r="AM41" s="25" t="s">
        <v>399</v>
      </c>
      <c r="AN41" s="25" t="s">
        <v>821</v>
      </c>
      <c r="AO41" s="25" t="s">
        <v>399</v>
      </c>
      <c r="AP41" s="25" t="s">
        <v>9</v>
      </c>
      <c r="AQ41" s="25" t="s">
        <v>779</v>
      </c>
      <c r="AR41" s="25">
        <v>393</v>
      </c>
      <c r="BB41" s="25">
        <v>22</v>
      </c>
      <c r="BG41" s="30">
        <v>1.34138023509021</v>
      </c>
      <c r="BH41" s="25" t="s">
        <v>825</v>
      </c>
      <c r="BI41" s="25">
        <v>1</v>
      </c>
    </row>
    <row r="42" spans="1:61" x14ac:dyDescent="0.55000000000000004">
      <c r="A42" s="25" t="s">
        <v>1177</v>
      </c>
      <c r="B42" s="25" t="s">
        <v>1176</v>
      </c>
      <c r="C42" s="25" t="s">
        <v>10</v>
      </c>
      <c r="D42" s="25" t="s">
        <v>276</v>
      </c>
      <c r="E42" s="25" t="s">
        <v>276</v>
      </c>
      <c r="F42" s="25" t="s">
        <v>276</v>
      </c>
      <c r="G42" s="25" t="s">
        <v>276</v>
      </c>
      <c r="H42" s="25" t="s">
        <v>278</v>
      </c>
      <c r="J42" s="25" t="s">
        <v>276</v>
      </c>
      <c r="K42" s="25" t="s">
        <v>278</v>
      </c>
      <c r="L42" s="25" t="s">
        <v>278</v>
      </c>
      <c r="M42" s="25" t="s">
        <v>276</v>
      </c>
      <c r="N42" s="25" t="s">
        <v>1175</v>
      </c>
      <c r="O42" s="25" t="s">
        <v>278</v>
      </c>
      <c r="P42" s="25" t="s">
        <v>1174</v>
      </c>
      <c r="Q42" s="25" t="s">
        <v>1173</v>
      </c>
      <c r="R42" s="25" t="s">
        <v>1172</v>
      </c>
      <c r="S42" s="25" t="s">
        <v>1171</v>
      </c>
      <c r="T42" s="25" t="s">
        <v>11</v>
      </c>
      <c r="U42" s="25" t="s">
        <v>209</v>
      </c>
      <c r="V42" s="25" t="s">
        <v>1170</v>
      </c>
      <c r="W42" s="25" t="s">
        <v>271</v>
      </c>
      <c r="Y42" s="25" t="s">
        <v>313</v>
      </c>
      <c r="Z42" s="25" t="s">
        <v>270</v>
      </c>
      <c r="AA42" s="25" t="s">
        <v>404</v>
      </c>
      <c r="AB42" s="25" t="s">
        <v>95</v>
      </c>
      <c r="AC42" s="25" t="s">
        <v>1169</v>
      </c>
      <c r="AD42" s="25" t="s">
        <v>1168</v>
      </c>
      <c r="AE42" s="25" t="s">
        <v>1167</v>
      </c>
      <c r="AF42" s="25" t="s">
        <v>339</v>
      </c>
      <c r="AG42" s="25" t="s">
        <v>1166</v>
      </c>
      <c r="AH42" s="25" t="s">
        <v>265</v>
      </c>
      <c r="AI42" s="25" t="s">
        <v>286</v>
      </c>
      <c r="AJ42" s="25" t="s">
        <v>264</v>
      </c>
      <c r="AK42" s="25">
        <v>0.03</v>
      </c>
      <c r="AM42" s="25" t="s">
        <v>85</v>
      </c>
      <c r="AN42" s="25" t="s">
        <v>1165</v>
      </c>
      <c r="AO42" s="25" t="s">
        <v>85</v>
      </c>
      <c r="AP42" s="25" t="s">
        <v>9</v>
      </c>
      <c r="AR42" s="25">
        <v>794</v>
      </c>
      <c r="AS42" s="25">
        <v>18.399999999999999</v>
      </c>
      <c r="AU42" s="25">
        <v>0.02</v>
      </c>
      <c r="BH42" s="25" t="s">
        <v>260</v>
      </c>
      <c r="BI42" s="25">
        <v>1</v>
      </c>
    </row>
    <row r="43" spans="1:61" x14ac:dyDescent="0.55000000000000004">
      <c r="A43" s="25" t="s">
        <v>448</v>
      </c>
      <c r="B43" s="25" t="s">
        <v>447</v>
      </c>
      <c r="C43" s="25" t="s">
        <v>29</v>
      </c>
      <c r="D43" s="25" t="s">
        <v>276</v>
      </c>
      <c r="E43" s="25" t="s">
        <v>276</v>
      </c>
      <c r="F43" s="25" t="s">
        <v>276</v>
      </c>
      <c r="G43" s="25" t="s">
        <v>276</v>
      </c>
      <c r="H43" s="25" t="s">
        <v>278</v>
      </c>
      <c r="J43" s="25" t="s">
        <v>278</v>
      </c>
      <c r="L43" s="25" t="s">
        <v>278</v>
      </c>
      <c r="M43" s="25" t="s">
        <v>276</v>
      </c>
      <c r="N43" s="25" t="s">
        <v>446</v>
      </c>
      <c r="O43" s="25" t="s">
        <v>278</v>
      </c>
      <c r="P43" s="25" t="s">
        <v>445</v>
      </c>
      <c r="Q43" s="25" t="s">
        <v>444</v>
      </c>
      <c r="R43" s="25" t="s">
        <v>443</v>
      </c>
      <c r="T43" s="25" t="s">
        <v>442</v>
      </c>
      <c r="U43" s="25" t="s">
        <v>427</v>
      </c>
      <c r="V43" s="25" t="s">
        <v>1164</v>
      </c>
      <c r="W43" s="25" t="s">
        <v>271</v>
      </c>
      <c r="Y43" s="25" t="s">
        <v>440</v>
      </c>
      <c r="Z43" s="25" t="s">
        <v>270</v>
      </c>
      <c r="AA43" s="25" t="s">
        <v>157</v>
      </c>
      <c r="AB43" s="25" t="s">
        <v>24</v>
      </c>
      <c r="AC43" s="25" t="s">
        <v>439</v>
      </c>
      <c r="AD43" s="25" t="s">
        <v>1163</v>
      </c>
      <c r="AE43" s="25" t="s">
        <v>437</v>
      </c>
      <c r="AF43" s="25" t="s">
        <v>352</v>
      </c>
      <c r="AG43" s="25" t="s">
        <v>351</v>
      </c>
      <c r="AH43" s="25" t="s">
        <v>86</v>
      </c>
      <c r="AN43" s="25" t="s">
        <v>449</v>
      </c>
      <c r="AO43" s="25" t="s">
        <v>435</v>
      </c>
      <c r="AP43" s="25" t="s">
        <v>1122</v>
      </c>
      <c r="AR43" s="25">
        <v>524</v>
      </c>
      <c r="AS43" s="25">
        <v>78.3</v>
      </c>
      <c r="AT43" s="25">
        <v>26.5</v>
      </c>
      <c r="AU43" s="25">
        <v>0.93</v>
      </c>
      <c r="BH43" s="25" t="s">
        <v>260</v>
      </c>
      <c r="BI43" s="25">
        <v>1</v>
      </c>
    </row>
    <row r="44" spans="1:61" x14ac:dyDescent="0.55000000000000004">
      <c r="A44" s="25" t="s">
        <v>448</v>
      </c>
      <c r="B44" s="25" t="s">
        <v>447</v>
      </c>
      <c r="C44" s="25" t="s">
        <v>29</v>
      </c>
      <c r="D44" s="25" t="s">
        <v>276</v>
      </c>
      <c r="E44" s="25" t="s">
        <v>276</v>
      </c>
      <c r="F44" s="25" t="s">
        <v>276</v>
      </c>
      <c r="G44" s="25" t="s">
        <v>276</v>
      </c>
      <c r="H44" s="25" t="s">
        <v>278</v>
      </c>
      <c r="J44" s="25" t="s">
        <v>278</v>
      </c>
      <c r="L44" s="25" t="s">
        <v>278</v>
      </c>
      <c r="M44" s="25" t="s">
        <v>276</v>
      </c>
      <c r="N44" s="25" t="s">
        <v>446</v>
      </c>
      <c r="O44" s="25" t="s">
        <v>278</v>
      </c>
      <c r="P44" s="25" t="s">
        <v>445</v>
      </c>
      <c r="Q44" s="25" t="s">
        <v>444</v>
      </c>
      <c r="R44" s="25" t="s">
        <v>443</v>
      </c>
      <c r="T44" s="25" t="s">
        <v>442</v>
      </c>
      <c r="U44" s="25" t="s">
        <v>427</v>
      </c>
      <c r="V44" s="25" t="s">
        <v>1164</v>
      </c>
      <c r="W44" s="25" t="s">
        <v>271</v>
      </c>
      <c r="Y44" s="25" t="s">
        <v>440</v>
      </c>
      <c r="Z44" s="25" t="s">
        <v>270</v>
      </c>
      <c r="AA44" s="25" t="s">
        <v>157</v>
      </c>
      <c r="AB44" s="25" t="s">
        <v>24</v>
      </c>
      <c r="AC44" s="25" t="s">
        <v>439</v>
      </c>
      <c r="AD44" s="25" t="s">
        <v>1163</v>
      </c>
      <c r="AE44" s="25" t="s">
        <v>437</v>
      </c>
      <c r="AF44" s="25" t="s">
        <v>300</v>
      </c>
      <c r="AG44" s="25" t="s">
        <v>350</v>
      </c>
      <c r="AH44" s="25" t="s">
        <v>86</v>
      </c>
      <c r="AN44" s="25" t="s">
        <v>449</v>
      </c>
      <c r="AO44" s="25" t="s">
        <v>435</v>
      </c>
      <c r="AP44" s="25" t="s">
        <v>1122</v>
      </c>
      <c r="AR44" s="25">
        <v>525</v>
      </c>
      <c r="AS44" s="25">
        <v>2.41</v>
      </c>
      <c r="AT44" s="25">
        <v>1.02</v>
      </c>
      <c r="AU44" s="25">
        <v>0.2</v>
      </c>
      <c r="BH44" s="25" t="s">
        <v>260</v>
      </c>
      <c r="BI44" s="25">
        <v>1</v>
      </c>
    </row>
    <row r="45" spans="1:61" x14ac:dyDescent="0.55000000000000004">
      <c r="A45" s="25" t="s">
        <v>448</v>
      </c>
      <c r="B45" s="25" t="s">
        <v>447</v>
      </c>
      <c r="C45" s="25" t="s">
        <v>29</v>
      </c>
      <c r="D45" s="25" t="s">
        <v>276</v>
      </c>
      <c r="E45" s="25" t="s">
        <v>276</v>
      </c>
      <c r="F45" s="25" t="s">
        <v>276</v>
      </c>
      <c r="G45" s="25" t="s">
        <v>276</v>
      </c>
      <c r="H45" s="25" t="s">
        <v>278</v>
      </c>
      <c r="J45" s="25" t="s">
        <v>278</v>
      </c>
      <c r="L45" s="25" t="s">
        <v>278</v>
      </c>
      <c r="M45" s="25" t="s">
        <v>276</v>
      </c>
      <c r="N45" s="25" t="s">
        <v>446</v>
      </c>
      <c r="O45" s="25" t="s">
        <v>278</v>
      </c>
      <c r="P45" s="25" t="s">
        <v>445</v>
      </c>
      <c r="Q45" s="25" t="s">
        <v>444</v>
      </c>
      <c r="R45" s="25" t="s">
        <v>443</v>
      </c>
      <c r="T45" s="25" t="s">
        <v>442</v>
      </c>
      <c r="U45" s="25" t="s">
        <v>427</v>
      </c>
      <c r="V45" s="25" t="s">
        <v>1164</v>
      </c>
      <c r="W45" s="25" t="s">
        <v>271</v>
      </c>
      <c r="Y45" s="25" t="s">
        <v>440</v>
      </c>
      <c r="Z45" s="25" t="s">
        <v>270</v>
      </c>
      <c r="AA45" s="25" t="s">
        <v>157</v>
      </c>
      <c r="AB45" s="25" t="s">
        <v>24</v>
      </c>
      <c r="AC45" s="25" t="s">
        <v>439</v>
      </c>
      <c r="AD45" s="25" t="s">
        <v>1163</v>
      </c>
      <c r="AE45" s="25" t="s">
        <v>437</v>
      </c>
      <c r="AF45" s="25" t="s">
        <v>339</v>
      </c>
      <c r="AG45" s="25" t="s">
        <v>338</v>
      </c>
      <c r="AH45" s="25" t="s">
        <v>86</v>
      </c>
      <c r="AN45" s="25" t="s">
        <v>449</v>
      </c>
      <c r="AO45" s="25" t="s">
        <v>435</v>
      </c>
      <c r="AP45" s="25" t="s">
        <v>1122</v>
      </c>
      <c r="AR45" s="25">
        <v>526</v>
      </c>
      <c r="AS45" s="25">
        <v>5.82</v>
      </c>
      <c r="AT45" s="25">
        <v>1.67</v>
      </c>
      <c r="AU45" s="25">
        <v>0.19</v>
      </c>
      <c r="BH45" s="25" t="s">
        <v>260</v>
      </c>
      <c r="BI45" s="25">
        <v>1</v>
      </c>
    </row>
    <row r="46" spans="1:61" x14ac:dyDescent="0.55000000000000004">
      <c r="A46" s="25" t="s">
        <v>448</v>
      </c>
      <c r="B46" s="25" t="s">
        <v>447</v>
      </c>
      <c r="C46" s="25" t="s">
        <v>29</v>
      </c>
      <c r="D46" s="25" t="s">
        <v>276</v>
      </c>
      <c r="E46" s="25" t="s">
        <v>276</v>
      </c>
      <c r="F46" s="25" t="s">
        <v>276</v>
      </c>
      <c r="G46" s="25" t="s">
        <v>276</v>
      </c>
      <c r="H46" s="25" t="s">
        <v>278</v>
      </c>
      <c r="J46" s="25" t="s">
        <v>278</v>
      </c>
      <c r="L46" s="25" t="s">
        <v>278</v>
      </c>
      <c r="M46" s="25" t="s">
        <v>276</v>
      </c>
      <c r="N46" s="25" t="s">
        <v>446</v>
      </c>
      <c r="O46" s="25" t="s">
        <v>278</v>
      </c>
      <c r="P46" s="25" t="s">
        <v>445</v>
      </c>
      <c r="Q46" s="25" t="s">
        <v>444</v>
      </c>
      <c r="R46" s="25" t="s">
        <v>443</v>
      </c>
      <c r="T46" s="25" t="s">
        <v>442</v>
      </c>
      <c r="U46" s="25" t="s">
        <v>427</v>
      </c>
      <c r="V46" s="25" t="s">
        <v>1162</v>
      </c>
      <c r="W46" s="25" t="s">
        <v>271</v>
      </c>
      <c r="Y46" s="25" t="s">
        <v>440</v>
      </c>
      <c r="Z46" s="25" t="s">
        <v>270</v>
      </c>
      <c r="AA46" s="25" t="s">
        <v>157</v>
      </c>
      <c r="AB46" s="25" t="s">
        <v>24</v>
      </c>
      <c r="AC46" s="25" t="s">
        <v>439</v>
      </c>
      <c r="AD46" s="25" t="s">
        <v>1161</v>
      </c>
      <c r="AE46" s="25" t="s">
        <v>437</v>
      </c>
      <c r="AF46" s="25" t="s">
        <v>352</v>
      </c>
      <c r="AG46" s="25" t="s">
        <v>351</v>
      </c>
      <c r="AH46" s="25" t="s">
        <v>86</v>
      </c>
      <c r="AN46" s="25" t="s">
        <v>449</v>
      </c>
      <c r="AO46" s="25" t="s">
        <v>435</v>
      </c>
      <c r="AP46" s="25" t="s">
        <v>610</v>
      </c>
      <c r="AR46" s="25">
        <v>527</v>
      </c>
      <c r="AS46" s="25">
        <v>61.4</v>
      </c>
      <c r="AT46" s="25">
        <v>20.7</v>
      </c>
      <c r="AU46" s="25">
        <v>1.03</v>
      </c>
      <c r="BH46" s="25" t="s">
        <v>260</v>
      </c>
      <c r="BI46" s="25">
        <v>1</v>
      </c>
    </row>
    <row r="47" spans="1:61" x14ac:dyDescent="0.55000000000000004">
      <c r="A47" s="25" t="s">
        <v>448</v>
      </c>
      <c r="B47" s="25" t="s">
        <v>447</v>
      </c>
      <c r="C47" s="25" t="s">
        <v>29</v>
      </c>
      <c r="D47" s="25" t="s">
        <v>276</v>
      </c>
      <c r="E47" s="25" t="s">
        <v>276</v>
      </c>
      <c r="F47" s="25" t="s">
        <v>276</v>
      </c>
      <c r="G47" s="25" t="s">
        <v>276</v>
      </c>
      <c r="H47" s="25" t="s">
        <v>278</v>
      </c>
      <c r="J47" s="25" t="s">
        <v>278</v>
      </c>
      <c r="L47" s="25" t="s">
        <v>278</v>
      </c>
      <c r="M47" s="25" t="s">
        <v>276</v>
      </c>
      <c r="N47" s="25" t="s">
        <v>446</v>
      </c>
      <c r="O47" s="25" t="s">
        <v>278</v>
      </c>
      <c r="P47" s="25" t="s">
        <v>445</v>
      </c>
      <c r="Q47" s="25" t="s">
        <v>444</v>
      </c>
      <c r="R47" s="25" t="s">
        <v>443</v>
      </c>
      <c r="T47" s="25" t="s">
        <v>442</v>
      </c>
      <c r="U47" s="25" t="s">
        <v>427</v>
      </c>
      <c r="V47" s="25" t="s">
        <v>1162</v>
      </c>
      <c r="W47" s="25" t="s">
        <v>271</v>
      </c>
      <c r="Y47" s="25" t="s">
        <v>440</v>
      </c>
      <c r="Z47" s="25" t="s">
        <v>270</v>
      </c>
      <c r="AA47" s="25" t="s">
        <v>157</v>
      </c>
      <c r="AB47" s="25" t="s">
        <v>24</v>
      </c>
      <c r="AC47" s="25" t="s">
        <v>439</v>
      </c>
      <c r="AD47" s="25" t="s">
        <v>1161</v>
      </c>
      <c r="AE47" s="25" t="s">
        <v>437</v>
      </c>
      <c r="AF47" s="25" t="s">
        <v>300</v>
      </c>
      <c r="AG47" s="25" t="s">
        <v>350</v>
      </c>
      <c r="AH47" s="25" t="s">
        <v>86</v>
      </c>
      <c r="AN47" s="25" t="s">
        <v>449</v>
      </c>
      <c r="AO47" s="25" t="s">
        <v>435</v>
      </c>
      <c r="AP47" s="25" t="s">
        <v>610</v>
      </c>
      <c r="AR47" s="25">
        <v>528</v>
      </c>
      <c r="AS47" s="25">
        <v>1.79</v>
      </c>
      <c r="AT47" s="25">
        <v>0.59</v>
      </c>
      <c r="AU47" s="25">
        <v>0.13</v>
      </c>
      <c r="BH47" s="25" t="s">
        <v>260</v>
      </c>
      <c r="BI47" s="25">
        <v>1</v>
      </c>
    </row>
    <row r="48" spans="1:61" x14ac:dyDescent="0.55000000000000004">
      <c r="A48" s="25" t="s">
        <v>448</v>
      </c>
      <c r="B48" s="25" t="s">
        <v>447</v>
      </c>
      <c r="C48" s="25" t="s">
        <v>29</v>
      </c>
      <c r="D48" s="25" t="s">
        <v>276</v>
      </c>
      <c r="E48" s="25" t="s">
        <v>276</v>
      </c>
      <c r="F48" s="25" t="s">
        <v>276</v>
      </c>
      <c r="G48" s="25" t="s">
        <v>276</v>
      </c>
      <c r="H48" s="25" t="s">
        <v>278</v>
      </c>
      <c r="J48" s="25" t="s">
        <v>278</v>
      </c>
      <c r="L48" s="25" t="s">
        <v>278</v>
      </c>
      <c r="M48" s="25" t="s">
        <v>276</v>
      </c>
      <c r="N48" s="25" t="s">
        <v>446</v>
      </c>
      <c r="O48" s="25" t="s">
        <v>278</v>
      </c>
      <c r="P48" s="25" t="s">
        <v>445</v>
      </c>
      <c r="Q48" s="25" t="s">
        <v>444</v>
      </c>
      <c r="R48" s="25" t="s">
        <v>443</v>
      </c>
      <c r="T48" s="25" t="s">
        <v>442</v>
      </c>
      <c r="U48" s="25" t="s">
        <v>427</v>
      </c>
      <c r="V48" s="25" t="s">
        <v>1162</v>
      </c>
      <c r="W48" s="25" t="s">
        <v>271</v>
      </c>
      <c r="Y48" s="25" t="s">
        <v>440</v>
      </c>
      <c r="Z48" s="25" t="s">
        <v>270</v>
      </c>
      <c r="AA48" s="25" t="s">
        <v>157</v>
      </c>
      <c r="AB48" s="25" t="s">
        <v>24</v>
      </c>
      <c r="AC48" s="25" t="s">
        <v>439</v>
      </c>
      <c r="AD48" s="25" t="s">
        <v>1161</v>
      </c>
      <c r="AE48" s="25" t="s">
        <v>437</v>
      </c>
      <c r="AF48" s="25" t="s">
        <v>339</v>
      </c>
      <c r="AG48" s="25" t="s">
        <v>338</v>
      </c>
      <c r="AH48" s="25" t="s">
        <v>86</v>
      </c>
      <c r="AN48" s="25" t="s">
        <v>449</v>
      </c>
      <c r="AO48" s="25" t="s">
        <v>435</v>
      </c>
      <c r="AP48" s="25" t="s">
        <v>610</v>
      </c>
      <c r="AR48" s="25">
        <v>529</v>
      </c>
      <c r="AS48" s="25">
        <v>4.1399999999999997</v>
      </c>
      <c r="AT48" s="25">
        <v>1.28</v>
      </c>
      <c r="AU48" s="25">
        <v>0.18</v>
      </c>
      <c r="BH48" s="25" t="s">
        <v>260</v>
      </c>
      <c r="BI48" s="25">
        <v>1</v>
      </c>
    </row>
    <row r="49" spans="1:61" x14ac:dyDescent="0.55000000000000004">
      <c r="A49" s="25" t="s">
        <v>448</v>
      </c>
      <c r="B49" s="25" t="s">
        <v>447</v>
      </c>
      <c r="C49" s="25" t="s">
        <v>29</v>
      </c>
      <c r="D49" s="25" t="s">
        <v>276</v>
      </c>
      <c r="E49" s="25" t="s">
        <v>276</v>
      </c>
      <c r="F49" s="25" t="s">
        <v>276</v>
      </c>
      <c r="G49" s="25" t="s">
        <v>276</v>
      </c>
      <c r="H49" s="25" t="s">
        <v>278</v>
      </c>
      <c r="J49" s="25" t="s">
        <v>278</v>
      </c>
      <c r="L49" s="25" t="s">
        <v>278</v>
      </c>
      <c r="M49" s="25" t="s">
        <v>276</v>
      </c>
      <c r="N49" s="25" t="s">
        <v>446</v>
      </c>
      <c r="O49" s="25" t="s">
        <v>278</v>
      </c>
      <c r="P49" s="25" t="s">
        <v>445</v>
      </c>
      <c r="Q49" s="25" t="s">
        <v>444</v>
      </c>
      <c r="R49" s="25" t="s">
        <v>443</v>
      </c>
      <c r="T49" s="25" t="s">
        <v>442</v>
      </c>
      <c r="U49" s="25" t="s">
        <v>427</v>
      </c>
      <c r="V49" s="25" t="s">
        <v>1160</v>
      </c>
      <c r="W49" s="25" t="s">
        <v>271</v>
      </c>
      <c r="Y49" s="25" t="s">
        <v>440</v>
      </c>
      <c r="Z49" s="25" t="s">
        <v>270</v>
      </c>
      <c r="AA49" s="25" t="s">
        <v>157</v>
      </c>
      <c r="AB49" s="25" t="s">
        <v>24</v>
      </c>
      <c r="AC49" s="25" t="s">
        <v>439</v>
      </c>
      <c r="AD49" s="25" t="s">
        <v>438</v>
      </c>
      <c r="AE49" s="25" t="s">
        <v>437</v>
      </c>
      <c r="AF49" s="25" t="s">
        <v>352</v>
      </c>
      <c r="AG49" s="25" t="s">
        <v>351</v>
      </c>
      <c r="AH49" s="25" t="s">
        <v>86</v>
      </c>
      <c r="AN49" s="25" t="s">
        <v>449</v>
      </c>
      <c r="AO49" s="25" t="s">
        <v>435</v>
      </c>
      <c r="AP49" s="25" t="s">
        <v>332</v>
      </c>
      <c r="AR49" s="25">
        <v>530</v>
      </c>
      <c r="AS49" s="25">
        <v>54.7</v>
      </c>
      <c r="AT49" s="25">
        <v>21.8</v>
      </c>
      <c r="AU49" s="25">
        <v>0.74</v>
      </c>
      <c r="BH49" s="25" t="s">
        <v>260</v>
      </c>
      <c r="BI49" s="25">
        <v>1</v>
      </c>
    </row>
    <row r="50" spans="1:61" x14ac:dyDescent="0.55000000000000004">
      <c r="A50" s="25" t="s">
        <v>448</v>
      </c>
      <c r="B50" s="25" t="s">
        <v>447</v>
      </c>
      <c r="C50" s="25" t="s">
        <v>29</v>
      </c>
      <c r="D50" s="25" t="s">
        <v>276</v>
      </c>
      <c r="E50" s="25" t="s">
        <v>276</v>
      </c>
      <c r="F50" s="25" t="s">
        <v>276</v>
      </c>
      <c r="G50" s="25" t="s">
        <v>276</v>
      </c>
      <c r="H50" s="25" t="s">
        <v>278</v>
      </c>
      <c r="J50" s="25" t="s">
        <v>278</v>
      </c>
      <c r="L50" s="25" t="s">
        <v>278</v>
      </c>
      <c r="M50" s="25" t="s">
        <v>276</v>
      </c>
      <c r="N50" s="25" t="s">
        <v>446</v>
      </c>
      <c r="O50" s="25" t="s">
        <v>278</v>
      </c>
      <c r="P50" s="25" t="s">
        <v>445</v>
      </c>
      <c r="Q50" s="25" t="s">
        <v>444</v>
      </c>
      <c r="R50" s="25" t="s">
        <v>443</v>
      </c>
      <c r="T50" s="25" t="s">
        <v>442</v>
      </c>
      <c r="U50" s="25" t="s">
        <v>427</v>
      </c>
      <c r="V50" s="25" t="s">
        <v>1160</v>
      </c>
      <c r="W50" s="25" t="s">
        <v>271</v>
      </c>
      <c r="Y50" s="25" t="s">
        <v>440</v>
      </c>
      <c r="Z50" s="25" t="s">
        <v>270</v>
      </c>
      <c r="AA50" s="25" t="s">
        <v>157</v>
      </c>
      <c r="AB50" s="25" t="s">
        <v>24</v>
      </c>
      <c r="AC50" s="25" t="s">
        <v>439</v>
      </c>
      <c r="AD50" s="25" t="s">
        <v>438</v>
      </c>
      <c r="AE50" s="25" t="s">
        <v>437</v>
      </c>
      <c r="AF50" s="25" t="s">
        <v>300</v>
      </c>
      <c r="AG50" s="25" t="s">
        <v>350</v>
      </c>
      <c r="AH50" s="25" t="s">
        <v>86</v>
      </c>
      <c r="AN50" s="25" t="s">
        <v>449</v>
      </c>
      <c r="AO50" s="25" t="s">
        <v>435</v>
      </c>
      <c r="AP50" s="25" t="s">
        <v>332</v>
      </c>
      <c r="AR50" s="25">
        <v>531</v>
      </c>
      <c r="AS50" s="25">
        <v>1.51</v>
      </c>
      <c r="AT50" s="25">
        <v>0.44</v>
      </c>
      <c r="AU50" s="25">
        <v>0.17</v>
      </c>
      <c r="BH50" s="25" t="s">
        <v>260</v>
      </c>
      <c r="BI50" s="25">
        <v>1</v>
      </c>
    </row>
    <row r="51" spans="1:61" x14ac:dyDescent="0.55000000000000004">
      <c r="A51" s="25" t="s">
        <v>448</v>
      </c>
      <c r="B51" s="25" t="s">
        <v>447</v>
      </c>
      <c r="C51" s="25" t="s">
        <v>29</v>
      </c>
      <c r="D51" s="25" t="s">
        <v>276</v>
      </c>
      <c r="E51" s="25" t="s">
        <v>276</v>
      </c>
      <c r="F51" s="25" t="s">
        <v>276</v>
      </c>
      <c r="G51" s="25" t="s">
        <v>276</v>
      </c>
      <c r="H51" s="25" t="s">
        <v>278</v>
      </c>
      <c r="J51" s="25" t="s">
        <v>278</v>
      </c>
      <c r="L51" s="25" t="s">
        <v>278</v>
      </c>
      <c r="M51" s="25" t="s">
        <v>276</v>
      </c>
      <c r="N51" s="25" t="s">
        <v>446</v>
      </c>
      <c r="O51" s="25" t="s">
        <v>278</v>
      </c>
      <c r="P51" s="25" t="s">
        <v>445</v>
      </c>
      <c r="Q51" s="25" t="s">
        <v>444</v>
      </c>
      <c r="R51" s="25" t="s">
        <v>443</v>
      </c>
      <c r="T51" s="25" t="s">
        <v>442</v>
      </c>
      <c r="U51" s="25" t="s">
        <v>427</v>
      </c>
      <c r="V51" s="25" t="s">
        <v>1160</v>
      </c>
      <c r="W51" s="25" t="s">
        <v>271</v>
      </c>
      <c r="Y51" s="25" t="s">
        <v>440</v>
      </c>
      <c r="Z51" s="25" t="s">
        <v>270</v>
      </c>
      <c r="AA51" s="25" t="s">
        <v>157</v>
      </c>
      <c r="AB51" s="25" t="s">
        <v>24</v>
      </c>
      <c r="AC51" s="25" t="s">
        <v>439</v>
      </c>
      <c r="AD51" s="25" t="s">
        <v>438</v>
      </c>
      <c r="AE51" s="25" t="s">
        <v>437</v>
      </c>
      <c r="AF51" s="25" t="s">
        <v>339</v>
      </c>
      <c r="AG51" s="25" t="s">
        <v>338</v>
      </c>
      <c r="AH51" s="25" t="s">
        <v>86</v>
      </c>
      <c r="AN51" s="25" t="s">
        <v>449</v>
      </c>
      <c r="AO51" s="25" t="s">
        <v>435</v>
      </c>
      <c r="AP51" s="25" t="s">
        <v>332</v>
      </c>
      <c r="AR51" s="25">
        <v>532</v>
      </c>
      <c r="AS51" s="25">
        <v>4.3600000000000003</v>
      </c>
      <c r="AT51" s="25">
        <v>1.29</v>
      </c>
      <c r="AU51" s="25">
        <v>0.03</v>
      </c>
      <c r="BH51" s="25" t="s">
        <v>260</v>
      </c>
      <c r="BI51" s="25">
        <v>1</v>
      </c>
    </row>
    <row r="52" spans="1:61" x14ac:dyDescent="0.55000000000000004">
      <c r="A52" s="25" t="s">
        <v>391</v>
      </c>
      <c r="B52" s="25" t="s">
        <v>390</v>
      </c>
      <c r="C52" s="25" t="s">
        <v>81</v>
      </c>
      <c r="D52" s="25" t="s">
        <v>276</v>
      </c>
      <c r="E52" s="25" t="s">
        <v>276</v>
      </c>
      <c r="F52" s="25" t="s">
        <v>276</v>
      </c>
      <c r="G52" s="25" t="s">
        <v>276</v>
      </c>
      <c r="H52" s="25" t="s">
        <v>278</v>
      </c>
      <c r="J52" s="25" t="s">
        <v>276</v>
      </c>
      <c r="K52" s="25" t="s">
        <v>278</v>
      </c>
      <c r="L52" s="25" t="s">
        <v>278</v>
      </c>
      <c r="M52" s="25" t="s">
        <v>276</v>
      </c>
      <c r="N52" s="25" t="s">
        <v>389</v>
      </c>
      <c r="O52" s="25" t="s">
        <v>278</v>
      </c>
      <c r="P52" s="25" t="s">
        <v>388</v>
      </c>
      <c r="Q52" s="25" t="s">
        <v>1159</v>
      </c>
      <c r="R52" s="25" t="s">
        <v>86</v>
      </c>
      <c r="S52" s="25" t="s">
        <v>395</v>
      </c>
      <c r="T52" s="25" t="s">
        <v>53</v>
      </c>
      <c r="U52" s="25" t="s">
        <v>74</v>
      </c>
      <c r="V52" s="25" t="s">
        <v>1158</v>
      </c>
      <c r="W52" s="25" t="s">
        <v>271</v>
      </c>
      <c r="Y52" s="25" t="s">
        <v>398</v>
      </c>
      <c r="Z52" s="25" t="s">
        <v>270</v>
      </c>
      <c r="AA52" s="25" t="s">
        <v>24</v>
      </c>
      <c r="AB52" s="25" t="s">
        <v>81</v>
      </c>
      <c r="AC52" s="25" t="s">
        <v>86</v>
      </c>
      <c r="AD52" s="25" t="s">
        <v>386</v>
      </c>
      <c r="AE52" s="25" t="s">
        <v>394</v>
      </c>
      <c r="AF52" s="25" t="s">
        <v>300</v>
      </c>
      <c r="AG52" s="25" t="s">
        <v>299</v>
      </c>
      <c r="AH52" s="25" t="s">
        <v>265</v>
      </c>
      <c r="AI52" s="25" t="s">
        <v>9</v>
      </c>
      <c r="AJ52" s="25" t="s">
        <v>264</v>
      </c>
      <c r="AK52" s="25">
        <v>5.0999999999999996</v>
      </c>
      <c r="AL52" s="25">
        <v>17</v>
      </c>
      <c r="AM52" s="25" t="s">
        <v>13</v>
      </c>
      <c r="AN52" s="25" t="s">
        <v>383</v>
      </c>
      <c r="AO52" s="25" t="s">
        <v>13</v>
      </c>
      <c r="AP52" s="25" t="s">
        <v>398</v>
      </c>
      <c r="AQ52" s="25" t="s">
        <v>381</v>
      </c>
      <c r="AR52" s="25">
        <v>489</v>
      </c>
      <c r="AS52" s="25">
        <v>17</v>
      </c>
      <c r="AT52" s="25">
        <v>12</v>
      </c>
      <c r="AU52" s="25">
        <v>0.23</v>
      </c>
      <c r="AV52" s="25">
        <v>7.4</v>
      </c>
      <c r="AW52" s="25">
        <v>12</v>
      </c>
      <c r="BH52" s="25" t="s">
        <v>260</v>
      </c>
      <c r="BI52" s="25">
        <v>1</v>
      </c>
    </row>
    <row r="53" spans="1:61" x14ac:dyDescent="0.55000000000000004">
      <c r="A53" s="25" t="s">
        <v>348</v>
      </c>
      <c r="B53" s="25" t="s">
        <v>347</v>
      </c>
      <c r="C53" s="25" t="s">
        <v>346</v>
      </c>
      <c r="D53" s="25" t="s">
        <v>276</v>
      </c>
      <c r="E53" s="25" t="s">
        <v>276</v>
      </c>
      <c r="F53" s="25" t="s">
        <v>276</v>
      </c>
      <c r="G53" s="25" t="s">
        <v>276</v>
      </c>
      <c r="H53" s="25" t="s">
        <v>278</v>
      </c>
      <c r="J53" s="25" t="s">
        <v>276</v>
      </c>
      <c r="K53" s="25" t="s">
        <v>278</v>
      </c>
      <c r="L53" s="25" t="s">
        <v>278</v>
      </c>
      <c r="M53" s="25" t="s">
        <v>276</v>
      </c>
      <c r="N53" s="25" t="s">
        <v>345</v>
      </c>
      <c r="O53" s="25" t="s">
        <v>278</v>
      </c>
      <c r="P53" s="25" t="s">
        <v>344</v>
      </c>
      <c r="Q53" s="25" t="s">
        <v>365</v>
      </c>
      <c r="R53" s="25" t="s">
        <v>364</v>
      </c>
      <c r="T53" s="25" t="s">
        <v>363</v>
      </c>
      <c r="U53" s="25" t="s">
        <v>74</v>
      </c>
      <c r="V53" s="25" t="s">
        <v>1152</v>
      </c>
      <c r="W53" s="25" t="s">
        <v>271</v>
      </c>
      <c r="Y53" s="25" t="s">
        <v>86</v>
      </c>
      <c r="Z53" s="25" t="s">
        <v>270</v>
      </c>
      <c r="AA53" s="25" t="s">
        <v>86</v>
      </c>
      <c r="AB53" s="25" t="s">
        <v>86</v>
      </c>
      <c r="AC53" s="25" t="s">
        <v>86</v>
      </c>
      <c r="AD53" s="25" t="s">
        <v>1156</v>
      </c>
      <c r="AE53" s="25" t="s">
        <v>340</v>
      </c>
      <c r="AF53" s="25" t="s">
        <v>360</v>
      </c>
      <c r="AG53" s="25" t="s">
        <v>359</v>
      </c>
      <c r="AH53" s="25" t="s">
        <v>265</v>
      </c>
      <c r="AI53" s="25" t="s">
        <v>1157</v>
      </c>
      <c r="AJ53" s="25" t="s">
        <v>264</v>
      </c>
      <c r="AK53" s="25">
        <v>1.7</v>
      </c>
      <c r="AL53" s="25">
        <v>5</v>
      </c>
      <c r="AM53" s="25" t="s">
        <v>13</v>
      </c>
      <c r="AN53" s="25" t="s">
        <v>336</v>
      </c>
      <c r="AO53" s="25" t="s">
        <v>13</v>
      </c>
      <c r="AP53" s="25" t="s">
        <v>1099</v>
      </c>
      <c r="AQ53" s="25" t="s">
        <v>335</v>
      </c>
      <c r="AR53" s="25">
        <v>697</v>
      </c>
      <c r="AS53" s="25">
        <v>15</v>
      </c>
      <c r="AT53" s="25">
        <v>15</v>
      </c>
      <c r="AU53" s="25">
        <v>15</v>
      </c>
      <c r="AW53" s="25">
        <v>15</v>
      </c>
      <c r="BH53" s="25" t="s">
        <v>260</v>
      </c>
      <c r="BI53" s="25">
        <v>1</v>
      </c>
    </row>
    <row r="54" spans="1:61" x14ac:dyDescent="0.55000000000000004">
      <c r="A54" s="25" t="s">
        <v>348</v>
      </c>
      <c r="B54" s="25" t="s">
        <v>347</v>
      </c>
      <c r="C54" s="25" t="s">
        <v>346</v>
      </c>
      <c r="D54" s="25" t="s">
        <v>276</v>
      </c>
      <c r="E54" s="25" t="s">
        <v>276</v>
      </c>
      <c r="F54" s="25" t="s">
        <v>276</v>
      </c>
      <c r="G54" s="25" t="s">
        <v>276</v>
      </c>
      <c r="H54" s="25" t="s">
        <v>278</v>
      </c>
      <c r="J54" s="25" t="s">
        <v>276</v>
      </c>
      <c r="K54" s="25" t="s">
        <v>278</v>
      </c>
      <c r="L54" s="25" t="s">
        <v>278</v>
      </c>
      <c r="M54" s="25" t="s">
        <v>276</v>
      </c>
      <c r="N54" s="25" t="s">
        <v>345</v>
      </c>
      <c r="O54" s="25" t="s">
        <v>278</v>
      </c>
      <c r="P54" s="25" t="s">
        <v>344</v>
      </c>
      <c r="Q54" s="25" t="s">
        <v>365</v>
      </c>
      <c r="R54" s="25" t="s">
        <v>364</v>
      </c>
      <c r="T54" s="25" t="s">
        <v>363</v>
      </c>
      <c r="U54" s="25" t="s">
        <v>74</v>
      </c>
      <c r="V54" s="25" t="s">
        <v>1152</v>
      </c>
      <c r="W54" s="25" t="s">
        <v>271</v>
      </c>
      <c r="Y54" s="25" t="s">
        <v>86</v>
      </c>
      <c r="Z54" s="25" t="s">
        <v>270</v>
      </c>
      <c r="AA54" s="25" t="s">
        <v>86</v>
      </c>
      <c r="AB54" s="25" t="s">
        <v>86</v>
      </c>
      <c r="AC54" s="25" t="s">
        <v>86</v>
      </c>
      <c r="AD54" s="25" t="s">
        <v>1156</v>
      </c>
      <c r="AE54" s="25" t="s">
        <v>340</v>
      </c>
      <c r="AF54" s="25" t="s">
        <v>300</v>
      </c>
      <c r="AG54" s="25" t="s">
        <v>350</v>
      </c>
      <c r="AH54" s="25" t="s">
        <v>265</v>
      </c>
      <c r="AI54" s="25" t="s">
        <v>537</v>
      </c>
      <c r="AJ54" s="25" t="s">
        <v>264</v>
      </c>
      <c r="AK54" s="25">
        <v>1.1000000000000001</v>
      </c>
      <c r="AL54" s="25">
        <v>3.3</v>
      </c>
      <c r="AM54" s="25" t="s">
        <v>13</v>
      </c>
      <c r="AN54" s="25" t="s">
        <v>336</v>
      </c>
      <c r="AO54" s="25" t="s">
        <v>13</v>
      </c>
      <c r="AP54" s="25" t="s">
        <v>1099</v>
      </c>
      <c r="AQ54" s="25" t="s">
        <v>335</v>
      </c>
      <c r="AR54" s="25">
        <v>698</v>
      </c>
      <c r="AS54" s="25">
        <v>8.9</v>
      </c>
      <c r="AT54" s="25">
        <v>6.8</v>
      </c>
      <c r="AU54" s="25">
        <v>5.7</v>
      </c>
      <c r="AW54" s="25">
        <v>6.3</v>
      </c>
      <c r="BH54" s="25" t="s">
        <v>260</v>
      </c>
      <c r="BI54" s="25">
        <v>1</v>
      </c>
    </row>
    <row r="55" spans="1:61" x14ac:dyDescent="0.55000000000000004">
      <c r="A55" s="25" t="s">
        <v>348</v>
      </c>
      <c r="B55" s="25" t="s">
        <v>347</v>
      </c>
      <c r="C55" s="25" t="s">
        <v>346</v>
      </c>
      <c r="D55" s="25" t="s">
        <v>276</v>
      </c>
      <c r="E55" s="25" t="s">
        <v>276</v>
      </c>
      <c r="F55" s="25" t="s">
        <v>276</v>
      </c>
      <c r="G55" s="25" t="s">
        <v>276</v>
      </c>
      <c r="H55" s="25" t="s">
        <v>278</v>
      </c>
      <c r="J55" s="25" t="s">
        <v>276</v>
      </c>
      <c r="K55" s="25" t="s">
        <v>278</v>
      </c>
      <c r="L55" s="25" t="s">
        <v>278</v>
      </c>
      <c r="M55" s="25" t="s">
        <v>276</v>
      </c>
      <c r="N55" s="25" t="s">
        <v>345</v>
      </c>
      <c r="O55" s="25" t="s">
        <v>278</v>
      </c>
      <c r="P55" s="25" t="s">
        <v>344</v>
      </c>
      <c r="Q55" s="25" t="s">
        <v>357</v>
      </c>
      <c r="R55" s="25" t="s">
        <v>356</v>
      </c>
      <c r="T55" s="25" t="s">
        <v>42</v>
      </c>
      <c r="U55" s="25" t="s">
        <v>74</v>
      </c>
      <c r="V55" s="25" t="s">
        <v>1152</v>
      </c>
      <c r="W55" s="25" t="s">
        <v>271</v>
      </c>
      <c r="Y55" s="25" t="s">
        <v>86</v>
      </c>
      <c r="Z55" s="25" t="s">
        <v>270</v>
      </c>
      <c r="AA55" s="25" t="s">
        <v>86</v>
      </c>
      <c r="AB55" s="25" t="s">
        <v>86</v>
      </c>
      <c r="AC55" s="25" t="s">
        <v>86</v>
      </c>
      <c r="AD55" s="25" t="s">
        <v>1154</v>
      </c>
      <c r="AE55" s="25" t="s">
        <v>340</v>
      </c>
      <c r="AF55" s="25" t="s">
        <v>360</v>
      </c>
      <c r="AG55" s="25" t="s">
        <v>359</v>
      </c>
      <c r="AH55" s="25" t="s">
        <v>265</v>
      </c>
      <c r="AI55" s="25" t="s">
        <v>1155</v>
      </c>
      <c r="AJ55" s="25" t="s">
        <v>264</v>
      </c>
      <c r="AK55" s="25">
        <v>1.7</v>
      </c>
      <c r="AL55" s="25">
        <v>5</v>
      </c>
      <c r="AM55" s="25" t="s">
        <v>13</v>
      </c>
      <c r="AN55" s="25" t="s">
        <v>336</v>
      </c>
      <c r="AO55" s="25" t="s">
        <v>13</v>
      </c>
      <c r="AP55" s="25" t="s">
        <v>1238</v>
      </c>
      <c r="AQ55" s="25" t="s">
        <v>335</v>
      </c>
      <c r="AR55" s="25">
        <v>705</v>
      </c>
      <c r="AS55" s="25">
        <v>23</v>
      </c>
      <c r="AT55" s="25">
        <v>23</v>
      </c>
      <c r="AU55" s="25">
        <v>23</v>
      </c>
      <c r="AW55" s="25">
        <v>23</v>
      </c>
      <c r="BH55" s="25" t="s">
        <v>260</v>
      </c>
      <c r="BI55" s="25">
        <v>1</v>
      </c>
    </row>
    <row r="56" spans="1:61" x14ac:dyDescent="0.55000000000000004">
      <c r="A56" s="25" t="s">
        <v>348</v>
      </c>
      <c r="B56" s="25" t="s">
        <v>347</v>
      </c>
      <c r="C56" s="25" t="s">
        <v>346</v>
      </c>
      <c r="D56" s="25" t="s">
        <v>276</v>
      </c>
      <c r="E56" s="25" t="s">
        <v>276</v>
      </c>
      <c r="F56" s="25" t="s">
        <v>276</v>
      </c>
      <c r="G56" s="25" t="s">
        <v>276</v>
      </c>
      <c r="H56" s="25" t="s">
        <v>278</v>
      </c>
      <c r="J56" s="25" t="s">
        <v>276</v>
      </c>
      <c r="K56" s="25" t="s">
        <v>278</v>
      </c>
      <c r="L56" s="25" t="s">
        <v>278</v>
      </c>
      <c r="M56" s="25" t="s">
        <v>276</v>
      </c>
      <c r="N56" s="25" t="s">
        <v>345</v>
      </c>
      <c r="O56" s="25" t="s">
        <v>278</v>
      </c>
      <c r="P56" s="25" t="s">
        <v>344</v>
      </c>
      <c r="Q56" s="25" t="s">
        <v>357</v>
      </c>
      <c r="R56" s="25" t="s">
        <v>356</v>
      </c>
      <c r="T56" s="25" t="s">
        <v>42</v>
      </c>
      <c r="U56" s="25" t="s">
        <v>74</v>
      </c>
      <c r="V56" s="25" t="s">
        <v>1152</v>
      </c>
      <c r="W56" s="25" t="s">
        <v>271</v>
      </c>
      <c r="Y56" s="25" t="s">
        <v>86</v>
      </c>
      <c r="Z56" s="25" t="s">
        <v>270</v>
      </c>
      <c r="AA56" s="25" t="s">
        <v>86</v>
      </c>
      <c r="AB56" s="25" t="s">
        <v>86</v>
      </c>
      <c r="AC56" s="25" t="s">
        <v>86</v>
      </c>
      <c r="AD56" s="25" t="s">
        <v>1154</v>
      </c>
      <c r="AE56" s="25" t="s">
        <v>340</v>
      </c>
      <c r="AF56" s="25" t="s">
        <v>352</v>
      </c>
      <c r="AG56" s="25" t="s">
        <v>351</v>
      </c>
      <c r="AH56" s="25" t="s">
        <v>265</v>
      </c>
      <c r="AI56" s="25" t="s">
        <v>1155</v>
      </c>
      <c r="AJ56" s="25" t="s">
        <v>264</v>
      </c>
      <c r="AK56" s="25">
        <v>3.8</v>
      </c>
      <c r="AL56" s="25">
        <v>12</v>
      </c>
      <c r="AM56" s="25" t="s">
        <v>13</v>
      </c>
      <c r="AN56" s="25" t="s">
        <v>336</v>
      </c>
      <c r="AO56" s="25" t="s">
        <v>13</v>
      </c>
      <c r="AP56" s="25" t="s">
        <v>1238</v>
      </c>
      <c r="AQ56" s="25" t="s">
        <v>335</v>
      </c>
      <c r="AR56" s="25">
        <v>704</v>
      </c>
      <c r="AS56" s="25">
        <v>16</v>
      </c>
      <c r="AT56" s="25">
        <v>16</v>
      </c>
      <c r="AU56" s="25">
        <v>16</v>
      </c>
      <c r="AW56" s="25">
        <v>16</v>
      </c>
      <c r="BH56" s="25" t="s">
        <v>260</v>
      </c>
      <c r="BI56" s="25">
        <v>1</v>
      </c>
    </row>
    <row r="57" spans="1:61" x14ac:dyDescent="0.55000000000000004">
      <c r="A57" s="25" t="s">
        <v>348</v>
      </c>
      <c r="B57" s="25" t="s">
        <v>347</v>
      </c>
      <c r="C57" s="25" t="s">
        <v>346</v>
      </c>
      <c r="D57" s="25" t="s">
        <v>276</v>
      </c>
      <c r="E57" s="25" t="s">
        <v>276</v>
      </c>
      <c r="F57" s="25" t="s">
        <v>276</v>
      </c>
      <c r="G57" s="25" t="s">
        <v>276</v>
      </c>
      <c r="H57" s="25" t="s">
        <v>278</v>
      </c>
      <c r="J57" s="25" t="s">
        <v>276</v>
      </c>
      <c r="K57" s="25" t="s">
        <v>278</v>
      </c>
      <c r="L57" s="25" t="s">
        <v>278</v>
      </c>
      <c r="M57" s="25" t="s">
        <v>276</v>
      </c>
      <c r="N57" s="25" t="s">
        <v>345</v>
      </c>
      <c r="O57" s="25" t="s">
        <v>278</v>
      </c>
      <c r="P57" s="25" t="s">
        <v>344</v>
      </c>
      <c r="Q57" s="25" t="s">
        <v>357</v>
      </c>
      <c r="R57" s="25" t="s">
        <v>356</v>
      </c>
      <c r="T57" s="25" t="s">
        <v>42</v>
      </c>
      <c r="U57" s="25" t="s">
        <v>74</v>
      </c>
      <c r="V57" s="25" t="s">
        <v>1152</v>
      </c>
      <c r="W57" s="25" t="s">
        <v>271</v>
      </c>
      <c r="Y57" s="25" t="s">
        <v>86</v>
      </c>
      <c r="Z57" s="25" t="s">
        <v>270</v>
      </c>
      <c r="AA57" s="25" t="s">
        <v>86</v>
      </c>
      <c r="AB57" s="25" t="s">
        <v>86</v>
      </c>
      <c r="AC57" s="25" t="s">
        <v>86</v>
      </c>
      <c r="AD57" s="25" t="s">
        <v>1154</v>
      </c>
      <c r="AE57" s="25" t="s">
        <v>340</v>
      </c>
      <c r="AF57" s="25" t="s">
        <v>300</v>
      </c>
      <c r="AG57" s="25" t="s">
        <v>350</v>
      </c>
      <c r="AH57" s="25" t="s">
        <v>265</v>
      </c>
      <c r="AI57" s="25" t="s">
        <v>1153</v>
      </c>
      <c r="AJ57" s="25" t="s">
        <v>264</v>
      </c>
      <c r="AK57" s="25">
        <v>1.1000000000000001</v>
      </c>
      <c r="AL57" s="25">
        <v>3.3</v>
      </c>
      <c r="AM57" s="25" t="s">
        <v>13</v>
      </c>
      <c r="AN57" s="25" t="s">
        <v>336</v>
      </c>
      <c r="AO57" s="25" t="s">
        <v>13</v>
      </c>
      <c r="AP57" s="25" t="s">
        <v>1238</v>
      </c>
      <c r="AQ57" s="25" t="s">
        <v>335</v>
      </c>
      <c r="AR57" s="25">
        <v>706</v>
      </c>
      <c r="AS57" s="25">
        <v>25</v>
      </c>
      <c r="AT57" s="25">
        <v>11</v>
      </c>
      <c r="AU57" s="25">
        <v>4.5</v>
      </c>
      <c r="AW57" s="25">
        <v>9.9</v>
      </c>
      <c r="BH57" s="25" t="s">
        <v>260</v>
      </c>
      <c r="BI57" s="25">
        <v>1</v>
      </c>
    </row>
    <row r="58" spans="1:61" x14ac:dyDescent="0.55000000000000004">
      <c r="A58" s="25" t="s">
        <v>348</v>
      </c>
      <c r="B58" s="25" t="s">
        <v>347</v>
      </c>
      <c r="C58" s="25" t="s">
        <v>346</v>
      </c>
      <c r="D58" s="25" t="s">
        <v>276</v>
      </c>
      <c r="E58" s="25" t="s">
        <v>276</v>
      </c>
      <c r="F58" s="25" t="s">
        <v>276</v>
      </c>
      <c r="G58" s="25" t="s">
        <v>276</v>
      </c>
      <c r="H58" s="25" t="s">
        <v>278</v>
      </c>
      <c r="J58" s="25" t="s">
        <v>276</v>
      </c>
      <c r="K58" s="25" t="s">
        <v>278</v>
      </c>
      <c r="L58" s="25" t="s">
        <v>278</v>
      </c>
      <c r="M58" s="25" t="s">
        <v>276</v>
      </c>
      <c r="N58" s="25" t="s">
        <v>345</v>
      </c>
      <c r="O58" s="25" t="s">
        <v>278</v>
      </c>
      <c r="P58" s="25" t="s">
        <v>344</v>
      </c>
      <c r="Q58" s="25" t="s">
        <v>343</v>
      </c>
      <c r="R58" s="25" t="s">
        <v>38</v>
      </c>
      <c r="T58" s="25" t="s">
        <v>37</v>
      </c>
      <c r="U58" s="25" t="s">
        <v>74</v>
      </c>
      <c r="V58" s="25" t="s">
        <v>1152</v>
      </c>
      <c r="W58" s="25" t="s">
        <v>271</v>
      </c>
      <c r="Y58" s="25" t="s">
        <v>86</v>
      </c>
      <c r="Z58" s="25" t="s">
        <v>270</v>
      </c>
      <c r="AA58" s="25" t="s">
        <v>86</v>
      </c>
      <c r="AB58" s="25" t="s">
        <v>86</v>
      </c>
      <c r="AC58" s="25" t="s">
        <v>86</v>
      </c>
      <c r="AD58" s="25" t="s">
        <v>1151</v>
      </c>
      <c r="AE58" s="25" t="s">
        <v>340</v>
      </c>
      <c r="AF58" s="25" t="s">
        <v>300</v>
      </c>
      <c r="AG58" s="25" t="s">
        <v>350</v>
      </c>
      <c r="AH58" s="25" t="s">
        <v>265</v>
      </c>
      <c r="AI58" s="25" t="s">
        <v>939</v>
      </c>
      <c r="AJ58" s="25" t="s">
        <v>264</v>
      </c>
      <c r="AK58" s="25">
        <v>1.1000000000000001</v>
      </c>
      <c r="AL58" s="25">
        <v>3.3</v>
      </c>
      <c r="AM58" s="25" t="s">
        <v>13</v>
      </c>
      <c r="AN58" s="25" t="s">
        <v>336</v>
      </c>
      <c r="AO58" s="25" t="s">
        <v>13</v>
      </c>
      <c r="AP58" s="25" t="s">
        <v>332</v>
      </c>
      <c r="AQ58" s="25" t="s">
        <v>335</v>
      </c>
      <c r="AR58" s="25">
        <v>714</v>
      </c>
      <c r="AS58" s="25">
        <v>17</v>
      </c>
      <c r="AT58" s="25">
        <v>10</v>
      </c>
      <c r="AU58" s="25">
        <v>5.7</v>
      </c>
      <c r="AW58" s="25">
        <v>9</v>
      </c>
      <c r="BH58" s="25" t="s">
        <v>260</v>
      </c>
      <c r="BI58" s="25">
        <v>1</v>
      </c>
    </row>
    <row r="59" spans="1:61" x14ac:dyDescent="0.55000000000000004">
      <c r="A59" s="25" t="s">
        <v>309</v>
      </c>
      <c r="B59" s="25" t="s">
        <v>308</v>
      </c>
      <c r="C59" s="25" t="s">
        <v>95</v>
      </c>
      <c r="D59" s="25" t="s">
        <v>276</v>
      </c>
      <c r="E59" s="25" t="s">
        <v>276</v>
      </c>
      <c r="F59" s="25" t="s">
        <v>276</v>
      </c>
      <c r="G59" s="25" t="s">
        <v>276</v>
      </c>
      <c r="H59" s="25" t="s">
        <v>278</v>
      </c>
      <c r="J59" s="25" t="s">
        <v>278</v>
      </c>
      <c r="L59" s="25" t="s">
        <v>276</v>
      </c>
      <c r="M59" s="25" t="s">
        <v>276</v>
      </c>
      <c r="N59" s="25" t="s">
        <v>307</v>
      </c>
      <c r="O59" s="25" t="s">
        <v>278</v>
      </c>
      <c r="P59" s="25" t="s">
        <v>306</v>
      </c>
      <c r="Q59" s="25" t="s">
        <v>1150</v>
      </c>
      <c r="R59" s="25" t="s">
        <v>1149</v>
      </c>
      <c r="T59" s="25" t="s">
        <v>37</v>
      </c>
      <c r="U59" s="25" t="s">
        <v>74</v>
      </c>
      <c r="V59" s="25" t="s">
        <v>1148</v>
      </c>
      <c r="W59" s="25" t="s">
        <v>271</v>
      </c>
      <c r="Y59" s="25" t="s">
        <v>9</v>
      </c>
      <c r="Z59" s="25" t="s">
        <v>270</v>
      </c>
      <c r="AA59" s="25" t="s">
        <v>157</v>
      </c>
      <c r="AB59" s="25" t="s">
        <v>157</v>
      </c>
      <c r="AC59" s="25" t="s">
        <v>303</v>
      </c>
      <c r="AD59" s="25" t="s">
        <v>302</v>
      </c>
      <c r="AE59" s="25" t="s">
        <v>301</v>
      </c>
      <c r="AF59" s="25" t="s">
        <v>300</v>
      </c>
      <c r="AG59" s="25" t="s">
        <v>299</v>
      </c>
      <c r="AH59" s="25" t="s">
        <v>265</v>
      </c>
      <c r="AI59" s="25" t="s">
        <v>9</v>
      </c>
      <c r="AJ59" s="25" t="s">
        <v>264</v>
      </c>
      <c r="AK59" s="25">
        <v>0.61</v>
      </c>
      <c r="AM59" s="25" t="s">
        <v>13</v>
      </c>
      <c r="AN59" s="25" t="s">
        <v>298</v>
      </c>
      <c r="AO59" s="25" t="s">
        <v>13</v>
      </c>
      <c r="AP59" s="25" t="s">
        <v>9</v>
      </c>
      <c r="AR59" s="25">
        <v>161</v>
      </c>
      <c r="AU59" s="25">
        <v>0.40666666666666701</v>
      </c>
      <c r="BH59" s="25" t="s">
        <v>1147</v>
      </c>
      <c r="BI59" s="25">
        <v>1</v>
      </c>
    </row>
    <row r="60" spans="1:61" x14ac:dyDescent="0.55000000000000004">
      <c r="A60" s="25" t="s">
        <v>551</v>
      </c>
      <c r="B60" s="25" t="s">
        <v>550</v>
      </c>
      <c r="C60" s="25" t="s">
        <v>549</v>
      </c>
      <c r="D60" s="25" t="s">
        <v>276</v>
      </c>
      <c r="E60" s="25" t="s">
        <v>276</v>
      </c>
      <c r="F60" s="25" t="s">
        <v>276</v>
      </c>
      <c r="G60" s="25" t="s">
        <v>276</v>
      </c>
      <c r="H60" s="25" t="s">
        <v>278</v>
      </c>
      <c r="J60" s="25" t="s">
        <v>278</v>
      </c>
      <c r="L60" s="25" t="s">
        <v>276</v>
      </c>
      <c r="M60" s="25" t="s">
        <v>278</v>
      </c>
      <c r="O60" s="25" t="s">
        <v>278</v>
      </c>
      <c r="P60" s="25" t="s">
        <v>548</v>
      </c>
      <c r="Q60" s="25" t="s">
        <v>547</v>
      </c>
      <c r="R60" s="25" t="s">
        <v>546</v>
      </c>
      <c r="T60" s="25" t="s">
        <v>112</v>
      </c>
      <c r="U60" s="25" t="s">
        <v>427</v>
      </c>
      <c r="V60" s="25" t="s">
        <v>1146</v>
      </c>
      <c r="W60" s="25" t="s">
        <v>271</v>
      </c>
      <c r="Y60" s="25" t="s">
        <v>9</v>
      </c>
      <c r="Z60" s="25" t="s">
        <v>270</v>
      </c>
      <c r="AA60" s="25" t="s">
        <v>346</v>
      </c>
      <c r="AB60" s="25" t="s">
        <v>346</v>
      </c>
      <c r="AC60" s="25" t="s">
        <v>544</v>
      </c>
      <c r="AD60" s="25" t="s">
        <v>543</v>
      </c>
      <c r="AE60" s="25" t="s">
        <v>507</v>
      </c>
      <c r="AF60" s="25" t="s">
        <v>283</v>
      </c>
      <c r="AG60" s="25" t="s">
        <v>282</v>
      </c>
      <c r="AH60" s="25" t="s">
        <v>265</v>
      </c>
      <c r="AI60" s="25" t="s">
        <v>9</v>
      </c>
      <c r="AJ60" s="25" t="s">
        <v>492</v>
      </c>
      <c r="AK60" s="25">
        <v>26</v>
      </c>
      <c r="AM60" s="25" t="s">
        <v>399</v>
      </c>
      <c r="AN60" s="25" t="s">
        <v>542</v>
      </c>
      <c r="AO60" s="25" t="s">
        <v>399</v>
      </c>
      <c r="AP60" s="25" t="s">
        <v>9</v>
      </c>
      <c r="AQ60" s="25" t="s">
        <v>541</v>
      </c>
      <c r="AR60" s="25">
        <v>720</v>
      </c>
      <c r="AT60" s="25">
        <v>330</v>
      </c>
      <c r="AU60" s="25">
        <v>17.3333333333333</v>
      </c>
      <c r="BH60" s="25" t="s">
        <v>260</v>
      </c>
      <c r="BI60" s="25">
        <v>1</v>
      </c>
    </row>
    <row r="61" spans="1:61" x14ac:dyDescent="0.55000000000000004">
      <c r="A61" s="25" t="s">
        <v>551</v>
      </c>
      <c r="B61" s="25" t="s">
        <v>550</v>
      </c>
      <c r="C61" s="25" t="s">
        <v>549</v>
      </c>
      <c r="D61" s="25" t="s">
        <v>276</v>
      </c>
      <c r="E61" s="25" t="s">
        <v>276</v>
      </c>
      <c r="F61" s="25" t="s">
        <v>276</v>
      </c>
      <c r="G61" s="25" t="s">
        <v>276</v>
      </c>
      <c r="H61" s="25" t="s">
        <v>278</v>
      </c>
      <c r="J61" s="25" t="s">
        <v>278</v>
      </c>
      <c r="L61" s="25" t="s">
        <v>276</v>
      </c>
      <c r="M61" s="25" t="s">
        <v>278</v>
      </c>
      <c r="O61" s="25" t="s">
        <v>278</v>
      </c>
      <c r="P61" s="25" t="s">
        <v>548</v>
      </c>
      <c r="Q61" s="25" t="s">
        <v>547</v>
      </c>
      <c r="R61" s="25" t="s">
        <v>546</v>
      </c>
      <c r="T61" s="25" t="s">
        <v>112</v>
      </c>
      <c r="U61" s="25" t="s">
        <v>427</v>
      </c>
      <c r="V61" s="25" t="s">
        <v>1146</v>
      </c>
      <c r="W61" s="25" t="s">
        <v>271</v>
      </c>
      <c r="Y61" s="25" t="s">
        <v>9</v>
      </c>
      <c r="Z61" s="25" t="s">
        <v>270</v>
      </c>
      <c r="AA61" s="25" t="s">
        <v>346</v>
      </c>
      <c r="AB61" s="25" t="s">
        <v>346</v>
      </c>
      <c r="AC61" s="25" t="s">
        <v>544</v>
      </c>
      <c r="AD61" s="25" t="s">
        <v>543</v>
      </c>
      <c r="AE61" s="25" t="s">
        <v>507</v>
      </c>
      <c r="AF61" s="25" t="s">
        <v>267</v>
      </c>
      <c r="AG61" s="25" t="s">
        <v>266</v>
      </c>
      <c r="AH61" s="25" t="s">
        <v>265</v>
      </c>
      <c r="AI61" s="25" t="s">
        <v>9</v>
      </c>
      <c r="AJ61" s="25" t="s">
        <v>492</v>
      </c>
      <c r="AK61" s="25">
        <v>83</v>
      </c>
      <c r="AM61" s="25" t="s">
        <v>399</v>
      </c>
      <c r="AN61" s="25" t="s">
        <v>542</v>
      </c>
      <c r="AO61" s="25" t="s">
        <v>399</v>
      </c>
      <c r="AP61" s="25" t="s">
        <v>9</v>
      </c>
      <c r="AQ61" s="25" t="s">
        <v>541</v>
      </c>
      <c r="AR61" s="25">
        <v>721</v>
      </c>
      <c r="AT61" s="25">
        <v>2700</v>
      </c>
      <c r="AU61" s="25">
        <v>55.3333333333333</v>
      </c>
      <c r="BH61" s="25" t="s">
        <v>260</v>
      </c>
      <c r="BI61" s="25">
        <v>1</v>
      </c>
    </row>
    <row r="62" spans="1:61" x14ac:dyDescent="0.55000000000000004">
      <c r="A62" s="25" t="s">
        <v>551</v>
      </c>
      <c r="B62" s="25" t="s">
        <v>550</v>
      </c>
      <c r="C62" s="25" t="s">
        <v>549</v>
      </c>
      <c r="D62" s="25" t="s">
        <v>276</v>
      </c>
      <c r="E62" s="25" t="s">
        <v>276</v>
      </c>
      <c r="F62" s="25" t="s">
        <v>276</v>
      </c>
      <c r="G62" s="25" t="s">
        <v>276</v>
      </c>
      <c r="H62" s="25" t="s">
        <v>278</v>
      </c>
      <c r="J62" s="25" t="s">
        <v>278</v>
      </c>
      <c r="L62" s="25" t="s">
        <v>276</v>
      </c>
      <c r="M62" s="25" t="s">
        <v>278</v>
      </c>
      <c r="O62" s="25" t="s">
        <v>278</v>
      </c>
      <c r="P62" s="25" t="s">
        <v>548</v>
      </c>
      <c r="Q62" s="25" t="s">
        <v>547</v>
      </c>
      <c r="R62" s="25" t="s">
        <v>546</v>
      </c>
      <c r="T62" s="25" t="s">
        <v>112</v>
      </c>
      <c r="U62" s="25" t="s">
        <v>427</v>
      </c>
      <c r="V62" s="25" t="s">
        <v>1145</v>
      </c>
      <c r="W62" s="25" t="s">
        <v>271</v>
      </c>
      <c r="Y62" s="25" t="s">
        <v>521</v>
      </c>
      <c r="Z62" s="25" t="s">
        <v>270</v>
      </c>
      <c r="AA62" s="25" t="s">
        <v>346</v>
      </c>
      <c r="AB62" s="25" t="s">
        <v>346</v>
      </c>
      <c r="AC62" s="25" t="s">
        <v>544</v>
      </c>
      <c r="AD62" s="25" t="s">
        <v>543</v>
      </c>
      <c r="AE62" s="25" t="s">
        <v>507</v>
      </c>
      <c r="AF62" s="25" t="s">
        <v>283</v>
      </c>
      <c r="AG62" s="25" t="s">
        <v>282</v>
      </c>
      <c r="AH62" s="25" t="s">
        <v>265</v>
      </c>
      <c r="AI62" s="25" t="s">
        <v>9</v>
      </c>
      <c r="AJ62" s="25" t="s">
        <v>492</v>
      </c>
      <c r="AK62" s="25">
        <v>26</v>
      </c>
      <c r="AM62" s="25" t="s">
        <v>399</v>
      </c>
      <c r="AN62" s="25" t="s">
        <v>542</v>
      </c>
      <c r="AO62" s="25" t="s">
        <v>399</v>
      </c>
      <c r="AP62" s="25" t="s">
        <v>521</v>
      </c>
      <c r="AQ62" s="25" t="s">
        <v>541</v>
      </c>
      <c r="AR62" s="25">
        <v>722</v>
      </c>
      <c r="AS62" s="25">
        <v>1100</v>
      </c>
      <c r="AT62" s="25">
        <v>530</v>
      </c>
      <c r="AU62" s="25">
        <v>260</v>
      </c>
      <c r="BH62" s="25" t="s">
        <v>260</v>
      </c>
      <c r="BI62" s="25">
        <v>1</v>
      </c>
    </row>
    <row r="63" spans="1:61" x14ac:dyDescent="0.55000000000000004">
      <c r="A63" s="25" t="s">
        <v>551</v>
      </c>
      <c r="B63" s="25" t="s">
        <v>550</v>
      </c>
      <c r="C63" s="25" t="s">
        <v>549</v>
      </c>
      <c r="D63" s="25" t="s">
        <v>276</v>
      </c>
      <c r="E63" s="25" t="s">
        <v>276</v>
      </c>
      <c r="F63" s="25" t="s">
        <v>276</v>
      </c>
      <c r="G63" s="25" t="s">
        <v>276</v>
      </c>
      <c r="H63" s="25" t="s">
        <v>278</v>
      </c>
      <c r="J63" s="25" t="s">
        <v>278</v>
      </c>
      <c r="L63" s="25" t="s">
        <v>276</v>
      </c>
      <c r="M63" s="25" t="s">
        <v>278</v>
      </c>
      <c r="O63" s="25" t="s">
        <v>278</v>
      </c>
      <c r="P63" s="25" t="s">
        <v>548</v>
      </c>
      <c r="Q63" s="25" t="s">
        <v>547</v>
      </c>
      <c r="R63" s="25" t="s">
        <v>546</v>
      </c>
      <c r="T63" s="25" t="s">
        <v>112</v>
      </c>
      <c r="U63" s="25" t="s">
        <v>427</v>
      </c>
      <c r="V63" s="25" t="s">
        <v>1145</v>
      </c>
      <c r="W63" s="25" t="s">
        <v>271</v>
      </c>
      <c r="Y63" s="25" t="s">
        <v>521</v>
      </c>
      <c r="Z63" s="25" t="s">
        <v>270</v>
      </c>
      <c r="AA63" s="25" t="s">
        <v>346</v>
      </c>
      <c r="AB63" s="25" t="s">
        <v>346</v>
      </c>
      <c r="AC63" s="25" t="s">
        <v>544</v>
      </c>
      <c r="AD63" s="25" t="s">
        <v>543</v>
      </c>
      <c r="AE63" s="25" t="s">
        <v>507</v>
      </c>
      <c r="AF63" s="25" t="s">
        <v>267</v>
      </c>
      <c r="AG63" s="25" t="s">
        <v>266</v>
      </c>
      <c r="AH63" s="25" t="s">
        <v>265</v>
      </c>
      <c r="AI63" s="25" t="s">
        <v>9</v>
      </c>
      <c r="AJ63" s="25" t="s">
        <v>492</v>
      </c>
      <c r="AK63" s="25">
        <v>83</v>
      </c>
      <c r="AM63" s="25" t="s">
        <v>399</v>
      </c>
      <c r="AN63" s="25" t="s">
        <v>542</v>
      </c>
      <c r="AO63" s="25" t="s">
        <v>399</v>
      </c>
      <c r="AP63" s="25" t="s">
        <v>521</v>
      </c>
      <c r="AQ63" s="25" t="s">
        <v>541</v>
      </c>
      <c r="AR63" s="25">
        <v>723</v>
      </c>
      <c r="AS63" s="25">
        <v>6200</v>
      </c>
      <c r="AT63" s="25">
        <v>3100</v>
      </c>
      <c r="AU63" s="25">
        <v>1300</v>
      </c>
      <c r="BH63" s="25" t="s">
        <v>260</v>
      </c>
      <c r="BI63" s="25">
        <v>1</v>
      </c>
    </row>
    <row r="64" spans="1:61" x14ac:dyDescent="0.55000000000000004">
      <c r="A64" s="25" t="s">
        <v>1140</v>
      </c>
      <c r="B64" s="25" t="s">
        <v>1139</v>
      </c>
      <c r="C64" s="25" t="s">
        <v>10</v>
      </c>
      <c r="D64" s="25" t="s">
        <v>276</v>
      </c>
      <c r="E64" s="25" t="s">
        <v>276</v>
      </c>
      <c r="F64" s="25" t="s">
        <v>276</v>
      </c>
      <c r="G64" s="25" t="s">
        <v>276</v>
      </c>
      <c r="H64" s="25" t="s">
        <v>278</v>
      </c>
      <c r="J64" s="25" t="s">
        <v>276</v>
      </c>
      <c r="K64" s="25" t="s">
        <v>278</v>
      </c>
      <c r="L64" s="25" t="s">
        <v>278</v>
      </c>
      <c r="M64" s="25" t="s">
        <v>276</v>
      </c>
      <c r="N64" s="25" t="s">
        <v>1138</v>
      </c>
      <c r="O64" s="25" t="s">
        <v>278</v>
      </c>
      <c r="P64" s="25" t="s">
        <v>1137</v>
      </c>
      <c r="Q64" s="25" t="s">
        <v>1144</v>
      </c>
      <c r="R64" s="25" t="s">
        <v>86</v>
      </c>
      <c r="S64" s="25" t="s">
        <v>86</v>
      </c>
      <c r="T64" s="25" t="s">
        <v>11</v>
      </c>
      <c r="U64" s="25" t="s">
        <v>74</v>
      </c>
      <c r="V64" s="25" t="s">
        <v>1135</v>
      </c>
      <c r="W64" s="25" t="s">
        <v>271</v>
      </c>
      <c r="Y64" s="25" t="s">
        <v>9</v>
      </c>
      <c r="Z64" s="25" t="s">
        <v>270</v>
      </c>
      <c r="AA64" s="25" t="s">
        <v>86</v>
      </c>
      <c r="AB64" s="25" t="s">
        <v>86</v>
      </c>
      <c r="AC64" s="25" t="s">
        <v>86</v>
      </c>
      <c r="AD64" s="25" t="s">
        <v>1134</v>
      </c>
      <c r="AE64" s="25" t="s">
        <v>1133</v>
      </c>
      <c r="AF64" s="25" t="s">
        <v>300</v>
      </c>
      <c r="AG64" s="25" t="s">
        <v>299</v>
      </c>
      <c r="AH64" s="25" t="s">
        <v>265</v>
      </c>
      <c r="AI64" s="25" t="s">
        <v>286</v>
      </c>
      <c r="AJ64" s="25" t="s">
        <v>492</v>
      </c>
      <c r="AL64" s="25">
        <v>10</v>
      </c>
      <c r="AM64" s="25" t="s">
        <v>13</v>
      </c>
      <c r="AN64" s="25" t="s">
        <v>1132</v>
      </c>
      <c r="AO64" s="25" t="s">
        <v>13</v>
      </c>
      <c r="AP64" s="25" t="s">
        <v>9</v>
      </c>
      <c r="AQ64" s="25" t="s">
        <v>1131</v>
      </c>
      <c r="AR64" s="25">
        <v>12</v>
      </c>
      <c r="AU64" s="25">
        <v>6.6666666666666696</v>
      </c>
      <c r="BH64" s="25" t="s">
        <v>610</v>
      </c>
      <c r="BI64" s="25">
        <v>1</v>
      </c>
    </row>
    <row r="65" spans="1:61" x14ac:dyDescent="0.55000000000000004">
      <c r="A65" s="25" t="s">
        <v>1140</v>
      </c>
      <c r="B65" s="25" t="s">
        <v>1139</v>
      </c>
      <c r="C65" s="25" t="s">
        <v>10</v>
      </c>
      <c r="D65" s="25" t="s">
        <v>276</v>
      </c>
      <c r="E65" s="25" t="s">
        <v>276</v>
      </c>
      <c r="F65" s="25" t="s">
        <v>276</v>
      </c>
      <c r="G65" s="25" t="s">
        <v>276</v>
      </c>
      <c r="H65" s="25" t="s">
        <v>278</v>
      </c>
      <c r="J65" s="25" t="s">
        <v>276</v>
      </c>
      <c r="K65" s="25" t="s">
        <v>278</v>
      </c>
      <c r="L65" s="25" t="s">
        <v>278</v>
      </c>
      <c r="M65" s="25" t="s">
        <v>276</v>
      </c>
      <c r="N65" s="25" t="s">
        <v>1138</v>
      </c>
      <c r="O65" s="25" t="s">
        <v>278</v>
      </c>
      <c r="P65" s="25" t="s">
        <v>1137</v>
      </c>
      <c r="Q65" s="25" t="s">
        <v>1143</v>
      </c>
      <c r="R65" s="25" t="s">
        <v>86</v>
      </c>
      <c r="S65" s="25" t="s">
        <v>86</v>
      </c>
      <c r="T65" s="25" t="s">
        <v>11</v>
      </c>
      <c r="U65" s="25" t="s">
        <v>74</v>
      </c>
      <c r="V65" s="25" t="s">
        <v>1135</v>
      </c>
      <c r="W65" s="25" t="s">
        <v>271</v>
      </c>
      <c r="Y65" s="25" t="s">
        <v>9</v>
      </c>
      <c r="Z65" s="25" t="s">
        <v>270</v>
      </c>
      <c r="AA65" s="25" t="s">
        <v>86</v>
      </c>
      <c r="AB65" s="25" t="s">
        <v>86</v>
      </c>
      <c r="AC65" s="25" t="s">
        <v>86</v>
      </c>
      <c r="AD65" s="25" t="s">
        <v>1134</v>
      </c>
      <c r="AE65" s="25" t="s">
        <v>1133</v>
      </c>
      <c r="AF65" s="25" t="s">
        <v>300</v>
      </c>
      <c r="AG65" s="25" t="s">
        <v>299</v>
      </c>
      <c r="AH65" s="25" t="s">
        <v>265</v>
      </c>
      <c r="AI65" s="25" t="s">
        <v>286</v>
      </c>
      <c r="AJ65" s="25" t="s">
        <v>492</v>
      </c>
      <c r="AL65" s="25">
        <v>10</v>
      </c>
      <c r="AM65" s="25" t="s">
        <v>13</v>
      </c>
      <c r="AN65" s="25" t="s">
        <v>1132</v>
      </c>
      <c r="AO65" s="25" t="s">
        <v>13</v>
      </c>
      <c r="AP65" s="25" t="s">
        <v>9</v>
      </c>
      <c r="AQ65" s="25" t="s">
        <v>1131</v>
      </c>
      <c r="AR65" s="25">
        <v>13</v>
      </c>
      <c r="AU65" s="25">
        <v>6.6666666666666696</v>
      </c>
      <c r="BH65" s="25" t="s">
        <v>1122</v>
      </c>
      <c r="BI65" s="25">
        <v>1</v>
      </c>
    </row>
    <row r="66" spans="1:61" x14ac:dyDescent="0.55000000000000004">
      <c r="A66" s="25" t="s">
        <v>1140</v>
      </c>
      <c r="B66" s="25" t="s">
        <v>1139</v>
      </c>
      <c r="C66" s="25" t="s">
        <v>10</v>
      </c>
      <c r="D66" s="25" t="s">
        <v>276</v>
      </c>
      <c r="E66" s="25" t="s">
        <v>276</v>
      </c>
      <c r="F66" s="25" t="s">
        <v>276</v>
      </c>
      <c r="G66" s="25" t="s">
        <v>276</v>
      </c>
      <c r="H66" s="25" t="s">
        <v>278</v>
      </c>
      <c r="J66" s="25" t="s">
        <v>276</v>
      </c>
      <c r="K66" s="25" t="s">
        <v>278</v>
      </c>
      <c r="L66" s="25" t="s">
        <v>278</v>
      </c>
      <c r="M66" s="25" t="s">
        <v>276</v>
      </c>
      <c r="N66" s="25" t="s">
        <v>1138</v>
      </c>
      <c r="O66" s="25" t="s">
        <v>278</v>
      </c>
      <c r="P66" s="25" t="s">
        <v>1137</v>
      </c>
      <c r="Q66" s="25" t="s">
        <v>1142</v>
      </c>
      <c r="R66" s="25" t="s">
        <v>86</v>
      </c>
      <c r="S66" s="25" t="s">
        <v>1141</v>
      </c>
      <c r="T66" s="25" t="s">
        <v>11</v>
      </c>
      <c r="U66" s="25" t="s">
        <v>74</v>
      </c>
      <c r="V66" s="25" t="s">
        <v>1135</v>
      </c>
      <c r="W66" s="25" t="s">
        <v>271</v>
      </c>
      <c r="Y66" s="25" t="s">
        <v>9</v>
      </c>
      <c r="Z66" s="25" t="s">
        <v>270</v>
      </c>
      <c r="AA66" s="25" t="s">
        <v>86</v>
      </c>
      <c r="AB66" s="25" t="s">
        <v>86</v>
      </c>
      <c r="AC66" s="25" t="s">
        <v>86</v>
      </c>
      <c r="AD66" s="25" t="s">
        <v>1134</v>
      </c>
      <c r="AE66" s="25" t="s">
        <v>1133</v>
      </c>
      <c r="AF66" s="25" t="s">
        <v>300</v>
      </c>
      <c r="AG66" s="25" t="s">
        <v>299</v>
      </c>
      <c r="AH66" s="25" t="s">
        <v>265</v>
      </c>
      <c r="AI66" s="25" t="s">
        <v>286</v>
      </c>
      <c r="AJ66" s="25" t="s">
        <v>492</v>
      </c>
      <c r="AL66" s="25">
        <v>10</v>
      </c>
      <c r="AM66" s="25" t="s">
        <v>13</v>
      </c>
      <c r="AN66" s="25" t="s">
        <v>1132</v>
      </c>
      <c r="AO66" s="25" t="s">
        <v>13</v>
      </c>
      <c r="AP66" s="25" t="s">
        <v>9</v>
      </c>
      <c r="AQ66" s="25" t="s">
        <v>1131</v>
      </c>
      <c r="AR66" s="25">
        <v>14</v>
      </c>
      <c r="AU66" s="25">
        <v>6.6666666666666696</v>
      </c>
      <c r="BH66" s="25" t="s">
        <v>803</v>
      </c>
      <c r="BI66" s="25">
        <v>1</v>
      </c>
    </row>
    <row r="67" spans="1:61" x14ac:dyDescent="0.55000000000000004">
      <c r="A67" s="25" t="s">
        <v>1140</v>
      </c>
      <c r="B67" s="25" t="s">
        <v>1139</v>
      </c>
      <c r="C67" s="25" t="s">
        <v>10</v>
      </c>
      <c r="D67" s="25" t="s">
        <v>276</v>
      </c>
      <c r="E67" s="25" t="s">
        <v>276</v>
      </c>
      <c r="F67" s="25" t="s">
        <v>276</v>
      </c>
      <c r="G67" s="25" t="s">
        <v>276</v>
      </c>
      <c r="H67" s="25" t="s">
        <v>278</v>
      </c>
      <c r="J67" s="25" t="s">
        <v>276</v>
      </c>
      <c r="K67" s="25" t="s">
        <v>278</v>
      </c>
      <c r="L67" s="25" t="s">
        <v>278</v>
      </c>
      <c r="M67" s="25" t="s">
        <v>276</v>
      </c>
      <c r="N67" s="25" t="s">
        <v>1138</v>
      </c>
      <c r="O67" s="25" t="s">
        <v>278</v>
      </c>
      <c r="P67" s="25" t="s">
        <v>1137</v>
      </c>
      <c r="Q67" s="25" t="s">
        <v>1136</v>
      </c>
      <c r="R67" s="25" t="s">
        <v>86</v>
      </c>
      <c r="S67" s="25" t="s">
        <v>86</v>
      </c>
      <c r="T67" s="25" t="s">
        <v>11</v>
      </c>
      <c r="U67" s="25" t="s">
        <v>74</v>
      </c>
      <c r="V67" s="25" t="s">
        <v>1135</v>
      </c>
      <c r="W67" s="25" t="s">
        <v>271</v>
      </c>
      <c r="Y67" s="25" t="s">
        <v>9</v>
      </c>
      <c r="Z67" s="25" t="s">
        <v>270</v>
      </c>
      <c r="AA67" s="25" t="s">
        <v>86</v>
      </c>
      <c r="AB67" s="25" t="s">
        <v>86</v>
      </c>
      <c r="AC67" s="25" t="s">
        <v>86</v>
      </c>
      <c r="AD67" s="25" t="s">
        <v>1134</v>
      </c>
      <c r="AE67" s="25" t="s">
        <v>1133</v>
      </c>
      <c r="AF67" s="25" t="s">
        <v>300</v>
      </c>
      <c r="AG67" s="25" t="s">
        <v>299</v>
      </c>
      <c r="AH67" s="25" t="s">
        <v>265</v>
      </c>
      <c r="AI67" s="25" t="s">
        <v>286</v>
      </c>
      <c r="AJ67" s="25" t="s">
        <v>492</v>
      </c>
      <c r="AL67" s="25">
        <v>10</v>
      </c>
      <c r="AM67" s="25" t="s">
        <v>13</v>
      </c>
      <c r="AN67" s="25" t="s">
        <v>1132</v>
      </c>
      <c r="AO67" s="25" t="s">
        <v>13</v>
      </c>
      <c r="AP67" s="25" t="s">
        <v>9</v>
      </c>
      <c r="AQ67" s="25" t="s">
        <v>1131</v>
      </c>
      <c r="AR67" s="25">
        <v>15</v>
      </c>
      <c r="AU67" s="25">
        <v>6.6666666666666696</v>
      </c>
      <c r="BH67" s="25" t="s">
        <v>491</v>
      </c>
      <c r="BI67" s="25">
        <v>1</v>
      </c>
    </row>
    <row r="68" spans="1:61" x14ac:dyDescent="0.55000000000000004">
      <c r="A68" s="25" t="s">
        <v>412</v>
      </c>
      <c r="B68" s="25" t="s">
        <v>411</v>
      </c>
      <c r="C68" s="25" t="s">
        <v>157</v>
      </c>
      <c r="D68" s="25" t="s">
        <v>276</v>
      </c>
      <c r="E68" s="25" t="s">
        <v>276</v>
      </c>
      <c r="F68" s="25" t="s">
        <v>276</v>
      </c>
      <c r="G68" s="25" t="s">
        <v>276</v>
      </c>
      <c r="H68" s="25" t="s">
        <v>278</v>
      </c>
      <c r="J68" s="25" t="s">
        <v>278</v>
      </c>
      <c r="L68" s="25" t="s">
        <v>278</v>
      </c>
      <c r="M68" s="25" t="s">
        <v>276</v>
      </c>
      <c r="N68" s="25" t="s">
        <v>410</v>
      </c>
      <c r="O68" s="25" t="s">
        <v>278</v>
      </c>
      <c r="P68" s="25" t="s">
        <v>409</v>
      </c>
      <c r="Q68" s="25" t="s">
        <v>419</v>
      </c>
      <c r="R68" s="25" t="s">
        <v>418</v>
      </c>
      <c r="T68" s="25" t="s">
        <v>134</v>
      </c>
      <c r="U68" s="25" t="s">
        <v>406</v>
      </c>
      <c r="V68" s="25" t="s">
        <v>1130</v>
      </c>
      <c r="W68" s="25" t="s">
        <v>271</v>
      </c>
      <c r="Y68" s="25" t="s">
        <v>9</v>
      </c>
      <c r="Z68" s="25" t="s">
        <v>270</v>
      </c>
      <c r="AA68" s="25" t="s">
        <v>404</v>
      </c>
      <c r="AB68" s="25" t="s">
        <v>404</v>
      </c>
      <c r="AC68" s="25" t="s">
        <v>1129</v>
      </c>
      <c r="AD68" s="25" t="s">
        <v>402</v>
      </c>
      <c r="AE68" s="25" t="s">
        <v>401</v>
      </c>
      <c r="AF68" s="25" t="s">
        <v>283</v>
      </c>
      <c r="AG68" s="25" t="s">
        <v>282</v>
      </c>
      <c r="AH68" s="25" t="s">
        <v>265</v>
      </c>
      <c r="AI68" s="25" t="s">
        <v>286</v>
      </c>
      <c r="AM68" s="25" t="s">
        <v>399</v>
      </c>
      <c r="AN68" s="25" t="s">
        <v>400</v>
      </c>
      <c r="AO68" s="25" t="s">
        <v>399</v>
      </c>
      <c r="AP68" s="25" t="s">
        <v>398</v>
      </c>
      <c r="AQ68" s="25" t="s">
        <v>397</v>
      </c>
      <c r="AR68" s="25">
        <v>30</v>
      </c>
      <c r="AT68" s="25">
        <v>75</v>
      </c>
      <c r="BH68" s="25" t="s">
        <v>260</v>
      </c>
      <c r="BI68" s="25">
        <v>1</v>
      </c>
    </row>
    <row r="69" spans="1:61" x14ac:dyDescent="0.55000000000000004">
      <c r="A69" s="25" t="s">
        <v>412</v>
      </c>
      <c r="B69" s="25" t="s">
        <v>411</v>
      </c>
      <c r="C69" s="25" t="s">
        <v>157</v>
      </c>
      <c r="D69" s="25" t="s">
        <v>276</v>
      </c>
      <c r="E69" s="25" t="s">
        <v>276</v>
      </c>
      <c r="F69" s="25" t="s">
        <v>276</v>
      </c>
      <c r="G69" s="25" t="s">
        <v>276</v>
      </c>
      <c r="H69" s="25" t="s">
        <v>278</v>
      </c>
      <c r="J69" s="25" t="s">
        <v>278</v>
      </c>
      <c r="L69" s="25" t="s">
        <v>278</v>
      </c>
      <c r="M69" s="25" t="s">
        <v>276</v>
      </c>
      <c r="N69" s="25" t="s">
        <v>410</v>
      </c>
      <c r="O69" s="25" t="s">
        <v>278</v>
      </c>
      <c r="P69" s="25" t="s">
        <v>409</v>
      </c>
      <c r="Q69" s="25" t="s">
        <v>419</v>
      </c>
      <c r="R69" s="25" t="s">
        <v>418</v>
      </c>
      <c r="T69" s="25" t="s">
        <v>134</v>
      </c>
      <c r="U69" s="25" t="s">
        <v>406</v>
      </c>
      <c r="V69" s="25" t="s">
        <v>1130</v>
      </c>
      <c r="W69" s="25" t="s">
        <v>271</v>
      </c>
      <c r="Y69" s="25" t="s">
        <v>9</v>
      </c>
      <c r="Z69" s="25" t="s">
        <v>270</v>
      </c>
      <c r="AA69" s="25" t="s">
        <v>404</v>
      </c>
      <c r="AB69" s="25" t="s">
        <v>404</v>
      </c>
      <c r="AC69" s="25" t="s">
        <v>1129</v>
      </c>
      <c r="AD69" s="25" t="s">
        <v>402</v>
      </c>
      <c r="AE69" s="25" t="s">
        <v>401</v>
      </c>
      <c r="AF69" s="25" t="s">
        <v>421</v>
      </c>
      <c r="AG69" s="25" t="s">
        <v>420</v>
      </c>
      <c r="AH69" s="25" t="s">
        <v>265</v>
      </c>
      <c r="AI69" s="25" t="s">
        <v>286</v>
      </c>
      <c r="AM69" s="25" t="s">
        <v>399</v>
      </c>
      <c r="AN69" s="25" t="s">
        <v>400</v>
      </c>
      <c r="AO69" s="25" t="s">
        <v>399</v>
      </c>
      <c r="AP69" s="25" t="s">
        <v>398</v>
      </c>
      <c r="AQ69" s="25" t="s">
        <v>397</v>
      </c>
      <c r="AR69" s="25">
        <v>31</v>
      </c>
      <c r="AT69" s="25">
        <v>56.5</v>
      </c>
      <c r="AX69" s="25">
        <v>0.7</v>
      </c>
      <c r="BH69" s="25" t="s">
        <v>260</v>
      </c>
      <c r="BI69" s="25">
        <v>1</v>
      </c>
    </row>
    <row r="70" spans="1:61" x14ac:dyDescent="0.55000000000000004">
      <c r="A70" s="25" t="s">
        <v>412</v>
      </c>
      <c r="B70" s="25" t="s">
        <v>411</v>
      </c>
      <c r="C70" s="25" t="s">
        <v>157</v>
      </c>
      <c r="D70" s="25" t="s">
        <v>276</v>
      </c>
      <c r="E70" s="25" t="s">
        <v>276</v>
      </c>
      <c r="F70" s="25" t="s">
        <v>276</v>
      </c>
      <c r="G70" s="25" t="s">
        <v>276</v>
      </c>
      <c r="H70" s="25" t="s">
        <v>278</v>
      </c>
      <c r="J70" s="25" t="s">
        <v>278</v>
      </c>
      <c r="L70" s="25" t="s">
        <v>278</v>
      </c>
      <c r="M70" s="25" t="s">
        <v>276</v>
      </c>
      <c r="N70" s="25" t="s">
        <v>410</v>
      </c>
      <c r="O70" s="25" t="s">
        <v>278</v>
      </c>
      <c r="P70" s="25" t="s">
        <v>409</v>
      </c>
      <c r="Q70" s="25" t="s">
        <v>419</v>
      </c>
      <c r="R70" s="25" t="s">
        <v>418</v>
      </c>
      <c r="T70" s="25" t="s">
        <v>134</v>
      </c>
      <c r="U70" s="25" t="s">
        <v>406</v>
      </c>
      <c r="V70" s="25" t="s">
        <v>1130</v>
      </c>
      <c r="W70" s="25" t="s">
        <v>271</v>
      </c>
      <c r="Y70" s="25" t="s">
        <v>9</v>
      </c>
      <c r="Z70" s="25" t="s">
        <v>270</v>
      </c>
      <c r="AA70" s="25" t="s">
        <v>404</v>
      </c>
      <c r="AB70" s="25" t="s">
        <v>404</v>
      </c>
      <c r="AC70" s="25" t="s">
        <v>1129</v>
      </c>
      <c r="AD70" s="25" t="s">
        <v>402</v>
      </c>
      <c r="AE70" s="25" t="s">
        <v>401</v>
      </c>
      <c r="AF70" s="25" t="s">
        <v>414</v>
      </c>
      <c r="AG70" s="25" t="s">
        <v>413</v>
      </c>
      <c r="AH70" s="25" t="s">
        <v>265</v>
      </c>
      <c r="AI70" s="25" t="s">
        <v>286</v>
      </c>
      <c r="AM70" s="25" t="s">
        <v>399</v>
      </c>
      <c r="AN70" s="25" t="s">
        <v>400</v>
      </c>
      <c r="AO70" s="25" t="s">
        <v>399</v>
      </c>
      <c r="AP70" s="25" t="s">
        <v>398</v>
      </c>
      <c r="AQ70" s="25" t="s">
        <v>397</v>
      </c>
      <c r="AR70" s="25">
        <v>32</v>
      </c>
      <c r="AT70" s="25">
        <v>81</v>
      </c>
      <c r="BH70" s="25" t="s">
        <v>260</v>
      </c>
      <c r="BI70" s="25">
        <v>1</v>
      </c>
    </row>
    <row r="71" spans="1:61" x14ac:dyDescent="0.55000000000000004">
      <c r="A71" s="25" t="s">
        <v>412</v>
      </c>
      <c r="B71" s="25" t="s">
        <v>411</v>
      </c>
      <c r="C71" s="25" t="s">
        <v>157</v>
      </c>
      <c r="D71" s="25" t="s">
        <v>276</v>
      </c>
      <c r="E71" s="25" t="s">
        <v>276</v>
      </c>
      <c r="F71" s="25" t="s">
        <v>276</v>
      </c>
      <c r="G71" s="25" t="s">
        <v>276</v>
      </c>
      <c r="H71" s="25" t="s">
        <v>278</v>
      </c>
      <c r="J71" s="25" t="s">
        <v>278</v>
      </c>
      <c r="L71" s="25" t="s">
        <v>278</v>
      </c>
      <c r="M71" s="25" t="s">
        <v>276</v>
      </c>
      <c r="N71" s="25" t="s">
        <v>410</v>
      </c>
      <c r="O71" s="25" t="s">
        <v>278</v>
      </c>
      <c r="P71" s="25" t="s">
        <v>409</v>
      </c>
      <c r="Q71" s="25" t="s">
        <v>419</v>
      </c>
      <c r="R71" s="25" t="s">
        <v>418</v>
      </c>
      <c r="T71" s="25" t="s">
        <v>134</v>
      </c>
      <c r="U71" s="25" t="s">
        <v>406</v>
      </c>
      <c r="V71" s="25" t="s">
        <v>1130</v>
      </c>
      <c r="W71" s="25" t="s">
        <v>271</v>
      </c>
      <c r="Y71" s="25" t="s">
        <v>9</v>
      </c>
      <c r="Z71" s="25" t="s">
        <v>270</v>
      </c>
      <c r="AA71" s="25" t="s">
        <v>404</v>
      </c>
      <c r="AB71" s="25" t="s">
        <v>404</v>
      </c>
      <c r="AC71" s="25" t="s">
        <v>1129</v>
      </c>
      <c r="AD71" s="25" t="s">
        <v>402</v>
      </c>
      <c r="AE71" s="25" t="s">
        <v>401</v>
      </c>
      <c r="AF71" s="25" t="s">
        <v>267</v>
      </c>
      <c r="AG71" s="25" t="s">
        <v>266</v>
      </c>
      <c r="AH71" s="25" t="s">
        <v>265</v>
      </c>
      <c r="AI71" s="25" t="s">
        <v>286</v>
      </c>
      <c r="AM71" s="25" t="s">
        <v>399</v>
      </c>
      <c r="AN71" s="25" t="s">
        <v>400</v>
      </c>
      <c r="AO71" s="25" t="s">
        <v>399</v>
      </c>
      <c r="AP71" s="25" t="s">
        <v>398</v>
      </c>
      <c r="AQ71" s="25" t="s">
        <v>397</v>
      </c>
      <c r="AR71" s="25">
        <v>33</v>
      </c>
      <c r="AT71" s="25">
        <v>102</v>
      </c>
      <c r="BH71" s="25" t="s">
        <v>260</v>
      </c>
      <c r="BI71" s="25">
        <v>1</v>
      </c>
    </row>
    <row r="72" spans="1:61" x14ac:dyDescent="0.55000000000000004">
      <c r="A72" s="25" t="s">
        <v>412</v>
      </c>
      <c r="B72" s="25" t="s">
        <v>411</v>
      </c>
      <c r="C72" s="25" t="s">
        <v>157</v>
      </c>
      <c r="D72" s="25" t="s">
        <v>276</v>
      </c>
      <c r="E72" s="25" t="s">
        <v>276</v>
      </c>
      <c r="F72" s="25" t="s">
        <v>276</v>
      </c>
      <c r="G72" s="25" t="s">
        <v>276</v>
      </c>
      <c r="H72" s="25" t="s">
        <v>278</v>
      </c>
      <c r="J72" s="25" t="s">
        <v>278</v>
      </c>
      <c r="L72" s="25" t="s">
        <v>278</v>
      </c>
      <c r="M72" s="25" t="s">
        <v>276</v>
      </c>
      <c r="N72" s="25" t="s">
        <v>410</v>
      </c>
      <c r="O72" s="25" t="s">
        <v>278</v>
      </c>
      <c r="P72" s="25" t="s">
        <v>409</v>
      </c>
      <c r="Q72" s="25" t="s">
        <v>419</v>
      </c>
      <c r="R72" s="25" t="s">
        <v>418</v>
      </c>
      <c r="T72" s="25" t="s">
        <v>134</v>
      </c>
      <c r="U72" s="25" t="s">
        <v>406</v>
      </c>
      <c r="V72" s="25" t="s">
        <v>1130</v>
      </c>
      <c r="W72" s="25" t="s">
        <v>271</v>
      </c>
      <c r="Y72" s="25" t="s">
        <v>9</v>
      </c>
      <c r="Z72" s="25" t="s">
        <v>270</v>
      </c>
      <c r="AA72" s="25" t="s">
        <v>404</v>
      </c>
      <c r="AB72" s="25" t="s">
        <v>404</v>
      </c>
      <c r="AC72" s="25" t="s">
        <v>1129</v>
      </c>
      <c r="AD72" s="25" t="s">
        <v>402</v>
      </c>
      <c r="AE72" s="25" t="s">
        <v>401</v>
      </c>
      <c r="AF72" s="25" t="s">
        <v>300</v>
      </c>
      <c r="AG72" s="25" t="s">
        <v>415</v>
      </c>
      <c r="AH72" s="25" t="s">
        <v>265</v>
      </c>
      <c r="AI72" s="25" t="s">
        <v>286</v>
      </c>
      <c r="AM72" s="25" t="s">
        <v>399</v>
      </c>
      <c r="AN72" s="25" t="s">
        <v>400</v>
      </c>
      <c r="AO72" s="25" t="s">
        <v>399</v>
      </c>
      <c r="AP72" s="25" t="s">
        <v>398</v>
      </c>
      <c r="AQ72" s="25" t="s">
        <v>397</v>
      </c>
      <c r="AR72" s="25">
        <v>36</v>
      </c>
      <c r="AT72" s="25">
        <v>14.4</v>
      </c>
      <c r="BH72" s="25" t="s">
        <v>260</v>
      </c>
      <c r="BI72" s="25">
        <v>1</v>
      </c>
    </row>
    <row r="73" spans="1:61" x14ac:dyDescent="0.55000000000000004">
      <c r="A73" s="25" t="s">
        <v>412</v>
      </c>
      <c r="B73" s="25" t="s">
        <v>411</v>
      </c>
      <c r="C73" s="25" t="s">
        <v>157</v>
      </c>
      <c r="D73" s="25" t="s">
        <v>276</v>
      </c>
      <c r="E73" s="25" t="s">
        <v>276</v>
      </c>
      <c r="F73" s="25" t="s">
        <v>276</v>
      </c>
      <c r="G73" s="25" t="s">
        <v>276</v>
      </c>
      <c r="H73" s="25" t="s">
        <v>278</v>
      </c>
      <c r="J73" s="25" t="s">
        <v>278</v>
      </c>
      <c r="L73" s="25" t="s">
        <v>278</v>
      </c>
      <c r="M73" s="25" t="s">
        <v>276</v>
      </c>
      <c r="N73" s="25" t="s">
        <v>410</v>
      </c>
      <c r="O73" s="25" t="s">
        <v>278</v>
      </c>
      <c r="P73" s="25" t="s">
        <v>409</v>
      </c>
      <c r="Q73" s="25" t="s">
        <v>408</v>
      </c>
      <c r="R73" s="25" t="s">
        <v>407</v>
      </c>
      <c r="T73" s="25" t="s">
        <v>134</v>
      </c>
      <c r="U73" s="25" t="s">
        <v>406</v>
      </c>
      <c r="V73" s="25" t="s">
        <v>1130</v>
      </c>
      <c r="W73" s="25" t="s">
        <v>271</v>
      </c>
      <c r="Y73" s="25" t="s">
        <v>9</v>
      </c>
      <c r="Z73" s="25" t="s">
        <v>270</v>
      </c>
      <c r="AA73" s="25" t="s">
        <v>404</v>
      </c>
      <c r="AB73" s="25" t="s">
        <v>404</v>
      </c>
      <c r="AC73" s="25" t="s">
        <v>1129</v>
      </c>
      <c r="AD73" s="25" t="s">
        <v>402</v>
      </c>
      <c r="AE73" s="25" t="s">
        <v>401</v>
      </c>
      <c r="AF73" s="25" t="s">
        <v>283</v>
      </c>
      <c r="AG73" s="25" t="s">
        <v>282</v>
      </c>
      <c r="AH73" s="25" t="s">
        <v>265</v>
      </c>
      <c r="AI73" s="25" t="s">
        <v>286</v>
      </c>
      <c r="AM73" s="25" t="s">
        <v>399</v>
      </c>
      <c r="AN73" s="25" t="s">
        <v>400</v>
      </c>
      <c r="AO73" s="25" t="s">
        <v>399</v>
      </c>
      <c r="AP73" s="25" t="s">
        <v>398</v>
      </c>
      <c r="AQ73" s="25" t="s">
        <v>397</v>
      </c>
      <c r="AR73" s="25">
        <v>62</v>
      </c>
      <c r="AT73" s="25">
        <v>65</v>
      </c>
      <c r="AX73" s="25">
        <v>2.7</v>
      </c>
      <c r="BH73" s="25" t="s">
        <v>260</v>
      </c>
      <c r="BI73" s="25">
        <v>1</v>
      </c>
    </row>
    <row r="74" spans="1:61" x14ac:dyDescent="0.55000000000000004">
      <c r="A74" s="25" t="s">
        <v>412</v>
      </c>
      <c r="B74" s="25" t="s">
        <v>411</v>
      </c>
      <c r="C74" s="25" t="s">
        <v>157</v>
      </c>
      <c r="D74" s="25" t="s">
        <v>276</v>
      </c>
      <c r="E74" s="25" t="s">
        <v>276</v>
      </c>
      <c r="F74" s="25" t="s">
        <v>276</v>
      </c>
      <c r="G74" s="25" t="s">
        <v>276</v>
      </c>
      <c r="H74" s="25" t="s">
        <v>278</v>
      </c>
      <c r="J74" s="25" t="s">
        <v>278</v>
      </c>
      <c r="L74" s="25" t="s">
        <v>278</v>
      </c>
      <c r="M74" s="25" t="s">
        <v>276</v>
      </c>
      <c r="N74" s="25" t="s">
        <v>410</v>
      </c>
      <c r="O74" s="25" t="s">
        <v>278</v>
      </c>
      <c r="P74" s="25" t="s">
        <v>409</v>
      </c>
      <c r="Q74" s="25" t="s">
        <v>408</v>
      </c>
      <c r="R74" s="25" t="s">
        <v>407</v>
      </c>
      <c r="T74" s="25" t="s">
        <v>134</v>
      </c>
      <c r="U74" s="25" t="s">
        <v>406</v>
      </c>
      <c r="V74" s="25" t="s">
        <v>1130</v>
      </c>
      <c r="W74" s="25" t="s">
        <v>271</v>
      </c>
      <c r="Y74" s="25" t="s">
        <v>9</v>
      </c>
      <c r="Z74" s="25" t="s">
        <v>270</v>
      </c>
      <c r="AA74" s="25" t="s">
        <v>404</v>
      </c>
      <c r="AB74" s="25" t="s">
        <v>404</v>
      </c>
      <c r="AC74" s="25" t="s">
        <v>1129</v>
      </c>
      <c r="AD74" s="25" t="s">
        <v>402</v>
      </c>
      <c r="AE74" s="25" t="s">
        <v>401</v>
      </c>
      <c r="AF74" s="25" t="s">
        <v>421</v>
      </c>
      <c r="AG74" s="25" t="s">
        <v>420</v>
      </c>
      <c r="AH74" s="25" t="s">
        <v>86</v>
      </c>
      <c r="AM74" s="25" t="s">
        <v>399</v>
      </c>
      <c r="AN74" s="25" t="s">
        <v>400</v>
      </c>
      <c r="AO74" s="25" t="s">
        <v>399</v>
      </c>
      <c r="AP74" s="25" t="s">
        <v>398</v>
      </c>
      <c r="AQ74" s="25" t="s">
        <v>397</v>
      </c>
      <c r="AR74" s="25">
        <v>63</v>
      </c>
      <c r="AT74" s="25">
        <v>3</v>
      </c>
      <c r="AX74" s="25">
        <v>2.1</v>
      </c>
      <c r="BH74" s="25" t="s">
        <v>260</v>
      </c>
      <c r="BI74" s="25">
        <v>1</v>
      </c>
    </row>
    <row r="75" spans="1:61" x14ac:dyDescent="0.55000000000000004">
      <c r="A75" s="25" t="s">
        <v>412</v>
      </c>
      <c r="B75" s="25" t="s">
        <v>411</v>
      </c>
      <c r="C75" s="25" t="s">
        <v>157</v>
      </c>
      <c r="D75" s="25" t="s">
        <v>276</v>
      </c>
      <c r="E75" s="25" t="s">
        <v>276</v>
      </c>
      <c r="F75" s="25" t="s">
        <v>276</v>
      </c>
      <c r="G75" s="25" t="s">
        <v>276</v>
      </c>
      <c r="H75" s="25" t="s">
        <v>278</v>
      </c>
      <c r="J75" s="25" t="s">
        <v>278</v>
      </c>
      <c r="L75" s="25" t="s">
        <v>278</v>
      </c>
      <c r="M75" s="25" t="s">
        <v>276</v>
      </c>
      <c r="N75" s="25" t="s">
        <v>410</v>
      </c>
      <c r="O75" s="25" t="s">
        <v>278</v>
      </c>
      <c r="P75" s="25" t="s">
        <v>409</v>
      </c>
      <c r="Q75" s="25" t="s">
        <v>408</v>
      </c>
      <c r="R75" s="25" t="s">
        <v>407</v>
      </c>
      <c r="T75" s="25" t="s">
        <v>134</v>
      </c>
      <c r="U75" s="25" t="s">
        <v>406</v>
      </c>
      <c r="V75" s="25" t="s">
        <v>1130</v>
      </c>
      <c r="W75" s="25" t="s">
        <v>271</v>
      </c>
      <c r="Y75" s="25" t="s">
        <v>9</v>
      </c>
      <c r="Z75" s="25" t="s">
        <v>270</v>
      </c>
      <c r="AA75" s="25" t="s">
        <v>404</v>
      </c>
      <c r="AB75" s="25" t="s">
        <v>404</v>
      </c>
      <c r="AC75" s="25" t="s">
        <v>1129</v>
      </c>
      <c r="AD75" s="25" t="s">
        <v>402</v>
      </c>
      <c r="AE75" s="25" t="s">
        <v>401</v>
      </c>
      <c r="AF75" s="25" t="s">
        <v>414</v>
      </c>
      <c r="AG75" s="25" t="s">
        <v>413</v>
      </c>
      <c r="AH75" s="25" t="s">
        <v>265</v>
      </c>
      <c r="AI75" s="25" t="s">
        <v>286</v>
      </c>
      <c r="AM75" s="25" t="s">
        <v>399</v>
      </c>
      <c r="AN75" s="25" t="s">
        <v>400</v>
      </c>
      <c r="AO75" s="25" t="s">
        <v>399</v>
      </c>
      <c r="AP75" s="25" t="s">
        <v>398</v>
      </c>
      <c r="AQ75" s="25" t="s">
        <v>397</v>
      </c>
      <c r="AR75" s="25">
        <v>64</v>
      </c>
      <c r="AT75" s="25">
        <v>187</v>
      </c>
      <c r="AX75" s="25">
        <v>1.8</v>
      </c>
      <c r="BH75" s="25" t="s">
        <v>260</v>
      </c>
      <c r="BI75" s="25">
        <v>1</v>
      </c>
    </row>
    <row r="76" spans="1:61" x14ac:dyDescent="0.55000000000000004">
      <c r="A76" s="25" t="s">
        <v>412</v>
      </c>
      <c r="B76" s="25" t="s">
        <v>411</v>
      </c>
      <c r="C76" s="25" t="s">
        <v>157</v>
      </c>
      <c r="D76" s="25" t="s">
        <v>276</v>
      </c>
      <c r="E76" s="25" t="s">
        <v>276</v>
      </c>
      <c r="F76" s="25" t="s">
        <v>276</v>
      </c>
      <c r="G76" s="25" t="s">
        <v>276</v>
      </c>
      <c r="H76" s="25" t="s">
        <v>278</v>
      </c>
      <c r="J76" s="25" t="s">
        <v>278</v>
      </c>
      <c r="L76" s="25" t="s">
        <v>278</v>
      </c>
      <c r="M76" s="25" t="s">
        <v>276</v>
      </c>
      <c r="N76" s="25" t="s">
        <v>410</v>
      </c>
      <c r="O76" s="25" t="s">
        <v>278</v>
      </c>
      <c r="P76" s="25" t="s">
        <v>409</v>
      </c>
      <c r="Q76" s="25" t="s">
        <v>408</v>
      </c>
      <c r="R76" s="25" t="s">
        <v>407</v>
      </c>
      <c r="T76" s="25" t="s">
        <v>134</v>
      </c>
      <c r="U76" s="25" t="s">
        <v>406</v>
      </c>
      <c r="V76" s="25" t="s">
        <v>1130</v>
      </c>
      <c r="W76" s="25" t="s">
        <v>271</v>
      </c>
      <c r="Y76" s="25" t="s">
        <v>9</v>
      </c>
      <c r="Z76" s="25" t="s">
        <v>270</v>
      </c>
      <c r="AA76" s="25" t="s">
        <v>404</v>
      </c>
      <c r="AB76" s="25" t="s">
        <v>404</v>
      </c>
      <c r="AC76" s="25" t="s">
        <v>1129</v>
      </c>
      <c r="AD76" s="25" t="s">
        <v>402</v>
      </c>
      <c r="AE76" s="25" t="s">
        <v>401</v>
      </c>
      <c r="AF76" s="25" t="s">
        <v>267</v>
      </c>
      <c r="AG76" s="25" t="s">
        <v>266</v>
      </c>
      <c r="AH76" s="25" t="s">
        <v>265</v>
      </c>
      <c r="AI76" s="25" t="s">
        <v>286</v>
      </c>
      <c r="AM76" s="25" t="s">
        <v>399</v>
      </c>
      <c r="AN76" s="25" t="s">
        <v>400</v>
      </c>
      <c r="AO76" s="25" t="s">
        <v>399</v>
      </c>
      <c r="AP76" s="25" t="s">
        <v>398</v>
      </c>
      <c r="AQ76" s="25" t="s">
        <v>397</v>
      </c>
      <c r="AR76" s="25">
        <v>65</v>
      </c>
      <c r="AT76" s="25">
        <v>237</v>
      </c>
      <c r="AX76" s="25">
        <v>5.8</v>
      </c>
      <c r="BH76" s="25" t="s">
        <v>260</v>
      </c>
      <c r="BI76" s="25">
        <v>1</v>
      </c>
    </row>
    <row r="77" spans="1:61" x14ac:dyDescent="0.55000000000000004">
      <c r="A77" s="25" t="s">
        <v>412</v>
      </c>
      <c r="B77" s="25" t="s">
        <v>411</v>
      </c>
      <c r="C77" s="25" t="s">
        <v>157</v>
      </c>
      <c r="D77" s="25" t="s">
        <v>276</v>
      </c>
      <c r="E77" s="25" t="s">
        <v>276</v>
      </c>
      <c r="F77" s="25" t="s">
        <v>276</v>
      </c>
      <c r="G77" s="25" t="s">
        <v>276</v>
      </c>
      <c r="H77" s="25" t="s">
        <v>278</v>
      </c>
      <c r="J77" s="25" t="s">
        <v>278</v>
      </c>
      <c r="L77" s="25" t="s">
        <v>278</v>
      </c>
      <c r="M77" s="25" t="s">
        <v>276</v>
      </c>
      <c r="N77" s="25" t="s">
        <v>410</v>
      </c>
      <c r="O77" s="25" t="s">
        <v>278</v>
      </c>
      <c r="P77" s="25" t="s">
        <v>409</v>
      </c>
      <c r="Q77" s="25" t="s">
        <v>408</v>
      </c>
      <c r="R77" s="25" t="s">
        <v>407</v>
      </c>
      <c r="T77" s="25" t="s">
        <v>134</v>
      </c>
      <c r="U77" s="25" t="s">
        <v>406</v>
      </c>
      <c r="V77" s="25" t="s">
        <v>1130</v>
      </c>
      <c r="W77" s="25" t="s">
        <v>271</v>
      </c>
      <c r="Y77" s="25" t="s">
        <v>9</v>
      </c>
      <c r="Z77" s="25" t="s">
        <v>270</v>
      </c>
      <c r="AA77" s="25" t="s">
        <v>404</v>
      </c>
      <c r="AB77" s="25" t="s">
        <v>404</v>
      </c>
      <c r="AC77" s="25" t="s">
        <v>1129</v>
      </c>
      <c r="AD77" s="25" t="s">
        <v>402</v>
      </c>
      <c r="AE77" s="25" t="s">
        <v>401</v>
      </c>
      <c r="AF77" s="25" t="s">
        <v>360</v>
      </c>
      <c r="AG77" s="25" t="s">
        <v>643</v>
      </c>
      <c r="AH77" s="25" t="s">
        <v>265</v>
      </c>
      <c r="AI77" s="25" t="s">
        <v>286</v>
      </c>
      <c r="AM77" s="25" t="s">
        <v>399</v>
      </c>
      <c r="AN77" s="25" t="s">
        <v>400</v>
      </c>
      <c r="AO77" s="25" t="s">
        <v>399</v>
      </c>
      <c r="AP77" s="25" t="s">
        <v>398</v>
      </c>
      <c r="AQ77" s="25" t="s">
        <v>397</v>
      </c>
      <c r="AR77" s="25">
        <v>67</v>
      </c>
      <c r="AT77" s="25">
        <v>0.8</v>
      </c>
      <c r="BH77" s="25" t="s">
        <v>260</v>
      </c>
      <c r="BI77" s="25">
        <v>1</v>
      </c>
    </row>
    <row r="78" spans="1:61" x14ac:dyDescent="0.55000000000000004">
      <c r="A78" s="25" t="s">
        <v>412</v>
      </c>
      <c r="B78" s="25" t="s">
        <v>411</v>
      </c>
      <c r="C78" s="25" t="s">
        <v>157</v>
      </c>
      <c r="D78" s="25" t="s">
        <v>276</v>
      </c>
      <c r="E78" s="25" t="s">
        <v>276</v>
      </c>
      <c r="F78" s="25" t="s">
        <v>276</v>
      </c>
      <c r="G78" s="25" t="s">
        <v>276</v>
      </c>
      <c r="H78" s="25" t="s">
        <v>278</v>
      </c>
      <c r="J78" s="25" t="s">
        <v>278</v>
      </c>
      <c r="L78" s="25" t="s">
        <v>278</v>
      </c>
      <c r="M78" s="25" t="s">
        <v>276</v>
      </c>
      <c r="N78" s="25" t="s">
        <v>410</v>
      </c>
      <c r="O78" s="25" t="s">
        <v>278</v>
      </c>
      <c r="P78" s="25" t="s">
        <v>409</v>
      </c>
      <c r="Q78" s="25" t="s">
        <v>408</v>
      </c>
      <c r="R78" s="25" t="s">
        <v>407</v>
      </c>
      <c r="T78" s="25" t="s">
        <v>134</v>
      </c>
      <c r="U78" s="25" t="s">
        <v>406</v>
      </c>
      <c r="V78" s="25" t="s">
        <v>1130</v>
      </c>
      <c r="W78" s="25" t="s">
        <v>271</v>
      </c>
      <c r="Y78" s="25" t="s">
        <v>9</v>
      </c>
      <c r="Z78" s="25" t="s">
        <v>270</v>
      </c>
      <c r="AA78" s="25" t="s">
        <v>404</v>
      </c>
      <c r="AB78" s="25" t="s">
        <v>404</v>
      </c>
      <c r="AC78" s="25" t="s">
        <v>1129</v>
      </c>
      <c r="AD78" s="25" t="s">
        <v>402</v>
      </c>
      <c r="AE78" s="25" t="s">
        <v>401</v>
      </c>
      <c r="AF78" s="25" t="s">
        <v>300</v>
      </c>
      <c r="AG78" s="25" t="s">
        <v>415</v>
      </c>
      <c r="AH78" s="25" t="s">
        <v>86</v>
      </c>
      <c r="AM78" s="25" t="s">
        <v>399</v>
      </c>
      <c r="AN78" s="25" t="s">
        <v>1128</v>
      </c>
      <c r="AO78" s="25" t="s">
        <v>399</v>
      </c>
      <c r="AP78" s="25" t="s">
        <v>398</v>
      </c>
      <c r="AQ78" s="25" t="s">
        <v>397</v>
      </c>
      <c r="AR78" s="25">
        <v>68</v>
      </c>
      <c r="AT78" s="25">
        <v>8.1999999999999993</v>
      </c>
      <c r="BH78" s="25" t="s">
        <v>260</v>
      </c>
      <c r="BI78" s="25">
        <v>1</v>
      </c>
    </row>
    <row r="79" spans="1:61" x14ac:dyDescent="0.55000000000000004">
      <c r="A79" s="25" t="s">
        <v>948</v>
      </c>
      <c r="B79" s="25" t="s">
        <v>947</v>
      </c>
      <c r="C79" s="25" t="s">
        <v>549</v>
      </c>
      <c r="D79" s="25" t="s">
        <v>276</v>
      </c>
      <c r="E79" s="25" t="s">
        <v>276</v>
      </c>
      <c r="F79" s="25" t="s">
        <v>276</v>
      </c>
      <c r="G79" s="25" t="s">
        <v>276</v>
      </c>
      <c r="H79" s="25" t="s">
        <v>278</v>
      </c>
      <c r="J79" s="25" t="s">
        <v>276</v>
      </c>
      <c r="K79" s="25" t="s">
        <v>278</v>
      </c>
      <c r="L79" s="25" t="s">
        <v>278</v>
      </c>
      <c r="M79" s="25" t="s">
        <v>276</v>
      </c>
      <c r="N79" s="25" t="s">
        <v>946</v>
      </c>
      <c r="O79" s="25" t="s">
        <v>276</v>
      </c>
      <c r="P79" s="25" t="s">
        <v>945</v>
      </c>
      <c r="Q79" s="25" t="s">
        <v>944</v>
      </c>
      <c r="R79" s="25" t="s">
        <v>943</v>
      </c>
      <c r="S79" s="25" t="s">
        <v>83</v>
      </c>
      <c r="T79" s="25" t="s">
        <v>11</v>
      </c>
      <c r="U79" s="25" t="s">
        <v>209</v>
      </c>
      <c r="V79" s="25" t="s">
        <v>1127</v>
      </c>
      <c r="W79" s="25" t="s">
        <v>590</v>
      </c>
      <c r="X79" s="25" t="s">
        <v>942</v>
      </c>
      <c r="Y79" s="25" t="s">
        <v>491</v>
      </c>
      <c r="Z79" s="25" t="s">
        <v>270</v>
      </c>
      <c r="AA79" s="25" t="s">
        <v>24</v>
      </c>
      <c r="AB79" s="25" t="s">
        <v>24</v>
      </c>
      <c r="AC79" s="25" t="s">
        <v>24</v>
      </c>
      <c r="AD79" s="25" t="s">
        <v>1125</v>
      </c>
      <c r="AE79" s="25" t="s">
        <v>720</v>
      </c>
      <c r="AF79" s="25" t="s">
        <v>315</v>
      </c>
      <c r="AG79" s="25" t="s">
        <v>369</v>
      </c>
      <c r="AH79" s="25" t="s">
        <v>265</v>
      </c>
      <c r="AI79" s="25" t="s">
        <v>1040</v>
      </c>
      <c r="AJ79" s="25" t="s">
        <v>264</v>
      </c>
      <c r="AM79" s="25" t="s">
        <v>1123</v>
      </c>
      <c r="AN79" s="25" t="s">
        <v>1124</v>
      </c>
      <c r="AO79" s="25" t="s">
        <v>1123</v>
      </c>
      <c r="AP79" s="25" t="s">
        <v>803</v>
      </c>
      <c r="AR79" s="25">
        <v>694</v>
      </c>
      <c r="AS79" s="25">
        <v>0.56999999999999995</v>
      </c>
      <c r="AW79" s="25">
        <v>7.8E-2</v>
      </c>
      <c r="AY79" s="25">
        <v>3.6999999999999998E-2</v>
      </c>
      <c r="AZ79" s="25">
        <v>0.11</v>
      </c>
      <c r="BH79" s="25" t="s">
        <v>260</v>
      </c>
      <c r="BI79" s="25">
        <v>0</v>
      </c>
    </row>
    <row r="80" spans="1:61" x14ac:dyDescent="0.55000000000000004">
      <c r="A80" s="25" t="s">
        <v>948</v>
      </c>
      <c r="B80" s="25" t="s">
        <v>947</v>
      </c>
      <c r="C80" s="25" t="s">
        <v>549</v>
      </c>
      <c r="D80" s="25" t="s">
        <v>276</v>
      </c>
      <c r="E80" s="25" t="s">
        <v>276</v>
      </c>
      <c r="F80" s="25" t="s">
        <v>276</v>
      </c>
      <c r="G80" s="25" t="s">
        <v>276</v>
      </c>
      <c r="H80" s="25" t="s">
        <v>278</v>
      </c>
      <c r="J80" s="25" t="s">
        <v>276</v>
      </c>
      <c r="K80" s="25" t="s">
        <v>278</v>
      </c>
      <c r="L80" s="25" t="s">
        <v>278</v>
      </c>
      <c r="M80" s="25" t="s">
        <v>276</v>
      </c>
      <c r="N80" s="25" t="s">
        <v>946</v>
      </c>
      <c r="O80" s="25" t="s">
        <v>276</v>
      </c>
      <c r="P80" s="25" t="s">
        <v>945</v>
      </c>
      <c r="Q80" s="25" t="s">
        <v>944</v>
      </c>
      <c r="R80" s="25" t="s">
        <v>943</v>
      </c>
      <c r="S80" s="25" t="s">
        <v>83</v>
      </c>
      <c r="T80" s="25" t="s">
        <v>11</v>
      </c>
      <c r="U80" s="25" t="s">
        <v>209</v>
      </c>
      <c r="V80" s="25" t="s">
        <v>1126</v>
      </c>
      <c r="W80" s="25" t="s">
        <v>271</v>
      </c>
      <c r="Y80" s="25" t="s">
        <v>491</v>
      </c>
      <c r="Z80" s="25" t="s">
        <v>270</v>
      </c>
      <c r="AA80" s="25" t="s">
        <v>24</v>
      </c>
      <c r="AB80" s="25" t="s">
        <v>24</v>
      </c>
      <c r="AC80" s="25" t="s">
        <v>24</v>
      </c>
      <c r="AD80" s="25" t="s">
        <v>1125</v>
      </c>
      <c r="AE80" s="25" t="s">
        <v>720</v>
      </c>
      <c r="AF80" s="25" t="s">
        <v>315</v>
      </c>
      <c r="AG80" s="25" t="s">
        <v>369</v>
      </c>
      <c r="AH80" s="25" t="s">
        <v>265</v>
      </c>
      <c r="AI80" s="25" t="s">
        <v>9</v>
      </c>
      <c r="AJ80" s="25" t="s">
        <v>264</v>
      </c>
      <c r="AM80" s="25" t="s">
        <v>1123</v>
      </c>
      <c r="AN80" s="25" t="s">
        <v>1124</v>
      </c>
      <c r="AO80" s="25" t="s">
        <v>1123</v>
      </c>
      <c r="AP80" s="25" t="s">
        <v>464</v>
      </c>
      <c r="AR80" s="25">
        <v>695</v>
      </c>
      <c r="AS80" s="25">
        <v>9.8000000000000004E-2</v>
      </c>
      <c r="AU80" s="25">
        <v>3.5000000000000003E-2</v>
      </c>
      <c r="AW80" s="25">
        <v>5.8000000000000003E-2</v>
      </c>
      <c r="AY80" s="25">
        <v>7.2999999999999995E-2</v>
      </c>
      <c r="BA80" s="25">
        <v>4.2999999999999997E-2</v>
      </c>
      <c r="BH80" s="25" t="s">
        <v>260</v>
      </c>
      <c r="BI80" s="25">
        <v>1</v>
      </c>
    </row>
    <row r="81" spans="1:61" x14ac:dyDescent="0.55000000000000004">
      <c r="A81" s="25" t="s">
        <v>531</v>
      </c>
      <c r="B81" s="25" t="s">
        <v>530</v>
      </c>
      <c r="C81" s="25" t="s">
        <v>318</v>
      </c>
      <c r="D81" s="25" t="s">
        <v>276</v>
      </c>
      <c r="E81" s="25" t="s">
        <v>276</v>
      </c>
      <c r="F81" s="25" t="s">
        <v>276</v>
      </c>
      <c r="G81" s="25" t="s">
        <v>276</v>
      </c>
      <c r="H81" s="25" t="s">
        <v>278</v>
      </c>
      <c r="J81" s="25" t="s">
        <v>278</v>
      </c>
      <c r="L81" s="25" t="s">
        <v>276</v>
      </c>
      <c r="M81" s="25" t="s">
        <v>276</v>
      </c>
      <c r="N81" s="25" t="s">
        <v>529</v>
      </c>
      <c r="O81" s="25" t="s">
        <v>278</v>
      </c>
      <c r="P81" s="25" t="s">
        <v>528</v>
      </c>
      <c r="Q81" s="25" t="s">
        <v>535</v>
      </c>
      <c r="R81" s="25" t="s">
        <v>86</v>
      </c>
      <c r="S81" s="25" t="s">
        <v>86</v>
      </c>
      <c r="T81" s="25" t="s">
        <v>86</v>
      </c>
      <c r="U81" s="25" t="s">
        <v>406</v>
      </c>
      <c r="V81" s="25" t="s">
        <v>1119</v>
      </c>
      <c r="W81" s="25" t="s">
        <v>271</v>
      </c>
      <c r="Y81" s="25" t="s">
        <v>532</v>
      </c>
      <c r="Z81" s="25" t="s">
        <v>270</v>
      </c>
      <c r="AA81" s="25" t="s">
        <v>404</v>
      </c>
      <c r="AB81" s="25" t="s">
        <v>404</v>
      </c>
      <c r="AC81" s="25" t="s">
        <v>534</v>
      </c>
      <c r="AD81" s="25" t="s">
        <v>1120</v>
      </c>
      <c r="AE81" s="25" t="s">
        <v>523</v>
      </c>
      <c r="AF81" s="25" t="s">
        <v>414</v>
      </c>
      <c r="AG81" s="25" t="s">
        <v>413</v>
      </c>
      <c r="AH81" s="25" t="s">
        <v>265</v>
      </c>
      <c r="AI81" s="25" t="s">
        <v>1121</v>
      </c>
      <c r="AJ81" s="25" t="s">
        <v>492</v>
      </c>
      <c r="AK81" s="25">
        <v>1.1000000000000001</v>
      </c>
      <c r="AM81" s="25" t="s">
        <v>399</v>
      </c>
      <c r="AN81" s="25" t="s">
        <v>522</v>
      </c>
      <c r="AO81" s="25" t="s">
        <v>399</v>
      </c>
      <c r="AP81" s="25" t="s">
        <v>1122</v>
      </c>
      <c r="AQ81" s="25" t="s">
        <v>520</v>
      </c>
      <c r="AR81" s="25">
        <v>733</v>
      </c>
      <c r="AT81" s="25">
        <v>2.65</v>
      </c>
      <c r="AU81" s="25">
        <v>0.73333333333333295</v>
      </c>
      <c r="BH81" s="25" t="s">
        <v>260</v>
      </c>
      <c r="BI81" s="25">
        <v>1</v>
      </c>
    </row>
    <row r="82" spans="1:61" x14ac:dyDescent="0.55000000000000004">
      <c r="A82" s="25" t="s">
        <v>531</v>
      </c>
      <c r="B82" s="25" t="s">
        <v>530</v>
      </c>
      <c r="C82" s="25" t="s">
        <v>318</v>
      </c>
      <c r="D82" s="25" t="s">
        <v>276</v>
      </c>
      <c r="E82" s="25" t="s">
        <v>276</v>
      </c>
      <c r="F82" s="25" t="s">
        <v>276</v>
      </c>
      <c r="G82" s="25" t="s">
        <v>276</v>
      </c>
      <c r="H82" s="25" t="s">
        <v>278</v>
      </c>
      <c r="J82" s="25" t="s">
        <v>278</v>
      </c>
      <c r="L82" s="25" t="s">
        <v>276</v>
      </c>
      <c r="M82" s="25" t="s">
        <v>276</v>
      </c>
      <c r="N82" s="25" t="s">
        <v>529</v>
      </c>
      <c r="O82" s="25" t="s">
        <v>278</v>
      </c>
      <c r="P82" s="25" t="s">
        <v>528</v>
      </c>
      <c r="Q82" s="25" t="s">
        <v>535</v>
      </c>
      <c r="R82" s="25" t="s">
        <v>86</v>
      </c>
      <c r="S82" s="25" t="s">
        <v>86</v>
      </c>
      <c r="T82" s="25" t="s">
        <v>86</v>
      </c>
      <c r="U82" s="25" t="s">
        <v>406</v>
      </c>
      <c r="V82" s="25" t="s">
        <v>1119</v>
      </c>
      <c r="W82" s="25" t="s">
        <v>271</v>
      </c>
      <c r="Y82" s="25" t="s">
        <v>532</v>
      </c>
      <c r="Z82" s="25" t="s">
        <v>270</v>
      </c>
      <c r="AA82" s="25" t="s">
        <v>404</v>
      </c>
      <c r="AB82" s="25" t="s">
        <v>404</v>
      </c>
      <c r="AC82" s="25" t="s">
        <v>534</v>
      </c>
      <c r="AD82" s="25" t="s">
        <v>1120</v>
      </c>
      <c r="AE82" s="25" t="s">
        <v>523</v>
      </c>
      <c r="AF82" s="25" t="s">
        <v>283</v>
      </c>
      <c r="AG82" s="25" t="s">
        <v>282</v>
      </c>
      <c r="AH82" s="25" t="s">
        <v>265</v>
      </c>
      <c r="AI82" s="25" t="s">
        <v>9</v>
      </c>
      <c r="AJ82" s="25" t="s">
        <v>492</v>
      </c>
      <c r="AK82" s="25">
        <v>0.8</v>
      </c>
      <c r="AM82" s="25" t="s">
        <v>399</v>
      </c>
      <c r="AN82" s="25" t="s">
        <v>522</v>
      </c>
      <c r="AO82" s="25" t="s">
        <v>399</v>
      </c>
      <c r="AP82" s="25" t="s">
        <v>532</v>
      </c>
      <c r="AQ82" s="25" t="s">
        <v>520</v>
      </c>
      <c r="AR82" s="25">
        <v>732</v>
      </c>
      <c r="AS82" s="25">
        <v>16.399999999999999</v>
      </c>
      <c r="AT82" s="25">
        <v>6.27</v>
      </c>
      <c r="AU82" s="25">
        <v>1.45</v>
      </c>
      <c r="BH82" s="25" t="s">
        <v>260</v>
      </c>
      <c r="BI82" s="25">
        <v>1</v>
      </c>
    </row>
    <row r="83" spans="1:61" x14ac:dyDescent="0.55000000000000004">
      <c r="A83" s="25" t="s">
        <v>531</v>
      </c>
      <c r="B83" s="25" t="s">
        <v>530</v>
      </c>
      <c r="C83" s="25" t="s">
        <v>318</v>
      </c>
      <c r="D83" s="25" t="s">
        <v>276</v>
      </c>
      <c r="E83" s="25" t="s">
        <v>276</v>
      </c>
      <c r="F83" s="25" t="s">
        <v>276</v>
      </c>
      <c r="G83" s="25" t="s">
        <v>276</v>
      </c>
      <c r="H83" s="25" t="s">
        <v>278</v>
      </c>
      <c r="J83" s="25" t="s">
        <v>278</v>
      </c>
      <c r="L83" s="25" t="s">
        <v>276</v>
      </c>
      <c r="M83" s="25" t="s">
        <v>276</v>
      </c>
      <c r="N83" s="25" t="s">
        <v>529</v>
      </c>
      <c r="O83" s="25" t="s">
        <v>278</v>
      </c>
      <c r="P83" s="25" t="s">
        <v>528</v>
      </c>
      <c r="Q83" s="25" t="s">
        <v>535</v>
      </c>
      <c r="R83" s="25" t="s">
        <v>86</v>
      </c>
      <c r="S83" s="25" t="s">
        <v>86</v>
      </c>
      <c r="T83" s="25" t="s">
        <v>86</v>
      </c>
      <c r="U83" s="25" t="s">
        <v>406</v>
      </c>
      <c r="V83" s="25" t="s">
        <v>1119</v>
      </c>
      <c r="W83" s="25" t="s">
        <v>271</v>
      </c>
      <c r="Y83" s="25" t="s">
        <v>532</v>
      </c>
      <c r="Z83" s="25" t="s">
        <v>270</v>
      </c>
      <c r="AA83" s="25" t="s">
        <v>404</v>
      </c>
      <c r="AB83" s="25" t="s">
        <v>404</v>
      </c>
      <c r="AC83" s="25" t="s">
        <v>534</v>
      </c>
      <c r="AD83" s="25" t="s">
        <v>1120</v>
      </c>
      <c r="AE83" s="25" t="s">
        <v>523</v>
      </c>
      <c r="AF83" s="25" t="s">
        <v>414</v>
      </c>
      <c r="AG83" s="25" t="s">
        <v>413</v>
      </c>
      <c r="AH83" s="25" t="s">
        <v>265</v>
      </c>
      <c r="AI83" s="25" t="s">
        <v>1121</v>
      </c>
      <c r="AJ83" s="25" t="s">
        <v>492</v>
      </c>
      <c r="AK83" s="25">
        <v>1.1000000000000001</v>
      </c>
      <c r="AM83" s="25" t="s">
        <v>399</v>
      </c>
      <c r="AN83" s="25" t="s">
        <v>522</v>
      </c>
      <c r="AO83" s="25" t="s">
        <v>399</v>
      </c>
      <c r="AP83" s="25" t="s">
        <v>532</v>
      </c>
      <c r="AQ83" s="25" t="s">
        <v>520</v>
      </c>
      <c r="AR83" s="25">
        <v>733</v>
      </c>
      <c r="AS83" s="25">
        <v>5.98</v>
      </c>
      <c r="AU83" s="25">
        <v>0.73333333333333295</v>
      </c>
      <c r="BH83" s="25" t="s">
        <v>260</v>
      </c>
      <c r="BI83" s="25">
        <v>1</v>
      </c>
    </row>
    <row r="84" spans="1:61" x14ac:dyDescent="0.55000000000000004">
      <c r="A84" s="25" t="s">
        <v>531</v>
      </c>
      <c r="B84" s="25" t="s">
        <v>530</v>
      </c>
      <c r="C84" s="25" t="s">
        <v>318</v>
      </c>
      <c r="D84" s="25" t="s">
        <v>276</v>
      </c>
      <c r="E84" s="25" t="s">
        <v>276</v>
      </c>
      <c r="F84" s="25" t="s">
        <v>276</v>
      </c>
      <c r="G84" s="25" t="s">
        <v>276</v>
      </c>
      <c r="H84" s="25" t="s">
        <v>278</v>
      </c>
      <c r="J84" s="25" t="s">
        <v>278</v>
      </c>
      <c r="L84" s="25" t="s">
        <v>276</v>
      </c>
      <c r="M84" s="25" t="s">
        <v>276</v>
      </c>
      <c r="N84" s="25" t="s">
        <v>529</v>
      </c>
      <c r="O84" s="25" t="s">
        <v>278</v>
      </c>
      <c r="P84" s="25" t="s">
        <v>528</v>
      </c>
      <c r="Q84" s="25" t="s">
        <v>535</v>
      </c>
      <c r="R84" s="25" t="s">
        <v>86</v>
      </c>
      <c r="S84" s="25" t="s">
        <v>86</v>
      </c>
      <c r="T84" s="25" t="s">
        <v>86</v>
      </c>
      <c r="U84" s="25" t="s">
        <v>406</v>
      </c>
      <c r="V84" s="25" t="s">
        <v>1119</v>
      </c>
      <c r="W84" s="25" t="s">
        <v>271</v>
      </c>
      <c r="Y84" s="25" t="s">
        <v>532</v>
      </c>
      <c r="Z84" s="25" t="s">
        <v>270</v>
      </c>
      <c r="AA84" s="25" t="s">
        <v>404</v>
      </c>
      <c r="AB84" s="25" t="s">
        <v>404</v>
      </c>
      <c r="AC84" s="25" t="s">
        <v>534</v>
      </c>
      <c r="AD84" s="25" t="s">
        <v>1120</v>
      </c>
      <c r="AE84" s="25" t="s">
        <v>523</v>
      </c>
      <c r="AF84" s="25" t="s">
        <v>267</v>
      </c>
      <c r="AG84" s="25" t="s">
        <v>266</v>
      </c>
      <c r="AH84" s="25" t="s">
        <v>265</v>
      </c>
      <c r="AI84" s="25" t="s">
        <v>9</v>
      </c>
      <c r="AJ84" s="25" t="s">
        <v>492</v>
      </c>
      <c r="AK84" s="25">
        <v>3.5</v>
      </c>
      <c r="AM84" s="25" t="s">
        <v>399</v>
      </c>
      <c r="AN84" s="25" t="s">
        <v>522</v>
      </c>
      <c r="AO84" s="25" t="s">
        <v>399</v>
      </c>
      <c r="AP84" s="25" t="s">
        <v>532</v>
      </c>
      <c r="AQ84" s="25" t="s">
        <v>520</v>
      </c>
      <c r="AR84" s="25">
        <v>734</v>
      </c>
      <c r="AS84" s="25">
        <v>22.7</v>
      </c>
      <c r="AT84" s="25">
        <v>11.4</v>
      </c>
      <c r="AU84" s="25">
        <v>4.16</v>
      </c>
      <c r="BH84" s="25" t="s">
        <v>260</v>
      </c>
      <c r="BI84" s="25">
        <v>1</v>
      </c>
    </row>
    <row r="85" spans="1:61" x14ac:dyDescent="0.55000000000000004">
      <c r="A85" s="25" t="s">
        <v>531</v>
      </c>
      <c r="B85" s="25" t="s">
        <v>530</v>
      </c>
      <c r="C85" s="25" t="s">
        <v>318</v>
      </c>
      <c r="D85" s="25" t="s">
        <v>276</v>
      </c>
      <c r="E85" s="25" t="s">
        <v>276</v>
      </c>
      <c r="F85" s="25" t="s">
        <v>276</v>
      </c>
      <c r="G85" s="25" t="s">
        <v>276</v>
      </c>
      <c r="H85" s="25" t="s">
        <v>278</v>
      </c>
      <c r="J85" s="25" t="s">
        <v>278</v>
      </c>
      <c r="L85" s="25" t="s">
        <v>276</v>
      </c>
      <c r="M85" s="25" t="s">
        <v>276</v>
      </c>
      <c r="N85" s="25" t="s">
        <v>529</v>
      </c>
      <c r="O85" s="25" t="s">
        <v>278</v>
      </c>
      <c r="P85" s="25" t="s">
        <v>528</v>
      </c>
      <c r="Q85" s="25" t="s">
        <v>527</v>
      </c>
      <c r="R85" s="25" t="s">
        <v>125</v>
      </c>
      <c r="T85" s="25" t="s">
        <v>119</v>
      </c>
      <c r="U85" s="25" t="s">
        <v>406</v>
      </c>
      <c r="V85" s="25" t="s">
        <v>1119</v>
      </c>
      <c r="W85" s="25" t="s">
        <v>271</v>
      </c>
      <c r="Y85" s="25" t="s">
        <v>521</v>
      </c>
      <c r="Z85" s="25" t="s">
        <v>270</v>
      </c>
      <c r="AA85" s="25" t="s">
        <v>318</v>
      </c>
      <c r="AB85" s="25" t="s">
        <v>318</v>
      </c>
      <c r="AC85" s="25" t="s">
        <v>525</v>
      </c>
      <c r="AD85" s="25" t="s">
        <v>524</v>
      </c>
      <c r="AE85" s="25" t="s">
        <v>523</v>
      </c>
      <c r="AF85" s="25" t="s">
        <v>283</v>
      </c>
      <c r="AG85" s="25" t="s">
        <v>282</v>
      </c>
      <c r="AH85" s="25" t="s">
        <v>265</v>
      </c>
      <c r="AI85" s="25" t="s">
        <v>9</v>
      </c>
      <c r="AJ85" s="25" t="s">
        <v>492</v>
      </c>
      <c r="AK85" s="25">
        <v>0.8</v>
      </c>
      <c r="AM85" s="25" t="s">
        <v>399</v>
      </c>
      <c r="AN85" s="25" t="s">
        <v>522</v>
      </c>
      <c r="AO85" s="25" t="s">
        <v>399</v>
      </c>
      <c r="AP85" s="25" t="s">
        <v>521</v>
      </c>
      <c r="AQ85" s="25" t="s">
        <v>520</v>
      </c>
      <c r="AR85" s="25">
        <v>738</v>
      </c>
      <c r="AS85" s="25">
        <v>36.1</v>
      </c>
      <c r="AT85" s="25">
        <v>21.1</v>
      </c>
      <c r="AU85" s="25">
        <v>12</v>
      </c>
      <c r="BH85" s="25" t="s">
        <v>260</v>
      </c>
      <c r="BI85" s="25">
        <v>1</v>
      </c>
    </row>
    <row r="86" spans="1:61" x14ac:dyDescent="0.55000000000000004">
      <c r="A86" s="25" t="s">
        <v>531</v>
      </c>
      <c r="B86" s="25" t="s">
        <v>530</v>
      </c>
      <c r="C86" s="25" t="s">
        <v>318</v>
      </c>
      <c r="D86" s="25" t="s">
        <v>276</v>
      </c>
      <c r="E86" s="25" t="s">
        <v>276</v>
      </c>
      <c r="F86" s="25" t="s">
        <v>276</v>
      </c>
      <c r="G86" s="25" t="s">
        <v>276</v>
      </c>
      <c r="H86" s="25" t="s">
        <v>278</v>
      </c>
      <c r="J86" s="25" t="s">
        <v>278</v>
      </c>
      <c r="L86" s="25" t="s">
        <v>276</v>
      </c>
      <c r="M86" s="25" t="s">
        <v>276</v>
      </c>
      <c r="N86" s="25" t="s">
        <v>529</v>
      </c>
      <c r="O86" s="25" t="s">
        <v>278</v>
      </c>
      <c r="P86" s="25" t="s">
        <v>528</v>
      </c>
      <c r="Q86" s="25" t="s">
        <v>527</v>
      </c>
      <c r="R86" s="25" t="s">
        <v>125</v>
      </c>
      <c r="T86" s="25" t="s">
        <v>119</v>
      </c>
      <c r="U86" s="25" t="s">
        <v>406</v>
      </c>
      <c r="V86" s="25" t="s">
        <v>1119</v>
      </c>
      <c r="W86" s="25" t="s">
        <v>271</v>
      </c>
      <c r="Y86" s="25" t="s">
        <v>521</v>
      </c>
      <c r="Z86" s="25" t="s">
        <v>270</v>
      </c>
      <c r="AA86" s="25" t="s">
        <v>318</v>
      </c>
      <c r="AB86" s="25" t="s">
        <v>318</v>
      </c>
      <c r="AC86" s="25" t="s">
        <v>525</v>
      </c>
      <c r="AD86" s="25" t="s">
        <v>524</v>
      </c>
      <c r="AE86" s="25" t="s">
        <v>523</v>
      </c>
      <c r="AF86" s="25" t="s">
        <v>414</v>
      </c>
      <c r="AG86" s="25" t="s">
        <v>413</v>
      </c>
      <c r="AH86" s="25" t="s">
        <v>265</v>
      </c>
      <c r="AI86" s="25" t="s">
        <v>9</v>
      </c>
      <c r="AJ86" s="25" t="s">
        <v>492</v>
      </c>
      <c r="AK86" s="25">
        <v>1.1000000000000001</v>
      </c>
      <c r="AM86" s="25" t="s">
        <v>399</v>
      </c>
      <c r="AN86" s="25" t="s">
        <v>522</v>
      </c>
      <c r="AO86" s="25" t="s">
        <v>399</v>
      </c>
      <c r="AP86" s="25" t="s">
        <v>521</v>
      </c>
      <c r="AQ86" s="25" t="s">
        <v>520</v>
      </c>
      <c r="AR86" s="25">
        <v>739</v>
      </c>
      <c r="AS86" s="25">
        <v>27.2</v>
      </c>
      <c r="AT86" s="25">
        <v>17.7</v>
      </c>
      <c r="AU86" s="25">
        <v>12.4</v>
      </c>
      <c r="BH86" s="25" t="s">
        <v>260</v>
      </c>
      <c r="BI86" s="25">
        <v>1</v>
      </c>
    </row>
    <row r="87" spans="1:61" x14ac:dyDescent="0.55000000000000004">
      <c r="A87" s="25" t="s">
        <v>531</v>
      </c>
      <c r="B87" s="25" t="s">
        <v>530</v>
      </c>
      <c r="C87" s="25" t="s">
        <v>318</v>
      </c>
      <c r="D87" s="25" t="s">
        <v>276</v>
      </c>
      <c r="E87" s="25" t="s">
        <v>276</v>
      </c>
      <c r="F87" s="25" t="s">
        <v>276</v>
      </c>
      <c r="G87" s="25" t="s">
        <v>276</v>
      </c>
      <c r="H87" s="25" t="s">
        <v>278</v>
      </c>
      <c r="J87" s="25" t="s">
        <v>278</v>
      </c>
      <c r="L87" s="25" t="s">
        <v>276</v>
      </c>
      <c r="M87" s="25" t="s">
        <v>276</v>
      </c>
      <c r="N87" s="25" t="s">
        <v>529</v>
      </c>
      <c r="O87" s="25" t="s">
        <v>278</v>
      </c>
      <c r="P87" s="25" t="s">
        <v>528</v>
      </c>
      <c r="Q87" s="25" t="s">
        <v>527</v>
      </c>
      <c r="R87" s="25" t="s">
        <v>125</v>
      </c>
      <c r="T87" s="25" t="s">
        <v>119</v>
      </c>
      <c r="U87" s="25" t="s">
        <v>406</v>
      </c>
      <c r="V87" s="25" t="s">
        <v>1119</v>
      </c>
      <c r="W87" s="25" t="s">
        <v>271</v>
      </c>
      <c r="Y87" s="25" t="s">
        <v>521</v>
      </c>
      <c r="Z87" s="25" t="s">
        <v>270</v>
      </c>
      <c r="AA87" s="25" t="s">
        <v>318</v>
      </c>
      <c r="AB87" s="25" t="s">
        <v>318</v>
      </c>
      <c r="AC87" s="25" t="s">
        <v>525</v>
      </c>
      <c r="AD87" s="25" t="s">
        <v>524</v>
      </c>
      <c r="AE87" s="25" t="s">
        <v>523</v>
      </c>
      <c r="AF87" s="25" t="s">
        <v>267</v>
      </c>
      <c r="AG87" s="25" t="s">
        <v>266</v>
      </c>
      <c r="AH87" s="25" t="s">
        <v>265</v>
      </c>
      <c r="AI87" s="25" t="s">
        <v>9</v>
      </c>
      <c r="AJ87" s="25" t="s">
        <v>492</v>
      </c>
      <c r="AK87" s="25">
        <v>3.5</v>
      </c>
      <c r="AM87" s="25" t="s">
        <v>399</v>
      </c>
      <c r="AN87" s="25" t="s">
        <v>522</v>
      </c>
      <c r="AO87" s="25" t="s">
        <v>399</v>
      </c>
      <c r="AP87" s="25" t="s">
        <v>521</v>
      </c>
      <c r="AQ87" s="25" t="s">
        <v>520</v>
      </c>
      <c r="AR87" s="25">
        <v>740</v>
      </c>
      <c r="AS87" s="25">
        <v>59.6</v>
      </c>
      <c r="AT87" s="25">
        <v>40.200000000000003</v>
      </c>
      <c r="AU87" s="25">
        <v>25.1</v>
      </c>
      <c r="BH87" s="25" t="s">
        <v>260</v>
      </c>
      <c r="BI87" s="25">
        <v>1</v>
      </c>
    </row>
    <row r="88" spans="1:61" x14ac:dyDescent="0.55000000000000004">
      <c r="A88" s="25" t="s">
        <v>551</v>
      </c>
      <c r="B88" s="25" t="s">
        <v>550</v>
      </c>
      <c r="C88" s="25" t="s">
        <v>549</v>
      </c>
      <c r="D88" s="25" t="s">
        <v>276</v>
      </c>
      <c r="E88" s="25" t="s">
        <v>276</v>
      </c>
      <c r="F88" s="25" t="s">
        <v>276</v>
      </c>
      <c r="G88" s="25" t="s">
        <v>276</v>
      </c>
      <c r="H88" s="25" t="s">
        <v>278</v>
      </c>
      <c r="J88" s="25" t="s">
        <v>278</v>
      </c>
      <c r="L88" s="25" t="s">
        <v>276</v>
      </c>
      <c r="M88" s="25" t="s">
        <v>278</v>
      </c>
      <c r="O88" s="25" t="s">
        <v>278</v>
      </c>
      <c r="P88" s="25" t="s">
        <v>548</v>
      </c>
      <c r="Q88" s="25" t="s">
        <v>547</v>
      </c>
      <c r="R88" s="25" t="s">
        <v>546</v>
      </c>
      <c r="T88" s="25" t="s">
        <v>112</v>
      </c>
      <c r="U88" s="25" t="s">
        <v>427</v>
      </c>
      <c r="V88" s="25" t="s">
        <v>1100</v>
      </c>
      <c r="W88" s="25" t="s">
        <v>271</v>
      </c>
      <c r="Y88" s="25" t="s">
        <v>1099</v>
      </c>
      <c r="Z88" s="25" t="s">
        <v>270</v>
      </c>
      <c r="AA88" s="25" t="s">
        <v>346</v>
      </c>
      <c r="AB88" s="25" t="s">
        <v>346</v>
      </c>
      <c r="AC88" s="25" t="s">
        <v>544</v>
      </c>
      <c r="AD88" s="25" t="s">
        <v>543</v>
      </c>
      <c r="AE88" s="25" t="s">
        <v>507</v>
      </c>
      <c r="AF88" s="25" t="s">
        <v>283</v>
      </c>
      <c r="AG88" s="25" t="s">
        <v>282</v>
      </c>
      <c r="AH88" s="25" t="s">
        <v>265</v>
      </c>
      <c r="AI88" s="25" t="s">
        <v>9</v>
      </c>
      <c r="AJ88" s="25" t="s">
        <v>492</v>
      </c>
      <c r="AK88" s="25">
        <v>26</v>
      </c>
      <c r="AM88" s="25" t="s">
        <v>399</v>
      </c>
      <c r="AN88" s="25" t="s">
        <v>542</v>
      </c>
      <c r="AO88" s="25" t="s">
        <v>399</v>
      </c>
      <c r="AP88" s="25" t="s">
        <v>1099</v>
      </c>
      <c r="AQ88" s="25" t="s">
        <v>541</v>
      </c>
      <c r="AR88" s="25">
        <v>724</v>
      </c>
      <c r="AS88" s="25">
        <v>3400</v>
      </c>
      <c r="AT88" s="25">
        <v>1600</v>
      </c>
      <c r="AU88" s="25">
        <v>250</v>
      </c>
      <c r="BH88" s="25" t="s">
        <v>260</v>
      </c>
      <c r="BI88" s="25">
        <v>1</v>
      </c>
    </row>
    <row r="89" spans="1:61" x14ac:dyDescent="0.55000000000000004">
      <c r="A89" s="25" t="s">
        <v>551</v>
      </c>
      <c r="B89" s="25" t="s">
        <v>550</v>
      </c>
      <c r="C89" s="25" t="s">
        <v>549</v>
      </c>
      <c r="D89" s="25" t="s">
        <v>276</v>
      </c>
      <c r="E89" s="25" t="s">
        <v>276</v>
      </c>
      <c r="F89" s="25" t="s">
        <v>276</v>
      </c>
      <c r="G89" s="25" t="s">
        <v>276</v>
      </c>
      <c r="H89" s="25" t="s">
        <v>278</v>
      </c>
      <c r="J89" s="25" t="s">
        <v>278</v>
      </c>
      <c r="L89" s="25" t="s">
        <v>276</v>
      </c>
      <c r="M89" s="25" t="s">
        <v>278</v>
      </c>
      <c r="O89" s="25" t="s">
        <v>278</v>
      </c>
      <c r="P89" s="25" t="s">
        <v>548</v>
      </c>
      <c r="Q89" s="25" t="s">
        <v>547</v>
      </c>
      <c r="R89" s="25" t="s">
        <v>546</v>
      </c>
      <c r="T89" s="25" t="s">
        <v>112</v>
      </c>
      <c r="U89" s="25" t="s">
        <v>427</v>
      </c>
      <c r="V89" s="25" t="s">
        <v>1100</v>
      </c>
      <c r="W89" s="25" t="s">
        <v>271</v>
      </c>
      <c r="Y89" s="25" t="s">
        <v>1099</v>
      </c>
      <c r="Z89" s="25" t="s">
        <v>270</v>
      </c>
      <c r="AA89" s="25" t="s">
        <v>346</v>
      </c>
      <c r="AB89" s="25" t="s">
        <v>346</v>
      </c>
      <c r="AC89" s="25" t="s">
        <v>544</v>
      </c>
      <c r="AD89" s="25" t="s">
        <v>543</v>
      </c>
      <c r="AE89" s="25" t="s">
        <v>507</v>
      </c>
      <c r="AF89" s="25" t="s">
        <v>267</v>
      </c>
      <c r="AG89" s="25" t="s">
        <v>266</v>
      </c>
      <c r="AH89" s="25" t="s">
        <v>265</v>
      </c>
      <c r="AI89" s="25" t="s">
        <v>9</v>
      </c>
      <c r="AJ89" s="25" t="s">
        <v>492</v>
      </c>
      <c r="AK89" s="25">
        <v>83</v>
      </c>
      <c r="AM89" s="25" t="s">
        <v>399</v>
      </c>
      <c r="AN89" s="25" t="s">
        <v>542</v>
      </c>
      <c r="AO89" s="25" t="s">
        <v>399</v>
      </c>
      <c r="AP89" s="25" t="s">
        <v>1099</v>
      </c>
      <c r="AQ89" s="25" t="s">
        <v>541</v>
      </c>
      <c r="AR89" s="25">
        <v>725</v>
      </c>
      <c r="AS89" s="25">
        <v>14000</v>
      </c>
      <c r="AT89" s="25">
        <v>6700</v>
      </c>
      <c r="AU89" s="25">
        <v>890</v>
      </c>
      <c r="BH89" s="25" t="s">
        <v>260</v>
      </c>
      <c r="BI89" s="25">
        <v>1</v>
      </c>
    </row>
    <row r="90" spans="1:61" x14ac:dyDescent="0.55000000000000004">
      <c r="A90" s="25" t="s">
        <v>551</v>
      </c>
      <c r="B90" s="25" t="s">
        <v>550</v>
      </c>
      <c r="C90" s="25" t="s">
        <v>549</v>
      </c>
      <c r="D90" s="25" t="s">
        <v>276</v>
      </c>
      <c r="E90" s="25" t="s">
        <v>276</v>
      </c>
      <c r="F90" s="25" t="s">
        <v>276</v>
      </c>
      <c r="G90" s="25" t="s">
        <v>276</v>
      </c>
      <c r="H90" s="25" t="s">
        <v>278</v>
      </c>
      <c r="J90" s="25" t="s">
        <v>278</v>
      </c>
      <c r="L90" s="25" t="s">
        <v>276</v>
      </c>
      <c r="M90" s="25" t="s">
        <v>278</v>
      </c>
      <c r="O90" s="25" t="s">
        <v>278</v>
      </c>
      <c r="P90" s="25" t="s">
        <v>548</v>
      </c>
      <c r="Q90" s="25" t="s">
        <v>547</v>
      </c>
      <c r="R90" s="25" t="s">
        <v>546</v>
      </c>
      <c r="T90" s="25" t="s">
        <v>112</v>
      </c>
      <c r="U90" s="25" t="s">
        <v>427</v>
      </c>
      <c r="V90" s="25" t="s">
        <v>1097</v>
      </c>
      <c r="W90" s="25" t="s">
        <v>271</v>
      </c>
      <c r="Y90" s="25" t="s">
        <v>521</v>
      </c>
      <c r="Z90" s="25" t="s">
        <v>270</v>
      </c>
      <c r="AA90" s="25" t="s">
        <v>346</v>
      </c>
      <c r="AB90" s="25" t="s">
        <v>346</v>
      </c>
      <c r="AC90" s="25" t="s">
        <v>544</v>
      </c>
      <c r="AD90" s="25" t="s">
        <v>543</v>
      </c>
      <c r="AE90" s="25" t="s">
        <v>507</v>
      </c>
      <c r="AF90" s="25" t="s">
        <v>283</v>
      </c>
      <c r="AG90" s="25" t="s">
        <v>282</v>
      </c>
      <c r="AH90" s="25" t="s">
        <v>265</v>
      </c>
      <c r="AI90" s="25" t="s">
        <v>537</v>
      </c>
      <c r="AJ90" s="25" t="s">
        <v>492</v>
      </c>
      <c r="AK90" s="25">
        <v>26</v>
      </c>
      <c r="AM90" s="25" t="s">
        <v>399</v>
      </c>
      <c r="AN90" s="25" t="s">
        <v>1098</v>
      </c>
      <c r="AO90" s="25" t="s">
        <v>399</v>
      </c>
      <c r="AP90" s="25" t="s">
        <v>521</v>
      </c>
      <c r="AQ90" s="25" t="s">
        <v>541</v>
      </c>
      <c r="AR90" s="25">
        <v>726</v>
      </c>
      <c r="AS90" s="25">
        <v>78</v>
      </c>
      <c r="AT90" s="25">
        <v>44</v>
      </c>
      <c r="AU90" s="25">
        <v>17.3333333333333</v>
      </c>
      <c r="BH90" s="25" t="s">
        <v>260</v>
      </c>
      <c r="BI90" s="25">
        <v>1</v>
      </c>
    </row>
    <row r="91" spans="1:61" x14ac:dyDescent="0.55000000000000004">
      <c r="A91" s="25" t="s">
        <v>551</v>
      </c>
      <c r="B91" s="25" t="s">
        <v>550</v>
      </c>
      <c r="C91" s="25" t="s">
        <v>549</v>
      </c>
      <c r="D91" s="25" t="s">
        <v>276</v>
      </c>
      <c r="E91" s="25" t="s">
        <v>276</v>
      </c>
      <c r="F91" s="25" t="s">
        <v>276</v>
      </c>
      <c r="G91" s="25" t="s">
        <v>276</v>
      </c>
      <c r="H91" s="25" t="s">
        <v>278</v>
      </c>
      <c r="J91" s="25" t="s">
        <v>278</v>
      </c>
      <c r="L91" s="25" t="s">
        <v>276</v>
      </c>
      <c r="M91" s="25" t="s">
        <v>278</v>
      </c>
      <c r="O91" s="25" t="s">
        <v>278</v>
      </c>
      <c r="P91" s="25" t="s">
        <v>548</v>
      </c>
      <c r="Q91" s="25" t="s">
        <v>547</v>
      </c>
      <c r="R91" s="25" t="s">
        <v>546</v>
      </c>
      <c r="T91" s="25" t="s">
        <v>112</v>
      </c>
      <c r="U91" s="25" t="s">
        <v>427</v>
      </c>
      <c r="V91" s="25" t="s">
        <v>1097</v>
      </c>
      <c r="W91" s="25" t="s">
        <v>271</v>
      </c>
      <c r="Y91" s="25" t="s">
        <v>521</v>
      </c>
      <c r="Z91" s="25" t="s">
        <v>270</v>
      </c>
      <c r="AA91" s="25" t="s">
        <v>346</v>
      </c>
      <c r="AB91" s="25" t="s">
        <v>346</v>
      </c>
      <c r="AC91" s="25" t="s">
        <v>544</v>
      </c>
      <c r="AD91" s="25" t="s">
        <v>543</v>
      </c>
      <c r="AE91" s="25" t="s">
        <v>507</v>
      </c>
      <c r="AF91" s="25" t="s">
        <v>267</v>
      </c>
      <c r="AG91" s="25" t="s">
        <v>266</v>
      </c>
      <c r="AH91" s="25" t="s">
        <v>265</v>
      </c>
      <c r="AI91" s="25" t="s">
        <v>537</v>
      </c>
      <c r="AJ91" s="25" t="s">
        <v>492</v>
      </c>
      <c r="AK91" s="25">
        <v>83</v>
      </c>
      <c r="AM91" s="25" t="s">
        <v>399</v>
      </c>
      <c r="AN91" s="25" t="s">
        <v>1096</v>
      </c>
      <c r="AO91" s="25" t="s">
        <v>399</v>
      </c>
      <c r="AP91" s="25" t="s">
        <v>521</v>
      </c>
      <c r="AQ91" s="25" t="s">
        <v>541</v>
      </c>
      <c r="AR91" s="25">
        <v>727</v>
      </c>
      <c r="AS91" s="25">
        <v>930</v>
      </c>
      <c r="AT91" s="25">
        <v>410</v>
      </c>
      <c r="AU91" s="25">
        <v>55.3333333333333</v>
      </c>
      <c r="BH91" s="25" t="s">
        <v>260</v>
      </c>
      <c r="BI91" s="25">
        <v>1</v>
      </c>
    </row>
    <row r="92" spans="1:61" x14ac:dyDescent="0.55000000000000004">
      <c r="A92" s="25" t="s">
        <v>551</v>
      </c>
      <c r="B92" s="25" t="s">
        <v>550</v>
      </c>
      <c r="C92" s="25" t="s">
        <v>549</v>
      </c>
      <c r="D92" s="25" t="s">
        <v>276</v>
      </c>
      <c r="E92" s="25" t="s">
        <v>276</v>
      </c>
      <c r="F92" s="25" t="s">
        <v>276</v>
      </c>
      <c r="G92" s="25" t="s">
        <v>276</v>
      </c>
      <c r="H92" s="25" t="s">
        <v>278</v>
      </c>
      <c r="J92" s="25" t="s">
        <v>278</v>
      </c>
      <c r="L92" s="25" t="s">
        <v>276</v>
      </c>
      <c r="M92" s="25" t="s">
        <v>278</v>
      </c>
      <c r="O92" s="25" t="s">
        <v>278</v>
      </c>
      <c r="P92" s="25" t="s">
        <v>548</v>
      </c>
      <c r="Q92" s="25" t="s">
        <v>547</v>
      </c>
      <c r="R92" s="25" t="s">
        <v>546</v>
      </c>
      <c r="T92" s="25" t="s">
        <v>112</v>
      </c>
      <c r="U92" s="25" t="s">
        <v>427</v>
      </c>
      <c r="V92" s="25" t="s">
        <v>1095</v>
      </c>
      <c r="W92" s="25" t="s">
        <v>271</v>
      </c>
      <c r="Y92" s="25" t="s">
        <v>521</v>
      </c>
      <c r="Z92" s="25" t="s">
        <v>270</v>
      </c>
      <c r="AA92" s="25" t="s">
        <v>346</v>
      </c>
      <c r="AB92" s="25" t="s">
        <v>346</v>
      </c>
      <c r="AC92" s="25" t="s">
        <v>544</v>
      </c>
      <c r="AD92" s="25" t="s">
        <v>543</v>
      </c>
      <c r="AE92" s="25" t="s">
        <v>507</v>
      </c>
      <c r="AF92" s="25" t="s">
        <v>283</v>
      </c>
      <c r="AG92" s="25" t="s">
        <v>282</v>
      </c>
      <c r="AH92" s="25" t="s">
        <v>265</v>
      </c>
      <c r="AI92" s="25" t="s">
        <v>9</v>
      </c>
      <c r="AJ92" s="25" t="s">
        <v>492</v>
      </c>
      <c r="AK92" s="25">
        <v>26</v>
      </c>
      <c r="AM92" s="25" t="s">
        <v>399</v>
      </c>
      <c r="AN92" s="25" t="s">
        <v>542</v>
      </c>
      <c r="AO92" s="25" t="s">
        <v>399</v>
      </c>
      <c r="AP92" s="25" t="s">
        <v>521</v>
      </c>
      <c r="AQ92" s="25" t="s">
        <v>541</v>
      </c>
      <c r="AR92" s="25">
        <v>728</v>
      </c>
      <c r="AS92" s="25">
        <v>320</v>
      </c>
      <c r="AT92" s="25">
        <v>190</v>
      </c>
      <c r="AU92" s="25">
        <v>79</v>
      </c>
      <c r="BH92" s="25" t="s">
        <v>260</v>
      </c>
      <c r="BI92" s="25">
        <v>1</v>
      </c>
    </row>
    <row r="93" spans="1:61" x14ac:dyDescent="0.55000000000000004">
      <c r="A93" s="25" t="s">
        <v>551</v>
      </c>
      <c r="B93" s="25" t="s">
        <v>550</v>
      </c>
      <c r="C93" s="25" t="s">
        <v>549</v>
      </c>
      <c r="D93" s="25" t="s">
        <v>276</v>
      </c>
      <c r="E93" s="25" t="s">
        <v>276</v>
      </c>
      <c r="F93" s="25" t="s">
        <v>276</v>
      </c>
      <c r="G93" s="25" t="s">
        <v>276</v>
      </c>
      <c r="H93" s="25" t="s">
        <v>278</v>
      </c>
      <c r="J93" s="25" t="s">
        <v>278</v>
      </c>
      <c r="L93" s="25" t="s">
        <v>276</v>
      </c>
      <c r="M93" s="25" t="s">
        <v>278</v>
      </c>
      <c r="O93" s="25" t="s">
        <v>278</v>
      </c>
      <c r="P93" s="25" t="s">
        <v>548</v>
      </c>
      <c r="Q93" s="25" t="s">
        <v>547</v>
      </c>
      <c r="R93" s="25" t="s">
        <v>546</v>
      </c>
      <c r="T93" s="25" t="s">
        <v>112</v>
      </c>
      <c r="U93" s="25" t="s">
        <v>427</v>
      </c>
      <c r="V93" s="25" t="s">
        <v>1095</v>
      </c>
      <c r="W93" s="25" t="s">
        <v>271</v>
      </c>
      <c r="Y93" s="25" t="s">
        <v>521</v>
      </c>
      <c r="Z93" s="25" t="s">
        <v>270</v>
      </c>
      <c r="AA93" s="25" t="s">
        <v>346</v>
      </c>
      <c r="AB93" s="25" t="s">
        <v>346</v>
      </c>
      <c r="AC93" s="25" t="s">
        <v>544</v>
      </c>
      <c r="AD93" s="25" t="s">
        <v>543</v>
      </c>
      <c r="AE93" s="25" t="s">
        <v>507</v>
      </c>
      <c r="AF93" s="25" t="s">
        <v>267</v>
      </c>
      <c r="AG93" s="25" t="s">
        <v>266</v>
      </c>
      <c r="AH93" s="25" t="s">
        <v>265</v>
      </c>
      <c r="AI93" s="25" t="s">
        <v>9</v>
      </c>
      <c r="AJ93" s="25" t="s">
        <v>492</v>
      </c>
      <c r="AK93" s="25">
        <v>83</v>
      </c>
      <c r="AM93" s="25" t="s">
        <v>399</v>
      </c>
      <c r="AN93" s="25" t="s">
        <v>542</v>
      </c>
      <c r="AO93" s="25" t="s">
        <v>399</v>
      </c>
      <c r="AP93" s="25" t="s">
        <v>521</v>
      </c>
      <c r="AQ93" s="25" t="s">
        <v>541</v>
      </c>
      <c r="AR93" s="25">
        <v>729</v>
      </c>
      <c r="AS93" s="25">
        <v>1400</v>
      </c>
      <c r="AT93" s="25">
        <v>1000</v>
      </c>
      <c r="AU93" s="25">
        <v>300</v>
      </c>
      <c r="BH93" s="25" t="s">
        <v>260</v>
      </c>
      <c r="BI93" s="25">
        <v>1</v>
      </c>
    </row>
    <row r="94" spans="1:61" x14ac:dyDescent="0.55000000000000004">
      <c r="A94" s="25" t="s">
        <v>598</v>
      </c>
      <c r="B94" s="25" t="s">
        <v>597</v>
      </c>
      <c r="C94" s="25" t="s">
        <v>596</v>
      </c>
      <c r="D94" s="25" t="s">
        <v>276</v>
      </c>
      <c r="E94" s="25" t="s">
        <v>276</v>
      </c>
      <c r="F94" s="25" t="s">
        <v>276</v>
      </c>
      <c r="G94" s="25" t="s">
        <v>276</v>
      </c>
      <c r="H94" s="25" t="s">
        <v>278</v>
      </c>
      <c r="J94" s="25" t="s">
        <v>278</v>
      </c>
      <c r="L94" s="25" t="s">
        <v>276</v>
      </c>
      <c r="M94" s="25" t="s">
        <v>276</v>
      </c>
      <c r="N94" s="25" t="s">
        <v>595</v>
      </c>
      <c r="O94" s="25" t="s">
        <v>278</v>
      </c>
      <c r="P94" s="25" t="s">
        <v>594</v>
      </c>
      <c r="Q94" s="25" t="s">
        <v>1094</v>
      </c>
      <c r="R94" s="25" t="s">
        <v>592</v>
      </c>
      <c r="T94" s="25" t="s">
        <v>591</v>
      </c>
      <c r="U94" s="25" t="s">
        <v>209</v>
      </c>
      <c r="V94" s="25" t="s">
        <v>86</v>
      </c>
      <c r="W94" s="25" t="s">
        <v>590</v>
      </c>
      <c r="X94" s="25" t="s">
        <v>1093</v>
      </c>
      <c r="Y94" s="25" t="s">
        <v>610</v>
      </c>
      <c r="Z94" s="25" t="s">
        <v>270</v>
      </c>
      <c r="AA94" s="25" t="s">
        <v>346</v>
      </c>
      <c r="AB94" s="25" t="s">
        <v>346</v>
      </c>
      <c r="AC94" s="25" t="s">
        <v>588</v>
      </c>
      <c r="AD94" s="25" t="s">
        <v>587</v>
      </c>
      <c r="AE94" s="25" t="s">
        <v>586</v>
      </c>
      <c r="AF94" s="25" t="s">
        <v>352</v>
      </c>
      <c r="AG94" s="25" t="s">
        <v>86</v>
      </c>
      <c r="AH94" s="25" t="s">
        <v>265</v>
      </c>
      <c r="AI94" s="25" t="s">
        <v>9</v>
      </c>
      <c r="AJ94" s="25" t="s">
        <v>264</v>
      </c>
      <c r="AL94" s="25">
        <v>0.08</v>
      </c>
      <c r="AM94" s="25" t="s">
        <v>85</v>
      </c>
      <c r="AN94" s="25" t="s">
        <v>584</v>
      </c>
      <c r="AO94" s="25" t="s">
        <v>85</v>
      </c>
      <c r="AP94" s="25" t="s">
        <v>610</v>
      </c>
      <c r="AR94" s="25">
        <v>353</v>
      </c>
      <c r="AS94" s="25">
        <v>316</v>
      </c>
      <c r="AT94" s="25">
        <v>28</v>
      </c>
      <c r="AU94" s="25">
        <v>0.16</v>
      </c>
      <c r="AW94" s="25">
        <v>1.39</v>
      </c>
      <c r="AX94" s="25">
        <v>33</v>
      </c>
      <c r="BH94" s="25" t="s">
        <v>260</v>
      </c>
      <c r="BI94" s="25">
        <v>0</v>
      </c>
    </row>
    <row r="95" spans="1:61" x14ac:dyDescent="0.55000000000000004">
      <c r="A95" s="25" t="s">
        <v>608</v>
      </c>
      <c r="B95" s="25" t="s">
        <v>607</v>
      </c>
      <c r="C95" s="25" t="s">
        <v>114</v>
      </c>
      <c r="D95" s="25" t="s">
        <v>276</v>
      </c>
      <c r="E95" s="25" t="s">
        <v>276</v>
      </c>
      <c r="F95" s="25" t="s">
        <v>276</v>
      </c>
      <c r="G95" s="25" t="s">
        <v>276</v>
      </c>
      <c r="H95" s="25" t="s">
        <v>278</v>
      </c>
      <c r="J95" s="25" t="s">
        <v>278</v>
      </c>
      <c r="L95" s="25" t="s">
        <v>276</v>
      </c>
      <c r="M95" s="25" t="s">
        <v>276</v>
      </c>
      <c r="N95" s="25" t="s">
        <v>606</v>
      </c>
      <c r="O95" s="25" t="s">
        <v>278</v>
      </c>
      <c r="P95" s="25" t="s">
        <v>605</v>
      </c>
      <c r="Q95" s="25" t="s">
        <v>1091</v>
      </c>
      <c r="R95" s="25" t="s">
        <v>38</v>
      </c>
      <c r="S95" s="25" t="s">
        <v>603</v>
      </c>
      <c r="T95" s="25" t="s">
        <v>37</v>
      </c>
      <c r="U95" s="25" t="s">
        <v>74</v>
      </c>
      <c r="V95" s="25" t="s">
        <v>86</v>
      </c>
      <c r="W95" s="25" t="s">
        <v>271</v>
      </c>
      <c r="Y95" s="25" t="s">
        <v>9</v>
      </c>
      <c r="Z95" s="25" t="s">
        <v>270</v>
      </c>
      <c r="AA95" s="25" t="s">
        <v>95</v>
      </c>
      <c r="AB95" s="25" t="s">
        <v>95</v>
      </c>
      <c r="AC95" s="25" t="s">
        <v>465</v>
      </c>
      <c r="AD95" s="25" t="s">
        <v>602</v>
      </c>
      <c r="AE95" s="25" t="s">
        <v>601</v>
      </c>
      <c r="AF95" s="25" t="s">
        <v>300</v>
      </c>
      <c r="AG95" s="25" t="s">
        <v>299</v>
      </c>
      <c r="AH95" s="25" t="s">
        <v>265</v>
      </c>
      <c r="AI95" s="25" t="s">
        <v>9</v>
      </c>
      <c r="AJ95" s="25" t="s">
        <v>492</v>
      </c>
      <c r="AM95" s="25" t="s">
        <v>13</v>
      </c>
      <c r="AN95" s="25" t="s">
        <v>578</v>
      </c>
      <c r="AO95" s="25" t="s">
        <v>13</v>
      </c>
      <c r="AP95" s="25" t="s">
        <v>9</v>
      </c>
      <c r="AQ95" s="25" t="s">
        <v>600</v>
      </c>
      <c r="AR95" s="25">
        <v>168</v>
      </c>
      <c r="BH95" s="25" t="s">
        <v>1092</v>
      </c>
      <c r="BI95" s="25">
        <v>1</v>
      </c>
    </row>
    <row r="96" spans="1:61" x14ac:dyDescent="0.55000000000000004">
      <c r="A96" s="25" t="s">
        <v>608</v>
      </c>
      <c r="B96" s="25" t="s">
        <v>607</v>
      </c>
      <c r="C96" s="25" t="s">
        <v>114</v>
      </c>
      <c r="D96" s="25" t="s">
        <v>276</v>
      </c>
      <c r="E96" s="25" t="s">
        <v>276</v>
      </c>
      <c r="F96" s="25" t="s">
        <v>276</v>
      </c>
      <c r="G96" s="25" t="s">
        <v>276</v>
      </c>
      <c r="H96" s="25" t="s">
        <v>278</v>
      </c>
      <c r="J96" s="25" t="s">
        <v>278</v>
      </c>
      <c r="L96" s="25" t="s">
        <v>276</v>
      </c>
      <c r="M96" s="25" t="s">
        <v>276</v>
      </c>
      <c r="N96" s="25" t="s">
        <v>606</v>
      </c>
      <c r="O96" s="25" t="s">
        <v>278</v>
      </c>
      <c r="P96" s="25" t="s">
        <v>605</v>
      </c>
      <c r="Q96" s="25" t="s">
        <v>1091</v>
      </c>
      <c r="R96" s="25" t="s">
        <v>38</v>
      </c>
      <c r="S96" s="25" t="s">
        <v>603</v>
      </c>
      <c r="T96" s="25" t="s">
        <v>37</v>
      </c>
      <c r="U96" s="25" t="s">
        <v>74</v>
      </c>
      <c r="V96" s="25" t="s">
        <v>86</v>
      </c>
      <c r="W96" s="25" t="s">
        <v>271</v>
      </c>
      <c r="Y96" s="25" t="s">
        <v>9</v>
      </c>
      <c r="Z96" s="25" t="s">
        <v>270</v>
      </c>
      <c r="AA96" s="25" t="s">
        <v>95</v>
      </c>
      <c r="AB96" s="25" t="s">
        <v>95</v>
      </c>
      <c r="AC96" s="25" t="s">
        <v>465</v>
      </c>
      <c r="AD96" s="25" t="s">
        <v>602</v>
      </c>
      <c r="AE96" s="25" t="s">
        <v>601</v>
      </c>
      <c r="AF96" s="25" t="s">
        <v>339</v>
      </c>
      <c r="AG96" s="25" t="s">
        <v>629</v>
      </c>
      <c r="AH96" s="25" t="s">
        <v>265</v>
      </c>
      <c r="AI96" s="25" t="s">
        <v>9</v>
      </c>
      <c r="AJ96" s="25" t="s">
        <v>492</v>
      </c>
      <c r="AM96" s="25" t="s">
        <v>13</v>
      </c>
      <c r="AN96" s="25" t="s">
        <v>578</v>
      </c>
      <c r="AO96" s="25" t="s">
        <v>13</v>
      </c>
      <c r="AP96" s="25" t="s">
        <v>9</v>
      </c>
      <c r="AQ96" s="25" t="s">
        <v>600</v>
      </c>
      <c r="AR96" s="25">
        <v>169</v>
      </c>
      <c r="BH96" s="25" t="s">
        <v>971</v>
      </c>
      <c r="BI96" s="25">
        <v>1</v>
      </c>
    </row>
    <row r="97" spans="1:61" x14ac:dyDescent="0.55000000000000004">
      <c r="A97" s="25" t="s">
        <v>1085</v>
      </c>
      <c r="B97" s="25" t="s">
        <v>1084</v>
      </c>
      <c r="C97" s="25" t="s">
        <v>549</v>
      </c>
      <c r="D97" s="25" t="s">
        <v>276</v>
      </c>
      <c r="E97" s="25" t="s">
        <v>276</v>
      </c>
      <c r="F97" s="25" t="s">
        <v>276</v>
      </c>
      <c r="G97" s="25" t="s">
        <v>276</v>
      </c>
      <c r="H97" s="25" t="s">
        <v>278</v>
      </c>
      <c r="J97" s="25" t="s">
        <v>276</v>
      </c>
      <c r="K97" s="25" t="s">
        <v>278</v>
      </c>
      <c r="L97" s="25" t="s">
        <v>276</v>
      </c>
      <c r="M97" s="25" t="s">
        <v>276</v>
      </c>
      <c r="N97" s="25" t="s">
        <v>1083</v>
      </c>
      <c r="O97" s="25" t="s">
        <v>278</v>
      </c>
      <c r="P97" s="25" t="s">
        <v>1082</v>
      </c>
      <c r="Q97" s="25" t="s">
        <v>1081</v>
      </c>
      <c r="R97" s="25" t="s">
        <v>1080</v>
      </c>
      <c r="S97" s="25" t="s">
        <v>1079</v>
      </c>
      <c r="T97" s="25" t="s">
        <v>11</v>
      </c>
      <c r="U97" s="25" t="s">
        <v>406</v>
      </c>
      <c r="V97" s="25" t="s">
        <v>86</v>
      </c>
      <c r="W97" s="25" t="s">
        <v>271</v>
      </c>
      <c r="Y97" s="25" t="s">
        <v>9</v>
      </c>
      <c r="Z97" s="25" t="s">
        <v>270</v>
      </c>
      <c r="AA97" s="25" t="s">
        <v>346</v>
      </c>
      <c r="AB97" s="25" t="s">
        <v>346</v>
      </c>
      <c r="AC97" s="25" t="s">
        <v>1078</v>
      </c>
      <c r="AD97" s="25" t="s">
        <v>1077</v>
      </c>
      <c r="AE97" s="25" t="s">
        <v>507</v>
      </c>
      <c r="AF97" s="25" t="s">
        <v>283</v>
      </c>
      <c r="AG97" s="25" t="s">
        <v>282</v>
      </c>
      <c r="AH97" s="25" t="s">
        <v>265</v>
      </c>
      <c r="AI97" s="25" t="s">
        <v>1076</v>
      </c>
      <c r="AJ97" s="25" t="s">
        <v>492</v>
      </c>
      <c r="AN97" s="25" t="s">
        <v>1087</v>
      </c>
      <c r="AO97" s="25" t="s">
        <v>399</v>
      </c>
      <c r="AP97" s="25" t="s">
        <v>353</v>
      </c>
      <c r="AQ97" s="25" t="s">
        <v>1074</v>
      </c>
      <c r="AR97" s="25">
        <v>99</v>
      </c>
      <c r="AT97" s="25">
        <v>9.9</v>
      </c>
      <c r="BH97" s="25" t="s">
        <v>260</v>
      </c>
      <c r="BI97" s="25">
        <v>1</v>
      </c>
    </row>
    <row r="98" spans="1:61" x14ac:dyDescent="0.55000000000000004">
      <c r="A98" s="25" t="s">
        <v>1085</v>
      </c>
      <c r="B98" s="25" t="s">
        <v>1084</v>
      </c>
      <c r="C98" s="25" t="s">
        <v>549</v>
      </c>
      <c r="D98" s="25" t="s">
        <v>276</v>
      </c>
      <c r="E98" s="25" t="s">
        <v>276</v>
      </c>
      <c r="F98" s="25" t="s">
        <v>276</v>
      </c>
      <c r="G98" s="25" t="s">
        <v>276</v>
      </c>
      <c r="H98" s="25" t="s">
        <v>278</v>
      </c>
      <c r="J98" s="25" t="s">
        <v>276</v>
      </c>
      <c r="K98" s="25" t="s">
        <v>278</v>
      </c>
      <c r="L98" s="25" t="s">
        <v>276</v>
      </c>
      <c r="M98" s="25" t="s">
        <v>276</v>
      </c>
      <c r="N98" s="25" t="s">
        <v>1083</v>
      </c>
      <c r="O98" s="25" t="s">
        <v>278</v>
      </c>
      <c r="P98" s="25" t="s">
        <v>1082</v>
      </c>
      <c r="Q98" s="25" t="s">
        <v>1081</v>
      </c>
      <c r="R98" s="25" t="s">
        <v>1080</v>
      </c>
      <c r="S98" s="25" t="s">
        <v>1079</v>
      </c>
      <c r="T98" s="25" t="s">
        <v>11</v>
      </c>
      <c r="U98" s="25" t="s">
        <v>406</v>
      </c>
      <c r="V98" s="25" t="s">
        <v>86</v>
      </c>
      <c r="W98" s="25" t="s">
        <v>271</v>
      </c>
      <c r="Y98" s="25" t="s">
        <v>9</v>
      </c>
      <c r="Z98" s="25" t="s">
        <v>270</v>
      </c>
      <c r="AA98" s="25" t="s">
        <v>346</v>
      </c>
      <c r="AB98" s="25" t="s">
        <v>346</v>
      </c>
      <c r="AC98" s="25" t="s">
        <v>1078</v>
      </c>
      <c r="AD98" s="25" t="s">
        <v>1077</v>
      </c>
      <c r="AE98" s="25" t="s">
        <v>507</v>
      </c>
      <c r="AF98" s="25" t="s">
        <v>414</v>
      </c>
      <c r="AG98" s="25" t="s">
        <v>413</v>
      </c>
      <c r="AH98" s="25" t="s">
        <v>265</v>
      </c>
      <c r="AI98" s="25" t="s">
        <v>9</v>
      </c>
      <c r="AJ98" s="25" t="s">
        <v>492</v>
      </c>
      <c r="AN98" s="25" t="s">
        <v>1086</v>
      </c>
      <c r="AO98" s="25" t="s">
        <v>399</v>
      </c>
      <c r="AP98" s="25" t="s">
        <v>353</v>
      </c>
      <c r="AQ98" s="25" t="s">
        <v>1074</v>
      </c>
      <c r="AR98" s="25">
        <v>100</v>
      </c>
      <c r="AT98" s="25">
        <v>11</v>
      </c>
      <c r="BH98" s="25" t="s">
        <v>260</v>
      </c>
      <c r="BI98" s="25">
        <v>1</v>
      </c>
    </row>
    <row r="99" spans="1:61" x14ac:dyDescent="0.55000000000000004">
      <c r="A99" s="25" t="s">
        <v>1085</v>
      </c>
      <c r="B99" s="25" t="s">
        <v>1084</v>
      </c>
      <c r="C99" s="25" t="s">
        <v>549</v>
      </c>
      <c r="D99" s="25" t="s">
        <v>276</v>
      </c>
      <c r="E99" s="25" t="s">
        <v>276</v>
      </c>
      <c r="F99" s="25" t="s">
        <v>276</v>
      </c>
      <c r="G99" s="25" t="s">
        <v>276</v>
      </c>
      <c r="H99" s="25" t="s">
        <v>278</v>
      </c>
      <c r="J99" s="25" t="s">
        <v>276</v>
      </c>
      <c r="K99" s="25" t="s">
        <v>278</v>
      </c>
      <c r="L99" s="25" t="s">
        <v>276</v>
      </c>
      <c r="M99" s="25" t="s">
        <v>276</v>
      </c>
      <c r="N99" s="25" t="s">
        <v>1083</v>
      </c>
      <c r="O99" s="25" t="s">
        <v>278</v>
      </c>
      <c r="P99" s="25" t="s">
        <v>1082</v>
      </c>
      <c r="Q99" s="25" t="s">
        <v>1081</v>
      </c>
      <c r="R99" s="25" t="s">
        <v>1080</v>
      </c>
      <c r="S99" s="25" t="s">
        <v>1079</v>
      </c>
      <c r="T99" s="25" t="s">
        <v>11</v>
      </c>
      <c r="U99" s="25" t="s">
        <v>406</v>
      </c>
      <c r="V99" s="25" t="s">
        <v>86</v>
      </c>
      <c r="W99" s="25" t="s">
        <v>271</v>
      </c>
      <c r="Y99" s="25" t="s">
        <v>9</v>
      </c>
      <c r="Z99" s="25" t="s">
        <v>270</v>
      </c>
      <c r="AA99" s="25" t="s">
        <v>346</v>
      </c>
      <c r="AB99" s="25" t="s">
        <v>346</v>
      </c>
      <c r="AC99" s="25" t="s">
        <v>1078</v>
      </c>
      <c r="AD99" s="25" t="s">
        <v>1077</v>
      </c>
      <c r="AE99" s="25" t="s">
        <v>507</v>
      </c>
      <c r="AF99" s="25" t="s">
        <v>267</v>
      </c>
      <c r="AG99" s="25" t="s">
        <v>266</v>
      </c>
      <c r="AH99" s="25" t="s">
        <v>265</v>
      </c>
      <c r="AI99" s="25" t="s">
        <v>1076</v>
      </c>
      <c r="AJ99" s="25" t="s">
        <v>492</v>
      </c>
      <c r="AN99" s="25" t="s">
        <v>1075</v>
      </c>
      <c r="AO99" s="25" t="s">
        <v>399</v>
      </c>
      <c r="AP99" s="25" t="s">
        <v>353</v>
      </c>
      <c r="AQ99" s="25" t="s">
        <v>1074</v>
      </c>
      <c r="AR99" s="25">
        <v>101</v>
      </c>
      <c r="AT99" s="25">
        <v>16</v>
      </c>
      <c r="BH99" s="25" t="s">
        <v>260</v>
      </c>
      <c r="BI99" s="25">
        <v>1</v>
      </c>
    </row>
    <row r="100" spans="1:61" x14ac:dyDescent="0.55000000000000004">
      <c r="A100" s="25" t="s">
        <v>1085</v>
      </c>
      <c r="B100" s="25" t="s">
        <v>1084</v>
      </c>
      <c r="C100" s="25" t="s">
        <v>549</v>
      </c>
      <c r="D100" s="25" t="s">
        <v>276</v>
      </c>
      <c r="E100" s="25" t="s">
        <v>276</v>
      </c>
      <c r="F100" s="25" t="s">
        <v>276</v>
      </c>
      <c r="G100" s="25" t="s">
        <v>276</v>
      </c>
      <c r="H100" s="25" t="s">
        <v>278</v>
      </c>
      <c r="J100" s="25" t="s">
        <v>276</v>
      </c>
      <c r="K100" s="25" t="s">
        <v>278</v>
      </c>
      <c r="L100" s="25" t="s">
        <v>276</v>
      </c>
      <c r="M100" s="25" t="s">
        <v>276</v>
      </c>
      <c r="N100" s="25" t="s">
        <v>1083</v>
      </c>
      <c r="O100" s="25" t="s">
        <v>278</v>
      </c>
      <c r="P100" s="25" t="s">
        <v>1082</v>
      </c>
      <c r="Q100" s="25" t="s">
        <v>1081</v>
      </c>
      <c r="R100" s="25" t="s">
        <v>1080</v>
      </c>
      <c r="S100" s="25" t="s">
        <v>1079</v>
      </c>
      <c r="T100" s="25" t="s">
        <v>11</v>
      </c>
      <c r="U100" s="25" t="s">
        <v>406</v>
      </c>
      <c r="V100" s="25" t="s">
        <v>86</v>
      </c>
      <c r="W100" s="25" t="s">
        <v>271</v>
      </c>
      <c r="Y100" s="25" t="s">
        <v>9</v>
      </c>
      <c r="Z100" s="25" t="s">
        <v>270</v>
      </c>
      <c r="AA100" s="25" t="s">
        <v>346</v>
      </c>
      <c r="AB100" s="25" t="s">
        <v>346</v>
      </c>
      <c r="AC100" s="25" t="s">
        <v>1078</v>
      </c>
      <c r="AD100" s="25" t="s">
        <v>1077</v>
      </c>
      <c r="AE100" s="25" t="s">
        <v>507</v>
      </c>
      <c r="AF100" s="25" t="s">
        <v>283</v>
      </c>
      <c r="AG100" s="25" t="s">
        <v>282</v>
      </c>
      <c r="AH100" s="25" t="s">
        <v>265</v>
      </c>
      <c r="AI100" s="25" t="s">
        <v>1076</v>
      </c>
      <c r="AJ100" s="25" t="s">
        <v>492</v>
      </c>
      <c r="AN100" s="25" t="s">
        <v>1087</v>
      </c>
      <c r="AO100" s="25" t="s">
        <v>399</v>
      </c>
      <c r="AP100" s="25" t="s">
        <v>86</v>
      </c>
      <c r="AQ100" s="25" t="s">
        <v>1074</v>
      </c>
      <c r="AR100" s="25">
        <v>99</v>
      </c>
      <c r="AT100" s="25">
        <v>0.5</v>
      </c>
      <c r="BH100" s="25" t="s">
        <v>260</v>
      </c>
      <c r="BI100" s="25">
        <v>1</v>
      </c>
    </row>
    <row r="101" spans="1:61" x14ac:dyDescent="0.55000000000000004">
      <c r="A101" s="25" t="s">
        <v>1085</v>
      </c>
      <c r="B101" s="25" t="s">
        <v>1084</v>
      </c>
      <c r="C101" s="25" t="s">
        <v>549</v>
      </c>
      <c r="D101" s="25" t="s">
        <v>276</v>
      </c>
      <c r="E101" s="25" t="s">
        <v>276</v>
      </c>
      <c r="F101" s="25" t="s">
        <v>276</v>
      </c>
      <c r="G101" s="25" t="s">
        <v>276</v>
      </c>
      <c r="H101" s="25" t="s">
        <v>278</v>
      </c>
      <c r="J101" s="25" t="s">
        <v>276</v>
      </c>
      <c r="K101" s="25" t="s">
        <v>278</v>
      </c>
      <c r="L101" s="25" t="s">
        <v>276</v>
      </c>
      <c r="M101" s="25" t="s">
        <v>276</v>
      </c>
      <c r="N101" s="25" t="s">
        <v>1083</v>
      </c>
      <c r="O101" s="25" t="s">
        <v>278</v>
      </c>
      <c r="P101" s="25" t="s">
        <v>1082</v>
      </c>
      <c r="Q101" s="25" t="s">
        <v>1081</v>
      </c>
      <c r="R101" s="25" t="s">
        <v>1080</v>
      </c>
      <c r="S101" s="25" t="s">
        <v>1079</v>
      </c>
      <c r="T101" s="25" t="s">
        <v>11</v>
      </c>
      <c r="U101" s="25" t="s">
        <v>406</v>
      </c>
      <c r="V101" s="25" t="s">
        <v>86</v>
      </c>
      <c r="W101" s="25" t="s">
        <v>271</v>
      </c>
      <c r="Y101" s="25" t="s">
        <v>9</v>
      </c>
      <c r="Z101" s="25" t="s">
        <v>270</v>
      </c>
      <c r="AA101" s="25" t="s">
        <v>346</v>
      </c>
      <c r="AB101" s="25" t="s">
        <v>346</v>
      </c>
      <c r="AC101" s="25" t="s">
        <v>1078</v>
      </c>
      <c r="AD101" s="25" t="s">
        <v>1077</v>
      </c>
      <c r="AE101" s="25" t="s">
        <v>507</v>
      </c>
      <c r="AF101" s="25" t="s">
        <v>414</v>
      </c>
      <c r="AG101" s="25" t="s">
        <v>413</v>
      </c>
      <c r="AH101" s="25" t="s">
        <v>265</v>
      </c>
      <c r="AI101" s="25" t="s">
        <v>9</v>
      </c>
      <c r="AJ101" s="25" t="s">
        <v>492</v>
      </c>
      <c r="AN101" s="25" t="s">
        <v>1086</v>
      </c>
      <c r="AO101" s="25" t="s">
        <v>85</v>
      </c>
      <c r="AP101" s="25" t="s">
        <v>86</v>
      </c>
      <c r="AQ101" s="25" t="s">
        <v>1074</v>
      </c>
      <c r="AR101" s="25">
        <v>100</v>
      </c>
      <c r="AT101" s="25">
        <v>0.5</v>
      </c>
      <c r="BH101" s="25" t="s">
        <v>260</v>
      </c>
      <c r="BI101" s="25">
        <v>1</v>
      </c>
    </row>
    <row r="102" spans="1:61" x14ac:dyDescent="0.55000000000000004">
      <c r="A102" s="25" t="s">
        <v>1085</v>
      </c>
      <c r="B102" s="25" t="s">
        <v>1084</v>
      </c>
      <c r="C102" s="25" t="s">
        <v>549</v>
      </c>
      <c r="D102" s="25" t="s">
        <v>276</v>
      </c>
      <c r="E102" s="25" t="s">
        <v>276</v>
      </c>
      <c r="F102" s="25" t="s">
        <v>276</v>
      </c>
      <c r="G102" s="25" t="s">
        <v>276</v>
      </c>
      <c r="H102" s="25" t="s">
        <v>278</v>
      </c>
      <c r="J102" s="25" t="s">
        <v>276</v>
      </c>
      <c r="K102" s="25" t="s">
        <v>278</v>
      </c>
      <c r="L102" s="25" t="s">
        <v>276</v>
      </c>
      <c r="M102" s="25" t="s">
        <v>276</v>
      </c>
      <c r="N102" s="25" t="s">
        <v>1083</v>
      </c>
      <c r="O102" s="25" t="s">
        <v>278</v>
      </c>
      <c r="P102" s="25" t="s">
        <v>1082</v>
      </c>
      <c r="Q102" s="25" t="s">
        <v>1081</v>
      </c>
      <c r="R102" s="25" t="s">
        <v>1080</v>
      </c>
      <c r="S102" s="25" t="s">
        <v>1079</v>
      </c>
      <c r="T102" s="25" t="s">
        <v>11</v>
      </c>
      <c r="U102" s="25" t="s">
        <v>406</v>
      </c>
      <c r="V102" s="25" t="s">
        <v>86</v>
      </c>
      <c r="W102" s="25" t="s">
        <v>271</v>
      </c>
      <c r="Y102" s="25" t="s">
        <v>9</v>
      </c>
      <c r="Z102" s="25" t="s">
        <v>270</v>
      </c>
      <c r="AA102" s="25" t="s">
        <v>346</v>
      </c>
      <c r="AB102" s="25" t="s">
        <v>346</v>
      </c>
      <c r="AC102" s="25" t="s">
        <v>1078</v>
      </c>
      <c r="AD102" s="25" t="s">
        <v>1077</v>
      </c>
      <c r="AE102" s="25" t="s">
        <v>507</v>
      </c>
      <c r="AF102" s="25" t="s">
        <v>267</v>
      </c>
      <c r="AG102" s="25" t="s">
        <v>266</v>
      </c>
      <c r="AH102" s="25" t="s">
        <v>265</v>
      </c>
      <c r="AI102" s="25" t="s">
        <v>1076</v>
      </c>
      <c r="AJ102" s="25" t="s">
        <v>492</v>
      </c>
      <c r="AN102" s="25" t="s">
        <v>1075</v>
      </c>
      <c r="AO102" s="25" t="s">
        <v>85</v>
      </c>
      <c r="AP102" s="25" t="s">
        <v>86</v>
      </c>
      <c r="AQ102" s="25" t="s">
        <v>1074</v>
      </c>
      <c r="AR102" s="25">
        <v>101</v>
      </c>
      <c r="AT102" s="25">
        <v>0.2</v>
      </c>
      <c r="BH102" s="25" t="s">
        <v>260</v>
      </c>
      <c r="BI102" s="25">
        <v>1</v>
      </c>
    </row>
    <row r="103" spans="1:61" x14ac:dyDescent="0.55000000000000004">
      <c r="A103" s="25" t="s">
        <v>1070</v>
      </c>
      <c r="B103" s="25" t="s">
        <v>1069</v>
      </c>
      <c r="C103" s="25" t="s">
        <v>294</v>
      </c>
      <c r="D103" s="25" t="s">
        <v>276</v>
      </c>
      <c r="E103" s="25" t="s">
        <v>276</v>
      </c>
      <c r="F103" s="25" t="s">
        <v>276</v>
      </c>
      <c r="G103" s="25" t="s">
        <v>276</v>
      </c>
      <c r="H103" s="25" t="s">
        <v>278</v>
      </c>
      <c r="J103" s="25" t="s">
        <v>276</v>
      </c>
      <c r="K103" s="25" t="s">
        <v>278</v>
      </c>
      <c r="L103" s="25" t="s">
        <v>278</v>
      </c>
      <c r="M103" s="25" t="s">
        <v>276</v>
      </c>
      <c r="N103" s="25" t="s">
        <v>1068</v>
      </c>
      <c r="O103" s="25" t="s">
        <v>278</v>
      </c>
      <c r="P103" s="25" t="s">
        <v>1067</v>
      </c>
      <c r="Q103" s="25" t="s">
        <v>1073</v>
      </c>
      <c r="R103" s="25" t="s">
        <v>1065</v>
      </c>
      <c r="T103" s="25" t="s">
        <v>119</v>
      </c>
      <c r="U103" s="25" t="s">
        <v>406</v>
      </c>
      <c r="V103" s="25" t="s">
        <v>86</v>
      </c>
      <c r="W103" s="25" t="s">
        <v>590</v>
      </c>
      <c r="X103" s="25" t="s">
        <v>1072</v>
      </c>
      <c r="Y103" s="25" t="s">
        <v>554</v>
      </c>
      <c r="Z103" s="25" t="s">
        <v>270</v>
      </c>
      <c r="AA103" s="25" t="s">
        <v>114</v>
      </c>
      <c r="AB103" s="25" t="s">
        <v>114</v>
      </c>
      <c r="AC103" s="25" t="s">
        <v>1071</v>
      </c>
      <c r="AD103" s="25" t="s">
        <v>1062</v>
      </c>
      <c r="AE103" s="25" t="s">
        <v>1061</v>
      </c>
      <c r="AF103" s="25" t="s">
        <v>414</v>
      </c>
      <c r="AG103" s="25" t="s">
        <v>86</v>
      </c>
      <c r="AH103" s="25" t="s">
        <v>265</v>
      </c>
      <c r="AI103" s="25" t="s">
        <v>286</v>
      </c>
      <c r="AJ103" s="25" t="s">
        <v>264</v>
      </c>
      <c r="AM103" s="25" t="s">
        <v>399</v>
      </c>
      <c r="AN103" s="25" t="s">
        <v>1060</v>
      </c>
      <c r="AO103" s="25" t="s">
        <v>399</v>
      </c>
      <c r="AP103" s="25" t="s">
        <v>554</v>
      </c>
      <c r="AQ103" s="25" t="s">
        <v>1059</v>
      </c>
      <c r="AR103" s="25">
        <v>1</v>
      </c>
      <c r="AS103" s="25">
        <v>12290</v>
      </c>
      <c r="AU103" s="25">
        <v>895</v>
      </c>
      <c r="BH103" s="25" t="s">
        <v>260</v>
      </c>
      <c r="BI103" s="25">
        <v>0</v>
      </c>
    </row>
    <row r="104" spans="1:61" x14ac:dyDescent="0.55000000000000004">
      <c r="A104" s="25" t="s">
        <v>1070</v>
      </c>
      <c r="B104" s="25" t="s">
        <v>1069</v>
      </c>
      <c r="C104" s="25" t="s">
        <v>294</v>
      </c>
      <c r="D104" s="25" t="s">
        <v>276</v>
      </c>
      <c r="E104" s="25" t="s">
        <v>276</v>
      </c>
      <c r="F104" s="25" t="s">
        <v>276</v>
      </c>
      <c r="G104" s="25" t="s">
        <v>276</v>
      </c>
      <c r="H104" s="25" t="s">
        <v>278</v>
      </c>
      <c r="J104" s="25" t="s">
        <v>276</v>
      </c>
      <c r="K104" s="25" t="s">
        <v>278</v>
      </c>
      <c r="L104" s="25" t="s">
        <v>278</v>
      </c>
      <c r="M104" s="25" t="s">
        <v>276</v>
      </c>
      <c r="N104" s="25" t="s">
        <v>1068</v>
      </c>
      <c r="O104" s="25" t="s">
        <v>278</v>
      </c>
      <c r="P104" s="25" t="s">
        <v>1067</v>
      </c>
      <c r="Q104" s="25" t="s">
        <v>1066</v>
      </c>
      <c r="R104" s="25" t="s">
        <v>1065</v>
      </c>
      <c r="T104" s="25" t="s">
        <v>119</v>
      </c>
      <c r="U104" s="25" t="s">
        <v>406</v>
      </c>
      <c r="V104" s="25" t="s">
        <v>86</v>
      </c>
      <c r="W104" s="25" t="s">
        <v>590</v>
      </c>
      <c r="X104" s="25" t="s">
        <v>1064</v>
      </c>
      <c r="Y104" s="25" t="s">
        <v>368</v>
      </c>
      <c r="Z104" s="25" t="s">
        <v>270</v>
      </c>
      <c r="AA104" s="25" t="s">
        <v>114</v>
      </c>
      <c r="AB104" s="25" t="s">
        <v>114</v>
      </c>
      <c r="AC104" s="25" t="s">
        <v>1063</v>
      </c>
      <c r="AD104" s="25" t="s">
        <v>1062</v>
      </c>
      <c r="AE104" s="25" t="s">
        <v>1061</v>
      </c>
      <c r="AF104" s="25" t="s">
        <v>267</v>
      </c>
      <c r="AG104" s="25" t="s">
        <v>86</v>
      </c>
      <c r="AH104" s="25" t="s">
        <v>265</v>
      </c>
      <c r="AI104" s="25" t="s">
        <v>286</v>
      </c>
      <c r="AJ104" s="25" t="s">
        <v>264</v>
      </c>
      <c r="AM104" s="25" t="s">
        <v>399</v>
      </c>
      <c r="AN104" s="25" t="s">
        <v>1060</v>
      </c>
      <c r="AO104" s="25" t="s">
        <v>399</v>
      </c>
      <c r="AP104" s="25" t="s">
        <v>368</v>
      </c>
      <c r="AQ104" s="25" t="s">
        <v>1059</v>
      </c>
      <c r="AR104" s="25">
        <v>8</v>
      </c>
      <c r="AS104" s="25">
        <v>17380</v>
      </c>
      <c r="AU104" s="25">
        <v>1290</v>
      </c>
      <c r="BH104" s="25" t="s">
        <v>260</v>
      </c>
      <c r="BI104" s="25">
        <v>0</v>
      </c>
    </row>
    <row r="105" spans="1:61" x14ac:dyDescent="0.55000000000000004">
      <c r="A105" s="25" t="s">
        <v>1058</v>
      </c>
      <c r="B105" s="25" t="s">
        <v>1057</v>
      </c>
      <c r="C105" s="25" t="s">
        <v>114</v>
      </c>
      <c r="D105" s="25" t="s">
        <v>276</v>
      </c>
      <c r="E105" s="25" t="s">
        <v>276</v>
      </c>
      <c r="F105" s="25" t="s">
        <v>276</v>
      </c>
      <c r="G105" s="25" t="s">
        <v>276</v>
      </c>
      <c r="H105" s="25" t="s">
        <v>278</v>
      </c>
      <c r="J105" s="25" t="s">
        <v>276</v>
      </c>
      <c r="K105" s="25" t="s">
        <v>278</v>
      </c>
      <c r="L105" s="25" t="s">
        <v>276</v>
      </c>
      <c r="M105" s="25" t="s">
        <v>276</v>
      </c>
      <c r="N105" s="25" t="s">
        <v>1056</v>
      </c>
      <c r="O105" s="25" t="s">
        <v>278</v>
      </c>
      <c r="P105" s="25" t="s">
        <v>1055</v>
      </c>
      <c r="Q105" s="25" t="s">
        <v>1054</v>
      </c>
      <c r="R105" s="25" t="s">
        <v>498</v>
      </c>
      <c r="T105" s="25" t="s">
        <v>53</v>
      </c>
      <c r="U105" s="25" t="s">
        <v>406</v>
      </c>
      <c r="V105" s="25" t="s">
        <v>86</v>
      </c>
      <c r="W105" s="25" t="s">
        <v>271</v>
      </c>
      <c r="Y105" s="25" t="s">
        <v>9</v>
      </c>
      <c r="Z105" s="25" t="s">
        <v>270</v>
      </c>
      <c r="AA105" s="25" t="s">
        <v>157</v>
      </c>
      <c r="AB105" s="25" t="s">
        <v>95</v>
      </c>
      <c r="AC105" s="25" t="s">
        <v>1053</v>
      </c>
      <c r="AD105" s="25" t="s">
        <v>1052</v>
      </c>
      <c r="AE105" s="25" t="s">
        <v>1051</v>
      </c>
      <c r="AF105" s="25" t="s">
        <v>283</v>
      </c>
      <c r="AG105" s="25" t="s">
        <v>86</v>
      </c>
      <c r="AH105" s="25" t="s">
        <v>265</v>
      </c>
      <c r="AI105" s="25" t="s">
        <v>286</v>
      </c>
      <c r="AN105" s="25" t="s">
        <v>86</v>
      </c>
      <c r="AO105" s="25" t="s">
        <v>399</v>
      </c>
      <c r="AP105" s="25" t="s">
        <v>332</v>
      </c>
      <c r="AR105" s="25">
        <v>130</v>
      </c>
      <c r="AT105" s="25">
        <v>10</v>
      </c>
      <c r="AX105" s="25">
        <v>0.3</v>
      </c>
      <c r="BH105" s="25" t="s">
        <v>260</v>
      </c>
      <c r="BI105" s="25">
        <v>1</v>
      </c>
    </row>
    <row r="106" spans="1:61" x14ac:dyDescent="0.55000000000000004">
      <c r="A106" s="25" t="s">
        <v>1058</v>
      </c>
      <c r="B106" s="25" t="s">
        <v>1057</v>
      </c>
      <c r="C106" s="25" t="s">
        <v>114</v>
      </c>
      <c r="D106" s="25" t="s">
        <v>276</v>
      </c>
      <c r="E106" s="25" t="s">
        <v>276</v>
      </c>
      <c r="F106" s="25" t="s">
        <v>276</v>
      </c>
      <c r="G106" s="25" t="s">
        <v>276</v>
      </c>
      <c r="H106" s="25" t="s">
        <v>278</v>
      </c>
      <c r="J106" s="25" t="s">
        <v>276</v>
      </c>
      <c r="K106" s="25" t="s">
        <v>278</v>
      </c>
      <c r="L106" s="25" t="s">
        <v>276</v>
      </c>
      <c r="M106" s="25" t="s">
        <v>276</v>
      </c>
      <c r="N106" s="25" t="s">
        <v>1056</v>
      </c>
      <c r="O106" s="25" t="s">
        <v>278</v>
      </c>
      <c r="P106" s="25" t="s">
        <v>1055</v>
      </c>
      <c r="Q106" s="25" t="s">
        <v>1054</v>
      </c>
      <c r="R106" s="25" t="s">
        <v>498</v>
      </c>
      <c r="T106" s="25" t="s">
        <v>53</v>
      </c>
      <c r="U106" s="25" t="s">
        <v>406</v>
      </c>
      <c r="V106" s="25" t="s">
        <v>86</v>
      </c>
      <c r="W106" s="25" t="s">
        <v>271</v>
      </c>
      <c r="Y106" s="25" t="s">
        <v>9</v>
      </c>
      <c r="Z106" s="25" t="s">
        <v>270</v>
      </c>
      <c r="AA106" s="25" t="s">
        <v>157</v>
      </c>
      <c r="AB106" s="25" t="s">
        <v>95</v>
      </c>
      <c r="AC106" s="25" t="s">
        <v>1053</v>
      </c>
      <c r="AD106" s="25" t="s">
        <v>1052</v>
      </c>
      <c r="AE106" s="25" t="s">
        <v>1051</v>
      </c>
      <c r="AF106" s="25" t="s">
        <v>283</v>
      </c>
      <c r="AG106" s="25" t="s">
        <v>86</v>
      </c>
      <c r="AH106" s="25" t="s">
        <v>265</v>
      </c>
      <c r="AI106" s="25" t="s">
        <v>286</v>
      </c>
      <c r="AN106" s="25" t="s">
        <v>86</v>
      </c>
      <c r="AO106" s="25" t="s">
        <v>399</v>
      </c>
      <c r="AP106" s="25" t="s">
        <v>554</v>
      </c>
      <c r="AR106" s="25">
        <v>130</v>
      </c>
      <c r="AT106" s="25">
        <v>13</v>
      </c>
      <c r="AX106" s="25">
        <v>0.3</v>
      </c>
      <c r="BH106" s="25" t="s">
        <v>260</v>
      </c>
      <c r="BI106" s="25">
        <v>1</v>
      </c>
    </row>
    <row r="107" spans="1:61" x14ac:dyDescent="0.55000000000000004">
      <c r="A107" s="25" t="s">
        <v>1058</v>
      </c>
      <c r="B107" s="25" t="s">
        <v>1057</v>
      </c>
      <c r="C107" s="25" t="s">
        <v>114</v>
      </c>
      <c r="D107" s="25" t="s">
        <v>276</v>
      </c>
      <c r="E107" s="25" t="s">
        <v>276</v>
      </c>
      <c r="F107" s="25" t="s">
        <v>276</v>
      </c>
      <c r="G107" s="25" t="s">
        <v>276</v>
      </c>
      <c r="H107" s="25" t="s">
        <v>278</v>
      </c>
      <c r="J107" s="25" t="s">
        <v>276</v>
      </c>
      <c r="K107" s="25" t="s">
        <v>278</v>
      </c>
      <c r="L107" s="25" t="s">
        <v>276</v>
      </c>
      <c r="M107" s="25" t="s">
        <v>276</v>
      </c>
      <c r="N107" s="25" t="s">
        <v>1056</v>
      </c>
      <c r="O107" s="25" t="s">
        <v>278</v>
      </c>
      <c r="P107" s="25" t="s">
        <v>1055</v>
      </c>
      <c r="Q107" s="25" t="s">
        <v>1054</v>
      </c>
      <c r="R107" s="25" t="s">
        <v>498</v>
      </c>
      <c r="T107" s="25" t="s">
        <v>53</v>
      </c>
      <c r="U107" s="25" t="s">
        <v>406</v>
      </c>
      <c r="V107" s="25" t="s">
        <v>86</v>
      </c>
      <c r="W107" s="25" t="s">
        <v>271</v>
      </c>
      <c r="Y107" s="25" t="s">
        <v>9</v>
      </c>
      <c r="Z107" s="25" t="s">
        <v>270</v>
      </c>
      <c r="AA107" s="25" t="s">
        <v>157</v>
      </c>
      <c r="AB107" s="25" t="s">
        <v>95</v>
      </c>
      <c r="AC107" s="25" t="s">
        <v>1053</v>
      </c>
      <c r="AD107" s="25" t="s">
        <v>1052</v>
      </c>
      <c r="AE107" s="25" t="s">
        <v>1051</v>
      </c>
      <c r="AF107" s="25" t="s">
        <v>283</v>
      </c>
      <c r="AG107" s="25" t="s">
        <v>86</v>
      </c>
      <c r="AH107" s="25" t="s">
        <v>265</v>
      </c>
      <c r="AI107" s="25" t="s">
        <v>286</v>
      </c>
      <c r="AN107" s="25" t="s">
        <v>86</v>
      </c>
      <c r="AO107" s="25" t="s">
        <v>399</v>
      </c>
      <c r="AP107" s="25" t="s">
        <v>610</v>
      </c>
      <c r="AR107" s="25">
        <v>130</v>
      </c>
      <c r="AT107" s="25">
        <v>16</v>
      </c>
      <c r="AX107" s="25">
        <v>0.5</v>
      </c>
      <c r="BH107" s="25" t="s">
        <v>260</v>
      </c>
      <c r="BI107" s="25">
        <v>1</v>
      </c>
    </row>
    <row r="108" spans="1:61" x14ac:dyDescent="0.55000000000000004">
      <c r="A108" s="25" t="s">
        <v>1058</v>
      </c>
      <c r="B108" s="25" t="s">
        <v>1057</v>
      </c>
      <c r="C108" s="25" t="s">
        <v>114</v>
      </c>
      <c r="D108" s="25" t="s">
        <v>276</v>
      </c>
      <c r="E108" s="25" t="s">
        <v>276</v>
      </c>
      <c r="F108" s="25" t="s">
        <v>276</v>
      </c>
      <c r="G108" s="25" t="s">
        <v>276</v>
      </c>
      <c r="H108" s="25" t="s">
        <v>278</v>
      </c>
      <c r="J108" s="25" t="s">
        <v>276</v>
      </c>
      <c r="K108" s="25" t="s">
        <v>278</v>
      </c>
      <c r="L108" s="25" t="s">
        <v>276</v>
      </c>
      <c r="M108" s="25" t="s">
        <v>276</v>
      </c>
      <c r="N108" s="25" t="s">
        <v>1056</v>
      </c>
      <c r="O108" s="25" t="s">
        <v>278</v>
      </c>
      <c r="P108" s="25" t="s">
        <v>1055</v>
      </c>
      <c r="Q108" s="25" t="s">
        <v>1054</v>
      </c>
      <c r="R108" s="25" t="s">
        <v>498</v>
      </c>
      <c r="T108" s="25" t="s">
        <v>53</v>
      </c>
      <c r="U108" s="25" t="s">
        <v>406</v>
      </c>
      <c r="V108" s="25" t="s">
        <v>86</v>
      </c>
      <c r="W108" s="25" t="s">
        <v>271</v>
      </c>
      <c r="Y108" s="25" t="s">
        <v>9</v>
      </c>
      <c r="Z108" s="25" t="s">
        <v>270</v>
      </c>
      <c r="AA108" s="25" t="s">
        <v>157</v>
      </c>
      <c r="AB108" s="25" t="s">
        <v>95</v>
      </c>
      <c r="AC108" s="25" t="s">
        <v>1053</v>
      </c>
      <c r="AD108" s="25" t="s">
        <v>1052</v>
      </c>
      <c r="AE108" s="25" t="s">
        <v>1051</v>
      </c>
      <c r="AF108" s="25" t="s">
        <v>283</v>
      </c>
      <c r="AG108" s="25" t="s">
        <v>86</v>
      </c>
      <c r="AH108" s="25" t="s">
        <v>265</v>
      </c>
      <c r="AI108" s="25" t="s">
        <v>286</v>
      </c>
      <c r="AN108" s="25" t="s">
        <v>86</v>
      </c>
      <c r="AO108" s="25" t="s">
        <v>399</v>
      </c>
      <c r="AP108" s="25" t="s">
        <v>532</v>
      </c>
      <c r="AR108" s="25">
        <v>130</v>
      </c>
      <c r="AT108" s="25">
        <v>19</v>
      </c>
      <c r="AX108" s="25">
        <v>0</v>
      </c>
      <c r="BH108" s="25" t="s">
        <v>260</v>
      </c>
      <c r="BI108" s="25">
        <v>1</v>
      </c>
    </row>
    <row r="109" spans="1:61" x14ac:dyDescent="0.55000000000000004">
      <c r="A109" s="25" t="s">
        <v>1058</v>
      </c>
      <c r="B109" s="25" t="s">
        <v>1057</v>
      </c>
      <c r="C109" s="25" t="s">
        <v>114</v>
      </c>
      <c r="D109" s="25" t="s">
        <v>276</v>
      </c>
      <c r="E109" s="25" t="s">
        <v>276</v>
      </c>
      <c r="F109" s="25" t="s">
        <v>276</v>
      </c>
      <c r="G109" s="25" t="s">
        <v>276</v>
      </c>
      <c r="H109" s="25" t="s">
        <v>278</v>
      </c>
      <c r="J109" s="25" t="s">
        <v>276</v>
      </c>
      <c r="K109" s="25" t="s">
        <v>278</v>
      </c>
      <c r="L109" s="25" t="s">
        <v>276</v>
      </c>
      <c r="M109" s="25" t="s">
        <v>276</v>
      </c>
      <c r="N109" s="25" t="s">
        <v>1056</v>
      </c>
      <c r="O109" s="25" t="s">
        <v>278</v>
      </c>
      <c r="P109" s="25" t="s">
        <v>1055</v>
      </c>
      <c r="Q109" s="25" t="s">
        <v>1054</v>
      </c>
      <c r="R109" s="25" t="s">
        <v>498</v>
      </c>
      <c r="T109" s="25" t="s">
        <v>53</v>
      </c>
      <c r="U109" s="25" t="s">
        <v>406</v>
      </c>
      <c r="V109" s="25" t="s">
        <v>86</v>
      </c>
      <c r="W109" s="25" t="s">
        <v>271</v>
      </c>
      <c r="Y109" s="25" t="s">
        <v>9</v>
      </c>
      <c r="Z109" s="25" t="s">
        <v>270</v>
      </c>
      <c r="AA109" s="25" t="s">
        <v>157</v>
      </c>
      <c r="AB109" s="25" t="s">
        <v>95</v>
      </c>
      <c r="AC109" s="25" t="s">
        <v>1053</v>
      </c>
      <c r="AD109" s="25" t="s">
        <v>1052</v>
      </c>
      <c r="AE109" s="25" t="s">
        <v>1051</v>
      </c>
      <c r="AF109" s="25" t="s">
        <v>283</v>
      </c>
      <c r="AG109" s="25" t="s">
        <v>86</v>
      </c>
      <c r="AH109" s="25" t="s">
        <v>265</v>
      </c>
      <c r="AI109" s="25" t="s">
        <v>286</v>
      </c>
      <c r="AN109" s="25" t="s">
        <v>86</v>
      </c>
      <c r="AO109" s="25" t="s">
        <v>399</v>
      </c>
      <c r="AP109" s="25" t="s">
        <v>900</v>
      </c>
      <c r="AR109" s="25">
        <v>130</v>
      </c>
      <c r="AT109" s="25">
        <v>23</v>
      </c>
      <c r="AX109" s="25">
        <v>0.4</v>
      </c>
      <c r="BH109" s="25" t="s">
        <v>260</v>
      </c>
      <c r="BI109" s="25">
        <v>1</v>
      </c>
    </row>
    <row r="110" spans="1:61" x14ac:dyDescent="0.55000000000000004">
      <c r="A110" s="25" t="s">
        <v>1058</v>
      </c>
      <c r="B110" s="25" t="s">
        <v>1057</v>
      </c>
      <c r="C110" s="25" t="s">
        <v>114</v>
      </c>
      <c r="D110" s="25" t="s">
        <v>276</v>
      </c>
      <c r="E110" s="25" t="s">
        <v>276</v>
      </c>
      <c r="F110" s="25" t="s">
        <v>276</v>
      </c>
      <c r="G110" s="25" t="s">
        <v>276</v>
      </c>
      <c r="H110" s="25" t="s">
        <v>278</v>
      </c>
      <c r="J110" s="25" t="s">
        <v>276</v>
      </c>
      <c r="K110" s="25" t="s">
        <v>278</v>
      </c>
      <c r="L110" s="25" t="s">
        <v>276</v>
      </c>
      <c r="M110" s="25" t="s">
        <v>276</v>
      </c>
      <c r="N110" s="25" t="s">
        <v>1056</v>
      </c>
      <c r="O110" s="25" t="s">
        <v>278</v>
      </c>
      <c r="P110" s="25" t="s">
        <v>1055</v>
      </c>
      <c r="Q110" s="25" t="s">
        <v>1054</v>
      </c>
      <c r="R110" s="25" t="s">
        <v>498</v>
      </c>
      <c r="T110" s="25" t="s">
        <v>53</v>
      </c>
      <c r="U110" s="25" t="s">
        <v>406</v>
      </c>
      <c r="V110" s="25" t="s">
        <v>86</v>
      </c>
      <c r="W110" s="25" t="s">
        <v>271</v>
      </c>
      <c r="Y110" s="25" t="s">
        <v>9</v>
      </c>
      <c r="Z110" s="25" t="s">
        <v>270</v>
      </c>
      <c r="AA110" s="25" t="s">
        <v>157</v>
      </c>
      <c r="AB110" s="25" t="s">
        <v>95</v>
      </c>
      <c r="AC110" s="25" t="s">
        <v>1053</v>
      </c>
      <c r="AD110" s="25" t="s">
        <v>1052</v>
      </c>
      <c r="AE110" s="25" t="s">
        <v>1051</v>
      </c>
      <c r="AF110" s="25" t="s">
        <v>283</v>
      </c>
      <c r="AG110" s="25" t="s">
        <v>86</v>
      </c>
      <c r="AH110" s="25" t="s">
        <v>265</v>
      </c>
      <c r="AI110" s="25" t="s">
        <v>286</v>
      </c>
      <c r="AN110" s="25" t="s">
        <v>86</v>
      </c>
      <c r="AO110" s="25" t="s">
        <v>399</v>
      </c>
      <c r="AP110" s="25" t="s">
        <v>765</v>
      </c>
      <c r="AR110" s="25">
        <v>130</v>
      </c>
      <c r="AT110" s="25">
        <v>20</v>
      </c>
      <c r="AX110" s="25">
        <v>0.2</v>
      </c>
      <c r="BH110" s="25" t="s">
        <v>260</v>
      </c>
      <c r="BI110" s="25">
        <v>1</v>
      </c>
    </row>
    <row r="111" spans="1:61" x14ac:dyDescent="0.55000000000000004">
      <c r="A111" s="25" t="s">
        <v>1058</v>
      </c>
      <c r="B111" s="25" t="s">
        <v>1057</v>
      </c>
      <c r="C111" s="25" t="s">
        <v>114</v>
      </c>
      <c r="D111" s="25" t="s">
        <v>276</v>
      </c>
      <c r="E111" s="25" t="s">
        <v>276</v>
      </c>
      <c r="F111" s="25" t="s">
        <v>276</v>
      </c>
      <c r="G111" s="25" t="s">
        <v>276</v>
      </c>
      <c r="H111" s="25" t="s">
        <v>278</v>
      </c>
      <c r="J111" s="25" t="s">
        <v>276</v>
      </c>
      <c r="K111" s="25" t="s">
        <v>278</v>
      </c>
      <c r="L111" s="25" t="s">
        <v>276</v>
      </c>
      <c r="M111" s="25" t="s">
        <v>276</v>
      </c>
      <c r="N111" s="25" t="s">
        <v>1056</v>
      </c>
      <c r="O111" s="25" t="s">
        <v>278</v>
      </c>
      <c r="P111" s="25" t="s">
        <v>1055</v>
      </c>
      <c r="Q111" s="25" t="s">
        <v>1054</v>
      </c>
      <c r="R111" s="25" t="s">
        <v>498</v>
      </c>
      <c r="T111" s="25" t="s">
        <v>53</v>
      </c>
      <c r="U111" s="25" t="s">
        <v>406</v>
      </c>
      <c r="V111" s="25" t="s">
        <v>86</v>
      </c>
      <c r="W111" s="25" t="s">
        <v>271</v>
      </c>
      <c r="Y111" s="25" t="s">
        <v>9</v>
      </c>
      <c r="Z111" s="25" t="s">
        <v>270</v>
      </c>
      <c r="AA111" s="25" t="s">
        <v>157</v>
      </c>
      <c r="AB111" s="25" t="s">
        <v>95</v>
      </c>
      <c r="AC111" s="25" t="s">
        <v>1053</v>
      </c>
      <c r="AD111" s="25" t="s">
        <v>1052</v>
      </c>
      <c r="AE111" s="25" t="s">
        <v>1051</v>
      </c>
      <c r="AF111" s="25" t="s">
        <v>283</v>
      </c>
      <c r="AG111" s="25" t="s">
        <v>86</v>
      </c>
      <c r="AH111" s="25" t="s">
        <v>265</v>
      </c>
      <c r="AI111" s="25" t="s">
        <v>286</v>
      </c>
      <c r="AN111" s="25" t="s">
        <v>86</v>
      </c>
      <c r="AO111" s="25" t="s">
        <v>399</v>
      </c>
      <c r="AP111" s="25" t="s">
        <v>313</v>
      </c>
      <c r="AR111" s="25">
        <v>130</v>
      </c>
      <c r="AT111" s="25">
        <v>15</v>
      </c>
      <c r="AX111" s="25">
        <v>6.8</v>
      </c>
      <c r="BH111" s="25" t="s">
        <v>260</v>
      </c>
      <c r="BI111" s="25">
        <v>1</v>
      </c>
    </row>
    <row r="112" spans="1:61" x14ac:dyDescent="0.55000000000000004">
      <c r="A112" s="25" t="s">
        <v>745</v>
      </c>
      <c r="B112" s="25" t="s">
        <v>744</v>
      </c>
      <c r="C112" s="25" t="s">
        <v>743</v>
      </c>
      <c r="D112" s="25" t="s">
        <v>276</v>
      </c>
      <c r="E112" s="25" t="s">
        <v>276</v>
      </c>
      <c r="F112" s="25" t="s">
        <v>276</v>
      </c>
      <c r="G112" s="25" t="s">
        <v>276</v>
      </c>
      <c r="H112" s="25" t="s">
        <v>278</v>
      </c>
      <c r="J112" s="25" t="s">
        <v>276</v>
      </c>
      <c r="K112" s="25" t="s">
        <v>278</v>
      </c>
      <c r="L112" s="25" t="s">
        <v>276</v>
      </c>
      <c r="M112" s="25" t="s">
        <v>276</v>
      </c>
      <c r="N112" s="25" t="s">
        <v>742</v>
      </c>
      <c r="O112" s="25" t="s">
        <v>278</v>
      </c>
      <c r="P112" s="25" t="s">
        <v>741</v>
      </c>
      <c r="Q112" s="25" t="s">
        <v>1046</v>
      </c>
      <c r="R112" s="25" t="s">
        <v>739</v>
      </c>
      <c r="T112" s="25" t="s">
        <v>112</v>
      </c>
      <c r="U112" s="25" t="s">
        <v>74</v>
      </c>
      <c r="V112" s="25" t="s">
        <v>86</v>
      </c>
      <c r="W112" s="25" t="s">
        <v>590</v>
      </c>
      <c r="X112" s="25" t="s">
        <v>1045</v>
      </c>
      <c r="Y112" s="25" t="s">
        <v>9</v>
      </c>
      <c r="Z112" s="25" t="s">
        <v>270</v>
      </c>
      <c r="AA112" s="25" t="s">
        <v>549</v>
      </c>
      <c r="AB112" s="25" t="s">
        <v>549</v>
      </c>
      <c r="AC112" s="25" t="s">
        <v>737</v>
      </c>
      <c r="AD112" s="25" t="s">
        <v>736</v>
      </c>
      <c r="AE112" s="25" t="s">
        <v>735</v>
      </c>
      <c r="AF112" s="25" t="s">
        <v>888</v>
      </c>
      <c r="AG112" s="25" t="s">
        <v>887</v>
      </c>
      <c r="AH112" s="25" t="s">
        <v>265</v>
      </c>
      <c r="AI112" s="25" t="s">
        <v>9</v>
      </c>
      <c r="AJ112" s="25" t="s">
        <v>492</v>
      </c>
      <c r="AK112" s="25">
        <v>0.3</v>
      </c>
      <c r="AM112" s="25" t="s">
        <v>13</v>
      </c>
      <c r="AN112" s="25" t="s">
        <v>734</v>
      </c>
      <c r="AO112" s="25" t="s">
        <v>13</v>
      </c>
      <c r="AP112" s="25" t="s">
        <v>9</v>
      </c>
      <c r="AR112" s="25">
        <v>844</v>
      </c>
      <c r="AU112" s="25">
        <v>0.2</v>
      </c>
      <c r="BH112" s="25" t="s">
        <v>1050</v>
      </c>
      <c r="BI112" s="25">
        <v>0</v>
      </c>
    </row>
    <row r="113" spans="1:61" x14ac:dyDescent="0.55000000000000004">
      <c r="A113" s="25" t="s">
        <v>745</v>
      </c>
      <c r="B113" s="25" t="s">
        <v>744</v>
      </c>
      <c r="C113" s="25" t="s">
        <v>743</v>
      </c>
      <c r="D113" s="25" t="s">
        <v>276</v>
      </c>
      <c r="E113" s="25" t="s">
        <v>276</v>
      </c>
      <c r="F113" s="25" t="s">
        <v>276</v>
      </c>
      <c r="G113" s="25" t="s">
        <v>276</v>
      </c>
      <c r="H113" s="25" t="s">
        <v>278</v>
      </c>
      <c r="J113" s="25" t="s">
        <v>276</v>
      </c>
      <c r="K113" s="25" t="s">
        <v>278</v>
      </c>
      <c r="L113" s="25" t="s">
        <v>276</v>
      </c>
      <c r="M113" s="25" t="s">
        <v>276</v>
      </c>
      <c r="N113" s="25" t="s">
        <v>742</v>
      </c>
      <c r="O113" s="25" t="s">
        <v>278</v>
      </c>
      <c r="P113" s="25" t="s">
        <v>741</v>
      </c>
      <c r="Q113" s="25" t="s">
        <v>1046</v>
      </c>
      <c r="R113" s="25" t="s">
        <v>739</v>
      </c>
      <c r="T113" s="25" t="s">
        <v>112</v>
      </c>
      <c r="U113" s="25" t="s">
        <v>74</v>
      </c>
      <c r="V113" s="25" t="s">
        <v>86</v>
      </c>
      <c r="W113" s="25" t="s">
        <v>590</v>
      </c>
      <c r="X113" s="25" t="s">
        <v>1045</v>
      </c>
      <c r="Y113" s="25" t="s">
        <v>9</v>
      </c>
      <c r="Z113" s="25" t="s">
        <v>270</v>
      </c>
      <c r="AA113" s="25" t="s">
        <v>549</v>
      </c>
      <c r="AB113" s="25" t="s">
        <v>549</v>
      </c>
      <c r="AC113" s="25" t="s">
        <v>737</v>
      </c>
      <c r="AD113" s="25" t="s">
        <v>736</v>
      </c>
      <c r="AE113" s="25" t="s">
        <v>735</v>
      </c>
      <c r="AF113" s="25" t="s">
        <v>300</v>
      </c>
      <c r="AG113" s="25" t="s">
        <v>299</v>
      </c>
      <c r="AH113" s="25" t="s">
        <v>265</v>
      </c>
      <c r="AI113" s="25" t="s">
        <v>9</v>
      </c>
      <c r="AJ113" s="25" t="s">
        <v>492</v>
      </c>
      <c r="AK113" s="25">
        <v>0.3</v>
      </c>
      <c r="AM113" s="25" t="s">
        <v>13</v>
      </c>
      <c r="AN113" s="25" t="s">
        <v>734</v>
      </c>
      <c r="AO113" s="25" t="s">
        <v>13</v>
      </c>
      <c r="AP113" s="25" t="s">
        <v>9</v>
      </c>
      <c r="AR113" s="25">
        <v>843</v>
      </c>
      <c r="AU113" s="25">
        <v>0.2</v>
      </c>
      <c r="BH113" s="25" t="s">
        <v>1049</v>
      </c>
      <c r="BI113" s="25">
        <v>0</v>
      </c>
    </row>
    <row r="114" spans="1:61" x14ac:dyDescent="0.55000000000000004">
      <c r="A114" s="25" t="s">
        <v>745</v>
      </c>
      <c r="B114" s="25" t="s">
        <v>744</v>
      </c>
      <c r="C114" s="25" t="s">
        <v>743</v>
      </c>
      <c r="D114" s="25" t="s">
        <v>276</v>
      </c>
      <c r="E114" s="25" t="s">
        <v>276</v>
      </c>
      <c r="F114" s="25" t="s">
        <v>276</v>
      </c>
      <c r="G114" s="25" t="s">
        <v>276</v>
      </c>
      <c r="H114" s="25" t="s">
        <v>278</v>
      </c>
      <c r="J114" s="25" t="s">
        <v>276</v>
      </c>
      <c r="K114" s="25" t="s">
        <v>278</v>
      </c>
      <c r="L114" s="25" t="s">
        <v>276</v>
      </c>
      <c r="M114" s="25" t="s">
        <v>276</v>
      </c>
      <c r="N114" s="25" t="s">
        <v>742</v>
      </c>
      <c r="O114" s="25" t="s">
        <v>278</v>
      </c>
      <c r="P114" s="25" t="s">
        <v>741</v>
      </c>
      <c r="Q114" s="25" t="s">
        <v>1046</v>
      </c>
      <c r="R114" s="25" t="s">
        <v>739</v>
      </c>
      <c r="T114" s="25" t="s">
        <v>112</v>
      </c>
      <c r="U114" s="25" t="s">
        <v>74</v>
      </c>
      <c r="V114" s="25" t="s">
        <v>86</v>
      </c>
      <c r="W114" s="25" t="s">
        <v>590</v>
      </c>
      <c r="X114" s="25" t="s">
        <v>1045</v>
      </c>
      <c r="Y114" s="25" t="s">
        <v>9</v>
      </c>
      <c r="Z114" s="25" t="s">
        <v>270</v>
      </c>
      <c r="AA114" s="25" t="s">
        <v>549</v>
      </c>
      <c r="AB114" s="25" t="s">
        <v>549</v>
      </c>
      <c r="AC114" s="25" t="s">
        <v>737</v>
      </c>
      <c r="AD114" s="25" t="s">
        <v>736</v>
      </c>
      <c r="AE114" s="25" t="s">
        <v>735</v>
      </c>
      <c r="AF114" s="25" t="s">
        <v>1048</v>
      </c>
      <c r="AG114" s="25" t="s">
        <v>1047</v>
      </c>
      <c r="AH114" s="25" t="s">
        <v>265</v>
      </c>
      <c r="AI114" s="25" t="s">
        <v>9</v>
      </c>
      <c r="AJ114" s="25" t="s">
        <v>492</v>
      </c>
      <c r="AK114" s="25">
        <v>0.3</v>
      </c>
      <c r="AM114" s="25" t="s">
        <v>13</v>
      </c>
      <c r="AN114" s="25" t="s">
        <v>734</v>
      </c>
      <c r="AO114" s="25" t="s">
        <v>13</v>
      </c>
      <c r="AP114" s="25" t="s">
        <v>9</v>
      </c>
      <c r="AR114" s="25">
        <v>846</v>
      </c>
      <c r="AU114" s="25">
        <v>0.2</v>
      </c>
      <c r="BH114" s="25" t="s">
        <v>1044</v>
      </c>
      <c r="BI114" s="25">
        <v>0</v>
      </c>
    </row>
    <row r="115" spans="1:61" x14ac:dyDescent="0.55000000000000004">
      <c r="A115" s="25" t="s">
        <v>745</v>
      </c>
      <c r="B115" s="25" t="s">
        <v>744</v>
      </c>
      <c r="C115" s="25" t="s">
        <v>743</v>
      </c>
      <c r="D115" s="25" t="s">
        <v>276</v>
      </c>
      <c r="E115" s="25" t="s">
        <v>276</v>
      </c>
      <c r="F115" s="25" t="s">
        <v>276</v>
      </c>
      <c r="G115" s="25" t="s">
        <v>276</v>
      </c>
      <c r="H115" s="25" t="s">
        <v>278</v>
      </c>
      <c r="J115" s="25" t="s">
        <v>276</v>
      </c>
      <c r="K115" s="25" t="s">
        <v>278</v>
      </c>
      <c r="L115" s="25" t="s">
        <v>276</v>
      </c>
      <c r="M115" s="25" t="s">
        <v>276</v>
      </c>
      <c r="N115" s="25" t="s">
        <v>742</v>
      </c>
      <c r="O115" s="25" t="s">
        <v>278</v>
      </c>
      <c r="P115" s="25" t="s">
        <v>741</v>
      </c>
      <c r="Q115" s="25" t="s">
        <v>1046</v>
      </c>
      <c r="R115" s="25" t="s">
        <v>739</v>
      </c>
      <c r="T115" s="25" t="s">
        <v>112</v>
      </c>
      <c r="U115" s="25" t="s">
        <v>74</v>
      </c>
      <c r="V115" s="25" t="s">
        <v>86</v>
      </c>
      <c r="W115" s="25" t="s">
        <v>590</v>
      </c>
      <c r="X115" s="25" t="s">
        <v>1045</v>
      </c>
      <c r="Y115" s="25" t="s">
        <v>9</v>
      </c>
      <c r="Z115" s="25" t="s">
        <v>270</v>
      </c>
      <c r="AA115" s="25" t="s">
        <v>549</v>
      </c>
      <c r="AB115" s="25" t="s">
        <v>549</v>
      </c>
      <c r="AC115" s="25" t="s">
        <v>737</v>
      </c>
      <c r="AD115" s="25" t="s">
        <v>736</v>
      </c>
      <c r="AE115" s="25" t="s">
        <v>735</v>
      </c>
      <c r="AF115" s="25" t="s">
        <v>315</v>
      </c>
      <c r="AG115" s="25" t="s">
        <v>384</v>
      </c>
      <c r="AH115" s="25" t="s">
        <v>265</v>
      </c>
      <c r="AI115" s="25" t="s">
        <v>9</v>
      </c>
      <c r="AJ115" s="25" t="s">
        <v>492</v>
      </c>
      <c r="AK115" s="25">
        <v>0.6</v>
      </c>
      <c r="AM115" s="25" t="s">
        <v>13</v>
      </c>
      <c r="AN115" s="25" t="s">
        <v>734</v>
      </c>
      <c r="AO115" s="25" t="s">
        <v>13</v>
      </c>
      <c r="AP115" s="25" t="s">
        <v>9</v>
      </c>
      <c r="AR115" s="25">
        <v>845</v>
      </c>
      <c r="AU115" s="25">
        <v>0.4</v>
      </c>
      <c r="BH115" s="25" t="s">
        <v>1044</v>
      </c>
      <c r="BI115" s="25">
        <v>0</v>
      </c>
    </row>
    <row r="116" spans="1:61" x14ac:dyDescent="0.55000000000000004">
      <c r="A116" s="25" t="s">
        <v>660</v>
      </c>
      <c r="B116" s="25" t="s">
        <v>659</v>
      </c>
      <c r="C116" s="25" t="s">
        <v>24</v>
      </c>
      <c r="D116" s="25" t="s">
        <v>276</v>
      </c>
      <c r="E116" s="25" t="s">
        <v>276</v>
      </c>
      <c r="F116" s="25" t="s">
        <v>276</v>
      </c>
      <c r="G116" s="25" t="s">
        <v>276</v>
      </c>
      <c r="H116" s="25" t="s">
        <v>278</v>
      </c>
      <c r="J116" s="25" t="s">
        <v>276</v>
      </c>
      <c r="K116" s="25" t="s">
        <v>278</v>
      </c>
      <c r="L116" s="25" t="s">
        <v>278</v>
      </c>
      <c r="M116" s="25" t="s">
        <v>276</v>
      </c>
      <c r="N116" s="25" t="s">
        <v>658</v>
      </c>
      <c r="O116" s="25" t="s">
        <v>278</v>
      </c>
      <c r="P116" s="25" t="s">
        <v>86</v>
      </c>
      <c r="Q116" s="25" t="s">
        <v>1043</v>
      </c>
      <c r="R116" s="25" t="s">
        <v>498</v>
      </c>
      <c r="T116" s="25" t="s">
        <v>53</v>
      </c>
      <c r="U116" s="25" t="s">
        <v>427</v>
      </c>
      <c r="V116" s="25" t="s">
        <v>86</v>
      </c>
      <c r="W116" s="25" t="s">
        <v>271</v>
      </c>
      <c r="Y116" s="25" t="s">
        <v>398</v>
      </c>
      <c r="Z116" s="25" t="s">
        <v>270</v>
      </c>
      <c r="AA116" s="25" t="s">
        <v>114</v>
      </c>
      <c r="AB116" s="25" t="s">
        <v>24</v>
      </c>
      <c r="AC116" s="25" t="s">
        <v>656</v>
      </c>
      <c r="AD116" s="25" t="s">
        <v>1042</v>
      </c>
      <c r="AE116" s="25" t="s">
        <v>654</v>
      </c>
      <c r="AF116" s="25" t="s">
        <v>283</v>
      </c>
      <c r="AG116" s="25" t="s">
        <v>282</v>
      </c>
      <c r="AH116" s="25" t="s">
        <v>265</v>
      </c>
      <c r="AI116" s="25" t="s">
        <v>9</v>
      </c>
      <c r="AJ116" s="25" t="s">
        <v>492</v>
      </c>
      <c r="AM116" s="25" t="s">
        <v>652</v>
      </c>
      <c r="AN116" s="25" t="s">
        <v>653</v>
      </c>
      <c r="AO116" s="25" t="s">
        <v>652</v>
      </c>
      <c r="AP116" s="25" t="s">
        <v>398</v>
      </c>
      <c r="AQ116" s="25" t="s">
        <v>651</v>
      </c>
      <c r="AR116" s="25">
        <v>445</v>
      </c>
      <c r="AT116" s="25">
        <v>0.5</v>
      </c>
      <c r="AX116" s="25">
        <v>2.9</v>
      </c>
      <c r="BH116" s="25" t="s">
        <v>260</v>
      </c>
      <c r="BI116" s="25">
        <v>1</v>
      </c>
    </row>
    <row r="117" spans="1:61" x14ac:dyDescent="0.55000000000000004">
      <c r="A117" s="25" t="s">
        <v>660</v>
      </c>
      <c r="B117" s="25" t="s">
        <v>659</v>
      </c>
      <c r="C117" s="25" t="s">
        <v>24</v>
      </c>
      <c r="D117" s="25" t="s">
        <v>276</v>
      </c>
      <c r="E117" s="25" t="s">
        <v>276</v>
      </c>
      <c r="F117" s="25" t="s">
        <v>276</v>
      </c>
      <c r="G117" s="25" t="s">
        <v>276</v>
      </c>
      <c r="H117" s="25" t="s">
        <v>278</v>
      </c>
      <c r="J117" s="25" t="s">
        <v>276</v>
      </c>
      <c r="K117" s="25" t="s">
        <v>278</v>
      </c>
      <c r="L117" s="25" t="s">
        <v>278</v>
      </c>
      <c r="M117" s="25" t="s">
        <v>276</v>
      </c>
      <c r="N117" s="25" t="s">
        <v>658</v>
      </c>
      <c r="O117" s="25" t="s">
        <v>278</v>
      </c>
      <c r="P117" s="25" t="s">
        <v>86</v>
      </c>
      <c r="Q117" s="25" t="s">
        <v>1043</v>
      </c>
      <c r="R117" s="25" t="s">
        <v>498</v>
      </c>
      <c r="T117" s="25" t="s">
        <v>53</v>
      </c>
      <c r="U117" s="25" t="s">
        <v>427</v>
      </c>
      <c r="V117" s="25" t="s">
        <v>86</v>
      </c>
      <c r="W117" s="25" t="s">
        <v>271</v>
      </c>
      <c r="Y117" s="25" t="s">
        <v>398</v>
      </c>
      <c r="Z117" s="25" t="s">
        <v>270</v>
      </c>
      <c r="AA117" s="25" t="s">
        <v>114</v>
      </c>
      <c r="AB117" s="25" t="s">
        <v>24</v>
      </c>
      <c r="AC117" s="25" t="s">
        <v>656</v>
      </c>
      <c r="AD117" s="25" t="s">
        <v>1042</v>
      </c>
      <c r="AE117" s="25" t="s">
        <v>654</v>
      </c>
      <c r="AF117" s="25" t="s">
        <v>421</v>
      </c>
      <c r="AG117" s="25" t="s">
        <v>420</v>
      </c>
      <c r="AH117" s="25" t="s">
        <v>265</v>
      </c>
      <c r="AI117" s="25" t="s">
        <v>585</v>
      </c>
      <c r="AJ117" s="25" t="s">
        <v>492</v>
      </c>
      <c r="AM117" s="25" t="s">
        <v>652</v>
      </c>
      <c r="AN117" s="25" t="s">
        <v>653</v>
      </c>
      <c r="AO117" s="25" t="s">
        <v>652</v>
      </c>
      <c r="AP117" s="25" t="s">
        <v>398</v>
      </c>
      <c r="AQ117" s="25" t="s">
        <v>651</v>
      </c>
      <c r="AR117" s="25">
        <v>446</v>
      </c>
      <c r="AT117" s="25">
        <v>0.6</v>
      </c>
      <c r="BH117" s="25" t="s">
        <v>260</v>
      </c>
      <c r="BI117" s="25">
        <v>1</v>
      </c>
    </row>
    <row r="118" spans="1:61" x14ac:dyDescent="0.55000000000000004">
      <c r="A118" s="25" t="s">
        <v>660</v>
      </c>
      <c r="B118" s="25" t="s">
        <v>659</v>
      </c>
      <c r="C118" s="25" t="s">
        <v>24</v>
      </c>
      <c r="D118" s="25" t="s">
        <v>276</v>
      </c>
      <c r="E118" s="25" t="s">
        <v>276</v>
      </c>
      <c r="F118" s="25" t="s">
        <v>276</v>
      </c>
      <c r="G118" s="25" t="s">
        <v>276</v>
      </c>
      <c r="H118" s="25" t="s">
        <v>278</v>
      </c>
      <c r="J118" s="25" t="s">
        <v>276</v>
      </c>
      <c r="K118" s="25" t="s">
        <v>278</v>
      </c>
      <c r="L118" s="25" t="s">
        <v>278</v>
      </c>
      <c r="M118" s="25" t="s">
        <v>276</v>
      </c>
      <c r="N118" s="25" t="s">
        <v>658</v>
      </c>
      <c r="O118" s="25" t="s">
        <v>278</v>
      </c>
      <c r="P118" s="25" t="s">
        <v>86</v>
      </c>
      <c r="Q118" s="25" t="s">
        <v>1043</v>
      </c>
      <c r="R118" s="25" t="s">
        <v>498</v>
      </c>
      <c r="T118" s="25" t="s">
        <v>53</v>
      </c>
      <c r="U118" s="25" t="s">
        <v>427</v>
      </c>
      <c r="V118" s="25" t="s">
        <v>86</v>
      </c>
      <c r="W118" s="25" t="s">
        <v>271</v>
      </c>
      <c r="Y118" s="25" t="s">
        <v>398</v>
      </c>
      <c r="Z118" s="25" t="s">
        <v>270</v>
      </c>
      <c r="AA118" s="25" t="s">
        <v>114</v>
      </c>
      <c r="AB118" s="25" t="s">
        <v>24</v>
      </c>
      <c r="AC118" s="25" t="s">
        <v>656</v>
      </c>
      <c r="AD118" s="25" t="s">
        <v>1042</v>
      </c>
      <c r="AE118" s="25" t="s">
        <v>654</v>
      </c>
      <c r="AF118" s="25" t="s">
        <v>414</v>
      </c>
      <c r="AG118" s="25" t="s">
        <v>413</v>
      </c>
      <c r="AH118" s="25" t="s">
        <v>265</v>
      </c>
      <c r="AI118" s="25" t="s">
        <v>9</v>
      </c>
      <c r="AJ118" s="25" t="s">
        <v>492</v>
      </c>
      <c r="AM118" s="25" t="s">
        <v>652</v>
      </c>
      <c r="AN118" s="25" t="s">
        <v>653</v>
      </c>
      <c r="AO118" s="25" t="s">
        <v>652</v>
      </c>
      <c r="AP118" s="25" t="s">
        <v>398</v>
      </c>
      <c r="AQ118" s="25" t="s">
        <v>651</v>
      </c>
      <c r="AR118" s="25">
        <v>447</v>
      </c>
      <c r="AT118" s="25">
        <v>0.6</v>
      </c>
      <c r="AX118" s="25">
        <v>5.0999999999999996</v>
      </c>
      <c r="BH118" s="25" t="s">
        <v>260</v>
      </c>
      <c r="BI118" s="25">
        <v>1</v>
      </c>
    </row>
    <row r="119" spans="1:61" x14ac:dyDescent="0.55000000000000004">
      <c r="A119" s="25" t="s">
        <v>660</v>
      </c>
      <c r="B119" s="25" t="s">
        <v>659</v>
      </c>
      <c r="C119" s="25" t="s">
        <v>24</v>
      </c>
      <c r="D119" s="25" t="s">
        <v>276</v>
      </c>
      <c r="E119" s="25" t="s">
        <v>276</v>
      </c>
      <c r="F119" s="25" t="s">
        <v>276</v>
      </c>
      <c r="G119" s="25" t="s">
        <v>276</v>
      </c>
      <c r="H119" s="25" t="s">
        <v>278</v>
      </c>
      <c r="J119" s="25" t="s">
        <v>276</v>
      </c>
      <c r="K119" s="25" t="s">
        <v>278</v>
      </c>
      <c r="L119" s="25" t="s">
        <v>278</v>
      </c>
      <c r="M119" s="25" t="s">
        <v>276</v>
      </c>
      <c r="N119" s="25" t="s">
        <v>658</v>
      </c>
      <c r="O119" s="25" t="s">
        <v>278</v>
      </c>
      <c r="P119" s="25" t="s">
        <v>86</v>
      </c>
      <c r="Q119" s="25" t="s">
        <v>1043</v>
      </c>
      <c r="R119" s="25" t="s">
        <v>498</v>
      </c>
      <c r="T119" s="25" t="s">
        <v>53</v>
      </c>
      <c r="U119" s="25" t="s">
        <v>427</v>
      </c>
      <c r="V119" s="25" t="s">
        <v>86</v>
      </c>
      <c r="W119" s="25" t="s">
        <v>271</v>
      </c>
      <c r="Y119" s="25" t="s">
        <v>398</v>
      </c>
      <c r="Z119" s="25" t="s">
        <v>270</v>
      </c>
      <c r="AA119" s="25" t="s">
        <v>114</v>
      </c>
      <c r="AB119" s="25" t="s">
        <v>24</v>
      </c>
      <c r="AC119" s="25" t="s">
        <v>656</v>
      </c>
      <c r="AD119" s="25" t="s">
        <v>1042</v>
      </c>
      <c r="AE119" s="25" t="s">
        <v>654</v>
      </c>
      <c r="AF119" s="25" t="s">
        <v>267</v>
      </c>
      <c r="AG119" s="25" t="s">
        <v>266</v>
      </c>
      <c r="AH119" s="25" t="s">
        <v>265</v>
      </c>
      <c r="AI119" s="25" t="s">
        <v>9</v>
      </c>
      <c r="AJ119" s="25" t="s">
        <v>492</v>
      </c>
      <c r="AM119" s="25" t="s">
        <v>652</v>
      </c>
      <c r="AN119" s="25" t="s">
        <v>653</v>
      </c>
      <c r="AO119" s="25" t="s">
        <v>652</v>
      </c>
      <c r="AP119" s="25" t="s">
        <v>398</v>
      </c>
      <c r="AQ119" s="25" t="s">
        <v>651</v>
      </c>
      <c r="AR119" s="25">
        <v>448</v>
      </c>
      <c r="AT119" s="25">
        <v>1.9</v>
      </c>
      <c r="AX119" s="25">
        <v>14</v>
      </c>
      <c r="BH119" s="25" t="s">
        <v>260</v>
      </c>
      <c r="BI119" s="25">
        <v>1</v>
      </c>
    </row>
    <row r="120" spans="1:61" x14ac:dyDescent="0.55000000000000004">
      <c r="A120" s="25" t="s">
        <v>608</v>
      </c>
      <c r="B120" s="25" t="s">
        <v>607</v>
      </c>
      <c r="C120" s="25" t="s">
        <v>114</v>
      </c>
      <c r="D120" s="25" t="s">
        <v>276</v>
      </c>
      <c r="E120" s="25" t="s">
        <v>276</v>
      </c>
      <c r="F120" s="25" t="s">
        <v>276</v>
      </c>
      <c r="G120" s="25" t="s">
        <v>276</v>
      </c>
      <c r="H120" s="25" t="s">
        <v>278</v>
      </c>
      <c r="J120" s="25" t="s">
        <v>278</v>
      </c>
      <c r="L120" s="25" t="s">
        <v>276</v>
      </c>
      <c r="M120" s="25" t="s">
        <v>276</v>
      </c>
      <c r="N120" s="25" t="s">
        <v>606</v>
      </c>
      <c r="O120" s="25" t="s">
        <v>278</v>
      </c>
      <c r="P120" s="25" t="s">
        <v>605</v>
      </c>
      <c r="Q120" s="25" t="s">
        <v>1041</v>
      </c>
      <c r="R120" s="25" t="s">
        <v>831</v>
      </c>
      <c r="S120" s="25" t="s">
        <v>603</v>
      </c>
      <c r="T120" s="25" t="s">
        <v>37</v>
      </c>
      <c r="U120" s="25" t="s">
        <v>74</v>
      </c>
      <c r="V120" s="25" t="s">
        <v>86</v>
      </c>
      <c r="W120" s="25" t="s">
        <v>271</v>
      </c>
      <c r="Y120" s="25" t="s">
        <v>9</v>
      </c>
      <c r="Z120" s="25" t="s">
        <v>270</v>
      </c>
      <c r="AA120" s="25" t="s">
        <v>95</v>
      </c>
      <c r="AB120" s="25" t="s">
        <v>95</v>
      </c>
      <c r="AC120" s="25" t="s">
        <v>465</v>
      </c>
      <c r="AD120" s="25" t="s">
        <v>602</v>
      </c>
      <c r="AE120" s="25" t="s">
        <v>601</v>
      </c>
      <c r="AF120" s="25" t="s">
        <v>300</v>
      </c>
      <c r="AG120" s="25" t="s">
        <v>299</v>
      </c>
      <c r="AH120" s="25" t="s">
        <v>265</v>
      </c>
      <c r="AI120" s="25" t="s">
        <v>9</v>
      </c>
      <c r="AJ120" s="25" t="s">
        <v>492</v>
      </c>
      <c r="AM120" s="25" t="s">
        <v>13</v>
      </c>
      <c r="AN120" s="25" t="s">
        <v>578</v>
      </c>
      <c r="AO120" s="25" t="s">
        <v>13</v>
      </c>
      <c r="AP120" s="25" t="s">
        <v>9</v>
      </c>
      <c r="AQ120" s="25" t="s">
        <v>600</v>
      </c>
      <c r="AR120" s="25">
        <v>177</v>
      </c>
      <c r="BH120" s="25" t="s">
        <v>756</v>
      </c>
      <c r="BI120" s="25">
        <v>1</v>
      </c>
    </row>
    <row r="121" spans="1:61" x14ac:dyDescent="0.55000000000000004">
      <c r="A121" s="25" t="s">
        <v>608</v>
      </c>
      <c r="B121" s="25" t="s">
        <v>607</v>
      </c>
      <c r="C121" s="25" t="s">
        <v>114</v>
      </c>
      <c r="D121" s="25" t="s">
        <v>276</v>
      </c>
      <c r="E121" s="25" t="s">
        <v>276</v>
      </c>
      <c r="F121" s="25" t="s">
        <v>276</v>
      </c>
      <c r="G121" s="25" t="s">
        <v>276</v>
      </c>
      <c r="H121" s="25" t="s">
        <v>278</v>
      </c>
      <c r="J121" s="25" t="s">
        <v>278</v>
      </c>
      <c r="L121" s="25" t="s">
        <v>276</v>
      </c>
      <c r="M121" s="25" t="s">
        <v>276</v>
      </c>
      <c r="N121" s="25" t="s">
        <v>606</v>
      </c>
      <c r="O121" s="25" t="s">
        <v>278</v>
      </c>
      <c r="P121" s="25" t="s">
        <v>605</v>
      </c>
      <c r="Q121" s="25" t="s">
        <v>1039</v>
      </c>
      <c r="R121" s="25" t="s">
        <v>38</v>
      </c>
      <c r="S121" s="25" t="s">
        <v>603</v>
      </c>
      <c r="T121" s="25" t="s">
        <v>37</v>
      </c>
      <c r="U121" s="25" t="s">
        <v>74</v>
      </c>
      <c r="V121" s="25" t="s">
        <v>86</v>
      </c>
      <c r="W121" s="25" t="s">
        <v>271</v>
      </c>
      <c r="Y121" s="25" t="s">
        <v>491</v>
      </c>
      <c r="Z121" s="25" t="s">
        <v>270</v>
      </c>
      <c r="AA121" s="25" t="s">
        <v>95</v>
      </c>
      <c r="AB121" s="25" t="s">
        <v>95</v>
      </c>
      <c r="AC121" s="25" t="s">
        <v>465</v>
      </c>
      <c r="AD121" s="25" t="s">
        <v>602</v>
      </c>
      <c r="AE121" s="25" t="s">
        <v>601</v>
      </c>
      <c r="AF121" s="25" t="s">
        <v>300</v>
      </c>
      <c r="AG121" s="25" t="s">
        <v>299</v>
      </c>
      <c r="AH121" s="25" t="s">
        <v>265</v>
      </c>
      <c r="AI121" s="25" t="s">
        <v>1040</v>
      </c>
      <c r="AJ121" s="25" t="s">
        <v>492</v>
      </c>
      <c r="AM121" s="25" t="s">
        <v>13</v>
      </c>
      <c r="AN121" s="25" t="s">
        <v>578</v>
      </c>
      <c r="AO121" s="25" t="s">
        <v>13</v>
      </c>
      <c r="AP121" s="25" t="s">
        <v>491</v>
      </c>
      <c r="AQ121" s="25" t="s">
        <v>600</v>
      </c>
      <c r="AR121" s="25">
        <v>183</v>
      </c>
      <c r="AT121" s="25">
        <v>4.24</v>
      </c>
      <c r="BH121" s="25" t="s">
        <v>260</v>
      </c>
      <c r="BI121" s="25">
        <v>1</v>
      </c>
    </row>
    <row r="122" spans="1:61" x14ac:dyDescent="0.55000000000000004">
      <c r="A122" s="25" t="s">
        <v>608</v>
      </c>
      <c r="B122" s="25" t="s">
        <v>607</v>
      </c>
      <c r="C122" s="25" t="s">
        <v>114</v>
      </c>
      <c r="D122" s="25" t="s">
        <v>276</v>
      </c>
      <c r="E122" s="25" t="s">
        <v>276</v>
      </c>
      <c r="F122" s="25" t="s">
        <v>276</v>
      </c>
      <c r="G122" s="25" t="s">
        <v>276</v>
      </c>
      <c r="H122" s="25" t="s">
        <v>278</v>
      </c>
      <c r="J122" s="25" t="s">
        <v>278</v>
      </c>
      <c r="L122" s="25" t="s">
        <v>276</v>
      </c>
      <c r="M122" s="25" t="s">
        <v>276</v>
      </c>
      <c r="N122" s="25" t="s">
        <v>606</v>
      </c>
      <c r="O122" s="25" t="s">
        <v>278</v>
      </c>
      <c r="P122" s="25" t="s">
        <v>605</v>
      </c>
      <c r="Q122" s="25" t="s">
        <v>1039</v>
      </c>
      <c r="R122" s="25" t="s">
        <v>38</v>
      </c>
      <c r="S122" s="25" t="s">
        <v>603</v>
      </c>
      <c r="T122" s="25" t="s">
        <v>37</v>
      </c>
      <c r="U122" s="25" t="s">
        <v>74</v>
      </c>
      <c r="V122" s="25" t="s">
        <v>86</v>
      </c>
      <c r="W122" s="25" t="s">
        <v>271</v>
      </c>
      <c r="Y122" s="25" t="s">
        <v>491</v>
      </c>
      <c r="Z122" s="25" t="s">
        <v>270</v>
      </c>
      <c r="AA122" s="25" t="s">
        <v>95</v>
      </c>
      <c r="AB122" s="25" t="s">
        <v>95</v>
      </c>
      <c r="AC122" s="25" t="s">
        <v>465</v>
      </c>
      <c r="AD122" s="25" t="s">
        <v>602</v>
      </c>
      <c r="AE122" s="25" t="s">
        <v>601</v>
      </c>
      <c r="AF122" s="25" t="s">
        <v>339</v>
      </c>
      <c r="AG122" s="25" t="s">
        <v>629</v>
      </c>
      <c r="AH122" s="25" t="s">
        <v>265</v>
      </c>
      <c r="AI122" s="25" t="s">
        <v>649</v>
      </c>
      <c r="AJ122" s="25" t="s">
        <v>492</v>
      </c>
      <c r="AM122" s="25" t="s">
        <v>13</v>
      </c>
      <c r="AN122" s="25" t="s">
        <v>578</v>
      </c>
      <c r="AO122" s="25" t="s">
        <v>13</v>
      </c>
      <c r="AP122" s="25" t="s">
        <v>491</v>
      </c>
      <c r="AQ122" s="25" t="s">
        <v>600</v>
      </c>
      <c r="AR122" s="25">
        <v>184</v>
      </c>
      <c r="AT122" s="25">
        <v>0.46</v>
      </c>
      <c r="BH122" s="25" t="s">
        <v>260</v>
      </c>
      <c r="BI122" s="25">
        <v>1</v>
      </c>
    </row>
    <row r="123" spans="1:61" x14ac:dyDescent="0.55000000000000004">
      <c r="A123" s="25" t="s">
        <v>608</v>
      </c>
      <c r="B123" s="25" t="s">
        <v>607</v>
      </c>
      <c r="C123" s="25" t="s">
        <v>114</v>
      </c>
      <c r="D123" s="25" t="s">
        <v>276</v>
      </c>
      <c r="E123" s="25" t="s">
        <v>276</v>
      </c>
      <c r="F123" s="25" t="s">
        <v>276</v>
      </c>
      <c r="G123" s="25" t="s">
        <v>276</v>
      </c>
      <c r="H123" s="25" t="s">
        <v>278</v>
      </c>
      <c r="J123" s="25" t="s">
        <v>278</v>
      </c>
      <c r="L123" s="25" t="s">
        <v>276</v>
      </c>
      <c r="M123" s="25" t="s">
        <v>276</v>
      </c>
      <c r="N123" s="25" t="s">
        <v>606</v>
      </c>
      <c r="O123" s="25" t="s">
        <v>278</v>
      </c>
      <c r="P123" s="25" t="s">
        <v>605</v>
      </c>
      <c r="Q123" s="25" t="s">
        <v>1038</v>
      </c>
      <c r="R123" s="25" t="s">
        <v>712</v>
      </c>
      <c r="S123" s="25" t="s">
        <v>603</v>
      </c>
      <c r="T123" s="25" t="s">
        <v>37</v>
      </c>
      <c r="U123" s="25" t="s">
        <v>74</v>
      </c>
      <c r="V123" s="25" t="s">
        <v>86</v>
      </c>
      <c r="W123" s="25" t="s">
        <v>271</v>
      </c>
      <c r="Y123" s="25" t="s">
        <v>9</v>
      </c>
      <c r="Z123" s="25" t="s">
        <v>270</v>
      </c>
      <c r="AA123" s="25" t="s">
        <v>95</v>
      </c>
      <c r="AB123" s="25" t="s">
        <v>95</v>
      </c>
      <c r="AC123" s="25" t="s">
        <v>465</v>
      </c>
      <c r="AD123" s="25" t="s">
        <v>602</v>
      </c>
      <c r="AE123" s="25" t="s">
        <v>601</v>
      </c>
      <c r="AF123" s="25" t="s">
        <v>300</v>
      </c>
      <c r="AG123" s="25" t="s">
        <v>299</v>
      </c>
      <c r="AH123" s="25" t="s">
        <v>265</v>
      </c>
      <c r="AI123" s="25" t="s">
        <v>9</v>
      </c>
      <c r="AJ123" s="25" t="s">
        <v>492</v>
      </c>
      <c r="AM123" s="25" t="s">
        <v>13</v>
      </c>
      <c r="AN123" s="25" t="s">
        <v>578</v>
      </c>
      <c r="AO123" s="25" t="s">
        <v>13</v>
      </c>
      <c r="AP123" s="25" t="s">
        <v>9</v>
      </c>
      <c r="AQ123" s="25" t="s">
        <v>600</v>
      </c>
      <c r="AR123" s="25">
        <v>186</v>
      </c>
      <c r="BH123" s="25" t="s">
        <v>1037</v>
      </c>
      <c r="BI123" s="25">
        <v>1</v>
      </c>
    </row>
    <row r="124" spans="1:61" x14ac:dyDescent="0.55000000000000004">
      <c r="A124" s="25" t="s">
        <v>598</v>
      </c>
      <c r="B124" s="25" t="s">
        <v>597</v>
      </c>
      <c r="C124" s="25" t="s">
        <v>596</v>
      </c>
      <c r="D124" s="25" t="s">
        <v>276</v>
      </c>
      <c r="E124" s="25" t="s">
        <v>276</v>
      </c>
      <c r="F124" s="25" t="s">
        <v>276</v>
      </c>
      <c r="G124" s="25" t="s">
        <v>276</v>
      </c>
      <c r="H124" s="25" t="s">
        <v>278</v>
      </c>
      <c r="J124" s="25" t="s">
        <v>278</v>
      </c>
      <c r="L124" s="25" t="s">
        <v>276</v>
      </c>
      <c r="M124" s="25" t="s">
        <v>276</v>
      </c>
      <c r="N124" s="25" t="s">
        <v>595</v>
      </c>
      <c r="O124" s="25" t="s">
        <v>278</v>
      </c>
      <c r="P124" s="25" t="s">
        <v>594</v>
      </c>
      <c r="Q124" s="25" t="s">
        <v>1036</v>
      </c>
      <c r="R124" s="25" t="s">
        <v>592</v>
      </c>
      <c r="T124" s="25" t="s">
        <v>591</v>
      </c>
      <c r="U124" s="25" t="s">
        <v>209</v>
      </c>
      <c r="V124" s="25" t="s">
        <v>86</v>
      </c>
      <c r="W124" s="25" t="s">
        <v>590</v>
      </c>
      <c r="X124" s="25" t="s">
        <v>589</v>
      </c>
      <c r="Y124" s="25" t="s">
        <v>332</v>
      </c>
      <c r="Z124" s="25" t="s">
        <v>270</v>
      </c>
      <c r="AA124" s="25" t="s">
        <v>346</v>
      </c>
      <c r="AB124" s="25" t="s">
        <v>346</v>
      </c>
      <c r="AC124" s="25" t="s">
        <v>588</v>
      </c>
      <c r="AD124" s="25" t="s">
        <v>587</v>
      </c>
      <c r="AE124" s="25" t="s">
        <v>586</v>
      </c>
      <c r="AF124" s="25" t="s">
        <v>352</v>
      </c>
      <c r="AG124" s="25" t="s">
        <v>86</v>
      </c>
      <c r="AH124" s="25" t="s">
        <v>265</v>
      </c>
      <c r="AI124" s="25" t="s">
        <v>709</v>
      </c>
      <c r="AJ124" s="25" t="s">
        <v>264</v>
      </c>
      <c r="AL124" s="25">
        <v>0.08</v>
      </c>
      <c r="AM124" s="25" t="s">
        <v>85</v>
      </c>
      <c r="AN124" s="25" t="s">
        <v>584</v>
      </c>
      <c r="AO124" s="25" t="s">
        <v>85</v>
      </c>
      <c r="AP124" s="25" t="s">
        <v>332</v>
      </c>
      <c r="AR124" s="25">
        <v>358</v>
      </c>
      <c r="AS124" s="25">
        <v>0.28000000000000003</v>
      </c>
      <c r="AU124" s="25">
        <v>5.3333333333333302E-2</v>
      </c>
      <c r="BH124" s="25" t="s">
        <v>260</v>
      </c>
      <c r="BI124" s="25">
        <v>0</v>
      </c>
    </row>
    <row r="125" spans="1:61" x14ac:dyDescent="0.55000000000000004">
      <c r="A125" s="25" t="s">
        <v>608</v>
      </c>
      <c r="B125" s="25" t="s">
        <v>607</v>
      </c>
      <c r="C125" s="25" t="s">
        <v>114</v>
      </c>
      <c r="D125" s="25" t="s">
        <v>276</v>
      </c>
      <c r="E125" s="25" t="s">
        <v>276</v>
      </c>
      <c r="F125" s="25" t="s">
        <v>276</v>
      </c>
      <c r="G125" s="25" t="s">
        <v>276</v>
      </c>
      <c r="H125" s="25" t="s">
        <v>278</v>
      </c>
      <c r="J125" s="25" t="s">
        <v>278</v>
      </c>
      <c r="L125" s="25" t="s">
        <v>276</v>
      </c>
      <c r="M125" s="25" t="s">
        <v>276</v>
      </c>
      <c r="N125" s="25" t="s">
        <v>606</v>
      </c>
      <c r="O125" s="25" t="s">
        <v>278</v>
      </c>
      <c r="P125" s="25" t="s">
        <v>605</v>
      </c>
      <c r="Q125" s="25" t="s">
        <v>1035</v>
      </c>
      <c r="R125" s="25" t="s">
        <v>38</v>
      </c>
      <c r="S125" s="25" t="s">
        <v>603</v>
      </c>
      <c r="T125" s="25" t="s">
        <v>37</v>
      </c>
      <c r="U125" s="25" t="s">
        <v>74</v>
      </c>
      <c r="V125" s="25" t="s">
        <v>86</v>
      </c>
      <c r="W125" s="25" t="s">
        <v>271</v>
      </c>
      <c r="Y125" s="25" t="s">
        <v>9</v>
      </c>
      <c r="Z125" s="25" t="s">
        <v>270</v>
      </c>
      <c r="AA125" s="25" t="s">
        <v>95</v>
      </c>
      <c r="AB125" s="25" t="s">
        <v>95</v>
      </c>
      <c r="AC125" s="25" t="s">
        <v>465</v>
      </c>
      <c r="AD125" s="25" t="s">
        <v>602</v>
      </c>
      <c r="AE125" s="25" t="s">
        <v>601</v>
      </c>
      <c r="AF125" s="25" t="s">
        <v>300</v>
      </c>
      <c r="AG125" s="25" t="s">
        <v>299</v>
      </c>
      <c r="AH125" s="25" t="s">
        <v>265</v>
      </c>
      <c r="AI125" s="25" t="s">
        <v>9</v>
      </c>
      <c r="AJ125" s="25" t="s">
        <v>492</v>
      </c>
      <c r="AM125" s="25" t="s">
        <v>13</v>
      </c>
      <c r="AN125" s="25" t="s">
        <v>578</v>
      </c>
      <c r="AO125" s="25" t="s">
        <v>13</v>
      </c>
      <c r="AP125" s="25" t="s">
        <v>9</v>
      </c>
      <c r="AQ125" s="25" t="s">
        <v>600</v>
      </c>
      <c r="AR125" s="25">
        <v>189</v>
      </c>
      <c r="BH125" s="25" t="s">
        <v>827</v>
      </c>
      <c r="BI125" s="25">
        <v>1</v>
      </c>
    </row>
    <row r="126" spans="1:61" x14ac:dyDescent="0.55000000000000004">
      <c r="A126" s="25" t="s">
        <v>660</v>
      </c>
      <c r="B126" s="25" t="s">
        <v>659</v>
      </c>
      <c r="C126" s="25" t="s">
        <v>24</v>
      </c>
      <c r="D126" s="25" t="s">
        <v>276</v>
      </c>
      <c r="E126" s="25" t="s">
        <v>276</v>
      </c>
      <c r="F126" s="25" t="s">
        <v>276</v>
      </c>
      <c r="G126" s="25" t="s">
        <v>276</v>
      </c>
      <c r="H126" s="25" t="s">
        <v>278</v>
      </c>
      <c r="J126" s="25" t="s">
        <v>276</v>
      </c>
      <c r="K126" s="25" t="s">
        <v>278</v>
      </c>
      <c r="L126" s="25" t="s">
        <v>278</v>
      </c>
      <c r="M126" s="25" t="s">
        <v>276</v>
      </c>
      <c r="N126" s="25" t="s">
        <v>658</v>
      </c>
      <c r="O126" s="25" t="s">
        <v>278</v>
      </c>
      <c r="P126" s="25" t="s">
        <v>86</v>
      </c>
      <c r="Q126" s="25" t="s">
        <v>1034</v>
      </c>
      <c r="R126" s="25" t="s">
        <v>498</v>
      </c>
      <c r="T126" s="25" t="s">
        <v>53</v>
      </c>
      <c r="U126" s="25" t="s">
        <v>427</v>
      </c>
      <c r="V126" s="25" t="s">
        <v>86</v>
      </c>
      <c r="W126" s="25" t="s">
        <v>271</v>
      </c>
      <c r="Y126" s="25" t="s">
        <v>9</v>
      </c>
      <c r="Z126" s="25" t="s">
        <v>270</v>
      </c>
      <c r="AA126" s="25" t="s">
        <v>114</v>
      </c>
      <c r="AB126" s="25" t="s">
        <v>24</v>
      </c>
      <c r="AC126" s="25" t="s">
        <v>656</v>
      </c>
      <c r="AD126" s="25" t="s">
        <v>1033</v>
      </c>
      <c r="AE126" s="25" t="s">
        <v>654</v>
      </c>
      <c r="AF126" s="25" t="s">
        <v>283</v>
      </c>
      <c r="AG126" s="25" t="s">
        <v>282</v>
      </c>
      <c r="AH126" s="25" t="s">
        <v>265</v>
      </c>
      <c r="AI126" s="25" t="s">
        <v>9</v>
      </c>
      <c r="AJ126" s="25" t="s">
        <v>264</v>
      </c>
      <c r="AM126" s="25" t="s">
        <v>652</v>
      </c>
      <c r="AN126" s="25" t="s">
        <v>653</v>
      </c>
      <c r="AO126" s="25" t="s">
        <v>652</v>
      </c>
      <c r="AP126" s="25" t="s">
        <v>398</v>
      </c>
      <c r="AQ126" s="25" t="s">
        <v>651</v>
      </c>
      <c r="AR126" s="25">
        <v>449</v>
      </c>
      <c r="AT126" s="25">
        <v>5.7</v>
      </c>
      <c r="BH126" s="25" t="s">
        <v>260</v>
      </c>
      <c r="BI126" s="25">
        <v>1</v>
      </c>
    </row>
    <row r="127" spans="1:61" x14ac:dyDescent="0.55000000000000004">
      <c r="A127" s="25" t="s">
        <v>660</v>
      </c>
      <c r="B127" s="25" t="s">
        <v>659</v>
      </c>
      <c r="C127" s="25" t="s">
        <v>24</v>
      </c>
      <c r="D127" s="25" t="s">
        <v>276</v>
      </c>
      <c r="E127" s="25" t="s">
        <v>276</v>
      </c>
      <c r="F127" s="25" t="s">
        <v>276</v>
      </c>
      <c r="G127" s="25" t="s">
        <v>276</v>
      </c>
      <c r="H127" s="25" t="s">
        <v>278</v>
      </c>
      <c r="J127" s="25" t="s">
        <v>276</v>
      </c>
      <c r="K127" s="25" t="s">
        <v>278</v>
      </c>
      <c r="L127" s="25" t="s">
        <v>278</v>
      </c>
      <c r="M127" s="25" t="s">
        <v>276</v>
      </c>
      <c r="N127" s="25" t="s">
        <v>658</v>
      </c>
      <c r="O127" s="25" t="s">
        <v>278</v>
      </c>
      <c r="P127" s="25" t="s">
        <v>86</v>
      </c>
      <c r="Q127" s="25" t="s">
        <v>1034</v>
      </c>
      <c r="R127" s="25" t="s">
        <v>498</v>
      </c>
      <c r="T127" s="25" t="s">
        <v>53</v>
      </c>
      <c r="U127" s="25" t="s">
        <v>427</v>
      </c>
      <c r="V127" s="25" t="s">
        <v>86</v>
      </c>
      <c r="W127" s="25" t="s">
        <v>271</v>
      </c>
      <c r="Y127" s="25" t="s">
        <v>9</v>
      </c>
      <c r="Z127" s="25" t="s">
        <v>270</v>
      </c>
      <c r="AA127" s="25" t="s">
        <v>114</v>
      </c>
      <c r="AB127" s="25" t="s">
        <v>24</v>
      </c>
      <c r="AC127" s="25" t="s">
        <v>656</v>
      </c>
      <c r="AD127" s="25" t="s">
        <v>1033</v>
      </c>
      <c r="AE127" s="25" t="s">
        <v>654</v>
      </c>
      <c r="AF127" s="25" t="s">
        <v>421</v>
      </c>
      <c r="AG127" s="25" t="s">
        <v>420</v>
      </c>
      <c r="AH127" s="25" t="s">
        <v>265</v>
      </c>
      <c r="AI127" s="25" t="s">
        <v>9</v>
      </c>
      <c r="AJ127" s="25" t="s">
        <v>264</v>
      </c>
      <c r="AM127" s="25" t="s">
        <v>652</v>
      </c>
      <c r="AN127" s="25" t="s">
        <v>653</v>
      </c>
      <c r="AO127" s="25" t="s">
        <v>652</v>
      </c>
      <c r="AP127" s="25" t="s">
        <v>398</v>
      </c>
      <c r="AQ127" s="25" t="s">
        <v>651</v>
      </c>
      <c r="AR127" s="25">
        <v>450</v>
      </c>
      <c r="AT127" s="25">
        <v>0.4</v>
      </c>
      <c r="BH127" s="25" t="s">
        <v>260</v>
      </c>
      <c r="BI127" s="25">
        <v>1</v>
      </c>
    </row>
    <row r="128" spans="1:61" x14ac:dyDescent="0.55000000000000004">
      <c r="A128" s="25" t="s">
        <v>660</v>
      </c>
      <c r="B128" s="25" t="s">
        <v>659</v>
      </c>
      <c r="C128" s="25" t="s">
        <v>24</v>
      </c>
      <c r="D128" s="25" t="s">
        <v>276</v>
      </c>
      <c r="E128" s="25" t="s">
        <v>276</v>
      </c>
      <c r="F128" s="25" t="s">
        <v>276</v>
      </c>
      <c r="G128" s="25" t="s">
        <v>276</v>
      </c>
      <c r="H128" s="25" t="s">
        <v>278</v>
      </c>
      <c r="J128" s="25" t="s">
        <v>276</v>
      </c>
      <c r="K128" s="25" t="s">
        <v>278</v>
      </c>
      <c r="L128" s="25" t="s">
        <v>278</v>
      </c>
      <c r="M128" s="25" t="s">
        <v>276</v>
      </c>
      <c r="N128" s="25" t="s">
        <v>658</v>
      </c>
      <c r="O128" s="25" t="s">
        <v>278</v>
      </c>
      <c r="P128" s="25" t="s">
        <v>86</v>
      </c>
      <c r="Q128" s="25" t="s">
        <v>1034</v>
      </c>
      <c r="R128" s="25" t="s">
        <v>498</v>
      </c>
      <c r="T128" s="25" t="s">
        <v>53</v>
      </c>
      <c r="U128" s="25" t="s">
        <v>427</v>
      </c>
      <c r="V128" s="25" t="s">
        <v>86</v>
      </c>
      <c r="W128" s="25" t="s">
        <v>271</v>
      </c>
      <c r="Y128" s="25" t="s">
        <v>9</v>
      </c>
      <c r="Z128" s="25" t="s">
        <v>270</v>
      </c>
      <c r="AA128" s="25" t="s">
        <v>114</v>
      </c>
      <c r="AB128" s="25" t="s">
        <v>24</v>
      </c>
      <c r="AC128" s="25" t="s">
        <v>656</v>
      </c>
      <c r="AD128" s="25" t="s">
        <v>1033</v>
      </c>
      <c r="AE128" s="25" t="s">
        <v>654</v>
      </c>
      <c r="AF128" s="25" t="s">
        <v>414</v>
      </c>
      <c r="AG128" s="25" t="s">
        <v>413</v>
      </c>
      <c r="AH128" s="25" t="s">
        <v>265</v>
      </c>
      <c r="AI128" s="25" t="s">
        <v>9</v>
      </c>
      <c r="AJ128" s="25" t="s">
        <v>264</v>
      </c>
      <c r="AM128" s="25" t="s">
        <v>652</v>
      </c>
      <c r="AN128" s="25" t="s">
        <v>653</v>
      </c>
      <c r="AO128" s="25" t="s">
        <v>652</v>
      </c>
      <c r="AP128" s="25" t="s">
        <v>398</v>
      </c>
      <c r="AQ128" s="25" t="s">
        <v>651</v>
      </c>
      <c r="AR128" s="25">
        <v>451</v>
      </c>
      <c r="AT128" s="25">
        <v>1.8</v>
      </c>
      <c r="BH128" s="25" t="s">
        <v>260</v>
      </c>
      <c r="BI128" s="25">
        <v>1</v>
      </c>
    </row>
    <row r="129" spans="1:61" x14ac:dyDescent="0.55000000000000004">
      <c r="A129" s="25" t="s">
        <v>660</v>
      </c>
      <c r="B129" s="25" t="s">
        <v>659</v>
      </c>
      <c r="C129" s="25" t="s">
        <v>24</v>
      </c>
      <c r="D129" s="25" t="s">
        <v>276</v>
      </c>
      <c r="E129" s="25" t="s">
        <v>276</v>
      </c>
      <c r="F129" s="25" t="s">
        <v>276</v>
      </c>
      <c r="G129" s="25" t="s">
        <v>276</v>
      </c>
      <c r="H129" s="25" t="s">
        <v>278</v>
      </c>
      <c r="J129" s="25" t="s">
        <v>276</v>
      </c>
      <c r="K129" s="25" t="s">
        <v>278</v>
      </c>
      <c r="L129" s="25" t="s">
        <v>278</v>
      </c>
      <c r="M129" s="25" t="s">
        <v>276</v>
      </c>
      <c r="N129" s="25" t="s">
        <v>658</v>
      </c>
      <c r="O129" s="25" t="s">
        <v>278</v>
      </c>
      <c r="P129" s="25" t="s">
        <v>86</v>
      </c>
      <c r="Q129" s="25" t="s">
        <v>1034</v>
      </c>
      <c r="R129" s="25" t="s">
        <v>498</v>
      </c>
      <c r="T129" s="25" t="s">
        <v>53</v>
      </c>
      <c r="U129" s="25" t="s">
        <v>427</v>
      </c>
      <c r="V129" s="25" t="s">
        <v>86</v>
      </c>
      <c r="W129" s="25" t="s">
        <v>271</v>
      </c>
      <c r="Y129" s="25" t="s">
        <v>9</v>
      </c>
      <c r="Z129" s="25" t="s">
        <v>270</v>
      </c>
      <c r="AA129" s="25" t="s">
        <v>114</v>
      </c>
      <c r="AB129" s="25" t="s">
        <v>24</v>
      </c>
      <c r="AC129" s="25" t="s">
        <v>656</v>
      </c>
      <c r="AD129" s="25" t="s">
        <v>1033</v>
      </c>
      <c r="AE129" s="25" t="s">
        <v>654</v>
      </c>
      <c r="AF129" s="25" t="s">
        <v>267</v>
      </c>
      <c r="AG129" s="25" t="s">
        <v>266</v>
      </c>
      <c r="AH129" s="25" t="s">
        <v>265</v>
      </c>
      <c r="AI129" s="25" t="s">
        <v>9</v>
      </c>
      <c r="AJ129" s="25" t="s">
        <v>264</v>
      </c>
      <c r="AM129" s="25" t="s">
        <v>652</v>
      </c>
      <c r="AN129" s="25" t="s">
        <v>653</v>
      </c>
      <c r="AO129" s="25" t="s">
        <v>652</v>
      </c>
      <c r="AP129" s="25" t="s">
        <v>398</v>
      </c>
      <c r="AQ129" s="25" t="s">
        <v>651</v>
      </c>
      <c r="AR129" s="25">
        <v>452</v>
      </c>
      <c r="AT129" s="25">
        <v>13</v>
      </c>
      <c r="BH129" s="25" t="s">
        <v>260</v>
      </c>
      <c r="BI129" s="25">
        <v>1</v>
      </c>
    </row>
    <row r="130" spans="1:61" x14ac:dyDescent="0.55000000000000004">
      <c r="A130" s="25" t="s">
        <v>608</v>
      </c>
      <c r="B130" s="25" t="s">
        <v>607</v>
      </c>
      <c r="C130" s="25" t="s">
        <v>114</v>
      </c>
      <c r="D130" s="25" t="s">
        <v>276</v>
      </c>
      <c r="E130" s="25" t="s">
        <v>276</v>
      </c>
      <c r="F130" s="25" t="s">
        <v>276</v>
      </c>
      <c r="G130" s="25" t="s">
        <v>276</v>
      </c>
      <c r="H130" s="25" t="s">
        <v>278</v>
      </c>
      <c r="J130" s="25" t="s">
        <v>278</v>
      </c>
      <c r="L130" s="25" t="s">
        <v>276</v>
      </c>
      <c r="M130" s="25" t="s">
        <v>276</v>
      </c>
      <c r="N130" s="25" t="s">
        <v>606</v>
      </c>
      <c r="O130" s="25" t="s">
        <v>278</v>
      </c>
      <c r="P130" s="25" t="s">
        <v>605</v>
      </c>
      <c r="Q130" s="25" t="s">
        <v>1032</v>
      </c>
      <c r="R130" s="25" t="s">
        <v>38</v>
      </c>
      <c r="S130" s="25" t="s">
        <v>603</v>
      </c>
      <c r="T130" s="25" t="s">
        <v>37</v>
      </c>
      <c r="U130" s="25" t="s">
        <v>74</v>
      </c>
      <c r="V130" s="25" t="s">
        <v>86</v>
      </c>
      <c r="W130" s="25" t="s">
        <v>271</v>
      </c>
      <c r="Y130" s="25" t="s">
        <v>9</v>
      </c>
      <c r="Z130" s="25" t="s">
        <v>270</v>
      </c>
      <c r="AA130" s="25" t="s">
        <v>95</v>
      </c>
      <c r="AB130" s="25" t="s">
        <v>95</v>
      </c>
      <c r="AC130" s="25" t="s">
        <v>465</v>
      </c>
      <c r="AD130" s="25" t="s">
        <v>602</v>
      </c>
      <c r="AE130" s="25" t="s">
        <v>601</v>
      </c>
      <c r="AF130" s="25" t="s">
        <v>300</v>
      </c>
      <c r="AG130" s="25" t="s">
        <v>299</v>
      </c>
      <c r="AH130" s="25" t="s">
        <v>265</v>
      </c>
      <c r="AI130" s="25" t="s">
        <v>9</v>
      </c>
      <c r="AJ130" s="25" t="s">
        <v>492</v>
      </c>
      <c r="AM130" s="25" t="s">
        <v>13</v>
      </c>
      <c r="AN130" s="25" t="s">
        <v>578</v>
      </c>
      <c r="AO130" s="25" t="s">
        <v>13</v>
      </c>
      <c r="AP130" s="25" t="s">
        <v>9</v>
      </c>
      <c r="AQ130" s="25" t="s">
        <v>600</v>
      </c>
      <c r="AR130" s="25">
        <v>195</v>
      </c>
      <c r="BH130" s="25" t="s">
        <v>711</v>
      </c>
      <c r="BI130" s="25">
        <v>1</v>
      </c>
    </row>
    <row r="131" spans="1:61" x14ac:dyDescent="0.55000000000000004">
      <c r="A131" s="25" t="s">
        <v>660</v>
      </c>
      <c r="B131" s="25" t="s">
        <v>659</v>
      </c>
      <c r="C131" s="25" t="s">
        <v>24</v>
      </c>
      <c r="D131" s="25" t="s">
        <v>276</v>
      </c>
      <c r="E131" s="25" t="s">
        <v>276</v>
      </c>
      <c r="F131" s="25" t="s">
        <v>276</v>
      </c>
      <c r="G131" s="25" t="s">
        <v>276</v>
      </c>
      <c r="H131" s="25" t="s">
        <v>278</v>
      </c>
      <c r="J131" s="25" t="s">
        <v>276</v>
      </c>
      <c r="K131" s="25" t="s">
        <v>278</v>
      </c>
      <c r="L131" s="25" t="s">
        <v>278</v>
      </c>
      <c r="M131" s="25" t="s">
        <v>276</v>
      </c>
      <c r="N131" s="25" t="s">
        <v>658</v>
      </c>
      <c r="O131" s="25" t="s">
        <v>278</v>
      </c>
      <c r="P131" s="25" t="s">
        <v>86</v>
      </c>
      <c r="Q131" s="25" t="s">
        <v>1031</v>
      </c>
      <c r="R131" s="25" t="s">
        <v>498</v>
      </c>
      <c r="T131" s="25" t="s">
        <v>53</v>
      </c>
      <c r="U131" s="25" t="s">
        <v>427</v>
      </c>
      <c r="V131" s="25" t="s">
        <v>86</v>
      </c>
      <c r="W131" s="25" t="s">
        <v>271</v>
      </c>
      <c r="Y131" s="25" t="s">
        <v>9</v>
      </c>
      <c r="Z131" s="25" t="s">
        <v>270</v>
      </c>
      <c r="AA131" s="25" t="s">
        <v>114</v>
      </c>
      <c r="AB131" s="25" t="s">
        <v>24</v>
      </c>
      <c r="AC131" s="25" t="s">
        <v>656</v>
      </c>
      <c r="AD131" s="25" t="s">
        <v>1030</v>
      </c>
      <c r="AE131" s="25" t="s">
        <v>654</v>
      </c>
      <c r="AF131" s="25" t="s">
        <v>283</v>
      </c>
      <c r="AG131" s="25" t="s">
        <v>282</v>
      </c>
      <c r="AH131" s="25" t="s">
        <v>265</v>
      </c>
      <c r="AI131" s="25" t="s">
        <v>9</v>
      </c>
      <c r="AJ131" s="25" t="s">
        <v>264</v>
      </c>
      <c r="AM131" s="25" t="s">
        <v>652</v>
      </c>
      <c r="AN131" s="25" t="s">
        <v>653</v>
      </c>
      <c r="AO131" s="25" t="s">
        <v>652</v>
      </c>
      <c r="AP131" s="25" t="s">
        <v>398</v>
      </c>
      <c r="AQ131" s="25" t="s">
        <v>651</v>
      </c>
      <c r="AR131" s="25">
        <v>453</v>
      </c>
      <c r="AT131" s="25">
        <v>4.0999999999999996</v>
      </c>
      <c r="BH131" s="25" t="s">
        <v>260</v>
      </c>
      <c r="BI131" s="25">
        <v>1</v>
      </c>
    </row>
    <row r="132" spans="1:61" x14ac:dyDescent="0.55000000000000004">
      <c r="A132" s="25" t="s">
        <v>660</v>
      </c>
      <c r="B132" s="25" t="s">
        <v>659</v>
      </c>
      <c r="C132" s="25" t="s">
        <v>24</v>
      </c>
      <c r="D132" s="25" t="s">
        <v>276</v>
      </c>
      <c r="E132" s="25" t="s">
        <v>276</v>
      </c>
      <c r="F132" s="25" t="s">
        <v>276</v>
      </c>
      <c r="G132" s="25" t="s">
        <v>276</v>
      </c>
      <c r="H132" s="25" t="s">
        <v>278</v>
      </c>
      <c r="J132" s="25" t="s">
        <v>276</v>
      </c>
      <c r="K132" s="25" t="s">
        <v>278</v>
      </c>
      <c r="L132" s="25" t="s">
        <v>278</v>
      </c>
      <c r="M132" s="25" t="s">
        <v>276</v>
      </c>
      <c r="N132" s="25" t="s">
        <v>658</v>
      </c>
      <c r="O132" s="25" t="s">
        <v>278</v>
      </c>
      <c r="P132" s="25" t="s">
        <v>86</v>
      </c>
      <c r="Q132" s="25" t="s">
        <v>1031</v>
      </c>
      <c r="R132" s="25" t="s">
        <v>498</v>
      </c>
      <c r="T132" s="25" t="s">
        <v>53</v>
      </c>
      <c r="U132" s="25" t="s">
        <v>427</v>
      </c>
      <c r="V132" s="25" t="s">
        <v>86</v>
      </c>
      <c r="W132" s="25" t="s">
        <v>271</v>
      </c>
      <c r="Y132" s="25" t="s">
        <v>9</v>
      </c>
      <c r="Z132" s="25" t="s">
        <v>270</v>
      </c>
      <c r="AA132" s="25" t="s">
        <v>114</v>
      </c>
      <c r="AB132" s="25" t="s">
        <v>24</v>
      </c>
      <c r="AC132" s="25" t="s">
        <v>656</v>
      </c>
      <c r="AD132" s="25" t="s">
        <v>1030</v>
      </c>
      <c r="AE132" s="25" t="s">
        <v>654</v>
      </c>
      <c r="AF132" s="25" t="s">
        <v>414</v>
      </c>
      <c r="AG132" s="25" t="s">
        <v>413</v>
      </c>
      <c r="AH132" s="25" t="s">
        <v>265</v>
      </c>
      <c r="AI132" s="25" t="s">
        <v>9</v>
      </c>
      <c r="AJ132" s="25" t="s">
        <v>264</v>
      </c>
      <c r="AM132" s="25" t="s">
        <v>652</v>
      </c>
      <c r="AN132" s="25" t="s">
        <v>653</v>
      </c>
      <c r="AO132" s="25" t="s">
        <v>652</v>
      </c>
      <c r="AP132" s="25" t="s">
        <v>398</v>
      </c>
      <c r="AQ132" s="25" t="s">
        <v>651</v>
      </c>
      <c r="AR132" s="25">
        <v>455</v>
      </c>
      <c r="AT132" s="25">
        <v>9.9</v>
      </c>
      <c r="BH132" s="25" t="s">
        <v>260</v>
      </c>
      <c r="BI132" s="25">
        <v>1</v>
      </c>
    </row>
    <row r="133" spans="1:61" x14ac:dyDescent="0.55000000000000004">
      <c r="A133" s="25" t="s">
        <v>660</v>
      </c>
      <c r="B133" s="25" t="s">
        <v>659</v>
      </c>
      <c r="C133" s="25" t="s">
        <v>24</v>
      </c>
      <c r="D133" s="25" t="s">
        <v>276</v>
      </c>
      <c r="E133" s="25" t="s">
        <v>276</v>
      </c>
      <c r="F133" s="25" t="s">
        <v>276</v>
      </c>
      <c r="G133" s="25" t="s">
        <v>276</v>
      </c>
      <c r="H133" s="25" t="s">
        <v>278</v>
      </c>
      <c r="J133" s="25" t="s">
        <v>276</v>
      </c>
      <c r="K133" s="25" t="s">
        <v>278</v>
      </c>
      <c r="L133" s="25" t="s">
        <v>278</v>
      </c>
      <c r="M133" s="25" t="s">
        <v>276</v>
      </c>
      <c r="N133" s="25" t="s">
        <v>658</v>
      </c>
      <c r="O133" s="25" t="s">
        <v>278</v>
      </c>
      <c r="P133" s="25" t="s">
        <v>86</v>
      </c>
      <c r="Q133" s="25" t="s">
        <v>1031</v>
      </c>
      <c r="R133" s="25" t="s">
        <v>498</v>
      </c>
      <c r="T133" s="25" t="s">
        <v>53</v>
      </c>
      <c r="U133" s="25" t="s">
        <v>427</v>
      </c>
      <c r="V133" s="25" t="s">
        <v>86</v>
      </c>
      <c r="W133" s="25" t="s">
        <v>271</v>
      </c>
      <c r="Y133" s="25" t="s">
        <v>9</v>
      </c>
      <c r="Z133" s="25" t="s">
        <v>270</v>
      </c>
      <c r="AA133" s="25" t="s">
        <v>114</v>
      </c>
      <c r="AB133" s="25" t="s">
        <v>24</v>
      </c>
      <c r="AC133" s="25" t="s">
        <v>656</v>
      </c>
      <c r="AD133" s="25" t="s">
        <v>1030</v>
      </c>
      <c r="AE133" s="25" t="s">
        <v>654</v>
      </c>
      <c r="AF133" s="25" t="s">
        <v>267</v>
      </c>
      <c r="AG133" s="25" t="s">
        <v>266</v>
      </c>
      <c r="AH133" s="25" t="s">
        <v>265</v>
      </c>
      <c r="AI133" s="25" t="s">
        <v>9</v>
      </c>
      <c r="AJ133" s="25" t="s">
        <v>264</v>
      </c>
      <c r="AM133" s="25" t="s">
        <v>652</v>
      </c>
      <c r="AN133" s="25" t="s">
        <v>653</v>
      </c>
      <c r="AO133" s="25" t="s">
        <v>652</v>
      </c>
      <c r="AP133" s="25" t="s">
        <v>398</v>
      </c>
      <c r="AQ133" s="25" t="s">
        <v>651</v>
      </c>
      <c r="AR133" s="25">
        <v>456</v>
      </c>
      <c r="AT133" s="25">
        <v>15</v>
      </c>
      <c r="BH133" s="25" t="s">
        <v>260</v>
      </c>
      <c r="BI133" s="25">
        <v>1</v>
      </c>
    </row>
    <row r="134" spans="1:61" x14ac:dyDescent="0.55000000000000004">
      <c r="A134" s="25" t="s">
        <v>608</v>
      </c>
      <c r="B134" s="25" t="s">
        <v>607</v>
      </c>
      <c r="C134" s="25" t="s">
        <v>114</v>
      </c>
      <c r="D134" s="25" t="s">
        <v>276</v>
      </c>
      <c r="E134" s="25" t="s">
        <v>276</v>
      </c>
      <c r="F134" s="25" t="s">
        <v>276</v>
      </c>
      <c r="G134" s="25" t="s">
        <v>276</v>
      </c>
      <c r="H134" s="25" t="s">
        <v>278</v>
      </c>
      <c r="J134" s="25" t="s">
        <v>278</v>
      </c>
      <c r="L134" s="25" t="s">
        <v>276</v>
      </c>
      <c r="M134" s="25" t="s">
        <v>276</v>
      </c>
      <c r="N134" s="25" t="s">
        <v>606</v>
      </c>
      <c r="O134" s="25" t="s">
        <v>278</v>
      </c>
      <c r="P134" s="25" t="s">
        <v>605</v>
      </c>
      <c r="Q134" s="25" t="s">
        <v>1028</v>
      </c>
      <c r="R134" s="25" t="s">
        <v>38</v>
      </c>
      <c r="S134" s="25" t="s">
        <v>603</v>
      </c>
      <c r="T134" s="25" t="s">
        <v>37</v>
      </c>
      <c r="U134" s="25" t="s">
        <v>74</v>
      </c>
      <c r="V134" s="25" t="s">
        <v>86</v>
      </c>
      <c r="W134" s="25" t="s">
        <v>271</v>
      </c>
      <c r="Y134" s="25" t="s">
        <v>9</v>
      </c>
      <c r="Z134" s="25" t="s">
        <v>270</v>
      </c>
      <c r="AA134" s="25" t="s">
        <v>95</v>
      </c>
      <c r="AB134" s="25" t="s">
        <v>95</v>
      </c>
      <c r="AC134" s="25" t="s">
        <v>465</v>
      </c>
      <c r="AD134" s="25" t="s">
        <v>602</v>
      </c>
      <c r="AE134" s="25" t="s">
        <v>601</v>
      </c>
      <c r="AF134" s="25" t="s">
        <v>300</v>
      </c>
      <c r="AG134" s="25" t="s">
        <v>299</v>
      </c>
      <c r="AH134" s="25" t="s">
        <v>265</v>
      </c>
      <c r="AI134" s="25" t="s">
        <v>9</v>
      </c>
      <c r="AJ134" s="25" t="s">
        <v>492</v>
      </c>
      <c r="AM134" s="25" t="s">
        <v>13</v>
      </c>
      <c r="AN134" s="25" t="s">
        <v>578</v>
      </c>
      <c r="AO134" s="25" t="s">
        <v>13</v>
      </c>
      <c r="AP134" s="25" t="s">
        <v>9</v>
      </c>
      <c r="AQ134" s="25" t="s">
        <v>600</v>
      </c>
      <c r="AR134" s="25">
        <v>198</v>
      </c>
      <c r="BH134" s="25" t="s">
        <v>1029</v>
      </c>
      <c r="BI134" s="25">
        <v>1</v>
      </c>
    </row>
    <row r="135" spans="1:61" x14ac:dyDescent="0.55000000000000004">
      <c r="A135" s="25" t="s">
        <v>608</v>
      </c>
      <c r="B135" s="25" t="s">
        <v>607</v>
      </c>
      <c r="C135" s="25" t="s">
        <v>114</v>
      </c>
      <c r="D135" s="25" t="s">
        <v>276</v>
      </c>
      <c r="E135" s="25" t="s">
        <v>276</v>
      </c>
      <c r="F135" s="25" t="s">
        <v>276</v>
      </c>
      <c r="G135" s="25" t="s">
        <v>276</v>
      </c>
      <c r="H135" s="25" t="s">
        <v>278</v>
      </c>
      <c r="J135" s="25" t="s">
        <v>278</v>
      </c>
      <c r="L135" s="25" t="s">
        <v>276</v>
      </c>
      <c r="M135" s="25" t="s">
        <v>276</v>
      </c>
      <c r="N135" s="25" t="s">
        <v>606</v>
      </c>
      <c r="O135" s="25" t="s">
        <v>278</v>
      </c>
      <c r="P135" s="25" t="s">
        <v>605</v>
      </c>
      <c r="Q135" s="25" t="s">
        <v>1028</v>
      </c>
      <c r="R135" s="25" t="s">
        <v>38</v>
      </c>
      <c r="S135" s="25" t="s">
        <v>603</v>
      </c>
      <c r="T135" s="25" t="s">
        <v>37</v>
      </c>
      <c r="U135" s="25" t="s">
        <v>74</v>
      </c>
      <c r="V135" s="25" t="s">
        <v>86</v>
      </c>
      <c r="W135" s="25" t="s">
        <v>271</v>
      </c>
      <c r="Y135" s="25" t="s">
        <v>9</v>
      </c>
      <c r="Z135" s="25" t="s">
        <v>270</v>
      </c>
      <c r="AA135" s="25" t="s">
        <v>95</v>
      </c>
      <c r="AB135" s="25" t="s">
        <v>95</v>
      </c>
      <c r="AC135" s="25" t="s">
        <v>465</v>
      </c>
      <c r="AD135" s="25" t="s">
        <v>602</v>
      </c>
      <c r="AE135" s="25" t="s">
        <v>601</v>
      </c>
      <c r="AF135" s="25" t="s">
        <v>339</v>
      </c>
      <c r="AG135" s="25" t="s">
        <v>629</v>
      </c>
      <c r="AH135" s="25" t="s">
        <v>265</v>
      </c>
      <c r="AI135" s="25" t="s">
        <v>9</v>
      </c>
      <c r="AJ135" s="25" t="s">
        <v>492</v>
      </c>
      <c r="AM135" s="25" t="s">
        <v>13</v>
      </c>
      <c r="AN135" s="25" t="s">
        <v>578</v>
      </c>
      <c r="AO135" s="25" t="s">
        <v>13</v>
      </c>
      <c r="AP135" s="25" t="s">
        <v>9</v>
      </c>
      <c r="AQ135" s="25" t="s">
        <v>600</v>
      </c>
      <c r="AR135" s="25">
        <v>199</v>
      </c>
      <c r="BH135" s="25" t="s">
        <v>583</v>
      </c>
      <c r="BI135" s="25">
        <v>1</v>
      </c>
    </row>
    <row r="136" spans="1:61" x14ac:dyDescent="0.55000000000000004">
      <c r="A136" s="25" t="s">
        <v>864</v>
      </c>
      <c r="B136" s="25" t="s">
        <v>863</v>
      </c>
      <c r="C136" s="25" t="s">
        <v>81</v>
      </c>
      <c r="D136" s="25" t="s">
        <v>276</v>
      </c>
      <c r="E136" s="25" t="s">
        <v>276</v>
      </c>
      <c r="F136" s="25" t="s">
        <v>276</v>
      </c>
      <c r="G136" s="25" t="s">
        <v>276</v>
      </c>
      <c r="H136" s="25" t="s">
        <v>278</v>
      </c>
      <c r="J136" s="25" t="s">
        <v>278</v>
      </c>
      <c r="L136" s="25" t="s">
        <v>278</v>
      </c>
      <c r="M136" s="25" t="s">
        <v>276</v>
      </c>
      <c r="N136" s="25" t="s">
        <v>862</v>
      </c>
      <c r="O136" s="25" t="s">
        <v>278</v>
      </c>
      <c r="P136" s="25" t="s">
        <v>861</v>
      </c>
      <c r="Q136" s="25" t="s">
        <v>1027</v>
      </c>
      <c r="R136" s="25" t="s">
        <v>115</v>
      </c>
      <c r="T136" s="25" t="s">
        <v>37</v>
      </c>
      <c r="U136" s="25" t="s">
        <v>406</v>
      </c>
      <c r="V136" s="25" t="s">
        <v>86</v>
      </c>
      <c r="W136" s="25" t="s">
        <v>271</v>
      </c>
      <c r="Y136" s="25" t="s">
        <v>86</v>
      </c>
      <c r="Z136" s="25" t="s">
        <v>270</v>
      </c>
      <c r="AA136" s="25" t="s">
        <v>114</v>
      </c>
      <c r="AB136" s="25" t="s">
        <v>114</v>
      </c>
      <c r="AC136" s="25" t="s">
        <v>859</v>
      </c>
      <c r="AD136" s="25" t="s">
        <v>858</v>
      </c>
      <c r="AE136" s="25" t="s">
        <v>857</v>
      </c>
      <c r="AF136" s="25" t="s">
        <v>283</v>
      </c>
      <c r="AG136" s="25" t="s">
        <v>282</v>
      </c>
      <c r="AH136" s="25" t="s">
        <v>265</v>
      </c>
      <c r="AI136" s="25" t="s">
        <v>286</v>
      </c>
      <c r="AJ136" s="25" t="s">
        <v>264</v>
      </c>
      <c r="AM136" s="25" t="s">
        <v>399</v>
      </c>
      <c r="AN136" s="25" t="s">
        <v>856</v>
      </c>
      <c r="AO136" s="25" t="s">
        <v>399</v>
      </c>
      <c r="AP136" s="25" t="s">
        <v>86</v>
      </c>
      <c r="AQ136" s="25" t="s">
        <v>855</v>
      </c>
      <c r="AR136" s="25">
        <v>415</v>
      </c>
      <c r="AS136" s="25">
        <v>0.76</v>
      </c>
      <c r="BH136" s="25" t="s">
        <v>260</v>
      </c>
      <c r="BI136" s="25">
        <v>1</v>
      </c>
    </row>
    <row r="137" spans="1:61" x14ac:dyDescent="0.55000000000000004">
      <c r="A137" s="25" t="s">
        <v>864</v>
      </c>
      <c r="B137" s="25" t="s">
        <v>863</v>
      </c>
      <c r="C137" s="25" t="s">
        <v>81</v>
      </c>
      <c r="D137" s="25" t="s">
        <v>276</v>
      </c>
      <c r="E137" s="25" t="s">
        <v>276</v>
      </c>
      <c r="F137" s="25" t="s">
        <v>276</v>
      </c>
      <c r="G137" s="25" t="s">
        <v>276</v>
      </c>
      <c r="H137" s="25" t="s">
        <v>278</v>
      </c>
      <c r="J137" s="25" t="s">
        <v>278</v>
      </c>
      <c r="L137" s="25" t="s">
        <v>278</v>
      </c>
      <c r="M137" s="25" t="s">
        <v>276</v>
      </c>
      <c r="N137" s="25" t="s">
        <v>862</v>
      </c>
      <c r="O137" s="25" t="s">
        <v>278</v>
      </c>
      <c r="P137" s="25" t="s">
        <v>861</v>
      </c>
      <c r="Q137" s="25" t="s">
        <v>1027</v>
      </c>
      <c r="R137" s="25" t="s">
        <v>115</v>
      </c>
      <c r="T137" s="25" t="s">
        <v>37</v>
      </c>
      <c r="U137" s="25" t="s">
        <v>406</v>
      </c>
      <c r="V137" s="25" t="s">
        <v>86</v>
      </c>
      <c r="W137" s="25" t="s">
        <v>271</v>
      </c>
      <c r="Y137" s="25" t="s">
        <v>86</v>
      </c>
      <c r="Z137" s="25" t="s">
        <v>270</v>
      </c>
      <c r="AA137" s="25" t="s">
        <v>114</v>
      </c>
      <c r="AB137" s="25" t="s">
        <v>114</v>
      </c>
      <c r="AC137" s="25" t="s">
        <v>859</v>
      </c>
      <c r="AD137" s="25" t="s">
        <v>858</v>
      </c>
      <c r="AE137" s="25" t="s">
        <v>857</v>
      </c>
      <c r="AF137" s="25" t="s">
        <v>414</v>
      </c>
      <c r="AG137" s="25" t="s">
        <v>413</v>
      </c>
      <c r="AH137" s="25" t="s">
        <v>265</v>
      </c>
      <c r="AI137" s="25" t="s">
        <v>286</v>
      </c>
      <c r="AJ137" s="25" t="s">
        <v>264</v>
      </c>
      <c r="AM137" s="25" t="s">
        <v>399</v>
      </c>
      <c r="AN137" s="25" t="s">
        <v>856</v>
      </c>
      <c r="AO137" s="25" t="s">
        <v>399</v>
      </c>
      <c r="AP137" s="25" t="s">
        <v>86</v>
      </c>
      <c r="AQ137" s="25" t="s">
        <v>855</v>
      </c>
      <c r="AR137" s="25">
        <v>416</v>
      </c>
      <c r="AS137" s="25">
        <v>8.1</v>
      </c>
      <c r="AU137" s="25">
        <v>7.0000000000000007E-2</v>
      </c>
      <c r="BH137" s="25" t="s">
        <v>260</v>
      </c>
      <c r="BI137" s="25">
        <v>1</v>
      </c>
    </row>
    <row r="138" spans="1:61" x14ac:dyDescent="0.55000000000000004">
      <c r="A138" s="25" t="s">
        <v>864</v>
      </c>
      <c r="B138" s="25" t="s">
        <v>863</v>
      </c>
      <c r="C138" s="25" t="s">
        <v>81</v>
      </c>
      <c r="D138" s="25" t="s">
        <v>276</v>
      </c>
      <c r="E138" s="25" t="s">
        <v>276</v>
      </c>
      <c r="F138" s="25" t="s">
        <v>276</v>
      </c>
      <c r="G138" s="25" t="s">
        <v>276</v>
      </c>
      <c r="H138" s="25" t="s">
        <v>278</v>
      </c>
      <c r="J138" s="25" t="s">
        <v>278</v>
      </c>
      <c r="L138" s="25" t="s">
        <v>278</v>
      </c>
      <c r="M138" s="25" t="s">
        <v>276</v>
      </c>
      <c r="N138" s="25" t="s">
        <v>862</v>
      </c>
      <c r="O138" s="25" t="s">
        <v>278</v>
      </c>
      <c r="P138" s="25" t="s">
        <v>861</v>
      </c>
      <c r="Q138" s="25" t="s">
        <v>1027</v>
      </c>
      <c r="R138" s="25" t="s">
        <v>115</v>
      </c>
      <c r="T138" s="25" t="s">
        <v>37</v>
      </c>
      <c r="U138" s="25" t="s">
        <v>406</v>
      </c>
      <c r="V138" s="25" t="s">
        <v>86</v>
      </c>
      <c r="W138" s="25" t="s">
        <v>271</v>
      </c>
      <c r="Y138" s="25" t="s">
        <v>86</v>
      </c>
      <c r="Z138" s="25" t="s">
        <v>270</v>
      </c>
      <c r="AA138" s="25" t="s">
        <v>114</v>
      </c>
      <c r="AB138" s="25" t="s">
        <v>114</v>
      </c>
      <c r="AC138" s="25" t="s">
        <v>859</v>
      </c>
      <c r="AD138" s="25" t="s">
        <v>858</v>
      </c>
      <c r="AE138" s="25" t="s">
        <v>857</v>
      </c>
      <c r="AF138" s="25" t="s">
        <v>267</v>
      </c>
      <c r="AG138" s="25" t="s">
        <v>266</v>
      </c>
      <c r="AH138" s="25" t="s">
        <v>265</v>
      </c>
      <c r="AI138" s="25" t="s">
        <v>286</v>
      </c>
      <c r="AJ138" s="25" t="s">
        <v>264</v>
      </c>
      <c r="AM138" s="25" t="s">
        <v>399</v>
      </c>
      <c r="AN138" s="25" t="s">
        <v>856</v>
      </c>
      <c r="AO138" s="25" t="s">
        <v>399</v>
      </c>
      <c r="AP138" s="25" t="s">
        <v>86</v>
      </c>
      <c r="AQ138" s="25" t="s">
        <v>855</v>
      </c>
      <c r="AR138" s="25">
        <v>417</v>
      </c>
      <c r="AS138" s="25">
        <v>1.7</v>
      </c>
      <c r="AU138" s="25">
        <v>0.21</v>
      </c>
      <c r="BH138" s="25" t="s">
        <v>260</v>
      </c>
      <c r="BI138" s="25">
        <v>1</v>
      </c>
    </row>
    <row r="139" spans="1:61" x14ac:dyDescent="0.55000000000000004">
      <c r="A139" s="25" t="s">
        <v>608</v>
      </c>
      <c r="B139" s="25" t="s">
        <v>607</v>
      </c>
      <c r="C139" s="25" t="s">
        <v>114</v>
      </c>
      <c r="D139" s="25" t="s">
        <v>276</v>
      </c>
      <c r="E139" s="25" t="s">
        <v>276</v>
      </c>
      <c r="F139" s="25" t="s">
        <v>276</v>
      </c>
      <c r="G139" s="25" t="s">
        <v>276</v>
      </c>
      <c r="H139" s="25" t="s">
        <v>278</v>
      </c>
      <c r="J139" s="25" t="s">
        <v>278</v>
      </c>
      <c r="L139" s="25" t="s">
        <v>276</v>
      </c>
      <c r="M139" s="25" t="s">
        <v>276</v>
      </c>
      <c r="N139" s="25" t="s">
        <v>606</v>
      </c>
      <c r="O139" s="25" t="s">
        <v>278</v>
      </c>
      <c r="P139" s="25" t="s">
        <v>605</v>
      </c>
      <c r="Q139" s="25" t="s">
        <v>1025</v>
      </c>
      <c r="R139" s="25" t="s">
        <v>86</v>
      </c>
      <c r="S139" s="25" t="s">
        <v>603</v>
      </c>
      <c r="T139" s="25" t="s">
        <v>37</v>
      </c>
      <c r="U139" s="25" t="s">
        <v>74</v>
      </c>
      <c r="V139" s="25" t="s">
        <v>86</v>
      </c>
      <c r="W139" s="25" t="s">
        <v>271</v>
      </c>
      <c r="Y139" s="25" t="s">
        <v>329</v>
      </c>
      <c r="Z139" s="25" t="s">
        <v>270</v>
      </c>
      <c r="AA139" s="25" t="s">
        <v>95</v>
      </c>
      <c r="AB139" s="25" t="s">
        <v>95</v>
      </c>
      <c r="AC139" s="25" t="s">
        <v>465</v>
      </c>
      <c r="AD139" s="25" t="s">
        <v>602</v>
      </c>
      <c r="AE139" s="25" t="s">
        <v>601</v>
      </c>
      <c r="AF139" s="25" t="s">
        <v>300</v>
      </c>
      <c r="AG139" s="25" t="s">
        <v>299</v>
      </c>
      <c r="AH139" s="25" t="s">
        <v>265</v>
      </c>
      <c r="AI139" s="25" t="s">
        <v>1026</v>
      </c>
      <c r="AJ139" s="25" t="s">
        <v>492</v>
      </c>
      <c r="AM139" s="25" t="s">
        <v>13</v>
      </c>
      <c r="AN139" s="25" t="s">
        <v>578</v>
      </c>
      <c r="AO139" s="25" t="s">
        <v>13</v>
      </c>
      <c r="AP139" s="25" t="s">
        <v>329</v>
      </c>
      <c r="AQ139" s="25" t="s">
        <v>600</v>
      </c>
      <c r="AR139" s="25">
        <v>201</v>
      </c>
      <c r="AS139" s="25">
        <v>18.399999999999999</v>
      </c>
      <c r="AT139" s="25">
        <v>1.82</v>
      </c>
      <c r="AV139" s="25">
        <v>3.58</v>
      </c>
      <c r="AW139" s="25">
        <v>0.24</v>
      </c>
      <c r="BH139" s="25" t="s">
        <v>260</v>
      </c>
      <c r="BI139" s="25">
        <v>1</v>
      </c>
    </row>
    <row r="140" spans="1:61" x14ac:dyDescent="0.55000000000000004">
      <c r="A140" s="25" t="s">
        <v>608</v>
      </c>
      <c r="B140" s="25" t="s">
        <v>607</v>
      </c>
      <c r="C140" s="25" t="s">
        <v>114</v>
      </c>
      <c r="D140" s="25" t="s">
        <v>276</v>
      </c>
      <c r="E140" s="25" t="s">
        <v>276</v>
      </c>
      <c r="F140" s="25" t="s">
        <v>276</v>
      </c>
      <c r="G140" s="25" t="s">
        <v>276</v>
      </c>
      <c r="H140" s="25" t="s">
        <v>278</v>
      </c>
      <c r="J140" s="25" t="s">
        <v>278</v>
      </c>
      <c r="L140" s="25" t="s">
        <v>276</v>
      </c>
      <c r="M140" s="25" t="s">
        <v>276</v>
      </c>
      <c r="N140" s="25" t="s">
        <v>606</v>
      </c>
      <c r="O140" s="25" t="s">
        <v>278</v>
      </c>
      <c r="P140" s="25" t="s">
        <v>605</v>
      </c>
      <c r="Q140" s="25" t="s">
        <v>1025</v>
      </c>
      <c r="R140" s="25" t="s">
        <v>86</v>
      </c>
      <c r="S140" s="25" t="s">
        <v>603</v>
      </c>
      <c r="T140" s="25" t="s">
        <v>37</v>
      </c>
      <c r="U140" s="25" t="s">
        <v>74</v>
      </c>
      <c r="V140" s="25" t="s">
        <v>86</v>
      </c>
      <c r="W140" s="25" t="s">
        <v>271</v>
      </c>
      <c r="Y140" s="25" t="s">
        <v>329</v>
      </c>
      <c r="Z140" s="25" t="s">
        <v>270</v>
      </c>
      <c r="AA140" s="25" t="s">
        <v>95</v>
      </c>
      <c r="AB140" s="25" t="s">
        <v>95</v>
      </c>
      <c r="AC140" s="25" t="s">
        <v>465</v>
      </c>
      <c r="AD140" s="25" t="s">
        <v>602</v>
      </c>
      <c r="AE140" s="25" t="s">
        <v>601</v>
      </c>
      <c r="AF140" s="25" t="s">
        <v>339</v>
      </c>
      <c r="AG140" s="25" t="s">
        <v>629</v>
      </c>
      <c r="AH140" s="25" t="s">
        <v>265</v>
      </c>
      <c r="AI140" s="25" t="s">
        <v>392</v>
      </c>
      <c r="AJ140" s="25" t="s">
        <v>492</v>
      </c>
      <c r="AM140" s="25" t="s">
        <v>13</v>
      </c>
      <c r="AN140" s="25" t="s">
        <v>578</v>
      </c>
      <c r="AO140" s="25" t="s">
        <v>13</v>
      </c>
      <c r="AP140" s="25" t="s">
        <v>329</v>
      </c>
      <c r="AQ140" s="25" t="s">
        <v>600</v>
      </c>
      <c r="AR140" s="25">
        <v>202</v>
      </c>
      <c r="AS140" s="25">
        <v>4.2300000000000004</v>
      </c>
      <c r="AT140" s="25">
        <v>0.18</v>
      </c>
      <c r="AV140" s="25">
        <v>0.67</v>
      </c>
      <c r="AW140" s="25">
        <v>0.04</v>
      </c>
      <c r="BH140" s="25" t="s">
        <v>260</v>
      </c>
      <c r="BI140" s="25">
        <v>1</v>
      </c>
    </row>
    <row r="141" spans="1:61" x14ac:dyDescent="0.55000000000000004">
      <c r="A141" s="25" t="s">
        <v>1024</v>
      </c>
      <c r="B141" s="25" t="s">
        <v>1023</v>
      </c>
      <c r="C141" s="25" t="s">
        <v>743</v>
      </c>
      <c r="D141" s="25" t="s">
        <v>276</v>
      </c>
      <c r="E141" s="25" t="s">
        <v>276</v>
      </c>
      <c r="F141" s="25" t="s">
        <v>276</v>
      </c>
      <c r="G141" s="25" t="s">
        <v>276</v>
      </c>
      <c r="H141" s="25" t="s">
        <v>278</v>
      </c>
      <c r="J141" s="25" t="s">
        <v>276</v>
      </c>
      <c r="K141" s="25" t="s">
        <v>278</v>
      </c>
      <c r="L141" s="25" t="s">
        <v>276</v>
      </c>
      <c r="M141" s="25" t="s">
        <v>276</v>
      </c>
      <c r="N141" s="25" t="s">
        <v>1022</v>
      </c>
      <c r="O141" s="25" t="s">
        <v>278</v>
      </c>
      <c r="P141" s="25" t="s">
        <v>86</v>
      </c>
      <c r="Q141" s="25" t="s">
        <v>1021</v>
      </c>
      <c r="R141" s="25" t="s">
        <v>86</v>
      </c>
      <c r="S141" s="25" t="s">
        <v>1020</v>
      </c>
      <c r="T141" s="25" t="s">
        <v>11</v>
      </c>
      <c r="U141" s="25" t="s">
        <v>273</v>
      </c>
      <c r="V141" s="25" t="s">
        <v>86</v>
      </c>
      <c r="W141" s="25" t="s">
        <v>271</v>
      </c>
      <c r="Y141" s="25" t="s">
        <v>1019</v>
      </c>
      <c r="Z141" s="25" t="s">
        <v>270</v>
      </c>
      <c r="AA141" s="25" t="s">
        <v>549</v>
      </c>
      <c r="AB141" s="25" t="s">
        <v>549</v>
      </c>
      <c r="AC141" s="25" t="s">
        <v>86</v>
      </c>
      <c r="AD141" s="25" t="s">
        <v>1018</v>
      </c>
      <c r="AE141" s="25" t="s">
        <v>1017</v>
      </c>
      <c r="AF141" s="25" t="s">
        <v>283</v>
      </c>
      <c r="AG141" s="25" t="s">
        <v>86</v>
      </c>
      <c r="AH141" s="25" t="s">
        <v>265</v>
      </c>
      <c r="AI141" s="25" t="s">
        <v>1016</v>
      </c>
      <c r="AJ141" s="25" t="s">
        <v>264</v>
      </c>
      <c r="AM141" s="25" t="s">
        <v>85</v>
      </c>
      <c r="AN141" s="25" t="s">
        <v>1015</v>
      </c>
      <c r="AO141" s="25" t="s">
        <v>85</v>
      </c>
      <c r="AP141" s="25" t="s">
        <v>1229</v>
      </c>
      <c r="AQ141" s="25" t="s">
        <v>1014</v>
      </c>
      <c r="AR141" s="25">
        <v>826</v>
      </c>
      <c r="AS141" s="25">
        <v>356</v>
      </c>
      <c r="AU141" s="25">
        <v>21.6</v>
      </c>
      <c r="AW141" s="25">
        <v>28</v>
      </c>
      <c r="BH141" s="25" t="s">
        <v>260</v>
      </c>
      <c r="BI141" s="25">
        <v>1</v>
      </c>
    </row>
    <row r="142" spans="1:61" x14ac:dyDescent="0.55000000000000004">
      <c r="A142" s="25" t="s">
        <v>1013</v>
      </c>
      <c r="B142" s="25" t="s">
        <v>1012</v>
      </c>
      <c r="C142" s="25" t="s">
        <v>549</v>
      </c>
      <c r="D142" s="25" t="s">
        <v>276</v>
      </c>
      <c r="E142" s="25" t="s">
        <v>276</v>
      </c>
      <c r="F142" s="25" t="s">
        <v>276</v>
      </c>
      <c r="G142" s="25" t="s">
        <v>276</v>
      </c>
      <c r="H142" s="25" t="s">
        <v>278</v>
      </c>
      <c r="J142" s="25" t="s">
        <v>276</v>
      </c>
      <c r="K142" s="25" t="s">
        <v>278</v>
      </c>
      <c r="L142" s="25" t="s">
        <v>276</v>
      </c>
      <c r="M142" s="25" t="s">
        <v>276</v>
      </c>
      <c r="N142" s="25" t="s">
        <v>1011</v>
      </c>
      <c r="O142" s="25" t="s">
        <v>278</v>
      </c>
      <c r="P142" s="25" t="s">
        <v>1010</v>
      </c>
      <c r="Q142" s="25" t="s">
        <v>1009</v>
      </c>
      <c r="R142" s="25" t="s">
        <v>159</v>
      </c>
      <c r="T142" s="25" t="s">
        <v>65</v>
      </c>
      <c r="U142" s="25" t="s">
        <v>273</v>
      </c>
      <c r="V142" s="25" t="s">
        <v>86</v>
      </c>
      <c r="W142" s="25" t="s">
        <v>271</v>
      </c>
      <c r="Y142" s="25" t="s">
        <v>1008</v>
      </c>
      <c r="Z142" s="25" t="s">
        <v>270</v>
      </c>
      <c r="AA142" s="25" t="s">
        <v>10</v>
      </c>
      <c r="AB142" s="25" t="s">
        <v>706</v>
      </c>
      <c r="AC142" s="25" t="s">
        <v>86</v>
      </c>
      <c r="AD142" s="25" t="s">
        <v>1007</v>
      </c>
      <c r="AE142" s="25" t="s">
        <v>1006</v>
      </c>
      <c r="AF142" s="25" t="s">
        <v>283</v>
      </c>
      <c r="AG142" s="25" t="s">
        <v>86</v>
      </c>
      <c r="AH142" s="25" t="s">
        <v>265</v>
      </c>
      <c r="AI142" s="25" t="s">
        <v>750</v>
      </c>
      <c r="AJ142" s="25" t="s">
        <v>264</v>
      </c>
      <c r="AN142" s="25" t="s">
        <v>1005</v>
      </c>
      <c r="AO142" s="25" t="s">
        <v>85</v>
      </c>
      <c r="AP142" s="25" t="s">
        <v>86</v>
      </c>
      <c r="AQ142" s="25" t="s">
        <v>1004</v>
      </c>
      <c r="AR142" s="25">
        <v>809</v>
      </c>
      <c r="AS142" s="25">
        <v>288</v>
      </c>
      <c r="AW142" s="25">
        <v>15.8</v>
      </c>
      <c r="BH142" s="25" t="s">
        <v>260</v>
      </c>
      <c r="BI142" s="25">
        <v>1</v>
      </c>
    </row>
    <row r="143" spans="1:61" x14ac:dyDescent="0.55000000000000004">
      <c r="A143" s="25" t="s">
        <v>1003</v>
      </c>
      <c r="B143" s="25" t="s">
        <v>1002</v>
      </c>
      <c r="C143" s="25" t="s">
        <v>279</v>
      </c>
      <c r="D143" s="25" t="s">
        <v>276</v>
      </c>
      <c r="E143" s="25" t="s">
        <v>276</v>
      </c>
      <c r="F143" s="25" t="s">
        <v>276</v>
      </c>
      <c r="G143" s="25" t="s">
        <v>276</v>
      </c>
      <c r="H143" s="25" t="s">
        <v>278</v>
      </c>
      <c r="J143" s="25" t="s">
        <v>276</v>
      </c>
      <c r="K143" s="25" t="s">
        <v>278</v>
      </c>
      <c r="L143" s="25" t="s">
        <v>276</v>
      </c>
      <c r="M143" s="25" t="s">
        <v>276</v>
      </c>
      <c r="N143" s="25" t="s">
        <v>1001</v>
      </c>
      <c r="O143" s="25" t="s">
        <v>278</v>
      </c>
      <c r="P143" s="25" t="s">
        <v>1000</v>
      </c>
      <c r="Q143" s="25" t="s">
        <v>999</v>
      </c>
      <c r="R143" s="25" t="s">
        <v>159</v>
      </c>
      <c r="T143" s="25" t="s">
        <v>65</v>
      </c>
      <c r="U143" s="25" t="s">
        <v>427</v>
      </c>
      <c r="V143" s="25" t="s">
        <v>86</v>
      </c>
      <c r="W143" s="25" t="s">
        <v>271</v>
      </c>
      <c r="Y143" s="25" t="s">
        <v>995</v>
      </c>
      <c r="Z143" s="25" t="s">
        <v>270</v>
      </c>
      <c r="AA143" s="25" t="s">
        <v>10</v>
      </c>
      <c r="AB143" s="25" t="s">
        <v>706</v>
      </c>
      <c r="AC143" s="25" t="s">
        <v>86</v>
      </c>
      <c r="AD143" s="25" t="s">
        <v>998</v>
      </c>
      <c r="AE143" s="25" t="s">
        <v>997</v>
      </c>
      <c r="AF143" s="25" t="s">
        <v>283</v>
      </c>
      <c r="AG143" s="25" t="s">
        <v>282</v>
      </c>
      <c r="AH143" s="25" t="s">
        <v>265</v>
      </c>
      <c r="AI143" s="25" t="s">
        <v>9</v>
      </c>
      <c r="AJ143" s="25" t="s">
        <v>264</v>
      </c>
      <c r="AM143" s="25" t="s">
        <v>399</v>
      </c>
      <c r="AN143" s="25" t="s">
        <v>996</v>
      </c>
      <c r="AO143" s="25" t="s">
        <v>399</v>
      </c>
      <c r="AP143" s="25" t="s">
        <v>995</v>
      </c>
      <c r="AQ143" s="25" t="s">
        <v>994</v>
      </c>
      <c r="AR143" s="25">
        <v>802</v>
      </c>
      <c r="AW143" s="25">
        <v>928</v>
      </c>
      <c r="BH143" s="25" t="s">
        <v>260</v>
      </c>
      <c r="BI143" s="25">
        <v>1</v>
      </c>
    </row>
    <row r="144" spans="1:61" x14ac:dyDescent="0.55000000000000004">
      <c r="A144" s="25" t="s">
        <v>1003</v>
      </c>
      <c r="B144" s="25" t="s">
        <v>1002</v>
      </c>
      <c r="C144" s="25" t="s">
        <v>279</v>
      </c>
      <c r="D144" s="25" t="s">
        <v>276</v>
      </c>
      <c r="E144" s="25" t="s">
        <v>276</v>
      </c>
      <c r="F144" s="25" t="s">
        <v>276</v>
      </c>
      <c r="G144" s="25" t="s">
        <v>276</v>
      </c>
      <c r="H144" s="25" t="s">
        <v>278</v>
      </c>
      <c r="J144" s="25" t="s">
        <v>276</v>
      </c>
      <c r="K144" s="25" t="s">
        <v>278</v>
      </c>
      <c r="L144" s="25" t="s">
        <v>276</v>
      </c>
      <c r="M144" s="25" t="s">
        <v>276</v>
      </c>
      <c r="N144" s="25" t="s">
        <v>1001</v>
      </c>
      <c r="O144" s="25" t="s">
        <v>278</v>
      </c>
      <c r="P144" s="25" t="s">
        <v>1000</v>
      </c>
      <c r="Q144" s="25" t="s">
        <v>999</v>
      </c>
      <c r="R144" s="25" t="s">
        <v>159</v>
      </c>
      <c r="T144" s="25" t="s">
        <v>65</v>
      </c>
      <c r="U144" s="25" t="s">
        <v>427</v>
      </c>
      <c r="V144" s="25" t="s">
        <v>86</v>
      </c>
      <c r="W144" s="25" t="s">
        <v>271</v>
      </c>
      <c r="Y144" s="25" t="s">
        <v>995</v>
      </c>
      <c r="Z144" s="25" t="s">
        <v>270</v>
      </c>
      <c r="AA144" s="25" t="s">
        <v>10</v>
      </c>
      <c r="AB144" s="25" t="s">
        <v>706</v>
      </c>
      <c r="AC144" s="25" t="s">
        <v>86</v>
      </c>
      <c r="AD144" s="25" t="s">
        <v>998</v>
      </c>
      <c r="AE144" s="25" t="s">
        <v>997</v>
      </c>
      <c r="AF144" s="25" t="s">
        <v>414</v>
      </c>
      <c r="AG144" s="25" t="s">
        <v>413</v>
      </c>
      <c r="AH144" s="25" t="s">
        <v>265</v>
      </c>
      <c r="AI144" s="25" t="s">
        <v>889</v>
      </c>
      <c r="AJ144" s="25" t="s">
        <v>264</v>
      </c>
      <c r="AM144" s="25" t="s">
        <v>399</v>
      </c>
      <c r="AN144" s="25" t="s">
        <v>996</v>
      </c>
      <c r="AO144" s="25" t="s">
        <v>399</v>
      </c>
      <c r="AP144" s="25" t="s">
        <v>995</v>
      </c>
      <c r="AQ144" s="25" t="s">
        <v>994</v>
      </c>
      <c r="AR144" s="25">
        <v>803</v>
      </c>
      <c r="AW144" s="25">
        <v>1310</v>
      </c>
      <c r="BH144" s="25" t="s">
        <v>260</v>
      </c>
      <c r="BI144" s="25">
        <v>1</v>
      </c>
    </row>
    <row r="145" spans="1:61" x14ac:dyDescent="0.55000000000000004">
      <c r="A145" s="25" t="s">
        <v>1003</v>
      </c>
      <c r="B145" s="25" t="s">
        <v>1002</v>
      </c>
      <c r="C145" s="25" t="s">
        <v>279</v>
      </c>
      <c r="D145" s="25" t="s">
        <v>276</v>
      </c>
      <c r="E145" s="25" t="s">
        <v>276</v>
      </c>
      <c r="F145" s="25" t="s">
        <v>276</v>
      </c>
      <c r="G145" s="25" t="s">
        <v>276</v>
      </c>
      <c r="H145" s="25" t="s">
        <v>278</v>
      </c>
      <c r="J145" s="25" t="s">
        <v>276</v>
      </c>
      <c r="K145" s="25" t="s">
        <v>278</v>
      </c>
      <c r="L145" s="25" t="s">
        <v>276</v>
      </c>
      <c r="M145" s="25" t="s">
        <v>276</v>
      </c>
      <c r="N145" s="25" t="s">
        <v>1001</v>
      </c>
      <c r="O145" s="25" t="s">
        <v>278</v>
      </c>
      <c r="P145" s="25" t="s">
        <v>1000</v>
      </c>
      <c r="Q145" s="25" t="s">
        <v>999</v>
      </c>
      <c r="R145" s="25" t="s">
        <v>159</v>
      </c>
      <c r="T145" s="25" t="s">
        <v>65</v>
      </c>
      <c r="U145" s="25" t="s">
        <v>427</v>
      </c>
      <c r="V145" s="25" t="s">
        <v>86</v>
      </c>
      <c r="W145" s="25" t="s">
        <v>271</v>
      </c>
      <c r="Y145" s="25" t="s">
        <v>995</v>
      </c>
      <c r="Z145" s="25" t="s">
        <v>270</v>
      </c>
      <c r="AA145" s="25" t="s">
        <v>10</v>
      </c>
      <c r="AB145" s="25" t="s">
        <v>706</v>
      </c>
      <c r="AC145" s="25" t="s">
        <v>86</v>
      </c>
      <c r="AD145" s="25" t="s">
        <v>998</v>
      </c>
      <c r="AE145" s="25" t="s">
        <v>997</v>
      </c>
      <c r="AF145" s="25" t="s">
        <v>267</v>
      </c>
      <c r="AG145" s="25" t="s">
        <v>266</v>
      </c>
      <c r="AH145" s="25" t="s">
        <v>265</v>
      </c>
      <c r="AI145" s="25" t="s">
        <v>9</v>
      </c>
      <c r="AJ145" s="25" t="s">
        <v>264</v>
      </c>
      <c r="AM145" s="25" t="s">
        <v>399</v>
      </c>
      <c r="AN145" s="25" t="s">
        <v>996</v>
      </c>
      <c r="AO145" s="25" t="s">
        <v>399</v>
      </c>
      <c r="AP145" s="25" t="s">
        <v>995</v>
      </c>
      <c r="AQ145" s="25" t="s">
        <v>994</v>
      </c>
      <c r="AR145" s="25">
        <v>804</v>
      </c>
      <c r="AS145" s="25">
        <v>13500</v>
      </c>
      <c r="AU145" s="25">
        <v>1290</v>
      </c>
      <c r="AW145" s="25">
        <v>3570</v>
      </c>
      <c r="BH145" s="25" t="s">
        <v>260</v>
      </c>
      <c r="BI145" s="25">
        <v>1</v>
      </c>
    </row>
    <row r="146" spans="1:61" x14ac:dyDescent="0.55000000000000004">
      <c r="A146" s="25" t="s">
        <v>608</v>
      </c>
      <c r="B146" s="25" t="s">
        <v>607</v>
      </c>
      <c r="C146" s="25" t="s">
        <v>114</v>
      </c>
      <c r="D146" s="25" t="s">
        <v>276</v>
      </c>
      <c r="E146" s="25" t="s">
        <v>276</v>
      </c>
      <c r="F146" s="25" t="s">
        <v>276</v>
      </c>
      <c r="G146" s="25" t="s">
        <v>276</v>
      </c>
      <c r="H146" s="25" t="s">
        <v>278</v>
      </c>
      <c r="J146" s="25" t="s">
        <v>278</v>
      </c>
      <c r="L146" s="25" t="s">
        <v>276</v>
      </c>
      <c r="M146" s="25" t="s">
        <v>276</v>
      </c>
      <c r="N146" s="25" t="s">
        <v>606</v>
      </c>
      <c r="O146" s="25" t="s">
        <v>278</v>
      </c>
      <c r="P146" s="25" t="s">
        <v>605</v>
      </c>
      <c r="Q146" s="25" t="s">
        <v>993</v>
      </c>
      <c r="R146" s="25" t="s">
        <v>311</v>
      </c>
      <c r="S146" s="25" t="s">
        <v>603</v>
      </c>
      <c r="T146" s="25" t="s">
        <v>37</v>
      </c>
      <c r="U146" s="25" t="s">
        <v>74</v>
      </c>
      <c r="V146" s="25" t="s">
        <v>86</v>
      </c>
      <c r="W146" s="25" t="s">
        <v>271</v>
      </c>
      <c r="Y146" s="25" t="s">
        <v>9</v>
      </c>
      <c r="Z146" s="25" t="s">
        <v>270</v>
      </c>
      <c r="AA146" s="25" t="s">
        <v>95</v>
      </c>
      <c r="AB146" s="25" t="s">
        <v>95</v>
      </c>
      <c r="AC146" s="25" t="s">
        <v>465</v>
      </c>
      <c r="AD146" s="25" t="s">
        <v>602</v>
      </c>
      <c r="AE146" s="25" t="s">
        <v>601</v>
      </c>
      <c r="AF146" s="25" t="s">
        <v>300</v>
      </c>
      <c r="AG146" s="25" t="s">
        <v>299</v>
      </c>
      <c r="AH146" s="25" t="s">
        <v>265</v>
      </c>
      <c r="AI146" s="25" t="s">
        <v>9</v>
      </c>
      <c r="AJ146" s="25" t="s">
        <v>492</v>
      </c>
      <c r="AM146" s="25" t="s">
        <v>13</v>
      </c>
      <c r="AN146" s="25" t="s">
        <v>578</v>
      </c>
      <c r="AO146" s="25" t="s">
        <v>13</v>
      </c>
      <c r="AP146" s="25" t="s">
        <v>9</v>
      </c>
      <c r="AQ146" s="25" t="s">
        <v>600</v>
      </c>
      <c r="AR146" s="25">
        <v>207</v>
      </c>
      <c r="BH146" s="25" t="s">
        <v>992</v>
      </c>
      <c r="BI146" s="25">
        <v>1</v>
      </c>
    </row>
    <row r="147" spans="1:61" x14ac:dyDescent="0.55000000000000004">
      <c r="A147" s="25" t="s">
        <v>608</v>
      </c>
      <c r="B147" s="25" t="s">
        <v>607</v>
      </c>
      <c r="C147" s="25" t="s">
        <v>114</v>
      </c>
      <c r="D147" s="25" t="s">
        <v>276</v>
      </c>
      <c r="E147" s="25" t="s">
        <v>276</v>
      </c>
      <c r="F147" s="25" t="s">
        <v>276</v>
      </c>
      <c r="G147" s="25" t="s">
        <v>276</v>
      </c>
      <c r="H147" s="25" t="s">
        <v>278</v>
      </c>
      <c r="J147" s="25" t="s">
        <v>278</v>
      </c>
      <c r="L147" s="25" t="s">
        <v>276</v>
      </c>
      <c r="M147" s="25" t="s">
        <v>276</v>
      </c>
      <c r="N147" s="25" t="s">
        <v>606</v>
      </c>
      <c r="O147" s="25" t="s">
        <v>278</v>
      </c>
      <c r="P147" s="25" t="s">
        <v>605</v>
      </c>
      <c r="Q147" s="25" t="s">
        <v>990</v>
      </c>
      <c r="R147" s="25" t="s">
        <v>38</v>
      </c>
      <c r="S147" s="25" t="s">
        <v>603</v>
      </c>
      <c r="T147" s="25" t="s">
        <v>37</v>
      </c>
      <c r="U147" s="25" t="s">
        <v>74</v>
      </c>
      <c r="V147" s="25" t="s">
        <v>86</v>
      </c>
      <c r="W147" s="25" t="s">
        <v>271</v>
      </c>
      <c r="Y147" s="25" t="s">
        <v>9</v>
      </c>
      <c r="Z147" s="25" t="s">
        <v>270</v>
      </c>
      <c r="AA147" s="25" t="s">
        <v>95</v>
      </c>
      <c r="AB147" s="25" t="s">
        <v>95</v>
      </c>
      <c r="AC147" s="25" t="s">
        <v>465</v>
      </c>
      <c r="AD147" s="25" t="s">
        <v>602</v>
      </c>
      <c r="AE147" s="25" t="s">
        <v>601</v>
      </c>
      <c r="AF147" s="25" t="s">
        <v>300</v>
      </c>
      <c r="AG147" s="25" t="s">
        <v>299</v>
      </c>
      <c r="AH147" s="25" t="s">
        <v>265</v>
      </c>
      <c r="AI147" s="25" t="s">
        <v>9</v>
      </c>
      <c r="AJ147" s="25" t="s">
        <v>492</v>
      </c>
      <c r="AM147" s="25" t="s">
        <v>13</v>
      </c>
      <c r="AN147" s="25" t="s">
        <v>578</v>
      </c>
      <c r="AO147" s="25" t="s">
        <v>13</v>
      </c>
      <c r="AP147" s="25" t="s">
        <v>9</v>
      </c>
      <c r="AQ147" s="25" t="s">
        <v>600</v>
      </c>
      <c r="AR147" s="25">
        <v>213</v>
      </c>
      <c r="BH147" s="25" t="s">
        <v>991</v>
      </c>
      <c r="BI147" s="25">
        <v>1</v>
      </c>
    </row>
    <row r="148" spans="1:61" x14ac:dyDescent="0.55000000000000004">
      <c r="A148" s="25" t="s">
        <v>608</v>
      </c>
      <c r="B148" s="25" t="s">
        <v>607</v>
      </c>
      <c r="C148" s="25" t="s">
        <v>114</v>
      </c>
      <c r="D148" s="25" t="s">
        <v>276</v>
      </c>
      <c r="E148" s="25" t="s">
        <v>276</v>
      </c>
      <c r="F148" s="25" t="s">
        <v>276</v>
      </c>
      <c r="G148" s="25" t="s">
        <v>276</v>
      </c>
      <c r="H148" s="25" t="s">
        <v>278</v>
      </c>
      <c r="J148" s="25" t="s">
        <v>278</v>
      </c>
      <c r="L148" s="25" t="s">
        <v>276</v>
      </c>
      <c r="M148" s="25" t="s">
        <v>276</v>
      </c>
      <c r="N148" s="25" t="s">
        <v>606</v>
      </c>
      <c r="O148" s="25" t="s">
        <v>278</v>
      </c>
      <c r="P148" s="25" t="s">
        <v>605</v>
      </c>
      <c r="Q148" s="25" t="s">
        <v>990</v>
      </c>
      <c r="R148" s="25" t="s">
        <v>38</v>
      </c>
      <c r="S148" s="25" t="s">
        <v>603</v>
      </c>
      <c r="T148" s="25" t="s">
        <v>37</v>
      </c>
      <c r="U148" s="25" t="s">
        <v>74</v>
      </c>
      <c r="V148" s="25" t="s">
        <v>86</v>
      </c>
      <c r="W148" s="25" t="s">
        <v>271</v>
      </c>
      <c r="Y148" s="25" t="s">
        <v>9</v>
      </c>
      <c r="Z148" s="25" t="s">
        <v>270</v>
      </c>
      <c r="AA148" s="25" t="s">
        <v>95</v>
      </c>
      <c r="AB148" s="25" t="s">
        <v>95</v>
      </c>
      <c r="AC148" s="25" t="s">
        <v>465</v>
      </c>
      <c r="AD148" s="25" t="s">
        <v>602</v>
      </c>
      <c r="AE148" s="25" t="s">
        <v>601</v>
      </c>
      <c r="AF148" s="25" t="s">
        <v>339</v>
      </c>
      <c r="AG148" s="25" t="s">
        <v>629</v>
      </c>
      <c r="AH148" s="25" t="s">
        <v>265</v>
      </c>
      <c r="AI148" s="25" t="s">
        <v>9</v>
      </c>
      <c r="AJ148" s="25" t="s">
        <v>492</v>
      </c>
      <c r="AM148" s="25" t="s">
        <v>13</v>
      </c>
      <c r="AN148" s="25" t="s">
        <v>578</v>
      </c>
      <c r="AO148" s="25" t="s">
        <v>13</v>
      </c>
      <c r="AP148" s="25" t="s">
        <v>9</v>
      </c>
      <c r="AQ148" s="25" t="s">
        <v>600</v>
      </c>
      <c r="AR148" s="25">
        <v>214</v>
      </c>
      <c r="BH148" s="25" t="s">
        <v>733</v>
      </c>
      <c r="BI148" s="25">
        <v>1</v>
      </c>
    </row>
    <row r="149" spans="1:61" x14ac:dyDescent="0.55000000000000004">
      <c r="A149" s="25" t="s">
        <v>660</v>
      </c>
      <c r="B149" s="25" t="s">
        <v>659</v>
      </c>
      <c r="C149" s="25" t="s">
        <v>24</v>
      </c>
      <c r="D149" s="25" t="s">
        <v>276</v>
      </c>
      <c r="E149" s="25" t="s">
        <v>276</v>
      </c>
      <c r="F149" s="25" t="s">
        <v>276</v>
      </c>
      <c r="G149" s="25" t="s">
        <v>276</v>
      </c>
      <c r="H149" s="25" t="s">
        <v>278</v>
      </c>
      <c r="J149" s="25" t="s">
        <v>276</v>
      </c>
      <c r="K149" s="25" t="s">
        <v>278</v>
      </c>
      <c r="L149" s="25" t="s">
        <v>278</v>
      </c>
      <c r="M149" s="25" t="s">
        <v>276</v>
      </c>
      <c r="N149" s="25" t="s">
        <v>658</v>
      </c>
      <c r="O149" s="25" t="s">
        <v>278</v>
      </c>
      <c r="P149" s="25" t="s">
        <v>86</v>
      </c>
      <c r="Q149" s="25" t="s">
        <v>989</v>
      </c>
      <c r="R149" s="25" t="s">
        <v>498</v>
      </c>
      <c r="T149" s="25" t="s">
        <v>53</v>
      </c>
      <c r="U149" s="25" t="s">
        <v>427</v>
      </c>
      <c r="V149" s="25" t="s">
        <v>86</v>
      </c>
      <c r="W149" s="25" t="s">
        <v>271</v>
      </c>
      <c r="Y149" s="25" t="s">
        <v>9</v>
      </c>
      <c r="Z149" s="25" t="s">
        <v>270</v>
      </c>
      <c r="AA149" s="25" t="s">
        <v>114</v>
      </c>
      <c r="AB149" s="25" t="s">
        <v>24</v>
      </c>
      <c r="AC149" s="25" t="s">
        <v>656</v>
      </c>
      <c r="AD149" s="25" t="s">
        <v>988</v>
      </c>
      <c r="AE149" s="25" t="s">
        <v>654</v>
      </c>
      <c r="AF149" s="25" t="s">
        <v>283</v>
      </c>
      <c r="AG149" s="25" t="s">
        <v>282</v>
      </c>
      <c r="AH149" s="25" t="s">
        <v>265</v>
      </c>
      <c r="AI149" s="25" t="s">
        <v>9</v>
      </c>
      <c r="AJ149" s="25" t="s">
        <v>264</v>
      </c>
      <c r="AM149" s="25" t="s">
        <v>652</v>
      </c>
      <c r="AN149" s="25" t="s">
        <v>653</v>
      </c>
      <c r="AO149" s="25" t="s">
        <v>652</v>
      </c>
      <c r="AP149" s="25" t="s">
        <v>398</v>
      </c>
      <c r="AQ149" s="25" t="s">
        <v>651</v>
      </c>
      <c r="AR149" s="25">
        <v>457</v>
      </c>
      <c r="AT149" s="25">
        <v>0.1</v>
      </c>
      <c r="BH149" s="25" t="s">
        <v>260</v>
      </c>
      <c r="BI149" s="25">
        <v>1</v>
      </c>
    </row>
    <row r="150" spans="1:61" x14ac:dyDescent="0.55000000000000004">
      <c r="A150" s="25" t="s">
        <v>660</v>
      </c>
      <c r="B150" s="25" t="s">
        <v>659</v>
      </c>
      <c r="C150" s="25" t="s">
        <v>24</v>
      </c>
      <c r="D150" s="25" t="s">
        <v>276</v>
      </c>
      <c r="E150" s="25" t="s">
        <v>276</v>
      </c>
      <c r="F150" s="25" t="s">
        <v>276</v>
      </c>
      <c r="G150" s="25" t="s">
        <v>276</v>
      </c>
      <c r="H150" s="25" t="s">
        <v>278</v>
      </c>
      <c r="J150" s="25" t="s">
        <v>276</v>
      </c>
      <c r="K150" s="25" t="s">
        <v>278</v>
      </c>
      <c r="L150" s="25" t="s">
        <v>278</v>
      </c>
      <c r="M150" s="25" t="s">
        <v>276</v>
      </c>
      <c r="N150" s="25" t="s">
        <v>658</v>
      </c>
      <c r="O150" s="25" t="s">
        <v>278</v>
      </c>
      <c r="P150" s="25" t="s">
        <v>86</v>
      </c>
      <c r="Q150" s="25" t="s">
        <v>989</v>
      </c>
      <c r="R150" s="25" t="s">
        <v>498</v>
      </c>
      <c r="T150" s="25" t="s">
        <v>53</v>
      </c>
      <c r="U150" s="25" t="s">
        <v>427</v>
      </c>
      <c r="V150" s="25" t="s">
        <v>86</v>
      </c>
      <c r="W150" s="25" t="s">
        <v>271</v>
      </c>
      <c r="Y150" s="25" t="s">
        <v>9</v>
      </c>
      <c r="Z150" s="25" t="s">
        <v>270</v>
      </c>
      <c r="AA150" s="25" t="s">
        <v>114</v>
      </c>
      <c r="AB150" s="25" t="s">
        <v>24</v>
      </c>
      <c r="AC150" s="25" t="s">
        <v>656</v>
      </c>
      <c r="AD150" s="25" t="s">
        <v>988</v>
      </c>
      <c r="AE150" s="25" t="s">
        <v>654</v>
      </c>
      <c r="AF150" s="25" t="s">
        <v>421</v>
      </c>
      <c r="AG150" s="25" t="s">
        <v>420</v>
      </c>
      <c r="AH150" s="25" t="s">
        <v>265</v>
      </c>
      <c r="AI150" s="25" t="s">
        <v>9</v>
      </c>
      <c r="AJ150" s="25" t="s">
        <v>264</v>
      </c>
      <c r="AM150" s="25" t="s">
        <v>652</v>
      </c>
      <c r="AN150" s="25" t="s">
        <v>653</v>
      </c>
      <c r="AO150" s="25" t="s">
        <v>652</v>
      </c>
      <c r="AP150" s="25" t="s">
        <v>398</v>
      </c>
      <c r="AQ150" s="25" t="s">
        <v>651</v>
      </c>
      <c r="AR150" s="25">
        <v>458</v>
      </c>
      <c r="AT150" s="25">
        <v>1</v>
      </c>
      <c r="BH150" s="25" t="s">
        <v>260</v>
      </c>
      <c r="BI150" s="25">
        <v>1</v>
      </c>
    </row>
    <row r="151" spans="1:61" x14ac:dyDescent="0.55000000000000004">
      <c r="A151" s="25" t="s">
        <v>660</v>
      </c>
      <c r="B151" s="25" t="s">
        <v>659</v>
      </c>
      <c r="C151" s="25" t="s">
        <v>24</v>
      </c>
      <c r="D151" s="25" t="s">
        <v>276</v>
      </c>
      <c r="E151" s="25" t="s">
        <v>276</v>
      </c>
      <c r="F151" s="25" t="s">
        <v>276</v>
      </c>
      <c r="G151" s="25" t="s">
        <v>276</v>
      </c>
      <c r="H151" s="25" t="s">
        <v>278</v>
      </c>
      <c r="J151" s="25" t="s">
        <v>276</v>
      </c>
      <c r="K151" s="25" t="s">
        <v>278</v>
      </c>
      <c r="L151" s="25" t="s">
        <v>278</v>
      </c>
      <c r="M151" s="25" t="s">
        <v>276</v>
      </c>
      <c r="N151" s="25" t="s">
        <v>658</v>
      </c>
      <c r="O151" s="25" t="s">
        <v>278</v>
      </c>
      <c r="P151" s="25" t="s">
        <v>86</v>
      </c>
      <c r="Q151" s="25" t="s">
        <v>989</v>
      </c>
      <c r="R151" s="25" t="s">
        <v>498</v>
      </c>
      <c r="T151" s="25" t="s">
        <v>53</v>
      </c>
      <c r="U151" s="25" t="s">
        <v>427</v>
      </c>
      <c r="V151" s="25" t="s">
        <v>86</v>
      </c>
      <c r="W151" s="25" t="s">
        <v>271</v>
      </c>
      <c r="Y151" s="25" t="s">
        <v>9</v>
      </c>
      <c r="Z151" s="25" t="s">
        <v>270</v>
      </c>
      <c r="AA151" s="25" t="s">
        <v>114</v>
      </c>
      <c r="AB151" s="25" t="s">
        <v>24</v>
      </c>
      <c r="AC151" s="25" t="s">
        <v>656</v>
      </c>
      <c r="AD151" s="25" t="s">
        <v>988</v>
      </c>
      <c r="AE151" s="25" t="s">
        <v>654</v>
      </c>
      <c r="AF151" s="25" t="s">
        <v>414</v>
      </c>
      <c r="AG151" s="25" t="s">
        <v>413</v>
      </c>
      <c r="AH151" s="25" t="s">
        <v>265</v>
      </c>
      <c r="AI151" s="25" t="s">
        <v>9</v>
      </c>
      <c r="AJ151" s="25" t="s">
        <v>264</v>
      </c>
      <c r="AM151" s="25" t="s">
        <v>652</v>
      </c>
      <c r="AN151" s="25" t="s">
        <v>653</v>
      </c>
      <c r="AO151" s="25" t="s">
        <v>652</v>
      </c>
      <c r="AP151" s="25" t="s">
        <v>398</v>
      </c>
      <c r="AQ151" s="25" t="s">
        <v>651</v>
      </c>
      <c r="AR151" s="25">
        <v>459</v>
      </c>
      <c r="AT151" s="25">
        <v>0.1</v>
      </c>
      <c r="BH151" s="25" t="s">
        <v>260</v>
      </c>
      <c r="BI151" s="25">
        <v>1</v>
      </c>
    </row>
    <row r="152" spans="1:61" x14ac:dyDescent="0.55000000000000004">
      <c r="A152" s="25" t="s">
        <v>660</v>
      </c>
      <c r="B152" s="25" t="s">
        <v>659</v>
      </c>
      <c r="C152" s="25" t="s">
        <v>24</v>
      </c>
      <c r="D152" s="25" t="s">
        <v>276</v>
      </c>
      <c r="E152" s="25" t="s">
        <v>276</v>
      </c>
      <c r="F152" s="25" t="s">
        <v>276</v>
      </c>
      <c r="G152" s="25" t="s">
        <v>276</v>
      </c>
      <c r="H152" s="25" t="s">
        <v>278</v>
      </c>
      <c r="J152" s="25" t="s">
        <v>276</v>
      </c>
      <c r="K152" s="25" t="s">
        <v>278</v>
      </c>
      <c r="L152" s="25" t="s">
        <v>278</v>
      </c>
      <c r="M152" s="25" t="s">
        <v>276</v>
      </c>
      <c r="N152" s="25" t="s">
        <v>658</v>
      </c>
      <c r="O152" s="25" t="s">
        <v>278</v>
      </c>
      <c r="P152" s="25" t="s">
        <v>86</v>
      </c>
      <c r="Q152" s="25" t="s">
        <v>989</v>
      </c>
      <c r="R152" s="25" t="s">
        <v>498</v>
      </c>
      <c r="T152" s="25" t="s">
        <v>53</v>
      </c>
      <c r="U152" s="25" t="s">
        <v>427</v>
      </c>
      <c r="V152" s="25" t="s">
        <v>86</v>
      </c>
      <c r="W152" s="25" t="s">
        <v>271</v>
      </c>
      <c r="Y152" s="25" t="s">
        <v>9</v>
      </c>
      <c r="Z152" s="25" t="s">
        <v>270</v>
      </c>
      <c r="AA152" s="25" t="s">
        <v>114</v>
      </c>
      <c r="AB152" s="25" t="s">
        <v>24</v>
      </c>
      <c r="AC152" s="25" t="s">
        <v>656</v>
      </c>
      <c r="AD152" s="25" t="s">
        <v>988</v>
      </c>
      <c r="AE152" s="25" t="s">
        <v>654</v>
      </c>
      <c r="AF152" s="25" t="s">
        <v>267</v>
      </c>
      <c r="AG152" s="25" t="s">
        <v>266</v>
      </c>
      <c r="AH152" s="25" t="s">
        <v>265</v>
      </c>
      <c r="AI152" s="25" t="s">
        <v>9</v>
      </c>
      <c r="AJ152" s="25" t="s">
        <v>264</v>
      </c>
      <c r="AM152" s="25" t="s">
        <v>652</v>
      </c>
      <c r="AN152" s="25" t="s">
        <v>653</v>
      </c>
      <c r="AO152" s="25" t="s">
        <v>652</v>
      </c>
      <c r="AP152" s="25" t="s">
        <v>398</v>
      </c>
      <c r="AQ152" s="25" t="s">
        <v>651</v>
      </c>
      <c r="AR152" s="25">
        <v>460</v>
      </c>
      <c r="AT152" s="25">
        <v>1.1000000000000001</v>
      </c>
      <c r="BH152" s="25" t="s">
        <v>260</v>
      </c>
      <c r="BI152" s="25">
        <v>1</v>
      </c>
    </row>
    <row r="153" spans="1:61" x14ac:dyDescent="0.55000000000000004">
      <c r="A153" s="25" t="s">
        <v>608</v>
      </c>
      <c r="B153" s="25" t="s">
        <v>607</v>
      </c>
      <c r="C153" s="25" t="s">
        <v>114</v>
      </c>
      <c r="D153" s="25" t="s">
        <v>276</v>
      </c>
      <c r="E153" s="25" t="s">
        <v>276</v>
      </c>
      <c r="F153" s="25" t="s">
        <v>276</v>
      </c>
      <c r="G153" s="25" t="s">
        <v>276</v>
      </c>
      <c r="H153" s="25" t="s">
        <v>278</v>
      </c>
      <c r="J153" s="25" t="s">
        <v>278</v>
      </c>
      <c r="L153" s="25" t="s">
        <v>276</v>
      </c>
      <c r="M153" s="25" t="s">
        <v>276</v>
      </c>
      <c r="N153" s="25" t="s">
        <v>606</v>
      </c>
      <c r="O153" s="25" t="s">
        <v>278</v>
      </c>
      <c r="P153" s="25" t="s">
        <v>605</v>
      </c>
      <c r="Q153" s="25" t="s">
        <v>987</v>
      </c>
      <c r="R153" s="25" t="s">
        <v>38</v>
      </c>
      <c r="S153" s="25" t="s">
        <v>603</v>
      </c>
      <c r="T153" s="25" t="s">
        <v>37</v>
      </c>
      <c r="U153" s="25" t="s">
        <v>74</v>
      </c>
      <c r="V153" s="25" t="s">
        <v>86</v>
      </c>
      <c r="W153" s="25" t="s">
        <v>271</v>
      </c>
      <c r="Y153" s="25" t="s">
        <v>9</v>
      </c>
      <c r="Z153" s="25" t="s">
        <v>270</v>
      </c>
      <c r="AA153" s="25" t="s">
        <v>95</v>
      </c>
      <c r="AB153" s="25" t="s">
        <v>95</v>
      </c>
      <c r="AC153" s="25" t="s">
        <v>465</v>
      </c>
      <c r="AD153" s="25" t="s">
        <v>602</v>
      </c>
      <c r="AE153" s="25" t="s">
        <v>601</v>
      </c>
      <c r="AF153" s="25" t="s">
        <v>300</v>
      </c>
      <c r="AG153" s="25" t="s">
        <v>299</v>
      </c>
      <c r="AH153" s="25" t="s">
        <v>265</v>
      </c>
      <c r="AI153" s="25" t="s">
        <v>9</v>
      </c>
      <c r="AJ153" s="25" t="s">
        <v>492</v>
      </c>
      <c r="AM153" s="25" t="s">
        <v>13</v>
      </c>
      <c r="AN153" s="25" t="s">
        <v>578</v>
      </c>
      <c r="AO153" s="25" t="s">
        <v>13</v>
      </c>
      <c r="AP153" s="25" t="s">
        <v>9</v>
      </c>
      <c r="AQ153" s="25" t="s">
        <v>600</v>
      </c>
      <c r="AR153" s="25">
        <v>219</v>
      </c>
      <c r="BH153" s="25" t="s">
        <v>986</v>
      </c>
      <c r="BI153" s="25">
        <v>1</v>
      </c>
    </row>
    <row r="154" spans="1:61" x14ac:dyDescent="0.55000000000000004">
      <c r="A154" s="25" t="s">
        <v>608</v>
      </c>
      <c r="B154" s="25" t="s">
        <v>607</v>
      </c>
      <c r="C154" s="25" t="s">
        <v>114</v>
      </c>
      <c r="D154" s="25" t="s">
        <v>276</v>
      </c>
      <c r="E154" s="25" t="s">
        <v>276</v>
      </c>
      <c r="F154" s="25" t="s">
        <v>276</v>
      </c>
      <c r="G154" s="25" t="s">
        <v>276</v>
      </c>
      <c r="H154" s="25" t="s">
        <v>278</v>
      </c>
      <c r="J154" s="25" t="s">
        <v>278</v>
      </c>
      <c r="L154" s="25" t="s">
        <v>276</v>
      </c>
      <c r="M154" s="25" t="s">
        <v>276</v>
      </c>
      <c r="N154" s="25" t="s">
        <v>606</v>
      </c>
      <c r="O154" s="25" t="s">
        <v>278</v>
      </c>
      <c r="P154" s="25" t="s">
        <v>605</v>
      </c>
      <c r="Q154" s="25" t="s">
        <v>985</v>
      </c>
      <c r="R154" s="25" t="s">
        <v>984</v>
      </c>
      <c r="S154" s="25" t="s">
        <v>603</v>
      </c>
      <c r="T154" s="25" t="s">
        <v>37</v>
      </c>
      <c r="U154" s="25" t="s">
        <v>74</v>
      </c>
      <c r="V154" s="25" t="s">
        <v>86</v>
      </c>
      <c r="W154" s="25" t="s">
        <v>271</v>
      </c>
      <c r="Y154" s="25" t="s">
        <v>9</v>
      </c>
      <c r="Z154" s="25" t="s">
        <v>270</v>
      </c>
      <c r="AA154" s="25" t="s">
        <v>95</v>
      </c>
      <c r="AB154" s="25" t="s">
        <v>95</v>
      </c>
      <c r="AC154" s="25" t="s">
        <v>465</v>
      </c>
      <c r="AD154" s="25" t="s">
        <v>602</v>
      </c>
      <c r="AE154" s="25" t="s">
        <v>601</v>
      </c>
      <c r="AF154" s="25" t="s">
        <v>300</v>
      </c>
      <c r="AG154" s="25" t="s">
        <v>299</v>
      </c>
      <c r="AH154" s="25" t="s">
        <v>265</v>
      </c>
      <c r="AI154" s="25" t="s">
        <v>9</v>
      </c>
      <c r="AJ154" s="25" t="s">
        <v>492</v>
      </c>
      <c r="AM154" s="25" t="s">
        <v>13</v>
      </c>
      <c r="AN154" s="25" t="s">
        <v>578</v>
      </c>
      <c r="AO154" s="25" t="s">
        <v>13</v>
      </c>
      <c r="AP154" s="25" t="s">
        <v>9</v>
      </c>
      <c r="AQ154" s="25" t="s">
        <v>600</v>
      </c>
      <c r="AR154" s="25">
        <v>225</v>
      </c>
      <c r="BH154" s="25" t="s">
        <v>624</v>
      </c>
      <c r="BI154" s="25">
        <v>1</v>
      </c>
    </row>
    <row r="155" spans="1:61" x14ac:dyDescent="0.55000000000000004">
      <c r="A155" s="25" t="s">
        <v>598</v>
      </c>
      <c r="B155" s="25" t="s">
        <v>597</v>
      </c>
      <c r="C155" s="25" t="s">
        <v>596</v>
      </c>
      <c r="D155" s="25" t="s">
        <v>276</v>
      </c>
      <c r="E155" s="25" t="s">
        <v>276</v>
      </c>
      <c r="F155" s="25" t="s">
        <v>276</v>
      </c>
      <c r="G155" s="25" t="s">
        <v>276</v>
      </c>
      <c r="H155" s="25" t="s">
        <v>278</v>
      </c>
      <c r="J155" s="25" t="s">
        <v>278</v>
      </c>
      <c r="L155" s="25" t="s">
        <v>276</v>
      </c>
      <c r="M155" s="25" t="s">
        <v>276</v>
      </c>
      <c r="N155" s="25" t="s">
        <v>595</v>
      </c>
      <c r="O155" s="25" t="s">
        <v>278</v>
      </c>
      <c r="P155" s="25" t="s">
        <v>594</v>
      </c>
      <c r="Q155" s="25" t="s">
        <v>983</v>
      </c>
      <c r="R155" s="25" t="s">
        <v>592</v>
      </c>
      <c r="T155" s="25" t="s">
        <v>591</v>
      </c>
      <c r="U155" s="25" t="s">
        <v>209</v>
      </c>
      <c r="V155" s="25" t="s">
        <v>86</v>
      </c>
      <c r="W155" s="25" t="s">
        <v>590</v>
      </c>
      <c r="X155" s="25" t="s">
        <v>589</v>
      </c>
      <c r="Y155" s="25" t="s">
        <v>491</v>
      </c>
      <c r="Z155" s="25" t="s">
        <v>270</v>
      </c>
      <c r="AA155" s="25" t="s">
        <v>346</v>
      </c>
      <c r="AB155" s="25" t="s">
        <v>346</v>
      </c>
      <c r="AC155" s="25" t="s">
        <v>588</v>
      </c>
      <c r="AD155" s="25" t="s">
        <v>587</v>
      </c>
      <c r="AE155" s="25" t="s">
        <v>586</v>
      </c>
      <c r="AF155" s="25" t="s">
        <v>352</v>
      </c>
      <c r="AG155" s="25" t="s">
        <v>86</v>
      </c>
      <c r="AH155" s="25" t="s">
        <v>265</v>
      </c>
      <c r="AI155" s="25" t="s">
        <v>974</v>
      </c>
      <c r="AJ155" s="25" t="s">
        <v>264</v>
      </c>
      <c r="AL155" s="25">
        <v>0.08</v>
      </c>
      <c r="AM155" s="25" t="s">
        <v>85</v>
      </c>
      <c r="AN155" s="25" t="s">
        <v>584</v>
      </c>
      <c r="AO155" s="25" t="s">
        <v>85</v>
      </c>
      <c r="AP155" s="25" t="s">
        <v>491</v>
      </c>
      <c r="AR155" s="25">
        <v>363</v>
      </c>
      <c r="AS155" s="25">
        <v>0.28999999999999998</v>
      </c>
      <c r="AT155" s="25">
        <v>0.12</v>
      </c>
      <c r="AU155" s="25">
        <v>5.3333333333333302E-2</v>
      </c>
      <c r="AW155" s="25">
        <v>0.13</v>
      </c>
      <c r="BH155" s="25" t="s">
        <v>260</v>
      </c>
      <c r="BI155" s="25">
        <v>0</v>
      </c>
    </row>
    <row r="156" spans="1:61" x14ac:dyDescent="0.55000000000000004">
      <c r="A156" s="25" t="s">
        <v>660</v>
      </c>
      <c r="B156" s="25" t="s">
        <v>659</v>
      </c>
      <c r="C156" s="25" t="s">
        <v>24</v>
      </c>
      <c r="D156" s="25" t="s">
        <v>276</v>
      </c>
      <c r="E156" s="25" t="s">
        <v>276</v>
      </c>
      <c r="F156" s="25" t="s">
        <v>276</v>
      </c>
      <c r="G156" s="25" t="s">
        <v>276</v>
      </c>
      <c r="H156" s="25" t="s">
        <v>278</v>
      </c>
      <c r="J156" s="25" t="s">
        <v>276</v>
      </c>
      <c r="K156" s="25" t="s">
        <v>278</v>
      </c>
      <c r="L156" s="25" t="s">
        <v>278</v>
      </c>
      <c r="M156" s="25" t="s">
        <v>276</v>
      </c>
      <c r="N156" s="25" t="s">
        <v>658</v>
      </c>
      <c r="O156" s="25" t="s">
        <v>278</v>
      </c>
      <c r="P156" s="25" t="s">
        <v>86</v>
      </c>
      <c r="Q156" s="25" t="s">
        <v>982</v>
      </c>
      <c r="R156" s="25" t="s">
        <v>498</v>
      </c>
      <c r="T156" s="25" t="s">
        <v>53</v>
      </c>
      <c r="U156" s="25" t="s">
        <v>427</v>
      </c>
      <c r="V156" s="25" t="s">
        <v>86</v>
      </c>
      <c r="W156" s="25" t="s">
        <v>271</v>
      </c>
      <c r="Y156" s="25" t="s">
        <v>398</v>
      </c>
      <c r="Z156" s="25" t="s">
        <v>270</v>
      </c>
      <c r="AA156" s="25" t="s">
        <v>114</v>
      </c>
      <c r="AB156" s="25" t="s">
        <v>24</v>
      </c>
      <c r="AC156" s="25" t="s">
        <v>656</v>
      </c>
      <c r="AD156" s="25" t="s">
        <v>981</v>
      </c>
      <c r="AE156" s="25" t="s">
        <v>654</v>
      </c>
      <c r="AF156" s="25" t="s">
        <v>283</v>
      </c>
      <c r="AG156" s="25" t="s">
        <v>282</v>
      </c>
      <c r="AH156" s="25" t="s">
        <v>265</v>
      </c>
      <c r="AI156" s="25" t="s">
        <v>9</v>
      </c>
      <c r="AJ156" s="25" t="s">
        <v>492</v>
      </c>
      <c r="AM156" s="25" t="s">
        <v>652</v>
      </c>
      <c r="AN156" s="25" t="s">
        <v>653</v>
      </c>
      <c r="AO156" s="25" t="s">
        <v>652</v>
      </c>
      <c r="AP156" s="25" t="s">
        <v>398</v>
      </c>
      <c r="AQ156" s="25" t="s">
        <v>651</v>
      </c>
      <c r="AR156" s="25">
        <v>461</v>
      </c>
      <c r="AT156" s="25">
        <v>0.9</v>
      </c>
      <c r="AX156" s="25">
        <v>44</v>
      </c>
      <c r="BH156" s="25" t="s">
        <v>260</v>
      </c>
      <c r="BI156" s="25">
        <v>1</v>
      </c>
    </row>
    <row r="157" spans="1:61" x14ac:dyDescent="0.55000000000000004">
      <c r="A157" s="25" t="s">
        <v>660</v>
      </c>
      <c r="B157" s="25" t="s">
        <v>659</v>
      </c>
      <c r="C157" s="25" t="s">
        <v>24</v>
      </c>
      <c r="D157" s="25" t="s">
        <v>276</v>
      </c>
      <c r="E157" s="25" t="s">
        <v>276</v>
      </c>
      <c r="F157" s="25" t="s">
        <v>276</v>
      </c>
      <c r="G157" s="25" t="s">
        <v>276</v>
      </c>
      <c r="H157" s="25" t="s">
        <v>278</v>
      </c>
      <c r="J157" s="25" t="s">
        <v>276</v>
      </c>
      <c r="K157" s="25" t="s">
        <v>278</v>
      </c>
      <c r="L157" s="25" t="s">
        <v>278</v>
      </c>
      <c r="M157" s="25" t="s">
        <v>276</v>
      </c>
      <c r="N157" s="25" t="s">
        <v>658</v>
      </c>
      <c r="O157" s="25" t="s">
        <v>278</v>
      </c>
      <c r="P157" s="25" t="s">
        <v>86</v>
      </c>
      <c r="Q157" s="25" t="s">
        <v>982</v>
      </c>
      <c r="R157" s="25" t="s">
        <v>498</v>
      </c>
      <c r="T157" s="25" t="s">
        <v>53</v>
      </c>
      <c r="U157" s="25" t="s">
        <v>427</v>
      </c>
      <c r="V157" s="25" t="s">
        <v>86</v>
      </c>
      <c r="W157" s="25" t="s">
        <v>271</v>
      </c>
      <c r="Y157" s="25" t="s">
        <v>398</v>
      </c>
      <c r="Z157" s="25" t="s">
        <v>270</v>
      </c>
      <c r="AA157" s="25" t="s">
        <v>114</v>
      </c>
      <c r="AB157" s="25" t="s">
        <v>24</v>
      </c>
      <c r="AC157" s="25" t="s">
        <v>656</v>
      </c>
      <c r="AD157" s="25" t="s">
        <v>981</v>
      </c>
      <c r="AE157" s="25" t="s">
        <v>654</v>
      </c>
      <c r="AF157" s="25" t="s">
        <v>414</v>
      </c>
      <c r="AG157" s="25" t="s">
        <v>413</v>
      </c>
      <c r="AH157" s="25" t="s">
        <v>265</v>
      </c>
      <c r="AI157" s="25" t="s">
        <v>9</v>
      </c>
      <c r="AJ157" s="25" t="s">
        <v>492</v>
      </c>
      <c r="AM157" s="25" t="s">
        <v>652</v>
      </c>
      <c r="AN157" s="25" t="s">
        <v>653</v>
      </c>
      <c r="AO157" s="25" t="s">
        <v>652</v>
      </c>
      <c r="AP157" s="25" t="s">
        <v>398</v>
      </c>
      <c r="AQ157" s="25" t="s">
        <v>651</v>
      </c>
      <c r="AR157" s="25">
        <v>463</v>
      </c>
      <c r="AT157" s="25">
        <v>1.3</v>
      </c>
      <c r="AX157" s="25">
        <v>33</v>
      </c>
      <c r="BH157" s="25" t="s">
        <v>260</v>
      </c>
      <c r="BI157" s="25">
        <v>1</v>
      </c>
    </row>
    <row r="158" spans="1:61" x14ac:dyDescent="0.55000000000000004">
      <c r="A158" s="25" t="s">
        <v>660</v>
      </c>
      <c r="B158" s="25" t="s">
        <v>659</v>
      </c>
      <c r="C158" s="25" t="s">
        <v>24</v>
      </c>
      <c r="D158" s="25" t="s">
        <v>276</v>
      </c>
      <c r="E158" s="25" t="s">
        <v>276</v>
      </c>
      <c r="F158" s="25" t="s">
        <v>276</v>
      </c>
      <c r="G158" s="25" t="s">
        <v>276</v>
      </c>
      <c r="H158" s="25" t="s">
        <v>278</v>
      </c>
      <c r="J158" s="25" t="s">
        <v>276</v>
      </c>
      <c r="K158" s="25" t="s">
        <v>278</v>
      </c>
      <c r="L158" s="25" t="s">
        <v>278</v>
      </c>
      <c r="M158" s="25" t="s">
        <v>276</v>
      </c>
      <c r="N158" s="25" t="s">
        <v>658</v>
      </c>
      <c r="O158" s="25" t="s">
        <v>278</v>
      </c>
      <c r="P158" s="25" t="s">
        <v>86</v>
      </c>
      <c r="Q158" s="25" t="s">
        <v>982</v>
      </c>
      <c r="R158" s="25" t="s">
        <v>498</v>
      </c>
      <c r="T158" s="25" t="s">
        <v>53</v>
      </c>
      <c r="U158" s="25" t="s">
        <v>427</v>
      </c>
      <c r="V158" s="25" t="s">
        <v>86</v>
      </c>
      <c r="W158" s="25" t="s">
        <v>271</v>
      </c>
      <c r="Y158" s="25" t="s">
        <v>398</v>
      </c>
      <c r="Z158" s="25" t="s">
        <v>270</v>
      </c>
      <c r="AA158" s="25" t="s">
        <v>114</v>
      </c>
      <c r="AB158" s="25" t="s">
        <v>24</v>
      </c>
      <c r="AC158" s="25" t="s">
        <v>656</v>
      </c>
      <c r="AD158" s="25" t="s">
        <v>981</v>
      </c>
      <c r="AE158" s="25" t="s">
        <v>654</v>
      </c>
      <c r="AF158" s="25" t="s">
        <v>267</v>
      </c>
      <c r="AG158" s="25" t="s">
        <v>266</v>
      </c>
      <c r="AH158" s="25" t="s">
        <v>265</v>
      </c>
      <c r="AI158" s="25" t="s">
        <v>9</v>
      </c>
      <c r="AJ158" s="25" t="s">
        <v>492</v>
      </c>
      <c r="AM158" s="25" t="s">
        <v>652</v>
      </c>
      <c r="AN158" s="25" t="s">
        <v>653</v>
      </c>
      <c r="AO158" s="25" t="s">
        <v>652</v>
      </c>
      <c r="AP158" s="25" t="s">
        <v>398</v>
      </c>
      <c r="AQ158" s="25" t="s">
        <v>651</v>
      </c>
      <c r="AR158" s="25">
        <v>464</v>
      </c>
      <c r="AT158" s="25">
        <v>3</v>
      </c>
      <c r="AX158" s="25">
        <v>164</v>
      </c>
      <c r="BH158" s="25" t="s">
        <v>260</v>
      </c>
      <c r="BI158" s="25">
        <v>1</v>
      </c>
    </row>
    <row r="159" spans="1:61" x14ac:dyDescent="0.55000000000000004">
      <c r="A159" s="25" t="s">
        <v>608</v>
      </c>
      <c r="B159" s="25" t="s">
        <v>607</v>
      </c>
      <c r="C159" s="25" t="s">
        <v>114</v>
      </c>
      <c r="D159" s="25" t="s">
        <v>276</v>
      </c>
      <c r="E159" s="25" t="s">
        <v>276</v>
      </c>
      <c r="F159" s="25" t="s">
        <v>276</v>
      </c>
      <c r="G159" s="25" t="s">
        <v>276</v>
      </c>
      <c r="H159" s="25" t="s">
        <v>278</v>
      </c>
      <c r="J159" s="25" t="s">
        <v>278</v>
      </c>
      <c r="L159" s="25" t="s">
        <v>276</v>
      </c>
      <c r="M159" s="25" t="s">
        <v>276</v>
      </c>
      <c r="N159" s="25" t="s">
        <v>606</v>
      </c>
      <c r="O159" s="25" t="s">
        <v>278</v>
      </c>
      <c r="P159" s="25" t="s">
        <v>605</v>
      </c>
      <c r="Q159" s="25" t="s">
        <v>980</v>
      </c>
      <c r="R159" s="25" t="s">
        <v>712</v>
      </c>
      <c r="S159" s="25" t="s">
        <v>603</v>
      </c>
      <c r="T159" s="25" t="s">
        <v>37</v>
      </c>
      <c r="U159" s="25" t="s">
        <v>74</v>
      </c>
      <c r="V159" s="25" t="s">
        <v>86</v>
      </c>
      <c r="W159" s="25" t="s">
        <v>271</v>
      </c>
      <c r="Y159" s="25" t="s">
        <v>440</v>
      </c>
      <c r="Z159" s="25" t="s">
        <v>270</v>
      </c>
      <c r="AA159" s="25" t="s">
        <v>95</v>
      </c>
      <c r="AB159" s="25" t="s">
        <v>95</v>
      </c>
      <c r="AC159" s="25" t="s">
        <v>465</v>
      </c>
      <c r="AD159" s="25" t="s">
        <v>602</v>
      </c>
      <c r="AE159" s="25" t="s">
        <v>601</v>
      </c>
      <c r="AF159" s="25" t="s">
        <v>300</v>
      </c>
      <c r="AG159" s="25" t="s">
        <v>299</v>
      </c>
      <c r="AH159" s="25" t="s">
        <v>265</v>
      </c>
      <c r="AI159" s="25" t="s">
        <v>649</v>
      </c>
      <c r="AJ159" s="25" t="s">
        <v>492</v>
      </c>
      <c r="AM159" s="25" t="s">
        <v>13</v>
      </c>
      <c r="AN159" s="25" t="s">
        <v>578</v>
      </c>
      <c r="AO159" s="25" t="s">
        <v>13</v>
      </c>
      <c r="AP159" s="25" t="s">
        <v>440</v>
      </c>
      <c r="AQ159" s="25" t="s">
        <v>600</v>
      </c>
      <c r="AR159" s="25">
        <v>228</v>
      </c>
      <c r="AT159" s="25">
        <v>1.04</v>
      </c>
      <c r="BH159" s="25" t="s">
        <v>260</v>
      </c>
      <c r="BI159" s="25">
        <v>1</v>
      </c>
    </row>
    <row r="160" spans="1:61" x14ac:dyDescent="0.55000000000000004">
      <c r="A160" s="25" t="s">
        <v>850</v>
      </c>
      <c r="B160" s="25" t="s">
        <v>849</v>
      </c>
      <c r="C160" s="25" t="s">
        <v>95</v>
      </c>
      <c r="D160" s="25" t="s">
        <v>276</v>
      </c>
      <c r="E160" s="25" t="s">
        <v>276</v>
      </c>
      <c r="F160" s="25" t="s">
        <v>276</v>
      </c>
      <c r="G160" s="25" t="s">
        <v>276</v>
      </c>
      <c r="H160" s="25" t="s">
        <v>278</v>
      </c>
      <c r="J160" s="25" t="s">
        <v>276</v>
      </c>
      <c r="K160" s="25" t="s">
        <v>278</v>
      </c>
      <c r="L160" s="25" t="s">
        <v>276</v>
      </c>
      <c r="M160" s="25" t="s">
        <v>276</v>
      </c>
      <c r="N160" s="25" t="s">
        <v>848</v>
      </c>
      <c r="O160" s="25" t="s">
        <v>278</v>
      </c>
      <c r="P160" s="25" t="s">
        <v>847</v>
      </c>
      <c r="Q160" s="25" t="s">
        <v>979</v>
      </c>
      <c r="R160" s="25" t="s">
        <v>120</v>
      </c>
      <c r="T160" s="25" t="s">
        <v>119</v>
      </c>
      <c r="U160" s="25" t="s">
        <v>427</v>
      </c>
      <c r="V160" s="25" t="s">
        <v>86</v>
      </c>
      <c r="W160" s="25" t="s">
        <v>271</v>
      </c>
      <c r="Y160" s="25" t="s">
        <v>975</v>
      </c>
      <c r="Z160" s="25" t="s">
        <v>270</v>
      </c>
      <c r="AA160" s="25" t="s">
        <v>978</v>
      </c>
      <c r="AB160" s="25" t="s">
        <v>899</v>
      </c>
      <c r="AC160" s="25" t="s">
        <v>86</v>
      </c>
      <c r="AD160" s="25" t="s">
        <v>977</v>
      </c>
      <c r="AE160" s="25" t="s">
        <v>507</v>
      </c>
      <c r="AF160" s="25" t="s">
        <v>283</v>
      </c>
      <c r="AG160" s="25" t="s">
        <v>461</v>
      </c>
      <c r="AH160" s="25" t="s">
        <v>265</v>
      </c>
      <c r="AI160" s="25" t="s">
        <v>9</v>
      </c>
      <c r="AJ160" s="25" t="s">
        <v>492</v>
      </c>
      <c r="AN160" s="25" t="s">
        <v>976</v>
      </c>
      <c r="AO160" s="25" t="s">
        <v>399</v>
      </c>
      <c r="AP160" s="25" t="s">
        <v>975</v>
      </c>
      <c r="AR160" s="25">
        <v>744</v>
      </c>
      <c r="AS160" s="25">
        <v>9210</v>
      </c>
      <c r="AU160" s="25">
        <v>104</v>
      </c>
      <c r="BB160" s="25">
        <v>890</v>
      </c>
      <c r="BH160" s="25" t="s">
        <v>260</v>
      </c>
      <c r="BI160" s="25">
        <v>1</v>
      </c>
    </row>
    <row r="161" spans="1:61" x14ac:dyDescent="0.55000000000000004">
      <c r="A161" s="25" t="s">
        <v>850</v>
      </c>
      <c r="B161" s="25" t="s">
        <v>849</v>
      </c>
      <c r="C161" s="25" t="s">
        <v>95</v>
      </c>
      <c r="D161" s="25" t="s">
        <v>276</v>
      </c>
      <c r="E161" s="25" t="s">
        <v>276</v>
      </c>
      <c r="F161" s="25" t="s">
        <v>276</v>
      </c>
      <c r="G161" s="25" t="s">
        <v>276</v>
      </c>
      <c r="H161" s="25" t="s">
        <v>278</v>
      </c>
      <c r="J161" s="25" t="s">
        <v>276</v>
      </c>
      <c r="K161" s="25" t="s">
        <v>278</v>
      </c>
      <c r="L161" s="25" t="s">
        <v>276</v>
      </c>
      <c r="M161" s="25" t="s">
        <v>276</v>
      </c>
      <c r="N161" s="25" t="s">
        <v>848</v>
      </c>
      <c r="O161" s="25" t="s">
        <v>278</v>
      </c>
      <c r="P161" s="25" t="s">
        <v>847</v>
      </c>
      <c r="Q161" s="25" t="s">
        <v>979</v>
      </c>
      <c r="R161" s="25" t="s">
        <v>120</v>
      </c>
      <c r="T161" s="25" t="s">
        <v>119</v>
      </c>
      <c r="U161" s="25" t="s">
        <v>427</v>
      </c>
      <c r="V161" s="25" t="s">
        <v>86</v>
      </c>
      <c r="W161" s="25" t="s">
        <v>271</v>
      </c>
      <c r="Y161" s="25" t="s">
        <v>975</v>
      </c>
      <c r="Z161" s="25" t="s">
        <v>270</v>
      </c>
      <c r="AA161" s="25" t="s">
        <v>978</v>
      </c>
      <c r="AB161" s="25" t="s">
        <v>899</v>
      </c>
      <c r="AC161" s="25" t="s">
        <v>86</v>
      </c>
      <c r="AD161" s="25" t="s">
        <v>977</v>
      </c>
      <c r="AE161" s="25" t="s">
        <v>507</v>
      </c>
      <c r="AF161" s="25" t="s">
        <v>267</v>
      </c>
      <c r="AG161" s="25" t="s">
        <v>459</v>
      </c>
      <c r="AH161" s="25" t="s">
        <v>265</v>
      </c>
      <c r="AI161" s="25" t="s">
        <v>9</v>
      </c>
      <c r="AJ161" s="25" t="s">
        <v>492</v>
      </c>
      <c r="AN161" s="25" t="s">
        <v>976</v>
      </c>
      <c r="AO161" s="25" t="s">
        <v>399</v>
      </c>
      <c r="AP161" s="25" t="s">
        <v>975</v>
      </c>
      <c r="AR161" s="25">
        <v>745</v>
      </c>
      <c r="AS161" s="25">
        <v>28900</v>
      </c>
      <c r="AU161" s="25">
        <v>261</v>
      </c>
      <c r="BB161" s="25">
        <v>2070</v>
      </c>
      <c r="BH161" s="25" t="s">
        <v>260</v>
      </c>
      <c r="BI161" s="25">
        <v>1</v>
      </c>
    </row>
    <row r="162" spans="1:61" x14ac:dyDescent="0.55000000000000004">
      <c r="A162" s="25" t="s">
        <v>621</v>
      </c>
      <c r="B162" s="25" t="s">
        <v>620</v>
      </c>
      <c r="C162" s="25" t="s">
        <v>29</v>
      </c>
      <c r="D162" s="25" t="s">
        <v>276</v>
      </c>
      <c r="E162" s="25" t="s">
        <v>276</v>
      </c>
      <c r="F162" s="25" t="s">
        <v>276</v>
      </c>
      <c r="G162" s="25" t="s">
        <v>276</v>
      </c>
      <c r="H162" s="25" t="s">
        <v>278</v>
      </c>
      <c r="J162" s="25" t="s">
        <v>278</v>
      </c>
      <c r="L162" s="25" t="s">
        <v>278</v>
      </c>
      <c r="M162" s="25" t="s">
        <v>276</v>
      </c>
      <c r="N162" s="25" t="s">
        <v>619</v>
      </c>
      <c r="O162" s="25" t="s">
        <v>276</v>
      </c>
      <c r="P162" s="25" t="s">
        <v>618</v>
      </c>
      <c r="Q162" s="25" t="s">
        <v>973</v>
      </c>
      <c r="R162" s="25" t="s">
        <v>141</v>
      </c>
      <c r="S162" s="25" t="s">
        <v>616</v>
      </c>
      <c r="T162" s="25" t="s">
        <v>11</v>
      </c>
      <c r="U162" s="25" t="s">
        <v>273</v>
      </c>
      <c r="V162" s="25" t="s">
        <v>86</v>
      </c>
      <c r="W162" s="25" t="s">
        <v>271</v>
      </c>
      <c r="Y162" s="25" t="s">
        <v>765</v>
      </c>
      <c r="Z162" s="25" t="s">
        <v>270</v>
      </c>
      <c r="AA162" s="25" t="s">
        <v>114</v>
      </c>
      <c r="AB162" s="25" t="s">
        <v>114</v>
      </c>
      <c r="AC162" s="25" t="s">
        <v>615</v>
      </c>
      <c r="AD162" s="25" t="s">
        <v>972</v>
      </c>
      <c r="AE162" s="25" t="s">
        <v>613</v>
      </c>
      <c r="AF162" s="25" t="s">
        <v>283</v>
      </c>
      <c r="AG162" s="25" t="s">
        <v>282</v>
      </c>
      <c r="AH162" s="25" t="s">
        <v>265</v>
      </c>
      <c r="AI162" s="25" t="s">
        <v>392</v>
      </c>
      <c r="AJ162" s="25" t="s">
        <v>264</v>
      </c>
      <c r="AL162" s="25">
        <v>5</v>
      </c>
      <c r="AM162" s="25" t="s">
        <v>85</v>
      </c>
      <c r="AN162" s="25" t="s">
        <v>611</v>
      </c>
      <c r="AO162" s="25" t="s">
        <v>85</v>
      </c>
      <c r="AP162" s="25" t="s">
        <v>765</v>
      </c>
      <c r="AQ162" s="25" t="s">
        <v>609</v>
      </c>
      <c r="AR162" s="25">
        <v>317</v>
      </c>
      <c r="AS162" s="25">
        <v>46.4</v>
      </c>
      <c r="AU162" s="25">
        <v>12.4</v>
      </c>
      <c r="BH162" s="25" t="s">
        <v>260</v>
      </c>
      <c r="BI162" s="25">
        <v>1</v>
      </c>
    </row>
    <row r="163" spans="1:61" x14ac:dyDescent="0.55000000000000004">
      <c r="A163" s="25" t="s">
        <v>621</v>
      </c>
      <c r="B163" s="25" t="s">
        <v>620</v>
      </c>
      <c r="C163" s="25" t="s">
        <v>29</v>
      </c>
      <c r="D163" s="25" t="s">
        <v>276</v>
      </c>
      <c r="E163" s="25" t="s">
        <v>276</v>
      </c>
      <c r="F163" s="25" t="s">
        <v>276</v>
      </c>
      <c r="G163" s="25" t="s">
        <v>276</v>
      </c>
      <c r="H163" s="25" t="s">
        <v>278</v>
      </c>
      <c r="J163" s="25" t="s">
        <v>278</v>
      </c>
      <c r="L163" s="25" t="s">
        <v>278</v>
      </c>
      <c r="M163" s="25" t="s">
        <v>276</v>
      </c>
      <c r="N163" s="25" t="s">
        <v>619</v>
      </c>
      <c r="O163" s="25" t="s">
        <v>276</v>
      </c>
      <c r="P163" s="25" t="s">
        <v>618</v>
      </c>
      <c r="Q163" s="25" t="s">
        <v>973</v>
      </c>
      <c r="R163" s="25" t="s">
        <v>141</v>
      </c>
      <c r="S163" s="25" t="s">
        <v>616</v>
      </c>
      <c r="T163" s="25" t="s">
        <v>11</v>
      </c>
      <c r="U163" s="25" t="s">
        <v>273</v>
      </c>
      <c r="V163" s="25" t="s">
        <v>86</v>
      </c>
      <c r="W163" s="25" t="s">
        <v>271</v>
      </c>
      <c r="Y163" s="25" t="s">
        <v>765</v>
      </c>
      <c r="Z163" s="25" t="s">
        <v>270</v>
      </c>
      <c r="AA163" s="25" t="s">
        <v>114</v>
      </c>
      <c r="AB163" s="25" t="s">
        <v>114</v>
      </c>
      <c r="AC163" s="25" t="s">
        <v>615</v>
      </c>
      <c r="AD163" s="25" t="s">
        <v>972</v>
      </c>
      <c r="AE163" s="25" t="s">
        <v>613</v>
      </c>
      <c r="AF163" s="25" t="s">
        <v>267</v>
      </c>
      <c r="AG163" s="25" t="s">
        <v>266</v>
      </c>
      <c r="AH163" s="25" t="s">
        <v>265</v>
      </c>
      <c r="AI163" s="25" t="s">
        <v>974</v>
      </c>
      <c r="AJ163" s="25" t="s">
        <v>264</v>
      </c>
      <c r="AL163" s="25">
        <v>5</v>
      </c>
      <c r="AM163" s="25" t="s">
        <v>85</v>
      </c>
      <c r="AN163" s="25" t="s">
        <v>611</v>
      </c>
      <c r="AO163" s="25" t="s">
        <v>85</v>
      </c>
      <c r="AP163" s="25" t="s">
        <v>765</v>
      </c>
      <c r="AQ163" s="25" t="s">
        <v>609</v>
      </c>
      <c r="AR163" s="25">
        <v>319</v>
      </c>
      <c r="AS163" s="25">
        <v>136</v>
      </c>
      <c r="AU163" s="25">
        <v>9.19</v>
      </c>
      <c r="AV163" s="25">
        <v>3.2</v>
      </c>
      <c r="BB163" s="25">
        <v>10.8</v>
      </c>
      <c r="BH163" s="25" t="s">
        <v>260</v>
      </c>
      <c r="BI163" s="25">
        <v>1</v>
      </c>
    </row>
    <row r="164" spans="1:61" x14ac:dyDescent="0.55000000000000004">
      <c r="A164" s="25" t="s">
        <v>621</v>
      </c>
      <c r="B164" s="25" t="s">
        <v>620</v>
      </c>
      <c r="C164" s="25" t="s">
        <v>29</v>
      </c>
      <c r="D164" s="25" t="s">
        <v>276</v>
      </c>
      <c r="E164" s="25" t="s">
        <v>276</v>
      </c>
      <c r="F164" s="25" t="s">
        <v>276</v>
      </c>
      <c r="G164" s="25" t="s">
        <v>276</v>
      </c>
      <c r="H164" s="25" t="s">
        <v>278</v>
      </c>
      <c r="J164" s="25" t="s">
        <v>278</v>
      </c>
      <c r="L164" s="25" t="s">
        <v>278</v>
      </c>
      <c r="M164" s="25" t="s">
        <v>276</v>
      </c>
      <c r="N164" s="25" t="s">
        <v>619</v>
      </c>
      <c r="O164" s="25" t="s">
        <v>276</v>
      </c>
      <c r="P164" s="25" t="s">
        <v>618</v>
      </c>
      <c r="Q164" s="25" t="s">
        <v>973</v>
      </c>
      <c r="R164" s="25" t="s">
        <v>141</v>
      </c>
      <c r="S164" s="25" t="s">
        <v>616</v>
      </c>
      <c r="T164" s="25" t="s">
        <v>11</v>
      </c>
      <c r="U164" s="25" t="s">
        <v>273</v>
      </c>
      <c r="V164" s="25" t="s">
        <v>86</v>
      </c>
      <c r="W164" s="25" t="s">
        <v>271</v>
      </c>
      <c r="Y164" s="25" t="s">
        <v>765</v>
      </c>
      <c r="Z164" s="25" t="s">
        <v>270</v>
      </c>
      <c r="AA164" s="25" t="s">
        <v>114</v>
      </c>
      <c r="AB164" s="25" t="s">
        <v>114</v>
      </c>
      <c r="AC164" s="25" t="s">
        <v>615</v>
      </c>
      <c r="AD164" s="25" t="s">
        <v>972</v>
      </c>
      <c r="AE164" s="25" t="s">
        <v>613</v>
      </c>
      <c r="AF164" s="25" t="s">
        <v>352</v>
      </c>
      <c r="AG164" s="25" t="s">
        <v>625</v>
      </c>
      <c r="AH164" s="25" t="s">
        <v>265</v>
      </c>
      <c r="AI164" s="25" t="s">
        <v>622</v>
      </c>
      <c r="AJ164" s="25" t="s">
        <v>264</v>
      </c>
      <c r="AL164" s="25">
        <v>5</v>
      </c>
      <c r="AM164" s="25" t="s">
        <v>85</v>
      </c>
      <c r="AN164" s="25" t="s">
        <v>611</v>
      </c>
      <c r="AO164" s="25" t="s">
        <v>85</v>
      </c>
      <c r="AP164" s="25" t="s">
        <v>765</v>
      </c>
      <c r="AQ164" s="25" t="s">
        <v>609</v>
      </c>
      <c r="AR164" s="25">
        <v>320</v>
      </c>
      <c r="AS164" s="25">
        <v>13.3</v>
      </c>
      <c r="AU164" s="25">
        <v>5.09</v>
      </c>
      <c r="BH164" s="25" t="s">
        <v>260</v>
      </c>
      <c r="BI164" s="25">
        <v>1</v>
      </c>
    </row>
    <row r="165" spans="1:61" x14ac:dyDescent="0.55000000000000004">
      <c r="A165" s="25" t="s">
        <v>621</v>
      </c>
      <c r="B165" s="25" t="s">
        <v>620</v>
      </c>
      <c r="C165" s="25" t="s">
        <v>29</v>
      </c>
      <c r="D165" s="25" t="s">
        <v>276</v>
      </c>
      <c r="E165" s="25" t="s">
        <v>276</v>
      </c>
      <c r="F165" s="25" t="s">
        <v>276</v>
      </c>
      <c r="G165" s="25" t="s">
        <v>276</v>
      </c>
      <c r="H165" s="25" t="s">
        <v>278</v>
      </c>
      <c r="J165" s="25" t="s">
        <v>278</v>
      </c>
      <c r="L165" s="25" t="s">
        <v>278</v>
      </c>
      <c r="M165" s="25" t="s">
        <v>276</v>
      </c>
      <c r="N165" s="25" t="s">
        <v>619</v>
      </c>
      <c r="O165" s="25" t="s">
        <v>276</v>
      </c>
      <c r="P165" s="25" t="s">
        <v>618</v>
      </c>
      <c r="Q165" s="25" t="s">
        <v>973</v>
      </c>
      <c r="R165" s="25" t="s">
        <v>141</v>
      </c>
      <c r="S165" s="25" t="s">
        <v>616</v>
      </c>
      <c r="T165" s="25" t="s">
        <v>11</v>
      </c>
      <c r="U165" s="25" t="s">
        <v>273</v>
      </c>
      <c r="V165" s="25" t="s">
        <v>86</v>
      </c>
      <c r="W165" s="25" t="s">
        <v>271</v>
      </c>
      <c r="Y165" s="25" t="s">
        <v>765</v>
      </c>
      <c r="Z165" s="25" t="s">
        <v>270</v>
      </c>
      <c r="AA165" s="25" t="s">
        <v>114</v>
      </c>
      <c r="AB165" s="25" t="s">
        <v>114</v>
      </c>
      <c r="AC165" s="25" t="s">
        <v>615</v>
      </c>
      <c r="AD165" s="25" t="s">
        <v>972</v>
      </c>
      <c r="AE165" s="25" t="s">
        <v>613</v>
      </c>
      <c r="AF165" s="25" t="s">
        <v>300</v>
      </c>
      <c r="AG165" s="25" t="s">
        <v>415</v>
      </c>
      <c r="AH165" s="25" t="s">
        <v>265</v>
      </c>
      <c r="AI165" s="25" t="s">
        <v>865</v>
      </c>
      <c r="AJ165" s="25" t="s">
        <v>264</v>
      </c>
      <c r="AL165" s="25">
        <v>5</v>
      </c>
      <c r="AM165" s="25" t="s">
        <v>85</v>
      </c>
      <c r="AN165" s="25" t="s">
        <v>611</v>
      </c>
      <c r="AO165" s="25" t="s">
        <v>85</v>
      </c>
      <c r="AP165" s="25" t="s">
        <v>765</v>
      </c>
      <c r="AQ165" s="25" t="s">
        <v>609</v>
      </c>
      <c r="AR165" s="25">
        <v>321</v>
      </c>
      <c r="AS165" s="25">
        <v>586</v>
      </c>
      <c r="AU165" s="25">
        <v>4.93</v>
      </c>
      <c r="AV165" s="25">
        <v>3.4</v>
      </c>
      <c r="BB165" s="25">
        <v>12</v>
      </c>
      <c r="BH165" s="25" t="s">
        <v>260</v>
      </c>
      <c r="BI165" s="25">
        <v>1</v>
      </c>
    </row>
    <row r="166" spans="1:61" x14ac:dyDescent="0.55000000000000004">
      <c r="A166" s="25" t="s">
        <v>621</v>
      </c>
      <c r="B166" s="25" t="s">
        <v>620</v>
      </c>
      <c r="C166" s="25" t="s">
        <v>29</v>
      </c>
      <c r="D166" s="25" t="s">
        <v>276</v>
      </c>
      <c r="E166" s="25" t="s">
        <v>276</v>
      </c>
      <c r="F166" s="25" t="s">
        <v>276</v>
      </c>
      <c r="G166" s="25" t="s">
        <v>276</v>
      </c>
      <c r="H166" s="25" t="s">
        <v>278</v>
      </c>
      <c r="J166" s="25" t="s">
        <v>278</v>
      </c>
      <c r="L166" s="25" t="s">
        <v>278</v>
      </c>
      <c r="M166" s="25" t="s">
        <v>276</v>
      </c>
      <c r="N166" s="25" t="s">
        <v>619</v>
      </c>
      <c r="O166" s="25" t="s">
        <v>276</v>
      </c>
      <c r="P166" s="25" t="s">
        <v>618</v>
      </c>
      <c r="Q166" s="25" t="s">
        <v>973</v>
      </c>
      <c r="R166" s="25" t="s">
        <v>141</v>
      </c>
      <c r="S166" s="25" t="s">
        <v>616</v>
      </c>
      <c r="T166" s="25" t="s">
        <v>11</v>
      </c>
      <c r="U166" s="25" t="s">
        <v>273</v>
      </c>
      <c r="V166" s="25" t="s">
        <v>86</v>
      </c>
      <c r="W166" s="25" t="s">
        <v>271</v>
      </c>
      <c r="Y166" s="25" t="s">
        <v>765</v>
      </c>
      <c r="Z166" s="25" t="s">
        <v>270</v>
      </c>
      <c r="AA166" s="25" t="s">
        <v>114</v>
      </c>
      <c r="AB166" s="25" t="s">
        <v>114</v>
      </c>
      <c r="AC166" s="25" t="s">
        <v>615</v>
      </c>
      <c r="AD166" s="25" t="s">
        <v>972</v>
      </c>
      <c r="AE166" s="25" t="s">
        <v>613</v>
      </c>
      <c r="AF166" s="25" t="s">
        <v>315</v>
      </c>
      <c r="AG166" s="25" t="s">
        <v>568</v>
      </c>
      <c r="AH166" s="25" t="s">
        <v>265</v>
      </c>
      <c r="AI166" s="25" t="s">
        <v>661</v>
      </c>
      <c r="AJ166" s="25" t="s">
        <v>264</v>
      </c>
      <c r="AL166" s="25">
        <v>5</v>
      </c>
      <c r="AM166" s="25" t="s">
        <v>85</v>
      </c>
      <c r="AN166" s="25" t="s">
        <v>611</v>
      </c>
      <c r="AO166" s="25" t="s">
        <v>85</v>
      </c>
      <c r="AP166" s="25" t="s">
        <v>765</v>
      </c>
      <c r="AQ166" s="25" t="s">
        <v>609</v>
      </c>
      <c r="AR166" s="25">
        <v>322</v>
      </c>
      <c r="AS166" s="25">
        <v>249</v>
      </c>
      <c r="AU166" s="25">
        <v>5.39</v>
      </c>
      <c r="BH166" s="25" t="s">
        <v>260</v>
      </c>
      <c r="BI166" s="25">
        <v>1</v>
      </c>
    </row>
    <row r="167" spans="1:61" x14ac:dyDescent="0.55000000000000004">
      <c r="A167" s="25" t="s">
        <v>621</v>
      </c>
      <c r="B167" s="25" t="s">
        <v>620</v>
      </c>
      <c r="C167" s="25" t="s">
        <v>29</v>
      </c>
      <c r="D167" s="25" t="s">
        <v>276</v>
      </c>
      <c r="E167" s="25" t="s">
        <v>276</v>
      </c>
      <c r="F167" s="25" t="s">
        <v>276</v>
      </c>
      <c r="G167" s="25" t="s">
        <v>276</v>
      </c>
      <c r="H167" s="25" t="s">
        <v>278</v>
      </c>
      <c r="J167" s="25" t="s">
        <v>278</v>
      </c>
      <c r="L167" s="25" t="s">
        <v>278</v>
      </c>
      <c r="M167" s="25" t="s">
        <v>276</v>
      </c>
      <c r="N167" s="25" t="s">
        <v>619</v>
      </c>
      <c r="O167" s="25" t="s">
        <v>276</v>
      </c>
      <c r="P167" s="25" t="s">
        <v>618</v>
      </c>
      <c r="Q167" s="25" t="s">
        <v>973</v>
      </c>
      <c r="R167" s="25" t="s">
        <v>141</v>
      </c>
      <c r="S167" s="25" t="s">
        <v>616</v>
      </c>
      <c r="T167" s="25" t="s">
        <v>11</v>
      </c>
      <c r="U167" s="25" t="s">
        <v>273</v>
      </c>
      <c r="V167" s="25" t="s">
        <v>86</v>
      </c>
      <c r="W167" s="25" t="s">
        <v>271</v>
      </c>
      <c r="Y167" s="25" t="s">
        <v>765</v>
      </c>
      <c r="Z167" s="25" t="s">
        <v>270</v>
      </c>
      <c r="AA167" s="25" t="s">
        <v>114</v>
      </c>
      <c r="AB167" s="25" t="s">
        <v>114</v>
      </c>
      <c r="AC167" s="25" t="s">
        <v>615</v>
      </c>
      <c r="AD167" s="25" t="s">
        <v>972</v>
      </c>
      <c r="AE167" s="25" t="s">
        <v>613</v>
      </c>
      <c r="AF167" s="25" t="s">
        <v>339</v>
      </c>
      <c r="AG167" s="25" t="s">
        <v>416</v>
      </c>
      <c r="AH167" s="25" t="s">
        <v>265</v>
      </c>
      <c r="AI167" s="25" t="s">
        <v>971</v>
      </c>
      <c r="AJ167" s="25" t="s">
        <v>264</v>
      </c>
      <c r="AL167" s="25">
        <v>8</v>
      </c>
      <c r="AM167" s="25" t="s">
        <v>85</v>
      </c>
      <c r="AN167" s="25" t="s">
        <v>611</v>
      </c>
      <c r="AO167" s="25" t="s">
        <v>85</v>
      </c>
      <c r="AP167" s="25" t="s">
        <v>765</v>
      </c>
      <c r="AQ167" s="25" t="s">
        <v>609</v>
      </c>
      <c r="AR167" s="25">
        <v>323</v>
      </c>
      <c r="AS167" s="25">
        <v>39.4</v>
      </c>
      <c r="AU167" s="25">
        <v>10.8</v>
      </c>
      <c r="BH167" s="25" t="s">
        <v>260</v>
      </c>
      <c r="BI167" s="25">
        <v>1</v>
      </c>
    </row>
    <row r="168" spans="1:61" x14ac:dyDescent="0.55000000000000004">
      <c r="A168" s="25" t="s">
        <v>962</v>
      </c>
      <c r="B168" s="25" t="s">
        <v>961</v>
      </c>
      <c r="C168" s="25" t="s">
        <v>95</v>
      </c>
      <c r="D168" s="25" t="s">
        <v>276</v>
      </c>
      <c r="E168" s="25" t="s">
        <v>276</v>
      </c>
      <c r="F168" s="25" t="s">
        <v>276</v>
      </c>
      <c r="G168" s="25" t="s">
        <v>276</v>
      </c>
      <c r="H168" s="25" t="s">
        <v>278</v>
      </c>
      <c r="J168" s="25" t="s">
        <v>276</v>
      </c>
      <c r="K168" s="25" t="s">
        <v>278</v>
      </c>
      <c r="L168" s="25" t="s">
        <v>276</v>
      </c>
      <c r="M168" s="25" t="s">
        <v>276</v>
      </c>
      <c r="N168" s="25" t="s">
        <v>960</v>
      </c>
      <c r="O168" s="25" t="s">
        <v>278</v>
      </c>
      <c r="P168" s="25" t="s">
        <v>959</v>
      </c>
      <c r="Q168" s="25" t="s">
        <v>958</v>
      </c>
      <c r="R168" s="25" t="s">
        <v>86</v>
      </c>
      <c r="S168" s="25" t="s">
        <v>957</v>
      </c>
      <c r="T168" s="25" t="s">
        <v>11</v>
      </c>
      <c r="U168" s="25" t="s">
        <v>273</v>
      </c>
      <c r="V168" s="25" t="s">
        <v>86</v>
      </c>
      <c r="W168" s="25" t="s">
        <v>271</v>
      </c>
      <c r="Y168" s="25" t="s">
        <v>956</v>
      </c>
      <c r="Z168" s="25" t="s">
        <v>270</v>
      </c>
      <c r="AA168" s="25" t="s">
        <v>955</v>
      </c>
      <c r="AB168" s="25" t="s">
        <v>954</v>
      </c>
      <c r="AC168" s="25" t="s">
        <v>86</v>
      </c>
      <c r="AD168" s="25" t="s">
        <v>953</v>
      </c>
      <c r="AE168" s="25" t="s">
        <v>952</v>
      </c>
      <c r="AF168" s="25" t="s">
        <v>283</v>
      </c>
      <c r="AG168" s="25" t="s">
        <v>970</v>
      </c>
      <c r="AH168" s="25" t="s">
        <v>265</v>
      </c>
      <c r="AI168" s="25" t="s">
        <v>969</v>
      </c>
      <c r="AJ168" s="25" t="s">
        <v>264</v>
      </c>
      <c r="AN168" s="25" t="s">
        <v>950</v>
      </c>
      <c r="AO168" s="25" t="s">
        <v>85</v>
      </c>
      <c r="AP168" s="25" t="s">
        <v>956</v>
      </c>
      <c r="AQ168" s="25" t="s">
        <v>949</v>
      </c>
      <c r="AR168" s="25">
        <v>779</v>
      </c>
      <c r="AS168" s="25">
        <v>883</v>
      </c>
      <c r="AT168" s="25">
        <v>95.8</v>
      </c>
      <c r="AW168" s="25">
        <v>30.6</v>
      </c>
      <c r="BC168" s="25">
        <v>333</v>
      </c>
      <c r="BH168" s="25" t="s">
        <v>260</v>
      </c>
      <c r="BI168" s="25">
        <v>1</v>
      </c>
    </row>
    <row r="169" spans="1:61" x14ac:dyDescent="0.55000000000000004">
      <c r="A169" s="25" t="s">
        <v>962</v>
      </c>
      <c r="B169" s="25" t="s">
        <v>961</v>
      </c>
      <c r="C169" s="25" t="s">
        <v>95</v>
      </c>
      <c r="D169" s="25" t="s">
        <v>276</v>
      </c>
      <c r="E169" s="25" t="s">
        <v>276</v>
      </c>
      <c r="F169" s="25" t="s">
        <v>276</v>
      </c>
      <c r="G169" s="25" t="s">
        <v>276</v>
      </c>
      <c r="H169" s="25" t="s">
        <v>278</v>
      </c>
      <c r="J169" s="25" t="s">
        <v>276</v>
      </c>
      <c r="K169" s="25" t="s">
        <v>278</v>
      </c>
      <c r="L169" s="25" t="s">
        <v>276</v>
      </c>
      <c r="M169" s="25" t="s">
        <v>276</v>
      </c>
      <c r="N169" s="25" t="s">
        <v>960</v>
      </c>
      <c r="O169" s="25" t="s">
        <v>278</v>
      </c>
      <c r="P169" s="25" t="s">
        <v>959</v>
      </c>
      <c r="Q169" s="25" t="s">
        <v>958</v>
      </c>
      <c r="R169" s="25" t="s">
        <v>86</v>
      </c>
      <c r="S169" s="25" t="s">
        <v>957</v>
      </c>
      <c r="T169" s="25" t="s">
        <v>11</v>
      </c>
      <c r="U169" s="25" t="s">
        <v>273</v>
      </c>
      <c r="V169" s="25" t="s">
        <v>86</v>
      </c>
      <c r="W169" s="25" t="s">
        <v>271</v>
      </c>
      <c r="Y169" s="25" t="s">
        <v>956</v>
      </c>
      <c r="Z169" s="25" t="s">
        <v>270</v>
      </c>
      <c r="AA169" s="25" t="s">
        <v>955</v>
      </c>
      <c r="AB169" s="25" t="s">
        <v>954</v>
      </c>
      <c r="AC169" s="25" t="s">
        <v>86</v>
      </c>
      <c r="AD169" s="25" t="s">
        <v>953</v>
      </c>
      <c r="AE169" s="25" t="s">
        <v>952</v>
      </c>
      <c r="AF169" s="25" t="s">
        <v>414</v>
      </c>
      <c r="AG169" s="25" t="s">
        <v>968</v>
      </c>
      <c r="AH169" s="25" t="s">
        <v>265</v>
      </c>
      <c r="AI169" s="25" t="s">
        <v>967</v>
      </c>
      <c r="AJ169" s="25" t="s">
        <v>264</v>
      </c>
      <c r="AN169" s="25" t="s">
        <v>950</v>
      </c>
      <c r="AO169" s="25" t="s">
        <v>85</v>
      </c>
      <c r="AP169" s="25" t="s">
        <v>956</v>
      </c>
      <c r="AQ169" s="25" t="s">
        <v>949</v>
      </c>
      <c r="AR169" s="25">
        <v>780</v>
      </c>
      <c r="AS169" s="25">
        <v>804</v>
      </c>
      <c r="AT169" s="25">
        <v>74.900000000000006</v>
      </c>
      <c r="AW169" s="25">
        <v>23.5</v>
      </c>
      <c r="BC169" s="25">
        <v>285</v>
      </c>
      <c r="BH169" s="25" t="s">
        <v>260</v>
      </c>
      <c r="BI169" s="25">
        <v>1</v>
      </c>
    </row>
    <row r="170" spans="1:61" x14ac:dyDescent="0.55000000000000004">
      <c r="A170" s="25" t="s">
        <v>962</v>
      </c>
      <c r="B170" s="25" t="s">
        <v>961</v>
      </c>
      <c r="C170" s="25" t="s">
        <v>95</v>
      </c>
      <c r="D170" s="25" t="s">
        <v>276</v>
      </c>
      <c r="E170" s="25" t="s">
        <v>276</v>
      </c>
      <c r="F170" s="25" t="s">
        <v>276</v>
      </c>
      <c r="G170" s="25" t="s">
        <v>276</v>
      </c>
      <c r="H170" s="25" t="s">
        <v>278</v>
      </c>
      <c r="J170" s="25" t="s">
        <v>276</v>
      </c>
      <c r="K170" s="25" t="s">
        <v>278</v>
      </c>
      <c r="L170" s="25" t="s">
        <v>276</v>
      </c>
      <c r="M170" s="25" t="s">
        <v>276</v>
      </c>
      <c r="N170" s="25" t="s">
        <v>960</v>
      </c>
      <c r="O170" s="25" t="s">
        <v>278</v>
      </c>
      <c r="P170" s="25" t="s">
        <v>959</v>
      </c>
      <c r="Q170" s="25" t="s">
        <v>958</v>
      </c>
      <c r="R170" s="25" t="s">
        <v>86</v>
      </c>
      <c r="S170" s="25" t="s">
        <v>957</v>
      </c>
      <c r="T170" s="25" t="s">
        <v>11</v>
      </c>
      <c r="U170" s="25" t="s">
        <v>273</v>
      </c>
      <c r="V170" s="25" t="s">
        <v>86</v>
      </c>
      <c r="W170" s="25" t="s">
        <v>271</v>
      </c>
      <c r="Y170" s="25" t="s">
        <v>956</v>
      </c>
      <c r="Z170" s="25" t="s">
        <v>270</v>
      </c>
      <c r="AA170" s="25" t="s">
        <v>955</v>
      </c>
      <c r="AB170" s="25" t="s">
        <v>954</v>
      </c>
      <c r="AC170" s="25" t="s">
        <v>86</v>
      </c>
      <c r="AD170" s="25" t="s">
        <v>953</v>
      </c>
      <c r="AE170" s="25" t="s">
        <v>952</v>
      </c>
      <c r="AF170" s="25" t="s">
        <v>267</v>
      </c>
      <c r="AG170" s="25" t="s">
        <v>966</v>
      </c>
      <c r="AH170" s="25" t="s">
        <v>265</v>
      </c>
      <c r="AI170" s="25" t="s">
        <v>965</v>
      </c>
      <c r="AJ170" s="25" t="s">
        <v>264</v>
      </c>
      <c r="AN170" s="25" t="s">
        <v>950</v>
      </c>
      <c r="AO170" s="25" t="s">
        <v>85</v>
      </c>
      <c r="AP170" s="25" t="s">
        <v>956</v>
      </c>
      <c r="AQ170" s="25" t="s">
        <v>949</v>
      </c>
      <c r="AR170" s="25">
        <v>781</v>
      </c>
      <c r="AS170" s="25">
        <v>1660</v>
      </c>
      <c r="AT170" s="25">
        <v>167</v>
      </c>
      <c r="AW170" s="25">
        <v>32.9</v>
      </c>
      <c r="BC170" s="25">
        <v>669</v>
      </c>
      <c r="BH170" s="25" t="s">
        <v>260</v>
      </c>
      <c r="BI170" s="25">
        <v>1</v>
      </c>
    </row>
    <row r="171" spans="1:61" x14ac:dyDescent="0.55000000000000004">
      <c r="A171" s="25" t="s">
        <v>962</v>
      </c>
      <c r="B171" s="25" t="s">
        <v>961</v>
      </c>
      <c r="C171" s="25" t="s">
        <v>95</v>
      </c>
      <c r="D171" s="25" t="s">
        <v>276</v>
      </c>
      <c r="E171" s="25" t="s">
        <v>276</v>
      </c>
      <c r="F171" s="25" t="s">
        <v>276</v>
      </c>
      <c r="G171" s="25" t="s">
        <v>276</v>
      </c>
      <c r="H171" s="25" t="s">
        <v>278</v>
      </c>
      <c r="J171" s="25" t="s">
        <v>276</v>
      </c>
      <c r="K171" s="25" t="s">
        <v>278</v>
      </c>
      <c r="L171" s="25" t="s">
        <v>276</v>
      </c>
      <c r="M171" s="25" t="s">
        <v>276</v>
      </c>
      <c r="N171" s="25" t="s">
        <v>960</v>
      </c>
      <c r="O171" s="25" t="s">
        <v>278</v>
      </c>
      <c r="P171" s="25" t="s">
        <v>959</v>
      </c>
      <c r="Q171" s="25" t="s">
        <v>958</v>
      </c>
      <c r="R171" s="25" t="s">
        <v>86</v>
      </c>
      <c r="S171" s="25" t="s">
        <v>957</v>
      </c>
      <c r="T171" s="25" t="s">
        <v>11</v>
      </c>
      <c r="U171" s="25" t="s">
        <v>273</v>
      </c>
      <c r="V171" s="25" t="s">
        <v>86</v>
      </c>
      <c r="W171" s="25" t="s">
        <v>271</v>
      </c>
      <c r="Y171" s="25" t="s">
        <v>956</v>
      </c>
      <c r="Z171" s="25" t="s">
        <v>270</v>
      </c>
      <c r="AA171" s="25" t="s">
        <v>955</v>
      </c>
      <c r="AB171" s="25" t="s">
        <v>954</v>
      </c>
      <c r="AC171" s="25" t="s">
        <v>86</v>
      </c>
      <c r="AD171" s="25" t="s">
        <v>953</v>
      </c>
      <c r="AE171" s="25" t="s">
        <v>952</v>
      </c>
      <c r="AF171" s="25" t="s">
        <v>352</v>
      </c>
      <c r="AG171" s="25" t="s">
        <v>890</v>
      </c>
      <c r="AH171" s="25" t="s">
        <v>265</v>
      </c>
      <c r="AI171" s="25" t="s">
        <v>964</v>
      </c>
      <c r="AJ171" s="25" t="s">
        <v>264</v>
      </c>
      <c r="AN171" s="25" t="s">
        <v>950</v>
      </c>
      <c r="AO171" s="25" t="s">
        <v>85</v>
      </c>
      <c r="AP171" s="25" t="s">
        <v>956</v>
      </c>
      <c r="AQ171" s="25" t="s">
        <v>949</v>
      </c>
      <c r="AR171" s="25">
        <v>782</v>
      </c>
      <c r="AS171" s="25">
        <v>520</v>
      </c>
      <c r="AT171" s="25">
        <v>18</v>
      </c>
      <c r="AW171" s="25">
        <v>7.78</v>
      </c>
      <c r="BC171" s="25">
        <v>31</v>
      </c>
      <c r="BH171" s="25" t="s">
        <v>260</v>
      </c>
      <c r="BI171" s="25">
        <v>1</v>
      </c>
    </row>
    <row r="172" spans="1:61" x14ac:dyDescent="0.55000000000000004">
      <c r="A172" s="25" t="s">
        <v>962</v>
      </c>
      <c r="B172" s="25" t="s">
        <v>961</v>
      </c>
      <c r="C172" s="25" t="s">
        <v>95</v>
      </c>
      <c r="D172" s="25" t="s">
        <v>276</v>
      </c>
      <c r="E172" s="25" t="s">
        <v>276</v>
      </c>
      <c r="F172" s="25" t="s">
        <v>276</v>
      </c>
      <c r="G172" s="25" t="s">
        <v>276</v>
      </c>
      <c r="H172" s="25" t="s">
        <v>278</v>
      </c>
      <c r="J172" s="25" t="s">
        <v>276</v>
      </c>
      <c r="K172" s="25" t="s">
        <v>278</v>
      </c>
      <c r="L172" s="25" t="s">
        <v>276</v>
      </c>
      <c r="M172" s="25" t="s">
        <v>276</v>
      </c>
      <c r="N172" s="25" t="s">
        <v>960</v>
      </c>
      <c r="O172" s="25" t="s">
        <v>278</v>
      </c>
      <c r="P172" s="25" t="s">
        <v>959</v>
      </c>
      <c r="Q172" s="25" t="s">
        <v>958</v>
      </c>
      <c r="R172" s="25" t="s">
        <v>86</v>
      </c>
      <c r="S172" s="25" t="s">
        <v>957</v>
      </c>
      <c r="T172" s="25" t="s">
        <v>11</v>
      </c>
      <c r="U172" s="25" t="s">
        <v>273</v>
      </c>
      <c r="V172" s="25" t="s">
        <v>86</v>
      </c>
      <c r="W172" s="25" t="s">
        <v>271</v>
      </c>
      <c r="Y172" s="25" t="s">
        <v>956</v>
      </c>
      <c r="Z172" s="25" t="s">
        <v>270</v>
      </c>
      <c r="AA172" s="25" t="s">
        <v>955</v>
      </c>
      <c r="AB172" s="25" t="s">
        <v>954</v>
      </c>
      <c r="AC172" s="25" t="s">
        <v>86</v>
      </c>
      <c r="AD172" s="25" t="s">
        <v>953</v>
      </c>
      <c r="AE172" s="25" t="s">
        <v>952</v>
      </c>
      <c r="AF172" s="25" t="s">
        <v>339</v>
      </c>
      <c r="AG172" s="25" t="s">
        <v>629</v>
      </c>
      <c r="AH172" s="25" t="s">
        <v>265</v>
      </c>
      <c r="AI172" s="25" t="s">
        <v>963</v>
      </c>
      <c r="AJ172" s="25" t="s">
        <v>264</v>
      </c>
      <c r="AN172" s="25" t="s">
        <v>950</v>
      </c>
      <c r="AO172" s="25" t="s">
        <v>85</v>
      </c>
      <c r="AP172" s="25" t="s">
        <v>956</v>
      </c>
      <c r="AQ172" s="25" t="s">
        <v>949</v>
      </c>
      <c r="AR172" s="25">
        <v>784</v>
      </c>
      <c r="AS172" s="25">
        <v>588</v>
      </c>
      <c r="AT172" s="25">
        <v>30.4</v>
      </c>
      <c r="AW172" s="25">
        <v>7.57</v>
      </c>
      <c r="BC172" s="25">
        <v>101</v>
      </c>
      <c r="BH172" s="25" t="s">
        <v>260</v>
      </c>
      <c r="BI172" s="25">
        <v>1</v>
      </c>
    </row>
    <row r="173" spans="1:61" x14ac:dyDescent="0.55000000000000004">
      <c r="A173" s="25" t="s">
        <v>962</v>
      </c>
      <c r="B173" s="25" t="s">
        <v>961</v>
      </c>
      <c r="C173" s="25" t="s">
        <v>95</v>
      </c>
      <c r="D173" s="25" t="s">
        <v>276</v>
      </c>
      <c r="E173" s="25" t="s">
        <v>276</v>
      </c>
      <c r="F173" s="25" t="s">
        <v>276</v>
      </c>
      <c r="G173" s="25" t="s">
        <v>276</v>
      </c>
      <c r="H173" s="25" t="s">
        <v>278</v>
      </c>
      <c r="J173" s="25" t="s">
        <v>276</v>
      </c>
      <c r="K173" s="25" t="s">
        <v>278</v>
      </c>
      <c r="L173" s="25" t="s">
        <v>276</v>
      </c>
      <c r="M173" s="25" t="s">
        <v>276</v>
      </c>
      <c r="N173" s="25" t="s">
        <v>960</v>
      </c>
      <c r="O173" s="25" t="s">
        <v>278</v>
      </c>
      <c r="P173" s="25" t="s">
        <v>959</v>
      </c>
      <c r="Q173" s="25" t="s">
        <v>958</v>
      </c>
      <c r="R173" s="25" t="s">
        <v>86</v>
      </c>
      <c r="S173" s="25" t="s">
        <v>957</v>
      </c>
      <c r="T173" s="25" t="s">
        <v>11</v>
      </c>
      <c r="U173" s="25" t="s">
        <v>273</v>
      </c>
      <c r="V173" s="25" t="s">
        <v>86</v>
      </c>
      <c r="W173" s="25" t="s">
        <v>271</v>
      </c>
      <c r="Y173" s="25" t="s">
        <v>956</v>
      </c>
      <c r="Z173" s="25" t="s">
        <v>270</v>
      </c>
      <c r="AA173" s="25" t="s">
        <v>955</v>
      </c>
      <c r="AB173" s="25" t="s">
        <v>954</v>
      </c>
      <c r="AC173" s="25" t="s">
        <v>86</v>
      </c>
      <c r="AD173" s="25" t="s">
        <v>953</v>
      </c>
      <c r="AE173" s="25" t="s">
        <v>952</v>
      </c>
      <c r="AF173" s="25" t="s">
        <v>300</v>
      </c>
      <c r="AG173" s="25" t="s">
        <v>350</v>
      </c>
      <c r="AH173" s="25" t="s">
        <v>265</v>
      </c>
      <c r="AI173" s="25" t="s">
        <v>951</v>
      </c>
      <c r="AJ173" s="25" t="s">
        <v>264</v>
      </c>
      <c r="AN173" s="25" t="s">
        <v>950</v>
      </c>
      <c r="AO173" s="25" t="s">
        <v>85</v>
      </c>
      <c r="AP173" s="25" t="s">
        <v>86</v>
      </c>
      <c r="AQ173" s="25" t="s">
        <v>949</v>
      </c>
      <c r="AR173" s="25">
        <v>783</v>
      </c>
      <c r="AS173" s="25">
        <v>1150</v>
      </c>
      <c r="AT173" s="25">
        <v>109</v>
      </c>
      <c r="AW173" s="25">
        <v>50.2</v>
      </c>
      <c r="BC173" s="25">
        <v>389</v>
      </c>
      <c r="BH173" s="25" t="s">
        <v>260</v>
      </c>
      <c r="BI173" s="25">
        <v>1</v>
      </c>
    </row>
    <row r="174" spans="1:61" x14ac:dyDescent="0.55000000000000004">
      <c r="A174" s="25" t="s">
        <v>948</v>
      </c>
      <c r="B174" s="25" t="s">
        <v>947</v>
      </c>
      <c r="C174" s="25" t="s">
        <v>549</v>
      </c>
      <c r="D174" s="25" t="s">
        <v>276</v>
      </c>
      <c r="E174" s="25" t="s">
        <v>276</v>
      </c>
      <c r="F174" s="25" t="s">
        <v>276</v>
      </c>
      <c r="G174" s="25" t="s">
        <v>276</v>
      </c>
      <c r="H174" s="25" t="s">
        <v>278</v>
      </c>
      <c r="J174" s="25" t="s">
        <v>276</v>
      </c>
      <c r="K174" s="25" t="s">
        <v>278</v>
      </c>
      <c r="L174" s="25" t="s">
        <v>278</v>
      </c>
      <c r="M174" s="25" t="s">
        <v>276</v>
      </c>
      <c r="N174" s="25" t="s">
        <v>946</v>
      </c>
      <c r="O174" s="25" t="s">
        <v>276</v>
      </c>
      <c r="P174" s="25" t="s">
        <v>945</v>
      </c>
      <c r="Q174" s="25" t="s">
        <v>944</v>
      </c>
      <c r="R174" s="25" t="s">
        <v>943</v>
      </c>
      <c r="S174" s="25" t="s">
        <v>83</v>
      </c>
      <c r="T174" s="25" t="s">
        <v>11</v>
      </c>
      <c r="U174" s="25" t="s">
        <v>74</v>
      </c>
      <c r="V174" s="25" t="s">
        <v>86</v>
      </c>
      <c r="W174" s="25" t="s">
        <v>590</v>
      </c>
      <c r="X174" s="25" t="s">
        <v>942</v>
      </c>
      <c r="Y174" s="25" t="s">
        <v>532</v>
      </c>
      <c r="Z174" s="25" t="s">
        <v>270</v>
      </c>
      <c r="AA174" s="25" t="s">
        <v>24</v>
      </c>
      <c r="AB174" s="25" t="s">
        <v>24</v>
      </c>
      <c r="AC174" s="25" t="s">
        <v>941</v>
      </c>
      <c r="AD174" s="25" t="s">
        <v>940</v>
      </c>
      <c r="AE174" s="25" t="s">
        <v>720</v>
      </c>
      <c r="AF174" s="25" t="s">
        <v>315</v>
      </c>
      <c r="AG174" s="25" t="s">
        <v>369</v>
      </c>
      <c r="AH174" s="25" t="s">
        <v>265</v>
      </c>
      <c r="AI174" s="25" t="s">
        <v>939</v>
      </c>
      <c r="AJ174" s="25" t="s">
        <v>264</v>
      </c>
      <c r="AM174" s="25" t="s">
        <v>566</v>
      </c>
      <c r="AN174" s="25" t="s">
        <v>938</v>
      </c>
      <c r="AO174" s="25" t="s">
        <v>566</v>
      </c>
      <c r="AP174" s="25" t="s">
        <v>532</v>
      </c>
      <c r="AR174" s="25">
        <v>691</v>
      </c>
      <c r="AS174" s="25">
        <v>0.18</v>
      </c>
      <c r="BA174" s="25">
        <v>0.04</v>
      </c>
      <c r="BH174" s="25" t="s">
        <v>260</v>
      </c>
      <c r="BI174" s="25">
        <v>0</v>
      </c>
    </row>
    <row r="175" spans="1:61" x14ac:dyDescent="0.55000000000000004">
      <c r="A175" s="25" t="s">
        <v>296</v>
      </c>
      <c r="B175" s="25" t="s">
        <v>295</v>
      </c>
      <c r="C175" s="25" t="s">
        <v>294</v>
      </c>
      <c r="D175" s="25" t="s">
        <v>276</v>
      </c>
      <c r="E175" s="25" t="s">
        <v>276</v>
      </c>
      <c r="F175" s="25" t="s">
        <v>276</v>
      </c>
      <c r="G175" s="25" t="s">
        <v>276</v>
      </c>
      <c r="H175" s="25" t="s">
        <v>278</v>
      </c>
      <c r="J175" s="25" t="s">
        <v>276</v>
      </c>
      <c r="K175" s="25" t="s">
        <v>278</v>
      </c>
      <c r="L175" s="25" t="s">
        <v>276</v>
      </c>
      <c r="M175" s="25" t="s">
        <v>276</v>
      </c>
      <c r="N175" s="25" t="s">
        <v>293</v>
      </c>
      <c r="O175" s="25" t="s">
        <v>276</v>
      </c>
      <c r="P175" s="25" t="s">
        <v>292</v>
      </c>
      <c r="Q175" s="25" t="s">
        <v>291</v>
      </c>
      <c r="R175" s="25" t="s">
        <v>146</v>
      </c>
      <c r="T175" s="25" t="s">
        <v>119</v>
      </c>
      <c r="U175" s="25" t="s">
        <v>427</v>
      </c>
      <c r="V175" s="25" t="s">
        <v>86</v>
      </c>
      <c r="W175" s="25" t="s">
        <v>271</v>
      </c>
      <c r="Y175" s="25" t="s">
        <v>933</v>
      </c>
      <c r="Z175" s="25" t="s">
        <v>270</v>
      </c>
      <c r="AA175" s="25" t="s">
        <v>157</v>
      </c>
      <c r="AB175" s="25" t="s">
        <v>95</v>
      </c>
      <c r="AC175" s="25" t="s">
        <v>86</v>
      </c>
      <c r="AD175" s="25" t="s">
        <v>935</v>
      </c>
      <c r="AE175" s="25" t="s">
        <v>287</v>
      </c>
      <c r="AF175" s="25" t="s">
        <v>300</v>
      </c>
      <c r="AG175" s="25" t="s">
        <v>86</v>
      </c>
      <c r="AH175" s="25" t="s">
        <v>265</v>
      </c>
      <c r="AI175" s="25" t="s">
        <v>763</v>
      </c>
      <c r="AJ175" s="25" t="s">
        <v>264</v>
      </c>
      <c r="AK175" s="25">
        <v>0.33</v>
      </c>
      <c r="AM175" s="25" t="s">
        <v>399</v>
      </c>
      <c r="AN175" s="25" t="s">
        <v>937</v>
      </c>
      <c r="AO175" s="25" t="s">
        <v>399</v>
      </c>
      <c r="AP175" s="25" t="s">
        <v>916</v>
      </c>
      <c r="AQ175" s="25" t="s">
        <v>284</v>
      </c>
      <c r="AR175" s="25">
        <v>771</v>
      </c>
      <c r="AU175" s="25">
        <v>0.22</v>
      </c>
      <c r="BB175" s="25">
        <v>5.0999999999999996</v>
      </c>
      <c r="BH175" s="25" t="s">
        <v>260</v>
      </c>
      <c r="BI175" s="25">
        <v>1</v>
      </c>
    </row>
    <row r="176" spans="1:61" x14ac:dyDescent="0.55000000000000004">
      <c r="A176" s="25" t="s">
        <v>296</v>
      </c>
      <c r="B176" s="25" t="s">
        <v>295</v>
      </c>
      <c r="C176" s="25" t="s">
        <v>294</v>
      </c>
      <c r="D176" s="25" t="s">
        <v>276</v>
      </c>
      <c r="E176" s="25" t="s">
        <v>276</v>
      </c>
      <c r="F176" s="25" t="s">
        <v>276</v>
      </c>
      <c r="G176" s="25" t="s">
        <v>276</v>
      </c>
      <c r="H176" s="25" t="s">
        <v>278</v>
      </c>
      <c r="J176" s="25" t="s">
        <v>276</v>
      </c>
      <c r="K176" s="25" t="s">
        <v>278</v>
      </c>
      <c r="L176" s="25" t="s">
        <v>276</v>
      </c>
      <c r="M176" s="25" t="s">
        <v>276</v>
      </c>
      <c r="N176" s="25" t="s">
        <v>293</v>
      </c>
      <c r="O176" s="25" t="s">
        <v>276</v>
      </c>
      <c r="P176" s="25" t="s">
        <v>292</v>
      </c>
      <c r="Q176" s="25" t="s">
        <v>291</v>
      </c>
      <c r="R176" s="25" t="s">
        <v>146</v>
      </c>
      <c r="T176" s="25" t="s">
        <v>119</v>
      </c>
      <c r="U176" s="25" t="s">
        <v>427</v>
      </c>
      <c r="V176" s="25" t="s">
        <v>86</v>
      </c>
      <c r="W176" s="25" t="s">
        <v>271</v>
      </c>
      <c r="Y176" s="25" t="s">
        <v>933</v>
      </c>
      <c r="Z176" s="25" t="s">
        <v>270</v>
      </c>
      <c r="AA176" s="25" t="s">
        <v>157</v>
      </c>
      <c r="AB176" s="25" t="s">
        <v>95</v>
      </c>
      <c r="AC176" s="25" t="s">
        <v>86</v>
      </c>
      <c r="AD176" s="25" t="s">
        <v>935</v>
      </c>
      <c r="AE176" s="25" t="s">
        <v>287</v>
      </c>
      <c r="AF176" s="25" t="s">
        <v>283</v>
      </c>
      <c r="AG176" s="25" t="s">
        <v>493</v>
      </c>
      <c r="AH176" s="25" t="s">
        <v>265</v>
      </c>
      <c r="AI176" s="25" t="s">
        <v>9</v>
      </c>
      <c r="AJ176" s="25" t="s">
        <v>264</v>
      </c>
      <c r="AM176" s="25" t="s">
        <v>399</v>
      </c>
      <c r="AN176" s="25" t="s">
        <v>934</v>
      </c>
      <c r="AO176" s="25" t="s">
        <v>399</v>
      </c>
      <c r="AP176" s="25" t="s">
        <v>933</v>
      </c>
      <c r="AQ176" s="25" t="s">
        <v>284</v>
      </c>
      <c r="AR176" s="25">
        <v>767</v>
      </c>
      <c r="BB176" s="25">
        <v>950</v>
      </c>
      <c r="BH176" s="25" t="s">
        <v>260</v>
      </c>
      <c r="BI176" s="25">
        <v>1</v>
      </c>
    </row>
    <row r="177" spans="1:61" x14ac:dyDescent="0.55000000000000004">
      <c r="A177" s="25" t="s">
        <v>296</v>
      </c>
      <c r="B177" s="25" t="s">
        <v>295</v>
      </c>
      <c r="C177" s="25" t="s">
        <v>294</v>
      </c>
      <c r="D177" s="25" t="s">
        <v>276</v>
      </c>
      <c r="E177" s="25" t="s">
        <v>276</v>
      </c>
      <c r="F177" s="25" t="s">
        <v>276</v>
      </c>
      <c r="G177" s="25" t="s">
        <v>276</v>
      </c>
      <c r="H177" s="25" t="s">
        <v>278</v>
      </c>
      <c r="J177" s="25" t="s">
        <v>276</v>
      </c>
      <c r="K177" s="25" t="s">
        <v>278</v>
      </c>
      <c r="L177" s="25" t="s">
        <v>276</v>
      </c>
      <c r="M177" s="25" t="s">
        <v>276</v>
      </c>
      <c r="N177" s="25" t="s">
        <v>293</v>
      </c>
      <c r="O177" s="25" t="s">
        <v>276</v>
      </c>
      <c r="P177" s="25" t="s">
        <v>292</v>
      </c>
      <c r="Q177" s="25" t="s">
        <v>291</v>
      </c>
      <c r="R177" s="25" t="s">
        <v>146</v>
      </c>
      <c r="T177" s="25" t="s">
        <v>119</v>
      </c>
      <c r="U177" s="25" t="s">
        <v>427</v>
      </c>
      <c r="V177" s="25" t="s">
        <v>86</v>
      </c>
      <c r="W177" s="25" t="s">
        <v>271</v>
      </c>
      <c r="Y177" s="25" t="s">
        <v>933</v>
      </c>
      <c r="Z177" s="25" t="s">
        <v>270</v>
      </c>
      <c r="AA177" s="25" t="s">
        <v>157</v>
      </c>
      <c r="AB177" s="25" t="s">
        <v>95</v>
      </c>
      <c r="AC177" s="25" t="s">
        <v>86</v>
      </c>
      <c r="AD177" s="25" t="s">
        <v>935</v>
      </c>
      <c r="AE177" s="25" t="s">
        <v>287</v>
      </c>
      <c r="AF177" s="25" t="s">
        <v>414</v>
      </c>
      <c r="AG177" s="25" t="s">
        <v>789</v>
      </c>
      <c r="AH177" s="25" t="s">
        <v>265</v>
      </c>
      <c r="AI177" s="25" t="s">
        <v>760</v>
      </c>
      <c r="AJ177" s="25" t="s">
        <v>264</v>
      </c>
      <c r="AM177" s="25" t="s">
        <v>399</v>
      </c>
      <c r="AN177" s="25" t="s">
        <v>936</v>
      </c>
      <c r="AO177" s="25" t="s">
        <v>399</v>
      </c>
      <c r="AP177" s="25" t="s">
        <v>933</v>
      </c>
      <c r="AQ177" s="25" t="s">
        <v>284</v>
      </c>
      <c r="AR177" s="25">
        <v>768</v>
      </c>
      <c r="BB177" s="25">
        <v>980</v>
      </c>
      <c r="BH177" s="25" t="s">
        <v>260</v>
      </c>
      <c r="BI177" s="25">
        <v>1</v>
      </c>
    </row>
    <row r="178" spans="1:61" x14ac:dyDescent="0.55000000000000004">
      <c r="A178" s="25" t="s">
        <v>296</v>
      </c>
      <c r="B178" s="25" t="s">
        <v>295</v>
      </c>
      <c r="C178" s="25" t="s">
        <v>294</v>
      </c>
      <c r="D178" s="25" t="s">
        <v>276</v>
      </c>
      <c r="E178" s="25" t="s">
        <v>276</v>
      </c>
      <c r="F178" s="25" t="s">
        <v>276</v>
      </c>
      <c r="G178" s="25" t="s">
        <v>276</v>
      </c>
      <c r="H178" s="25" t="s">
        <v>278</v>
      </c>
      <c r="J178" s="25" t="s">
        <v>276</v>
      </c>
      <c r="K178" s="25" t="s">
        <v>278</v>
      </c>
      <c r="L178" s="25" t="s">
        <v>276</v>
      </c>
      <c r="M178" s="25" t="s">
        <v>276</v>
      </c>
      <c r="N178" s="25" t="s">
        <v>293</v>
      </c>
      <c r="O178" s="25" t="s">
        <v>276</v>
      </c>
      <c r="P178" s="25" t="s">
        <v>292</v>
      </c>
      <c r="Q178" s="25" t="s">
        <v>291</v>
      </c>
      <c r="R178" s="25" t="s">
        <v>146</v>
      </c>
      <c r="T178" s="25" t="s">
        <v>119</v>
      </c>
      <c r="U178" s="25" t="s">
        <v>427</v>
      </c>
      <c r="V178" s="25" t="s">
        <v>86</v>
      </c>
      <c r="W178" s="25" t="s">
        <v>271</v>
      </c>
      <c r="Y178" s="25" t="s">
        <v>933</v>
      </c>
      <c r="Z178" s="25" t="s">
        <v>270</v>
      </c>
      <c r="AA178" s="25" t="s">
        <v>157</v>
      </c>
      <c r="AB178" s="25" t="s">
        <v>95</v>
      </c>
      <c r="AC178" s="25" t="s">
        <v>86</v>
      </c>
      <c r="AD178" s="25" t="s">
        <v>935</v>
      </c>
      <c r="AE178" s="25" t="s">
        <v>287</v>
      </c>
      <c r="AF178" s="25" t="s">
        <v>267</v>
      </c>
      <c r="AG178" s="25" t="s">
        <v>266</v>
      </c>
      <c r="AH178" s="25" t="s">
        <v>265</v>
      </c>
      <c r="AI178" s="25" t="s">
        <v>9</v>
      </c>
      <c r="AJ178" s="25" t="s">
        <v>264</v>
      </c>
      <c r="AM178" s="25" t="s">
        <v>399</v>
      </c>
      <c r="AN178" s="25" t="s">
        <v>934</v>
      </c>
      <c r="AO178" s="25" t="s">
        <v>399</v>
      </c>
      <c r="AP178" s="25" t="s">
        <v>933</v>
      </c>
      <c r="AQ178" s="25" t="s">
        <v>284</v>
      </c>
      <c r="AR178" s="25">
        <v>769</v>
      </c>
      <c r="BB178" s="25">
        <v>2900</v>
      </c>
      <c r="BH178" s="25" t="s">
        <v>260</v>
      </c>
      <c r="BI178" s="25">
        <v>1</v>
      </c>
    </row>
    <row r="179" spans="1:61" x14ac:dyDescent="0.55000000000000004">
      <c r="A179" s="25" t="s">
        <v>927</v>
      </c>
      <c r="B179" s="25" t="s">
        <v>926</v>
      </c>
      <c r="C179" s="25" t="s">
        <v>81</v>
      </c>
      <c r="D179" s="25" t="s">
        <v>276</v>
      </c>
      <c r="E179" s="25" t="s">
        <v>276</v>
      </c>
      <c r="F179" s="25" t="s">
        <v>276</v>
      </c>
      <c r="G179" s="25" t="s">
        <v>276</v>
      </c>
      <c r="H179" s="25" t="s">
        <v>278</v>
      </c>
      <c r="J179" s="25" t="s">
        <v>278</v>
      </c>
      <c r="L179" s="25" t="s">
        <v>276</v>
      </c>
      <c r="M179" s="25" t="s">
        <v>276</v>
      </c>
      <c r="N179" s="25" t="s">
        <v>925</v>
      </c>
      <c r="O179" s="25" t="s">
        <v>276</v>
      </c>
      <c r="P179" s="25" t="s">
        <v>924</v>
      </c>
      <c r="Q179" s="25" t="s">
        <v>923</v>
      </c>
      <c r="R179" s="25" t="s">
        <v>86</v>
      </c>
      <c r="S179" s="25" t="s">
        <v>922</v>
      </c>
      <c r="T179" s="25" t="s">
        <v>11</v>
      </c>
      <c r="U179" s="25" t="s">
        <v>273</v>
      </c>
      <c r="V179" s="25" t="s">
        <v>86</v>
      </c>
      <c r="W179" s="25" t="s">
        <v>271</v>
      </c>
      <c r="Y179" s="25" t="s">
        <v>916</v>
      </c>
      <c r="Z179" s="25" t="s">
        <v>270</v>
      </c>
      <c r="AA179" s="25" t="s">
        <v>95</v>
      </c>
      <c r="AB179" s="25" t="s">
        <v>95</v>
      </c>
      <c r="AC179" s="25" t="s">
        <v>921</v>
      </c>
      <c r="AD179" s="25" t="s">
        <v>920</v>
      </c>
      <c r="AE179" s="25" t="s">
        <v>919</v>
      </c>
      <c r="AF179" s="25" t="s">
        <v>360</v>
      </c>
      <c r="AG179" s="25" t="s">
        <v>929</v>
      </c>
      <c r="AH179" s="25" t="s">
        <v>265</v>
      </c>
      <c r="AI179" s="25" t="s">
        <v>451</v>
      </c>
      <c r="AJ179" s="25" t="s">
        <v>264</v>
      </c>
      <c r="AL179" s="25">
        <v>1</v>
      </c>
      <c r="AM179" s="25" t="s">
        <v>85</v>
      </c>
      <c r="AN179" s="25" t="s">
        <v>917</v>
      </c>
      <c r="AO179" s="25" t="s">
        <v>85</v>
      </c>
      <c r="AP179" s="25" t="s">
        <v>916</v>
      </c>
      <c r="AQ179" s="25" t="s">
        <v>915</v>
      </c>
      <c r="AR179" s="25">
        <v>440</v>
      </c>
      <c r="AS179" s="25">
        <v>120</v>
      </c>
      <c r="AU179" s="25">
        <v>0.66666666666666696</v>
      </c>
      <c r="AW179" s="25">
        <v>5.4</v>
      </c>
      <c r="BH179" s="25" t="s">
        <v>260</v>
      </c>
      <c r="BI179" s="25">
        <v>1</v>
      </c>
    </row>
    <row r="180" spans="1:61" x14ac:dyDescent="0.55000000000000004">
      <c r="A180" s="25" t="s">
        <v>927</v>
      </c>
      <c r="B180" s="25" t="s">
        <v>926</v>
      </c>
      <c r="C180" s="25" t="s">
        <v>81</v>
      </c>
      <c r="D180" s="25" t="s">
        <v>276</v>
      </c>
      <c r="E180" s="25" t="s">
        <v>276</v>
      </c>
      <c r="F180" s="25" t="s">
        <v>276</v>
      </c>
      <c r="G180" s="25" t="s">
        <v>276</v>
      </c>
      <c r="H180" s="25" t="s">
        <v>278</v>
      </c>
      <c r="J180" s="25" t="s">
        <v>278</v>
      </c>
      <c r="L180" s="25" t="s">
        <v>276</v>
      </c>
      <c r="M180" s="25" t="s">
        <v>276</v>
      </c>
      <c r="N180" s="25" t="s">
        <v>925</v>
      </c>
      <c r="O180" s="25" t="s">
        <v>276</v>
      </c>
      <c r="P180" s="25" t="s">
        <v>924</v>
      </c>
      <c r="Q180" s="25" t="s">
        <v>923</v>
      </c>
      <c r="R180" s="25" t="s">
        <v>86</v>
      </c>
      <c r="S180" s="25" t="s">
        <v>922</v>
      </c>
      <c r="T180" s="25" t="s">
        <v>11</v>
      </c>
      <c r="U180" s="25" t="s">
        <v>273</v>
      </c>
      <c r="V180" s="25" t="s">
        <v>86</v>
      </c>
      <c r="W180" s="25" t="s">
        <v>271</v>
      </c>
      <c r="Y180" s="25" t="s">
        <v>916</v>
      </c>
      <c r="Z180" s="25" t="s">
        <v>270</v>
      </c>
      <c r="AA180" s="25" t="s">
        <v>95</v>
      </c>
      <c r="AB180" s="25" t="s">
        <v>95</v>
      </c>
      <c r="AC180" s="25" t="s">
        <v>921</v>
      </c>
      <c r="AD180" s="25" t="s">
        <v>920</v>
      </c>
      <c r="AE180" s="25" t="s">
        <v>919</v>
      </c>
      <c r="AF180" s="25" t="s">
        <v>352</v>
      </c>
      <c r="AG180" s="25" t="s">
        <v>351</v>
      </c>
      <c r="AH180" s="25" t="s">
        <v>265</v>
      </c>
      <c r="AI180" s="25" t="s">
        <v>451</v>
      </c>
      <c r="AJ180" s="25" t="s">
        <v>264</v>
      </c>
      <c r="AL180" s="25">
        <v>1</v>
      </c>
      <c r="AM180" s="25" t="s">
        <v>85</v>
      </c>
      <c r="AN180" s="25" t="s">
        <v>917</v>
      </c>
      <c r="AO180" s="25" t="s">
        <v>85</v>
      </c>
      <c r="AP180" s="25" t="s">
        <v>916</v>
      </c>
      <c r="AQ180" s="25" t="s">
        <v>915</v>
      </c>
      <c r="AR180" s="25">
        <v>439</v>
      </c>
      <c r="AS180" s="25">
        <v>41</v>
      </c>
      <c r="AU180" s="25">
        <v>0.66666666666666696</v>
      </c>
      <c r="AW180" s="25">
        <v>5</v>
      </c>
      <c r="BH180" s="25" t="s">
        <v>260</v>
      </c>
      <c r="BI180" s="25">
        <v>1</v>
      </c>
    </row>
    <row r="181" spans="1:61" x14ac:dyDescent="0.55000000000000004">
      <c r="A181" s="25" t="s">
        <v>927</v>
      </c>
      <c r="B181" s="25" t="s">
        <v>926</v>
      </c>
      <c r="C181" s="25" t="s">
        <v>81</v>
      </c>
      <c r="D181" s="25" t="s">
        <v>276</v>
      </c>
      <c r="E181" s="25" t="s">
        <v>276</v>
      </c>
      <c r="F181" s="25" t="s">
        <v>276</v>
      </c>
      <c r="G181" s="25" t="s">
        <v>276</v>
      </c>
      <c r="H181" s="25" t="s">
        <v>278</v>
      </c>
      <c r="J181" s="25" t="s">
        <v>278</v>
      </c>
      <c r="L181" s="25" t="s">
        <v>276</v>
      </c>
      <c r="M181" s="25" t="s">
        <v>276</v>
      </c>
      <c r="N181" s="25" t="s">
        <v>925</v>
      </c>
      <c r="O181" s="25" t="s">
        <v>276</v>
      </c>
      <c r="P181" s="25" t="s">
        <v>924</v>
      </c>
      <c r="Q181" s="25" t="s">
        <v>923</v>
      </c>
      <c r="R181" s="25" t="s">
        <v>86</v>
      </c>
      <c r="S181" s="25" t="s">
        <v>922</v>
      </c>
      <c r="T181" s="25" t="s">
        <v>11</v>
      </c>
      <c r="U181" s="25" t="s">
        <v>273</v>
      </c>
      <c r="V181" s="25" t="s">
        <v>86</v>
      </c>
      <c r="W181" s="25" t="s">
        <v>271</v>
      </c>
      <c r="Y181" s="25" t="s">
        <v>916</v>
      </c>
      <c r="Z181" s="25" t="s">
        <v>270</v>
      </c>
      <c r="AA181" s="25" t="s">
        <v>95</v>
      </c>
      <c r="AB181" s="25" t="s">
        <v>95</v>
      </c>
      <c r="AC181" s="25" t="s">
        <v>921</v>
      </c>
      <c r="AD181" s="25" t="s">
        <v>920</v>
      </c>
      <c r="AE181" s="25" t="s">
        <v>919</v>
      </c>
      <c r="AF181" s="25" t="s">
        <v>888</v>
      </c>
      <c r="AG181" s="25" t="s">
        <v>928</v>
      </c>
      <c r="AH181" s="25" t="s">
        <v>265</v>
      </c>
      <c r="AI181" s="25" t="s">
        <v>760</v>
      </c>
      <c r="AJ181" s="25" t="s">
        <v>264</v>
      </c>
      <c r="AL181" s="25">
        <v>1</v>
      </c>
      <c r="AM181" s="25" t="s">
        <v>85</v>
      </c>
      <c r="AN181" s="25" t="s">
        <v>917</v>
      </c>
      <c r="AO181" s="25" t="s">
        <v>85</v>
      </c>
      <c r="AP181" s="25" t="s">
        <v>916</v>
      </c>
      <c r="AQ181" s="25" t="s">
        <v>915</v>
      </c>
      <c r="AR181" s="25">
        <v>442</v>
      </c>
      <c r="AS181" s="25">
        <v>37</v>
      </c>
      <c r="AU181" s="25">
        <v>0.66666666666666696</v>
      </c>
      <c r="AW181" s="25">
        <v>9.9</v>
      </c>
      <c r="BH181" s="25" t="s">
        <v>260</v>
      </c>
      <c r="BI181" s="25">
        <v>1</v>
      </c>
    </row>
    <row r="182" spans="1:61" x14ac:dyDescent="0.55000000000000004">
      <c r="A182" s="25" t="s">
        <v>927</v>
      </c>
      <c r="B182" s="25" t="s">
        <v>926</v>
      </c>
      <c r="C182" s="25" t="s">
        <v>81</v>
      </c>
      <c r="D182" s="25" t="s">
        <v>276</v>
      </c>
      <c r="E182" s="25" t="s">
        <v>276</v>
      </c>
      <c r="F182" s="25" t="s">
        <v>276</v>
      </c>
      <c r="G182" s="25" t="s">
        <v>276</v>
      </c>
      <c r="H182" s="25" t="s">
        <v>278</v>
      </c>
      <c r="J182" s="25" t="s">
        <v>278</v>
      </c>
      <c r="L182" s="25" t="s">
        <v>276</v>
      </c>
      <c r="M182" s="25" t="s">
        <v>276</v>
      </c>
      <c r="N182" s="25" t="s">
        <v>925</v>
      </c>
      <c r="O182" s="25" t="s">
        <v>276</v>
      </c>
      <c r="P182" s="25" t="s">
        <v>924</v>
      </c>
      <c r="Q182" s="25" t="s">
        <v>923</v>
      </c>
      <c r="R182" s="25" t="s">
        <v>86</v>
      </c>
      <c r="S182" s="25" t="s">
        <v>922</v>
      </c>
      <c r="T182" s="25" t="s">
        <v>11</v>
      </c>
      <c r="U182" s="25" t="s">
        <v>273</v>
      </c>
      <c r="V182" s="25" t="s">
        <v>86</v>
      </c>
      <c r="W182" s="25" t="s">
        <v>271</v>
      </c>
      <c r="Y182" s="25" t="s">
        <v>916</v>
      </c>
      <c r="Z182" s="25" t="s">
        <v>270</v>
      </c>
      <c r="AA182" s="25" t="s">
        <v>95</v>
      </c>
      <c r="AB182" s="25" t="s">
        <v>95</v>
      </c>
      <c r="AC182" s="25" t="s">
        <v>921</v>
      </c>
      <c r="AD182" s="25" t="s">
        <v>920</v>
      </c>
      <c r="AE182" s="25" t="s">
        <v>919</v>
      </c>
      <c r="AF182" s="25" t="s">
        <v>300</v>
      </c>
      <c r="AG182" s="25" t="s">
        <v>350</v>
      </c>
      <c r="AH182" s="25" t="s">
        <v>265</v>
      </c>
      <c r="AI182" s="25" t="s">
        <v>9</v>
      </c>
      <c r="AJ182" s="25" t="s">
        <v>264</v>
      </c>
      <c r="AL182" s="25">
        <v>1</v>
      </c>
      <c r="AM182" s="25" t="s">
        <v>85</v>
      </c>
      <c r="AN182" s="25" t="s">
        <v>917</v>
      </c>
      <c r="AO182" s="25" t="s">
        <v>85</v>
      </c>
      <c r="AP182" s="25" t="s">
        <v>916</v>
      </c>
      <c r="AQ182" s="25" t="s">
        <v>915</v>
      </c>
      <c r="AR182" s="25">
        <v>441</v>
      </c>
      <c r="AS182" s="25">
        <v>140</v>
      </c>
      <c r="AU182" s="25">
        <v>2.4</v>
      </c>
      <c r="AW182" s="25">
        <v>17</v>
      </c>
      <c r="BH182" s="25" t="s">
        <v>260</v>
      </c>
      <c r="BI182" s="25">
        <v>1</v>
      </c>
    </row>
    <row r="183" spans="1:61" x14ac:dyDescent="0.55000000000000004">
      <c r="A183" s="25" t="s">
        <v>927</v>
      </c>
      <c r="B183" s="25" t="s">
        <v>926</v>
      </c>
      <c r="C183" s="25" t="s">
        <v>81</v>
      </c>
      <c r="D183" s="25" t="s">
        <v>276</v>
      </c>
      <c r="E183" s="25" t="s">
        <v>276</v>
      </c>
      <c r="F183" s="25" t="s">
        <v>276</v>
      </c>
      <c r="G183" s="25" t="s">
        <v>276</v>
      </c>
      <c r="H183" s="25" t="s">
        <v>278</v>
      </c>
      <c r="J183" s="25" t="s">
        <v>278</v>
      </c>
      <c r="L183" s="25" t="s">
        <v>276</v>
      </c>
      <c r="M183" s="25" t="s">
        <v>276</v>
      </c>
      <c r="N183" s="25" t="s">
        <v>925</v>
      </c>
      <c r="O183" s="25" t="s">
        <v>276</v>
      </c>
      <c r="P183" s="25" t="s">
        <v>924</v>
      </c>
      <c r="Q183" s="25" t="s">
        <v>923</v>
      </c>
      <c r="R183" s="25" t="s">
        <v>86</v>
      </c>
      <c r="S183" s="25" t="s">
        <v>922</v>
      </c>
      <c r="T183" s="25" t="s">
        <v>11</v>
      </c>
      <c r="U183" s="25" t="s">
        <v>273</v>
      </c>
      <c r="V183" s="25" t="s">
        <v>86</v>
      </c>
      <c r="W183" s="25" t="s">
        <v>271</v>
      </c>
      <c r="Y183" s="25" t="s">
        <v>916</v>
      </c>
      <c r="Z183" s="25" t="s">
        <v>270</v>
      </c>
      <c r="AA183" s="25" t="s">
        <v>95</v>
      </c>
      <c r="AB183" s="25" t="s">
        <v>95</v>
      </c>
      <c r="AC183" s="25" t="s">
        <v>921</v>
      </c>
      <c r="AD183" s="25" t="s">
        <v>920</v>
      </c>
      <c r="AE183" s="25" t="s">
        <v>919</v>
      </c>
      <c r="AF183" s="25" t="s">
        <v>315</v>
      </c>
      <c r="AG183" s="25" t="s">
        <v>369</v>
      </c>
      <c r="AH183" s="25" t="s">
        <v>265</v>
      </c>
      <c r="AI183" s="25" t="s">
        <v>760</v>
      </c>
      <c r="AJ183" s="25" t="s">
        <v>264</v>
      </c>
      <c r="AL183" s="25">
        <v>1</v>
      </c>
      <c r="AM183" s="25" t="s">
        <v>85</v>
      </c>
      <c r="AN183" s="25" t="s">
        <v>917</v>
      </c>
      <c r="AO183" s="25" t="s">
        <v>85</v>
      </c>
      <c r="AP183" s="25" t="s">
        <v>916</v>
      </c>
      <c r="AQ183" s="25" t="s">
        <v>915</v>
      </c>
      <c r="AR183" s="25">
        <v>443</v>
      </c>
      <c r="AS183" s="25">
        <v>32</v>
      </c>
      <c r="AU183" s="25">
        <v>0.66666666666666696</v>
      </c>
      <c r="AW183" s="25">
        <v>5.4</v>
      </c>
      <c r="BH183" s="25" t="s">
        <v>260</v>
      </c>
      <c r="BI183" s="25">
        <v>1</v>
      </c>
    </row>
    <row r="184" spans="1:61" x14ac:dyDescent="0.55000000000000004">
      <c r="A184" s="25" t="s">
        <v>927</v>
      </c>
      <c r="B184" s="25" t="s">
        <v>926</v>
      </c>
      <c r="C184" s="25" t="s">
        <v>81</v>
      </c>
      <c r="D184" s="25" t="s">
        <v>276</v>
      </c>
      <c r="E184" s="25" t="s">
        <v>276</v>
      </c>
      <c r="F184" s="25" t="s">
        <v>276</v>
      </c>
      <c r="G184" s="25" t="s">
        <v>276</v>
      </c>
      <c r="H184" s="25" t="s">
        <v>278</v>
      </c>
      <c r="J184" s="25" t="s">
        <v>278</v>
      </c>
      <c r="L184" s="25" t="s">
        <v>276</v>
      </c>
      <c r="M184" s="25" t="s">
        <v>276</v>
      </c>
      <c r="N184" s="25" t="s">
        <v>925</v>
      </c>
      <c r="O184" s="25" t="s">
        <v>276</v>
      </c>
      <c r="P184" s="25" t="s">
        <v>924</v>
      </c>
      <c r="Q184" s="25" t="s">
        <v>923</v>
      </c>
      <c r="R184" s="25" t="s">
        <v>86</v>
      </c>
      <c r="S184" s="25" t="s">
        <v>922</v>
      </c>
      <c r="T184" s="25" t="s">
        <v>11</v>
      </c>
      <c r="U184" s="25" t="s">
        <v>273</v>
      </c>
      <c r="V184" s="25" t="s">
        <v>86</v>
      </c>
      <c r="W184" s="25" t="s">
        <v>271</v>
      </c>
      <c r="Y184" s="25" t="s">
        <v>916</v>
      </c>
      <c r="Z184" s="25" t="s">
        <v>270</v>
      </c>
      <c r="AA184" s="25" t="s">
        <v>95</v>
      </c>
      <c r="AB184" s="25" t="s">
        <v>95</v>
      </c>
      <c r="AC184" s="25" t="s">
        <v>921</v>
      </c>
      <c r="AD184" s="25" t="s">
        <v>920</v>
      </c>
      <c r="AE184" s="25" t="s">
        <v>919</v>
      </c>
      <c r="AF184" s="25" t="s">
        <v>339</v>
      </c>
      <c r="AG184" s="25" t="s">
        <v>918</v>
      </c>
      <c r="AH184" s="25" t="s">
        <v>265</v>
      </c>
      <c r="AI184" s="25" t="s">
        <v>761</v>
      </c>
      <c r="AJ184" s="25" t="s">
        <v>264</v>
      </c>
      <c r="AL184" s="25">
        <v>1</v>
      </c>
      <c r="AM184" s="25" t="s">
        <v>85</v>
      </c>
      <c r="AN184" s="25" t="s">
        <v>917</v>
      </c>
      <c r="AO184" s="25" t="s">
        <v>85</v>
      </c>
      <c r="AP184" s="25" t="s">
        <v>916</v>
      </c>
      <c r="AQ184" s="25" t="s">
        <v>915</v>
      </c>
      <c r="AR184" s="25">
        <v>444</v>
      </c>
      <c r="AS184" s="25">
        <v>48</v>
      </c>
      <c r="AU184" s="25">
        <v>0.66666666666666696</v>
      </c>
      <c r="AW184" s="25">
        <v>3.1</v>
      </c>
      <c r="BH184" s="25" t="s">
        <v>260</v>
      </c>
      <c r="BI184" s="25">
        <v>1</v>
      </c>
    </row>
    <row r="185" spans="1:61" x14ac:dyDescent="0.55000000000000004">
      <c r="A185" s="25" t="s">
        <v>914</v>
      </c>
      <c r="B185" s="25" t="s">
        <v>913</v>
      </c>
      <c r="C185" s="25" t="s">
        <v>29</v>
      </c>
      <c r="D185" s="25" t="s">
        <v>276</v>
      </c>
      <c r="E185" s="25" t="s">
        <v>276</v>
      </c>
      <c r="F185" s="25" t="s">
        <v>276</v>
      </c>
      <c r="G185" s="25" t="s">
        <v>276</v>
      </c>
      <c r="H185" s="25" t="s">
        <v>278</v>
      </c>
      <c r="J185" s="25" t="s">
        <v>276</v>
      </c>
      <c r="K185" s="25" t="s">
        <v>278</v>
      </c>
      <c r="L185" s="25" t="s">
        <v>278</v>
      </c>
      <c r="M185" s="25" t="s">
        <v>276</v>
      </c>
      <c r="N185" s="25" t="s">
        <v>912</v>
      </c>
      <c r="O185" s="25" t="s">
        <v>278</v>
      </c>
      <c r="P185" s="25" t="s">
        <v>911</v>
      </c>
      <c r="Q185" s="25" t="s">
        <v>910</v>
      </c>
      <c r="R185" s="25" t="s">
        <v>86</v>
      </c>
      <c r="S185" s="25" t="s">
        <v>102</v>
      </c>
      <c r="T185" s="25" t="s">
        <v>53</v>
      </c>
      <c r="U185" s="25" t="s">
        <v>273</v>
      </c>
      <c r="V185" s="25" t="s">
        <v>86</v>
      </c>
      <c r="W185" s="25" t="s">
        <v>271</v>
      </c>
      <c r="Y185" s="25" t="s">
        <v>755</v>
      </c>
      <c r="Z185" s="25" t="s">
        <v>270</v>
      </c>
      <c r="AA185" s="25" t="s">
        <v>95</v>
      </c>
      <c r="AB185" s="25" t="s">
        <v>114</v>
      </c>
      <c r="AC185" s="25" t="s">
        <v>86</v>
      </c>
      <c r="AD185" s="25" t="s">
        <v>909</v>
      </c>
      <c r="AE185" s="25" t="s">
        <v>908</v>
      </c>
      <c r="AF185" s="25" t="s">
        <v>283</v>
      </c>
      <c r="AG185" s="25" t="s">
        <v>461</v>
      </c>
      <c r="AH185" s="25" t="s">
        <v>265</v>
      </c>
      <c r="AI185" s="25" t="s">
        <v>9</v>
      </c>
      <c r="AJ185" s="25" t="s">
        <v>264</v>
      </c>
      <c r="AK185" s="25">
        <v>0.6</v>
      </c>
      <c r="AM185" s="25" t="s">
        <v>85</v>
      </c>
      <c r="AN185" s="25" t="s">
        <v>907</v>
      </c>
      <c r="AO185" s="25" t="s">
        <v>85</v>
      </c>
      <c r="AP185" s="25" t="s">
        <v>755</v>
      </c>
      <c r="AR185" s="25">
        <v>838</v>
      </c>
      <c r="AS185" s="25">
        <v>232</v>
      </c>
      <c r="AT185" s="25">
        <v>17.5</v>
      </c>
      <c r="AU185" s="25">
        <v>1</v>
      </c>
      <c r="AV185" s="25">
        <v>42</v>
      </c>
      <c r="AW185" s="25">
        <v>6.6</v>
      </c>
      <c r="AZ185" s="25">
        <v>2.6</v>
      </c>
      <c r="BA185" s="25">
        <v>23.2</v>
      </c>
      <c r="BH185" s="25" t="s">
        <v>260</v>
      </c>
      <c r="BI185" s="25">
        <v>1</v>
      </c>
    </row>
    <row r="186" spans="1:61" x14ac:dyDescent="0.55000000000000004">
      <c r="A186" s="25" t="s">
        <v>914</v>
      </c>
      <c r="B186" s="25" t="s">
        <v>913</v>
      </c>
      <c r="C186" s="25" t="s">
        <v>29</v>
      </c>
      <c r="D186" s="25" t="s">
        <v>276</v>
      </c>
      <c r="E186" s="25" t="s">
        <v>276</v>
      </c>
      <c r="F186" s="25" t="s">
        <v>276</v>
      </c>
      <c r="G186" s="25" t="s">
        <v>276</v>
      </c>
      <c r="H186" s="25" t="s">
        <v>278</v>
      </c>
      <c r="J186" s="25" t="s">
        <v>276</v>
      </c>
      <c r="K186" s="25" t="s">
        <v>278</v>
      </c>
      <c r="L186" s="25" t="s">
        <v>278</v>
      </c>
      <c r="M186" s="25" t="s">
        <v>276</v>
      </c>
      <c r="N186" s="25" t="s">
        <v>912</v>
      </c>
      <c r="O186" s="25" t="s">
        <v>278</v>
      </c>
      <c r="P186" s="25" t="s">
        <v>911</v>
      </c>
      <c r="Q186" s="25" t="s">
        <v>910</v>
      </c>
      <c r="R186" s="25" t="s">
        <v>86</v>
      </c>
      <c r="S186" s="25" t="s">
        <v>102</v>
      </c>
      <c r="T186" s="25" t="s">
        <v>53</v>
      </c>
      <c r="U186" s="25" t="s">
        <v>273</v>
      </c>
      <c r="V186" s="25" t="s">
        <v>86</v>
      </c>
      <c r="W186" s="25" t="s">
        <v>271</v>
      </c>
      <c r="Y186" s="25" t="s">
        <v>755</v>
      </c>
      <c r="Z186" s="25" t="s">
        <v>270</v>
      </c>
      <c r="AA186" s="25" t="s">
        <v>95</v>
      </c>
      <c r="AB186" s="25" t="s">
        <v>114</v>
      </c>
      <c r="AC186" s="25" t="s">
        <v>86</v>
      </c>
      <c r="AD186" s="25" t="s">
        <v>909</v>
      </c>
      <c r="AE186" s="25" t="s">
        <v>908</v>
      </c>
      <c r="AF186" s="25" t="s">
        <v>414</v>
      </c>
      <c r="AG186" s="25" t="s">
        <v>460</v>
      </c>
      <c r="AH186" s="25" t="s">
        <v>265</v>
      </c>
      <c r="AI186" s="25" t="s">
        <v>624</v>
      </c>
      <c r="AJ186" s="25" t="s">
        <v>264</v>
      </c>
      <c r="AK186" s="25">
        <v>1.6</v>
      </c>
      <c r="AM186" s="25" t="s">
        <v>85</v>
      </c>
      <c r="AN186" s="25" t="s">
        <v>907</v>
      </c>
      <c r="AO186" s="25" t="s">
        <v>85</v>
      </c>
      <c r="AP186" s="25" t="s">
        <v>755</v>
      </c>
      <c r="AR186" s="25">
        <v>840</v>
      </c>
      <c r="AS186" s="25">
        <v>246</v>
      </c>
      <c r="AT186" s="25">
        <v>19.399999999999999</v>
      </c>
      <c r="AU186" s="25">
        <v>1.06666666666667</v>
      </c>
      <c r="AV186" s="25">
        <v>52.2</v>
      </c>
      <c r="AW186" s="25">
        <v>3.7</v>
      </c>
      <c r="BD186" s="25">
        <v>1.1000000000000001</v>
      </c>
      <c r="BE186" s="25">
        <v>30.4</v>
      </c>
      <c r="BH186" s="25" t="s">
        <v>260</v>
      </c>
      <c r="BI186" s="25">
        <v>1</v>
      </c>
    </row>
    <row r="187" spans="1:61" x14ac:dyDescent="0.55000000000000004">
      <c r="A187" s="25" t="s">
        <v>914</v>
      </c>
      <c r="B187" s="25" t="s">
        <v>913</v>
      </c>
      <c r="C187" s="25" t="s">
        <v>29</v>
      </c>
      <c r="D187" s="25" t="s">
        <v>276</v>
      </c>
      <c r="E187" s="25" t="s">
        <v>276</v>
      </c>
      <c r="F187" s="25" t="s">
        <v>276</v>
      </c>
      <c r="G187" s="25" t="s">
        <v>276</v>
      </c>
      <c r="H187" s="25" t="s">
        <v>278</v>
      </c>
      <c r="J187" s="25" t="s">
        <v>276</v>
      </c>
      <c r="K187" s="25" t="s">
        <v>278</v>
      </c>
      <c r="L187" s="25" t="s">
        <v>278</v>
      </c>
      <c r="M187" s="25" t="s">
        <v>276</v>
      </c>
      <c r="N187" s="25" t="s">
        <v>912</v>
      </c>
      <c r="O187" s="25" t="s">
        <v>278</v>
      </c>
      <c r="P187" s="25" t="s">
        <v>911</v>
      </c>
      <c r="Q187" s="25" t="s">
        <v>910</v>
      </c>
      <c r="R187" s="25" t="s">
        <v>86</v>
      </c>
      <c r="S187" s="25" t="s">
        <v>102</v>
      </c>
      <c r="T187" s="25" t="s">
        <v>53</v>
      </c>
      <c r="U187" s="25" t="s">
        <v>273</v>
      </c>
      <c r="V187" s="25" t="s">
        <v>86</v>
      </c>
      <c r="W187" s="25" t="s">
        <v>271</v>
      </c>
      <c r="Y187" s="25" t="s">
        <v>755</v>
      </c>
      <c r="Z187" s="25" t="s">
        <v>270</v>
      </c>
      <c r="AA187" s="25" t="s">
        <v>95</v>
      </c>
      <c r="AB187" s="25" t="s">
        <v>114</v>
      </c>
      <c r="AC187" s="25" t="s">
        <v>86</v>
      </c>
      <c r="AD187" s="25" t="s">
        <v>909</v>
      </c>
      <c r="AE187" s="25" t="s">
        <v>908</v>
      </c>
      <c r="AF187" s="25" t="s">
        <v>267</v>
      </c>
      <c r="AG187" s="25" t="s">
        <v>459</v>
      </c>
      <c r="AH187" s="25" t="s">
        <v>265</v>
      </c>
      <c r="AI187" s="25" t="s">
        <v>9</v>
      </c>
      <c r="AJ187" s="25" t="s">
        <v>264</v>
      </c>
      <c r="AK187" s="25">
        <v>2.4</v>
      </c>
      <c r="AM187" s="25" t="s">
        <v>85</v>
      </c>
      <c r="AN187" s="25" t="s">
        <v>907</v>
      </c>
      <c r="AO187" s="25" t="s">
        <v>85</v>
      </c>
      <c r="AP187" s="25" t="s">
        <v>755</v>
      </c>
      <c r="AR187" s="25">
        <v>841</v>
      </c>
      <c r="AS187" s="25">
        <v>256</v>
      </c>
      <c r="AT187" s="25">
        <v>29.5</v>
      </c>
      <c r="AU187" s="25">
        <v>2.4</v>
      </c>
      <c r="AV187" s="25">
        <v>53.5</v>
      </c>
      <c r="AW187" s="25">
        <v>13.1</v>
      </c>
      <c r="BD187" s="25">
        <v>5.3</v>
      </c>
      <c r="BE187" s="25">
        <v>43.8</v>
      </c>
      <c r="BH187" s="25" t="s">
        <v>260</v>
      </c>
      <c r="BI187" s="25">
        <v>1</v>
      </c>
    </row>
    <row r="188" spans="1:61" x14ac:dyDescent="0.55000000000000004">
      <c r="A188" s="25" t="s">
        <v>884</v>
      </c>
      <c r="B188" s="25" t="s">
        <v>883</v>
      </c>
      <c r="C188" s="25" t="s">
        <v>294</v>
      </c>
      <c r="D188" s="25" t="s">
        <v>276</v>
      </c>
      <c r="E188" s="25" t="s">
        <v>276</v>
      </c>
      <c r="F188" s="25" t="s">
        <v>276</v>
      </c>
      <c r="G188" s="25" t="s">
        <v>276</v>
      </c>
      <c r="H188" s="25" t="s">
        <v>278</v>
      </c>
      <c r="J188" s="25" t="s">
        <v>276</v>
      </c>
      <c r="K188" s="25" t="s">
        <v>278</v>
      </c>
      <c r="L188" s="25" t="s">
        <v>276</v>
      </c>
      <c r="M188" s="25" t="s">
        <v>276</v>
      </c>
      <c r="N188" s="25" t="s">
        <v>882</v>
      </c>
      <c r="O188" s="25" t="s">
        <v>276</v>
      </c>
      <c r="P188" s="25" t="s">
        <v>881</v>
      </c>
      <c r="Q188" s="25" t="s">
        <v>880</v>
      </c>
      <c r="R188" s="25" t="s">
        <v>97</v>
      </c>
      <c r="T188" s="25" t="s">
        <v>96</v>
      </c>
      <c r="U188" s="25" t="s">
        <v>427</v>
      </c>
      <c r="V188" s="25" t="s">
        <v>86</v>
      </c>
      <c r="W188" s="25" t="s">
        <v>271</v>
      </c>
      <c r="Y188" s="25" t="s">
        <v>329</v>
      </c>
      <c r="Z188" s="25" t="s">
        <v>270</v>
      </c>
      <c r="AA188" s="25" t="s">
        <v>95</v>
      </c>
      <c r="AB188" s="25" t="s">
        <v>95</v>
      </c>
      <c r="AC188" s="25" t="s">
        <v>879</v>
      </c>
      <c r="AD188" s="25" t="s">
        <v>892</v>
      </c>
      <c r="AE188" s="25" t="s">
        <v>877</v>
      </c>
      <c r="AF188" s="25" t="s">
        <v>283</v>
      </c>
      <c r="AG188" s="25" t="s">
        <v>282</v>
      </c>
      <c r="AH188" s="25" t="s">
        <v>265</v>
      </c>
      <c r="AI188" s="25" t="s">
        <v>9</v>
      </c>
      <c r="AJ188" s="25" t="s">
        <v>492</v>
      </c>
      <c r="AM188" s="25" t="s">
        <v>399</v>
      </c>
      <c r="AN188" s="25" t="s">
        <v>876</v>
      </c>
      <c r="AO188" s="25" t="s">
        <v>399</v>
      </c>
      <c r="AP188" s="25" t="s">
        <v>329</v>
      </c>
      <c r="AQ188" s="25" t="s">
        <v>874</v>
      </c>
      <c r="AR188" s="25">
        <v>380</v>
      </c>
      <c r="AS188" s="25">
        <v>28898</v>
      </c>
      <c r="AT188" s="25">
        <v>4088</v>
      </c>
      <c r="AU188" s="25">
        <v>377</v>
      </c>
      <c r="AY188" s="25">
        <v>1850</v>
      </c>
      <c r="AZ188" s="25">
        <v>2822</v>
      </c>
      <c r="BA188" s="25">
        <v>4868</v>
      </c>
      <c r="BH188" s="25" t="s">
        <v>260</v>
      </c>
      <c r="BI188" s="25">
        <v>1</v>
      </c>
    </row>
    <row r="189" spans="1:61" x14ac:dyDescent="0.55000000000000004">
      <c r="A189" s="25" t="s">
        <v>884</v>
      </c>
      <c r="B189" s="25" t="s">
        <v>883</v>
      </c>
      <c r="C189" s="25" t="s">
        <v>294</v>
      </c>
      <c r="D189" s="25" t="s">
        <v>276</v>
      </c>
      <c r="E189" s="25" t="s">
        <v>276</v>
      </c>
      <c r="F189" s="25" t="s">
        <v>276</v>
      </c>
      <c r="G189" s="25" t="s">
        <v>276</v>
      </c>
      <c r="H189" s="25" t="s">
        <v>278</v>
      </c>
      <c r="J189" s="25" t="s">
        <v>276</v>
      </c>
      <c r="K189" s="25" t="s">
        <v>278</v>
      </c>
      <c r="L189" s="25" t="s">
        <v>276</v>
      </c>
      <c r="M189" s="25" t="s">
        <v>276</v>
      </c>
      <c r="N189" s="25" t="s">
        <v>882</v>
      </c>
      <c r="O189" s="25" t="s">
        <v>276</v>
      </c>
      <c r="P189" s="25" t="s">
        <v>881</v>
      </c>
      <c r="Q189" s="25" t="s">
        <v>880</v>
      </c>
      <c r="R189" s="25" t="s">
        <v>97</v>
      </c>
      <c r="T189" s="25" t="s">
        <v>96</v>
      </c>
      <c r="U189" s="25" t="s">
        <v>427</v>
      </c>
      <c r="V189" s="25" t="s">
        <v>86</v>
      </c>
      <c r="W189" s="25" t="s">
        <v>271</v>
      </c>
      <c r="Y189" s="25" t="s">
        <v>329</v>
      </c>
      <c r="Z189" s="25" t="s">
        <v>270</v>
      </c>
      <c r="AA189" s="25" t="s">
        <v>95</v>
      </c>
      <c r="AB189" s="25" t="s">
        <v>95</v>
      </c>
      <c r="AC189" s="25" t="s">
        <v>879</v>
      </c>
      <c r="AD189" s="25" t="s">
        <v>892</v>
      </c>
      <c r="AE189" s="25" t="s">
        <v>877</v>
      </c>
      <c r="AF189" s="25" t="s">
        <v>421</v>
      </c>
      <c r="AG189" s="25" t="s">
        <v>420</v>
      </c>
      <c r="AH189" s="25" t="s">
        <v>265</v>
      </c>
      <c r="AI189" s="25" t="s">
        <v>893</v>
      </c>
      <c r="AJ189" s="25" t="s">
        <v>492</v>
      </c>
      <c r="AM189" s="25" t="s">
        <v>399</v>
      </c>
      <c r="AN189" s="25" t="s">
        <v>876</v>
      </c>
      <c r="AO189" s="25" t="s">
        <v>399</v>
      </c>
      <c r="AP189" s="25" t="s">
        <v>329</v>
      </c>
      <c r="AQ189" s="25" t="s">
        <v>874</v>
      </c>
      <c r="AR189" s="25">
        <v>381</v>
      </c>
      <c r="AS189" s="25">
        <v>38</v>
      </c>
      <c r="AT189" s="25">
        <v>4.8</v>
      </c>
      <c r="AU189" s="25">
        <v>0.7</v>
      </c>
      <c r="AY189" s="25">
        <v>1.7</v>
      </c>
      <c r="AZ189" s="25">
        <v>2.4</v>
      </c>
      <c r="BA189" s="25">
        <v>3.9</v>
      </c>
      <c r="BH189" s="25" t="s">
        <v>260</v>
      </c>
      <c r="BI189" s="25">
        <v>1</v>
      </c>
    </row>
    <row r="190" spans="1:61" x14ac:dyDescent="0.55000000000000004">
      <c r="A190" s="25" t="s">
        <v>884</v>
      </c>
      <c r="B190" s="25" t="s">
        <v>883</v>
      </c>
      <c r="C190" s="25" t="s">
        <v>294</v>
      </c>
      <c r="D190" s="25" t="s">
        <v>276</v>
      </c>
      <c r="E190" s="25" t="s">
        <v>276</v>
      </c>
      <c r="F190" s="25" t="s">
        <v>276</v>
      </c>
      <c r="G190" s="25" t="s">
        <v>276</v>
      </c>
      <c r="H190" s="25" t="s">
        <v>278</v>
      </c>
      <c r="J190" s="25" t="s">
        <v>276</v>
      </c>
      <c r="K190" s="25" t="s">
        <v>278</v>
      </c>
      <c r="L190" s="25" t="s">
        <v>276</v>
      </c>
      <c r="M190" s="25" t="s">
        <v>276</v>
      </c>
      <c r="N190" s="25" t="s">
        <v>882</v>
      </c>
      <c r="O190" s="25" t="s">
        <v>276</v>
      </c>
      <c r="P190" s="25" t="s">
        <v>881</v>
      </c>
      <c r="Q190" s="25" t="s">
        <v>880</v>
      </c>
      <c r="R190" s="25" t="s">
        <v>97</v>
      </c>
      <c r="T190" s="25" t="s">
        <v>96</v>
      </c>
      <c r="U190" s="25" t="s">
        <v>427</v>
      </c>
      <c r="V190" s="25" t="s">
        <v>86</v>
      </c>
      <c r="W190" s="25" t="s">
        <v>271</v>
      </c>
      <c r="Y190" s="25" t="s">
        <v>329</v>
      </c>
      <c r="Z190" s="25" t="s">
        <v>270</v>
      </c>
      <c r="AA190" s="25" t="s">
        <v>95</v>
      </c>
      <c r="AB190" s="25" t="s">
        <v>95</v>
      </c>
      <c r="AC190" s="25" t="s">
        <v>879</v>
      </c>
      <c r="AD190" s="25" t="s">
        <v>892</v>
      </c>
      <c r="AE190" s="25" t="s">
        <v>877</v>
      </c>
      <c r="AF190" s="25" t="s">
        <v>414</v>
      </c>
      <c r="AG190" s="25" t="s">
        <v>413</v>
      </c>
      <c r="AH190" s="25" t="s">
        <v>265</v>
      </c>
      <c r="AI190" s="25" t="s">
        <v>9</v>
      </c>
      <c r="AJ190" s="25" t="s">
        <v>492</v>
      </c>
      <c r="AM190" s="25" t="s">
        <v>399</v>
      </c>
      <c r="AN190" s="25" t="s">
        <v>876</v>
      </c>
      <c r="AO190" s="25" t="s">
        <v>399</v>
      </c>
      <c r="AP190" s="25" t="s">
        <v>329</v>
      </c>
      <c r="AQ190" s="25" t="s">
        <v>874</v>
      </c>
      <c r="AR190" s="25">
        <v>382</v>
      </c>
      <c r="AS190" s="25">
        <v>9414</v>
      </c>
      <c r="AT190" s="25">
        <v>1492</v>
      </c>
      <c r="AU190" s="25">
        <v>63</v>
      </c>
      <c r="AY190" s="25">
        <v>477</v>
      </c>
      <c r="AZ190" s="25">
        <v>933</v>
      </c>
      <c r="BA190" s="25">
        <v>2166</v>
      </c>
      <c r="BH190" s="25" t="s">
        <v>260</v>
      </c>
      <c r="BI190" s="25">
        <v>1</v>
      </c>
    </row>
    <row r="191" spans="1:61" x14ac:dyDescent="0.55000000000000004">
      <c r="A191" s="25" t="s">
        <v>884</v>
      </c>
      <c r="B191" s="25" t="s">
        <v>883</v>
      </c>
      <c r="C191" s="25" t="s">
        <v>294</v>
      </c>
      <c r="D191" s="25" t="s">
        <v>276</v>
      </c>
      <c r="E191" s="25" t="s">
        <v>276</v>
      </c>
      <c r="F191" s="25" t="s">
        <v>276</v>
      </c>
      <c r="G191" s="25" t="s">
        <v>276</v>
      </c>
      <c r="H191" s="25" t="s">
        <v>278</v>
      </c>
      <c r="J191" s="25" t="s">
        <v>276</v>
      </c>
      <c r="K191" s="25" t="s">
        <v>278</v>
      </c>
      <c r="L191" s="25" t="s">
        <v>276</v>
      </c>
      <c r="M191" s="25" t="s">
        <v>276</v>
      </c>
      <c r="N191" s="25" t="s">
        <v>882</v>
      </c>
      <c r="O191" s="25" t="s">
        <v>276</v>
      </c>
      <c r="P191" s="25" t="s">
        <v>881</v>
      </c>
      <c r="Q191" s="25" t="s">
        <v>880</v>
      </c>
      <c r="R191" s="25" t="s">
        <v>97</v>
      </c>
      <c r="T191" s="25" t="s">
        <v>96</v>
      </c>
      <c r="U191" s="25" t="s">
        <v>427</v>
      </c>
      <c r="V191" s="25" t="s">
        <v>86</v>
      </c>
      <c r="W191" s="25" t="s">
        <v>271</v>
      </c>
      <c r="Y191" s="25" t="s">
        <v>329</v>
      </c>
      <c r="Z191" s="25" t="s">
        <v>270</v>
      </c>
      <c r="AA191" s="25" t="s">
        <v>95</v>
      </c>
      <c r="AB191" s="25" t="s">
        <v>95</v>
      </c>
      <c r="AC191" s="25" t="s">
        <v>879</v>
      </c>
      <c r="AD191" s="25" t="s">
        <v>892</v>
      </c>
      <c r="AE191" s="25" t="s">
        <v>877</v>
      </c>
      <c r="AF191" s="25" t="s">
        <v>267</v>
      </c>
      <c r="AG191" s="25" t="s">
        <v>266</v>
      </c>
      <c r="AH191" s="25" t="s">
        <v>265</v>
      </c>
      <c r="AI191" s="25" t="s">
        <v>9</v>
      </c>
      <c r="AJ191" s="25" t="s">
        <v>492</v>
      </c>
      <c r="AM191" s="25" t="s">
        <v>399</v>
      </c>
      <c r="AN191" s="25" t="s">
        <v>876</v>
      </c>
      <c r="AO191" s="25" t="s">
        <v>399</v>
      </c>
      <c r="AP191" s="25" t="s">
        <v>329</v>
      </c>
      <c r="AQ191" s="25" t="s">
        <v>874</v>
      </c>
      <c r="AR191" s="25">
        <v>383</v>
      </c>
      <c r="AS191" s="25">
        <v>25323</v>
      </c>
      <c r="AT191" s="25">
        <v>6438</v>
      </c>
      <c r="AU191" s="25">
        <v>921</v>
      </c>
      <c r="AY191" s="25">
        <v>3771</v>
      </c>
      <c r="AZ191" s="25">
        <v>5173</v>
      </c>
      <c r="BA191" s="25">
        <v>7758</v>
      </c>
      <c r="BH191" s="25" t="s">
        <v>260</v>
      </c>
      <c r="BI191" s="25">
        <v>1</v>
      </c>
    </row>
    <row r="192" spans="1:61" x14ac:dyDescent="0.55000000000000004">
      <c r="A192" s="25" t="s">
        <v>884</v>
      </c>
      <c r="B192" s="25" t="s">
        <v>883</v>
      </c>
      <c r="C192" s="25" t="s">
        <v>294</v>
      </c>
      <c r="D192" s="25" t="s">
        <v>276</v>
      </c>
      <c r="E192" s="25" t="s">
        <v>276</v>
      </c>
      <c r="F192" s="25" t="s">
        <v>276</v>
      </c>
      <c r="G192" s="25" t="s">
        <v>276</v>
      </c>
      <c r="H192" s="25" t="s">
        <v>278</v>
      </c>
      <c r="J192" s="25" t="s">
        <v>276</v>
      </c>
      <c r="K192" s="25" t="s">
        <v>278</v>
      </c>
      <c r="L192" s="25" t="s">
        <v>276</v>
      </c>
      <c r="M192" s="25" t="s">
        <v>276</v>
      </c>
      <c r="N192" s="25" t="s">
        <v>882</v>
      </c>
      <c r="O192" s="25" t="s">
        <v>276</v>
      </c>
      <c r="P192" s="25" t="s">
        <v>881</v>
      </c>
      <c r="Q192" s="25" t="s">
        <v>880</v>
      </c>
      <c r="R192" s="25" t="s">
        <v>97</v>
      </c>
      <c r="T192" s="25" t="s">
        <v>96</v>
      </c>
      <c r="U192" s="25" t="s">
        <v>273</v>
      </c>
      <c r="V192" s="25" t="s">
        <v>86</v>
      </c>
      <c r="W192" s="25" t="s">
        <v>271</v>
      </c>
      <c r="Y192" s="25" t="s">
        <v>875</v>
      </c>
      <c r="Z192" s="25" t="s">
        <v>270</v>
      </c>
      <c r="AA192" s="25" t="s">
        <v>95</v>
      </c>
      <c r="AB192" s="25" t="s">
        <v>95</v>
      </c>
      <c r="AC192" s="25" t="s">
        <v>879</v>
      </c>
      <c r="AD192" s="25" t="s">
        <v>878</v>
      </c>
      <c r="AE192" s="25" t="s">
        <v>877</v>
      </c>
      <c r="AF192" s="25" t="s">
        <v>360</v>
      </c>
      <c r="AG192" s="25" t="s">
        <v>891</v>
      </c>
      <c r="AH192" s="25" t="s">
        <v>265</v>
      </c>
      <c r="AI192" s="25" t="s">
        <v>9</v>
      </c>
      <c r="AJ192" s="25" t="s">
        <v>492</v>
      </c>
      <c r="AM192" s="25" t="s">
        <v>85</v>
      </c>
      <c r="AN192" s="25" t="s">
        <v>876</v>
      </c>
      <c r="AO192" s="25" t="s">
        <v>85</v>
      </c>
      <c r="AP192" s="25" t="s">
        <v>875</v>
      </c>
      <c r="AQ192" s="25" t="s">
        <v>874</v>
      </c>
      <c r="AR192" s="25">
        <v>385</v>
      </c>
      <c r="AS192" s="25">
        <v>42</v>
      </c>
      <c r="AT192" s="25">
        <v>3.5</v>
      </c>
      <c r="AU192" s="25">
        <v>0.15</v>
      </c>
      <c r="AY192" s="25">
        <v>0.61</v>
      </c>
      <c r="AZ192" s="25">
        <v>1.1000000000000001</v>
      </c>
      <c r="BA192" s="25">
        <v>3.4</v>
      </c>
      <c r="BH192" s="25" t="s">
        <v>260</v>
      </c>
      <c r="BI192" s="25">
        <v>1</v>
      </c>
    </row>
    <row r="193" spans="1:61" x14ac:dyDescent="0.55000000000000004">
      <c r="A193" s="25" t="s">
        <v>884</v>
      </c>
      <c r="B193" s="25" t="s">
        <v>883</v>
      </c>
      <c r="C193" s="25" t="s">
        <v>294</v>
      </c>
      <c r="D193" s="25" t="s">
        <v>276</v>
      </c>
      <c r="E193" s="25" t="s">
        <v>276</v>
      </c>
      <c r="F193" s="25" t="s">
        <v>276</v>
      </c>
      <c r="G193" s="25" t="s">
        <v>276</v>
      </c>
      <c r="H193" s="25" t="s">
        <v>278</v>
      </c>
      <c r="J193" s="25" t="s">
        <v>276</v>
      </c>
      <c r="K193" s="25" t="s">
        <v>278</v>
      </c>
      <c r="L193" s="25" t="s">
        <v>276</v>
      </c>
      <c r="M193" s="25" t="s">
        <v>276</v>
      </c>
      <c r="N193" s="25" t="s">
        <v>882</v>
      </c>
      <c r="O193" s="25" t="s">
        <v>276</v>
      </c>
      <c r="P193" s="25" t="s">
        <v>881</v>
      </c>
      <c r="Q193" s="25" t="s">
        <v>880</v>
      </c>
      <c r="R193" s="25" t="s">
        <v>97</v>
      </c>
      <c r="T193" s="25" t="s">
        <v>96</v>
      </c>
      <c r="U193" s="25" t="s">
        <v>273</v>
      </c>
      <c r="V193" s="25" t="s">
        <v>86</v>
      </c>
      <c r="W193" s="25" t="s">
        <v>271</v>
      </c>
      <c r="Y193" s="25" t="s">
        <v>875</v>
      </c>
      <c r="Z193" s="25" t="s">
        <v>270</v>
      </c>
      <c r="AA193" s="25" t="s">
        <v>95</v>
      </c>
      <c r="AB193" s="25" t="s">
        <v>95</v>
      </c>
      <c r="AC193" s="25" t="s">
        <v>879</v>
      </c>
      <c r="AD193" s="25" t="s">
        <v>878</v>
      </c>
      <c r="AE193" s="25" t="s">
        <v>877</v>
      </c>
      <c r="AF193" s="25" t="s">
        <v>352</v>
      </c>
      <c r="AG193" s="25" t="s">
        <v>890</v>
      </c>
      <c r="AH193" s="25" t="s">
        <v>265</v>
      </c>
      <c r="AI193" s="25" t="s">
        <v>889</v>
      </c>
      <c r="AJ193" s="25" t="s">
        <v>492</v>
      </c>
      <c r="AM193" s="25" t="s">
        <v>85</v>
      </c>
      <c r="AN193" s="25" t="s">
        <v>876</v>
      </c>
      <c r="AO193" s="25" t="s">
        <v>85</v>
      </c>
      <c r="AP193" s="25" t="s">
        <v>875</v>
      </c>
      <c r="AQ193" s="25" t="s">
        <v>874</v>
      </c>
      <c r="AR193" s="25">
        <v>384</v>
      </c>
      <c r="AS193" s="25">
        <v>78</v>
      </c>
      <c r="AT193" s="25">
        <v>22</v>
      </c>
      <c r="AU193" s="25">
        <v>1.4</v>
      </c>
      <c r="AY193" s="25">
        <v>9.1999999999999993</v>
      </c>
      <c r="AZ193" s="25">
        <v>19</v>
      </c>
      <c r="BA193" s="25">
        <v>34</v>
      </c>
      <c r="BH193" s="25" t="s">
        <v>260</v>
      </c>
      <c r="BI193" s="25">
        <v>1</v>
      </c>
    </row>
    <row r="194" spans="1:61" x14ac:dyDescent="0.55000000000000004">
      <c r="A194" s="25" t="s">
        <v>884</v>
      </c>
      <c r="B194" s="25" t="s">
        <v>883</v>
      </c>
      <c r="C194" s="25" t="s">
        <v>294</v>
      </c>
      <c r="D194" s="25" t="s">
        <v>276</v>
      </c>
      <c r="E194" s="25" t="s">
        <v>276</v>
      </c>
      <c r="F194" s="25" t="s">
        <v>276</v>
      </c>
      <c r="G194" s="25" t="s">
        <v>276</v>
      </c>
      <c r="H194" s="25" t="s">
        <v>278</v>
      </c>
      <c r="J194" s="25" t="s">
        <v>276</v>
      </c>
      <c r="K194" s="25" t="s">
        <v>278</v>
      </c>
      <c r="L194" s="25" t="s">
        <v>276</v>
      </c>
      <c r="M194" s="25" t="s">
        <v>276</v>
      </c>
      <c r="N194" s="25" t="s">
        <v>882</v>
      </c>
      <c r="O194" s="25" t="s">
        <v>276</v>
      </c>
      <c r="P194" s="25" t="s">
        <v>881</v>
      </c>
      <c r="Q194" s="25" t="s">
        <v>880</v>
      </c>
      <c r="R194" s="25" t="s">
        <v>97</v>
      </c>
      <c r="T194" s="25" t="s">
        <v>96</v>
      </c>
      <c r="U194" s="25" t="s">
        <v>273</v>
      </c>
      <c r="V194" s="25" t="s">
        <v>86</v>
      </c>
      <c r="W194" s="25" t="s">
        <v>271</v>
      </c>
      <c r="Y194" s="25" t="s">
        <v>875</v>
      </c>
      <c r="Z194" s="25" t="s">
        <v>270</v>
      </c>
      <c r="AA194" s="25" t="s">
        <v>95</v>
      </c>
      <c r="AB194" s="25" t="s">
        <v>95</v>
      </c>
      <c r="AC194" s="25" t="s">
        <v>879</v>
      </c>
      <c r="AD194" s="25" t="s">
        <v>878</v>
      </c>
      <c r="AE194" s="25" t="s">
        <v>877</v>
      </c>
      <c r="AF194" s="25" t="s">
        <v>888</v>
      </c>
      <c r="AG194" s="25" t="s">
        <v>887</v>
      </c>
      <c r="AH194" s="25" t="s">
        <v>265</v>
      </c>
      <c r="AI194" s="25" t="s">
        <v>886</v>
      </c>
      <c r="AJ194" s="25" t="s">
        <v>492</v>
      </c>
      <c r="AM194" s="25" t="s">
        <v>85</v>
      </c>
      <c r="AN194" s="25" t="s">
        <v>876</v>
      </c>
      <c r="AO194" s="25" t="s">
        <v>85</v>
      </c>
      <c r="AP194" s="25" t="s">
        <v>875</v>
      </c>
      <c r="AQ194" s="25" t="s">
        <v>874</v>
      </c>
      <c r="AR194" s="25">
        <v>387</v>
      </c>
      <c r="AS194" s="25">
        <v>2.1</v>
      </c>
      <c r="AT194" s="25">
        <v>0.28999999999999998</v>
      </c>
      <c r="AU194" s="25">
        <v>0.1</v>
      </c>
      <c r="AY194" s="25">
        <v>0.16</v>
      </c>
      <c r="AZ194" s="25">
        <v>0.19</v>
      </c>
      <c r="BA194" s="25">
        <v>0.24</v>
      </c>
      <c r="BH194" s="25" t="s">
        <v>260</v>
      </c>
      <c r="BI194" s="25">
        <v>1</v>
      </c>
    </row>
    <row r="195" spans="1:61" x14ac:dyDescent="0.55000000000000004">
      <c r="A195" s="25" t="s">
        <v>884</v>
      </c>
      <c r="B195" s="25" t="s">
        <v>883</v>
      </c>
      <c r="C195" s="25" t="s">
        <v>294</v>
      </c>
      <c r="D195" s="25" t="s">
        <v>276</v>
      </c>
      <c r="E195" s="25" t="s">
        <v>276</v>
      </c>
      <c r="F195" s="25" t="s">
        <v>276</v>
      </c>
      <c r="G195" s="25" t="s">
        <v>276</v>
      </c>
      <c r="H195" s="25" t="s">
        <v>278</v>
      </c>
      <c r="J195" s="25" t="s">
        <v>276</v>
      </c>
      <c r="K195" s="25" t="s">
        <v>278</v>
      </c>
      <c r="L195" s="25" t="s">
        <v>276</v>
      </c>
      <c r="M195" s="25" t="s">
        <v>276</v>
      </c>
      <c r="N195" s="25" t="s">
        <v>882</v>
      </c>
      <c r="O195" s="25" t="s">
        <v>276</v>
      </c>
      <c r="P195" s="25" t="s">
        <v>881</v>
      </c>
      <c r="Q195" s="25" t="s">
        <v>880</v>
      </c>
      <c r="R195" s="25" t="s">
        <v>97</v>
      </c>
      <c r="T195" s="25" t="s">
        <v>96</v>
      </c>
      <c r="U195" s="25" t="s">
        <v>273</v>
      </c>
      <c r="V195" s="25" t="s">
        <v>86</v>
      </c>
      <c r="W195" s="25" t="s">
        <v>271</v>
      </c>
      <c r="Y195" s="25" t="s">
        <v>875</v>
      </c>
      <c r="Z195" s="25" t="s">
        <v>270</v>
      </c>
      <c r="AA195" s="25" t="s">
        <v>95</v>
      </c>
      <c r="AB195" s="25" t="s">
        <v>95</v>
      </c>
      <c r="AC195" s="25" t="s">
        <v>879</v>
      </c>
      <c r="AD195" s="25" t="s">
        <v>878</v>
      </c>
      <c r="AE195" s="25" t="s">
        <v>877</v>
      </c>
      <c r="AF195" s="25" t="s">
        <v>300</v>
      </c>
      <c r="AG195" s="25" t="s">
        <v>299</v>
      </c>
      <c r="AH195" s="25" t="s">
        <v>265</v>
      </c>
      <c r="AI195" s="25" t="s">
        <v>885</v>
      </c>
      <c r="AJ195" s="25" t="s">
        <v>492</v>
      </c>
      <c r="AM195" s="25" t="s">
        <v>85</v>
      </c>
      <c r="AN195" s="25" t="s">
        <v>876</v>
      </c>
      <c r="AO195" s="25" t="s">
        <v>85</v>
      </c>
      <c r="AP195" s="25" t="s">
        <v>875</v>
      </c>
      <c r="AQ195" s="25" t="s">
        <v>874</v>
      </c>
      <c r="AR195" s="25">
        <v>386</v>
      </c>
      <c r="AS195" s="25">
        <v>28</v>
      </c>
      <c r="AT195" s="25">
        <v>10</v>
      </c>
      <c r="AU195" s="25">
        <v>4.5</v>
      </c>
      <c r="AY195" s="25">
        <v>6.7</v>
      </c>
      <c r="AZ195" s="25">
        <v>9.4</v>
      </c>
      <c r="BA195" s="25">
        <v>12</v>
      </c>
      <c r="BH195" s="25" t="s">
        <v>260</v>
      </c>
      <c r="BI195" s="25">
        <v>1</v>
      </c>
    </row>
    <row r="196" spans="1:61" x14ac:dyDescent="0.55000000000000004">
      <c r="A196" s="25" t="s">
        <v>884</v>
      </c>
      <c r="B196" s="25" t="s">
        <v>883</v>
      </c>
      <c r="C196" s="25" t="s">
        <v>294</v>
      </c>
      <c r="D196" s="25" t="s">
        <v>276</v>
      </c>
      <c r="E196" s="25" t="s">
        <v>276</v>
      </c>
      <c r="F196" s="25" t="s">
        <v>276</v>
      </c>
      <c r="G196" s="25" t="s">
        <v>276</v>
      </c>
      <c r="H196" s="25" t="s">
        <v>278</v>
      </c>
      <c r="J196" s="25" t="s">
        <v>276</v>
      </c>
      <c r="K196" s="25" t="s">
        <v>278</v>
      </c>
      <c r="L196" s="25" t="s">
        <v>276</v>
      </c>
      <c r="M196" s="25" t="s">
        <v>276</v>
      </c>
      <c r="N196" s="25" t="s">
        <v>882</v>
      </c>
      <c r="O196" s="25" t="s">
        <v>276</v>
      </c>
      <c r="P196" s="25" t="s">
        <v>881</v>
      </c>
      <c r="Q196" s="25" t="s">
        <v>880</v>
      </c>
      <c r="R196" s="25" t="s">
        <v>97</v>
      </c>
      <c r="T196" s="25" t="s">
        <v>96</v>
      </c>
      <c r="U196" s="25" t="s">
        <v>273</v>
      </c>
      <c r="V196" s="25" t="s">
        <v>86</v>
      </c>
      <c r="W196" s="25" t="s">
        <v>271</v>
      </c>
      <c r="Y196" s="25" t="s">
        <v>875</v>
      </c>
      <c r="Z196" s="25" t="s">
        <v>270</v>
      </c>
      <c r="AA196" s="25" t="s">
        <v>95</v>
      </c>
      <c r="AB196" s="25" t="s">
        <v>95</v>
      </c>
      <c r="AC196" s="25" t="s">
        <v>879</v>
      </c>
      <c r="AD196" s="25" t="s">
        <v>878</v>
      </c>
      <c r="AE196" s="25" t="s">
        <v>877</v>
      </c>
      <c r="AF196" s="25" t="s">
        <v>315</v>
      </c>
      <c r="AG196" s="25" t="s">
        <v>384</v>
      </c>
      <c r="AH196" s="25" t="s">
        <v>265</v>
      </c>
      <c r="AI196" s="25" t="s">
        <v>579</v>
      </c>
      <c r="AJ196" s="25" t="s">
        <v>492</v>
      </c>
      <c r="AM196" s="25" t="s">
        <v>85</v>
      </c>
      <c r="AN196" s="25" t="s">
        <v>876</v>
      </c>
      <c r="AO196" s="25" t="s">
        <v>85</v>
      </c>
      <c r="AP196" s="25" t="s">
        <v>875</v>
      </c>
      <c r="AQ196" s="25" t="s">
        <v>874</v>
      </c>
      <c r="AR196" s="25">
        <v>389</v>
      </c>
      <c r="AS196" s="25">
        <v>29</v>
      </c>
      <c r="AT196" s="25">
        <v>3.9</v>
      </c>
      <c r="AU196" s="25">
        <v>1.5</v>
      </c>
      <c r="AY196" s="25">
        <v>2.2999999999999998</v>
      </c>
      <c r="AZ196" s="25">
        <v>3</v>
      </c>
      <c r="BA196" s="25">
        <v>3.9</v>
      </c>
      <c r="BH196" s="25" t="s">
        <v>260</v>
      </c>
      <c r="BI196" s="25">
        <v>1</v>
      </c>
    </row>
    <row r="197" spans="1:61" x14ac:dyDescent="0.55000000000000004">
      <c r="A197" s="25" t="s">
        <v>864</v>
      </c>
      <c r="B197" s="25" t="s">
        <v>863</v>
      </c>
      <c r="C197" s="25" t="s">
        <v>81</v>
      </c>
      <c r="D197" s="25" t="s">
        <v>276</v>
      </c>
      <c r="E197" s="25" t="s">
        <v>276</v>
      </c>
      <c r="F197" s="25" t="s">
        <v>276</v>
      </c>
      <c r="G197" s="25" t="s">
        <v>276</v>
      </c>
      <c r="H197" s="25" t="s">
        <v>278</v>
      </c>
      <c r="J197" s="25" t="s">
        <v>278</v>
      </c>
      <c r="L197" s="25" t="s">
        <v>278</v>
      </c>
      <c r="M197" s="25" t="s">
        <v>276</v>
      </c>
      <c r="N197" s="25" t="s">
        <v>862</v>
      </c>
      <c r="O197" s="25" t="s">
        <v>278</v>
      </c>
      <c r="P197" s="25" t="s">
        <v>861</v>
      </c>
      <c r="Q197" s="25" t="s">
        <v>860</v>
      </c>
      <c r="R197" s="25" t="s">
        <v>115</v>
      </c>
      <c r="T197" s="25" t="s">
        <v>37</v>
      </c>
      <c r="U197" s="25" t="s">
        <v>273</v>
      </c>
      <c r="V197" s="25" t="s">
        <v>86</v>
      </c>
      <c r="W197" s="25" t="s">
        <v>271</v>
      </c>
      <c r="Y197" s="25" t="s">
        <v>332</v>
      </c>
      <c r="Z197" s="25" t="s">
        <v>270</v>
      </c>
      <c r="AA197" s="25" t="s">
        <v>114</v>
      </c>
      <c r="AB197" s="25" t="s">
        <v>114</v>
      </c>
      <c r="AC197" s="25" t="s">
        <v>859</v>
      </c>
      <c r="AD197" s="25" t="s">
        <v>868</v>
      </c>
      <c r="AE197" s="25" t="s">
        <v>857</v>
      </c>
      <c r="AF197" s="25" t="s">
        <v>283</v>
      </c>
      <c r="AG197" s="25" t="s">
        <v>282</v>
      </c>
      <c r="AH197" s="25" t="s">
        <v>265</v>
      </c>
      <c r="AI197" s="25" t="s">
        <v>873</v>
      </c>
      <c r="AJ197" s="25" t="s">
        <v>492</v>
      </c>
      <c r="AK197" s="25">
        <v>3.5999999999999997E-2</v>
      </c>
      <c r="AM197" s="25" t="s">
        <v>85</v>
      </c>
      <c r="AN197" s="25" t="s">
        <v>870</v>
      </c>
      <c r="AO197" s="25" t="s">
        <v>85</v>
      </c>
      <c r="AP197" s="25" t="s">
        <v>9</v>
      </c>
      <c r="AQ197" s="25" t="s">
        <v>855</v>
      </c>
      <c r="AR197" s="25">
        <v>431</v>
      </c>
      <c r="AU197" s="25">
        <v>2.4E-2</v>
      </c>
      <c r="BH197" s="25" t="s">
        <v>872</v>
      </c>
      <c r="BI197" s="25">
        <v>1</v>
      </c>
    </row>
    <row r="198" spans="1:61" x14ac:dyDescent="0.55000000000000004">
      <c r="A198" s="25" t="s">
        <v>864</v>
      </c>
      <c r="B198" s="25" t="s">
        <v>863</v>
      </c>
      <c r="C198" s="25" t="s">
        <v>81</v>
      </c>
      <c r="D198" s="25" t="s">
        <v>276</v>
      </c>
      <c r="E198" s="25" t="s">
        <v>276</v>
      </c>
      <c r="F198" s="25" t="s">
        <v>276</v>
      </c>
      <c r="G198" s="25" t="s">
        <v>276</v>
      </c>
      <c r="H198" s="25" t="s">
        <v>278</v>
      </c>
      <c r="J198" s="25" t="s">
        <v>278</v>
      </c>
      <c r="L198" s="25" t="s">
        <v>278</v>
      </c>
      <c r="M198" s="25" t="s">
        <v>276</v>
      </c>
      <c r="N198" s="25" t="s">
        <v>862</v>
      </c>
      <c r="O198" s="25" t="s">
        <v>278</v>
      </c>
      <c r="P198" s="25" t="s">
        <v>861</v>
      </c>
      <c r="Q198" s="25" t="s">
        <v>860</v>
      </c>
      <c r="R198" s="25" t="s">
        <v>115</v>
      </c>
      <c r="T198" s="25" t="s">
        <v>37</v>
      </c>
      <c r="U198" s="25" t="s">
        <v>427</v>
      </c>
      <c r="V198" s="25" t="s">
        <v>86</v>
      </c>
      <c r="W198" s="25" t="s">
        <v>271</v>
      </c>
      <c r="Y198" s="25" t="s">
        <v>332</v>
      </c>
      <c r="Z198" s="25" t="s">
        <v>270</v>
      </c>
      <c r="AA198" s="25" t="s">
        <v>114</v>
      </c>
      <c r="AB198" s="25" t="s">
        <v>114</v>
      </c>
      <c r="AC198" s="25" t="s">
        <v>859</v>
      </c>
      <c r="AD198" s="25" t="s">
        <v>858</v>
      </c>
      <c r="AE198" s="25" t="s">
        <v>857</v>
      </c>
      <c r="AF198" s="25" t="s">
        <v>283</v>
      </c>
      <c r="AG198" s="25" t="s">
        <v>282</v>
      </c>
      <c r="AH198" s="25" t="s">
        <v>265</v>
      </c>
      <c r="AI198" s="25" t="s">
        <v>865</v>
      </c>
      <c r="AJ198" s="25" t="s">
        <v>264</v>
      </c>
      <c r="AM198" s="25" t="s">
        <v>399</v>
      </c>
      <c r="AN198" s="25" t="s">
        <v>856</v>
      </c>
      <c r="AO198" s="25" t="s">
        <v>399</v>
      </c>
      <c r="AP198" s="25" t="s">
        <v>332</v>
      </c>
      <c r="AQ198" s="25" t="s">
        <v>855</v>
      </c>
      <c r="AR198" s="25">
        <v>423</v>
      </c>
      <c r="AS198" s="25">
        <v>47</v>
      </c>
      <c r="BH198" s="25" t="s">
        <v>260</v>
      </c>
      <c r="BI198" s="25">
        <v>1</v>
      </c>
    </row>
    <row r="199" spans="1:61" x14ac:dyDescent="0.55000000000000004">
      <c r="A199" s="25" t="s">
        <v>864</v>
      </c>
      <c r="B199" s="25" t="s">
        <v>863</v>
      </c>
      <c r="C199" s="25" t="s">
        <v>81</v>
      </c>
      <c r="D199" s="25" t="s">
        <v>276</v>
      </c>
      <c r="E199" s="25" t="s">
        <v>276</v>
      </c>
      <c r="F199" s="25" t="s">
        <v>276</v>
      </c>
      <c r="G199" s="25" t="s">
        <v>276</v>
      </c>
      <c r="H199" s="25" t="s">
        <v>278</v>
      </c>
      <c r="J199" s="25" t="s">
        <v>278</v>
      </c>
      <c r="L199" s="25" t="s">
        <v>278</v>
      </c>
      <c r="M199" s="25" t="s">
        <v>276</v>
      </c>
      <c r="N199" s="25" t="s">
        <v>862</v>
      </c>
      <c r="O199" s="25" t="s">
        <v>278</v>
      </c>
      <c r="P199" s="25" t="s">
        <v>861</v>
      </c>
      <c r="Q199" s="25" t="s">
        <v>860</v>
      </c>
      <c r="R199" s="25" t="s">
        <v>115</v>
      </c>
      <c r="T199" s="25" t="s">
        <v>37</v>
      </c>
      <c r="U199" s="25" t="s">
        <v>427</v>
      </c>
      <c r="V199" s="25" t="s">
        <v>86</v>
      </c>
      <c r="W199" s="25" t="s">
        <v>271</v>
      </c>
      <c r="Y199" s="25" t="s">
        <v>332</v>
      </c>
      <c r="Z199" s="25" t="s">
        <v>270</v>
      </c>
      <c r="AA199" s="25" t="s">
        <v>114</v>
      </c>
      <c r="AB199" s="25" t="s">
        <v>114</v>
      </c>
      <c r="AC199" s="25" t="s">
        <v>859</v>
      </c>
      <c r="AD199" s="25" t="s">
        <v>858</v>
      </c>
      <c r="AE199" s="25" t="s">
        <v>857</v>
      </c>
      <c r="AF199" s="25" t="s">
        <v>414</v>
      </c>
      <c r="AG199" s="25" t="s">
        <v>413</v>
      </c>
      <c r="AH199" s="25" t="s">
        <v>265</v>
      </c>
      <c r="AI199" s="25" t="s">
        <v>9</v>
      </c>
      <c r="AJ199" s="25" t="s">
        <v>264</v>
      </c>
      <c r="AM199" s="25" t="s">
        <v>399</v>
      </c>
      <c r="AN199" s="25" t="s">
        <v>856</v>
      </c>
      <c r="AO199" s="25" t="s">
        <v>399</v>
      </c>
      <c r="AP199" s="25" t="s">
        <v>332</v>
      </c>
      <c r="AQ199" s="25" t="s">
        <v>855</v>
      </c>
      <c r="AR199" s="25">
        <v>424</v>
      </c>
      <c r="AS199" s="25">
        <v>47</v>
      </c>
      <c r="AU199" s="25">
        <v>3</v>
      </c>
      <c r="BH199" s="25" t="s">
        <v>260</v>
      </c>
      <c r="BI199" s="25">
        <v>1</v>
      </c>
    </row>
    <row r="200" spans="1:61" x14ac:dyDescent="0.55000000000000004">
      <c r="A200" s="25" t="s">
        <v>864</v>
      </c>
      <c r="B200" s="25" t="s">
        <v>863</v>
      </c>
      <c r="C200" s="25" t="s">
        <v>81</v>
      </c>
      <c r="D200" s="25" t="s">
        <v>276</v>
      </c>
      <c r="E200" s="25" t="s">
        <v>276</v>
      </c>
      <c r="F200" s="25" t="s">
        <v>276</v>
      </c>
      <c r="G200" s="25" t="s">
        <v>276</v>
      </c>
      <c r="H200" s="25" t="s">
        <v>278</v>
      </c>
      <c r="J200" s="25" t="s">
        <v>278</v>
      </c>
      <c r="L200" s="25" t="s">
        <v>278</v>
      </c>
      <c r="M200" s="25" t="s">
        <v>276</v>
      </c>
      <c r="N200" s="25" t="s">
        <v>862</v>
      </c>
      <c r="O200" s="25" t="s">
        <v>278</v>
      </c>
      <c r="P200" s="25" t="s">
        <v>861</v>
      </c>
      <c r="Q200" s="25" t="s">
        <v>860</v>
      </c>
      <c r="R200" s="25" t="s">
        <v>115</v>
      </c>
      <c r="T200" s="25" t="s">
        <v>37</v>
      </c>
      <c r="U200" s="25" t="s">
        <v>427</v>
      </c>
      <c r="V200" s="25" t="s">
        <v>86</v>
      </c>
      <c r="W200" s="25" t="s">
        <v>271</v>
      </c>
      <c r="Y200" s="25" t="s">
        <v>332</v>
      </c>
      <c r="Z200" s="25" t="s">
        <v>270</v>
      </c>
      <c r="AA200" s="25" t="s">
        <v>114</v>
      </c>
      <c r="AB200" s="25" t="s">
        <v>114</v>
      </c>
      <c r="AC200" s="25" t="s">
        <v>859</v>
      </c>
      <c r="AD200" s="25" t="s">
        <v>858</v>
      </c>
      <c r="AE200" s="25" t="s">
        <v>857</v>
      </c>
      <c r="AF200" s="25" t="s">
        <v>267</v>
      </c>
      <c r="AG200" s="25" t="s">
        <v>266</v>
      </c>
      <c r="AH200" s="25" t="s">
        <v>265</v>
      </c>
      <c r="AI200" s="25" t="s">
        <v>9</v>
      </c>
      <c r="AJ200" s="25" t="s">
        <v>264</v>
      </c>
      <c r="AM200" s="25" t="s">
        <v>399</v>
      </c>
      <c r="AN200" s="25" t="s">
        <v>856</v>
      </c>
      <c r="AO200" s="25" t="s">
        <v>399</v>
      </c>
      <c r="AP200" s="25" t="s">
        <v>332</v>
      </c>
      <c r="AQ200" s="25" t="s">
        <v>855</v>
      </c>
      <c r="AR200" s="25">
        <v>425</v>
      </c>
      <c r="AS200" s="25">
        <v>170</v>
      </c>
      <c r="AU200" s="25">
        <v>7.5</v>
      </c>
      <c r="BH200" s="25" t="s">
        <v>260</v>
      </c>
      <c r="BI200" s="25">
        <v>1</v>
      </c>
    </row>
    <row r="201" spans="1:61" x14ac:dyDescent="0.55000000000000004">
      <c r="A201" s="25" t="s">
        <v>728</v>
      </c>
      <c r="B201" s="25" t="s">
        <v>727</v>
      </c>
      <c r="C201" s="25" t="s">
        <v>294</v>
      </c>
      <c r="D201" s="25" t="s">
        <v>276</v>
      </c>
      <c r="E201" s="25" t="s">
        <v>276</v>
      </c>
      <c r="F201" s="25" t="s">
        <v>276</v>
      </c>
      <c r="G201" s="25" t="s">
        <v>276</v>
      </c>
      <c r="H201" s="25" t="s">
        <v>278</v>
      </c>
      <c r="J201" s="25" t="s">
        <v>276</v>
      </c>
      <c r="K201" s="25" t="s">
        <v>278</v>
      </c>
      <c r="L201" s="25" t="s">
        <v>278</v>
      </c>
      <c r="M201" s="25" t="s">
        <v>276</v>
      </c>
      <c r="N201" s="25" t="s">
        <v>726</v>
      </c>
      <c r="O201" s="25" t="s">
        <v>278</v>
      </c>
      <c r="P201" s="25" t="s">
        <v>86</v>
      </c>
      <c r="Q201" s="25" t="s">
        <v>854</v>
      </c>
      <c r="R201" s="25" t="s">
        <v>724</v>
      </c>
      <c r="S201" s="25" t="s">
        <v>723</v>
      </c>
      <c r="T201" s="25" t="s">
        <v>37</v>
      </c>
      <c r="U201" s="25" t="s">
        <v>406</v>
      </c>
      <c r="V201" s="25" t="s">
        <v>86</v>
      </c>
      <c r="W201" s="25" t="s">
        <v>271</v>
      </c>
      <c r="Y201" s="25" t="s">
        <v>9</v>
      </c>
      <c r="Z201" s="25" t="s">
        <v>270</v>
      </c>
      <c r="AA201" s="25" t="s">
        <v>24</v>
      </c>
      <c r="AB201" s="25" t="s">
        <v>24</v>
      </c>
      <c r="AC201" s="25" t="s">
        <v>722</v>
      </c>
      <c r="AD201" s="25" t="s">
        <v>721</v>
      </c>
      <c r="AE201" s="25" t="s">
        <v>720</v>
      </c>
      <c r="AF201" s="25" t="s">
        <v>315</v>
      </c>
      <c r="AG201" s="25" t="s">
        <v>384</v>
      </c>
      <c r="AH201" s="25" t="s">
        <v>265</v>
      </c>
      <c r="AI201" s="25" t="s">
        <v>853</v>
      </c>
      <c r="AJ201" s="25" t="s">
        <v>264</v>
      </c>
      <c r="AL201" s="25">
        <v>1.4</v>
      </c>
      <c r="AM201" s="25" t="s">
        <v>399</v>
      </c>
      <c r="AN201" s="25" t="s">
        <v>718</v>
      </c>
      <c r="AO201" s="25" t="s">
        <v>399</v>
      </c>
      <c r="AP201" s="25" t="s">
        <v>9</v>
      </c>
      <c r="AR201" s="25">
        <v>80</v>
      </c>
      <c r="AT201" s="25">
        <v>1.8</v>
      </c>
      <c r="AU201" s="25">
        <v>0.93333333333333302</v>
      </c>
      <c r="BH201" s="25" t="s">
        <v>260</v>
      </c>
      <c r="BI201" s="25">
        <v>1</v>
      </c>
    </row>
    <row r="202" spans="1:61" x14ac:dyDescent="0.55000000000000004">
      <c r="A202" s="25" t="s">
        <v>412</v>
      </c>
      <c r="B202" s="25" t="s">
        <v>411</v>
      </c>
      <c r="C202" s="25" t="s">
        <v>157</v>
      </c>
      <c r="D202" s="25" t="s">
        <v>276</v>
      </c>
      <c r="E202" s="25" t="s">
        <v>276</v>
      </c>
      <c r="F202" s="25" t="s">
        <v>276</v>
      </c>
      <c r="G202" s="25" t="s">
        <v>276</v>
      </c>
      <c r="H202" s="25" t="s">
        <v>278</v>
      </c>
      <c r="J202" s="25" t="s">
        <v>278</v>
      </c>
      <c r="L202" s="25" t="s">
        <v>278</v>
      </c>
      <c r="M202" s="25" t="s">
        <v>276</v>
      </c>
      <c r="N202" s="25" t="s">
        <v>410</v>
      </c>
      <c r="O202" s="25" t="s">
        <v>278</v>
      </c>
      <c r="P202" s="25" t="s">
        <v>409</v>
      </c>
      <c r="Q202" s="25" t="s">
        <v>852</v>
      </c>
      <c r="R202" s="25" t="s">
        <v>851</v>
      </c>
      <c r="T202" s="25" t="s">
        <v>96</v>
      </c>
      <c r="U202" s="25" t="s">
        <v>406</v>
      </c>
      <c r="V202" s="25" t="s">
        <v>86</v>
      </c>
      <c r="W202" s="25" t="s">
        <v>271</v>
      </c>
      <c r="Y202" s="25" t="s">
        <v>9</v>
      </c>
      <c r="Z202" s="25" t="s">
        <v>270</v>
      </c>
      <c r="AA202" s="25" t="s">
        <v>404</v>
      </c>
      <c r="AB202" s="25" t="s">
        <v>404</v>
      </c>
      <c r="AC202" s="25" t="s">
        <v>403</v>
      </c>
      <c r="AD202" s="25" t="s">
        <v>402</v>
      </c>
      <c r="AE202" s="25" t="s">
        <v>401</v>
      </c>
      <c r="AF202" s="25" t="s">
        <v>283</v>
      </c>
      <c r="AG202" s="25" t="s">
        <v>282</v>
      </c>
      <c r="AH202" s="25" t="s">
        <v>265</v>
      </c>
      <c r="AI202" s="25" t="s">
        <v>286</v>
      </c>
      <c r="AM202" s="25" t="s">
        <v>399</v>
      </c>
      <c r="AN202" s="25" t="s">
        <v>400</v>
      </c>
      <c r="AO202" s="25" t="s">
        <v>399</v>
      </c>
      <c r="AP202" s="25" t="s">
        <v>9</v>
      </c>
      <c r="AQ202" s="25" t="s">
        <v>397</v>
      </c>
      <c r="AR202" s="25">
        <v>46</v>
      </c>
      <c r="AT202" s="25">
        <v>17.2</v>
      </c>
      <c r="BH202" s="25" t="s">
        <v>260</v>
      </c>
      <c r="BI202" s="25">
        <v>1</v>
      </c>
    </row>
    <row r="203" spans="1:61" x14ac:dyDescent="0.55000000000000004">
      <c r="A203" s="25" t="s">
        <v>412</v>
      </c>
      <c r="B203" s="25" t="s">
        <v>411</v>
      </c>
      <c r="C203" s="25" t="s">
        <v>157</v>
      </c>
      <c r="D203" s="25" t="s">
        <v>276</v>
      </c>
      <c r="E203" s="25" t="s">
        <v>276</v>
      </c>
      <c r="F203" s="25" t="s">
        <v>276</v>
      </c>
      <c r="G203" s="25" t="s">
        <v>276</v>
      </c>
      <c r="H203" s="25" t="s">
        <v>278</v>
      </c>
      <c r="J203" s="25" t="s">
        <v>278</v>
      </c>
      <c r="L203" s="25" t="s">
        <v>278</v>
      </c>
      <c r="M203" s="25" t="s">
        <v>276</v>
      </c>
      <c r="N203" s="25" t="s">
        <v>410</v>
      </c>
      <c r="O203" s="25" t="s">
        <v>278</v>
      </c>
      <c r="P203" s="25" t="s">
        <v>409</v>
      </c>
      <c r="Q203" s="25" t="s">
        <v>852</v>
      </c>
      <c r="R203" s="25" t="s">
        <v>851</v>
      </c>
      <c r="T203" s="25" t="s">
        <v>96</v>
      </c>
      <c r="U203" s="25" t="s">
        <v>406</v>
      </c>
      <c r="V203" s="25" t="s">
        <v>86</v>
      </c>
      <c r="W203" s="25" t="s">
        <v>271</v>
      </c>
      <c r="Y203" s="25" t="s">
        <v>9</v>
      </c>
      <c r="Z203" s="25" t="s">
        <v>270</v>
      </c>
      <c r="AA203" s="25" t="s">
        <v>404</v>
      </c>
      <c r="AB203" s="25" t="s">
        <v>404</v>
      </c>
      <c r="AC203" s="25" t="s">
        <v>403</v>
      </c>
      <c r="AD203" s="25" t="s">
        <v>402</v>
      </c>
      <c r="AE203" s="25" t="s">
        <v>401</v>
      </c>
      <c r="AF203" s="25" t="s">
        <v>414</v>
      </c>
      <c r="AG203" s="25" t="s">
        <v>413</v>
      </c>
      <c r="AH203" s="25" t="s">
        <v>265</v>
      </c>
      <c r="AI203" s="25" t="s">
        <v>286</v>
      </c>
      <c r="AM203" s="25" t="s">
        <v>399</v>
      </c>
      <c r="AN203" s="25" t="s">
        <v>400</v>
      </c>
      <c r="AO203" s="25" t="s">
        <v>399</v>
      </c>
      <c r="AP203" s="25" t="s">
        <v>9</v>
      </c>
      <c r="AQ203" s="25" t="s">
        <v>397</v>
      </c>
      <c r="AR203" s="25">
        <v>48</v>
      </c>
      <c r="AT203" s="25">
        <v>11.7</v>
      </c>
      <c r="BH203" s="25" t="s">
        <v>260</v>
      </c>
      <c r="BI203" s="25">
        <v>1</v>
      </c>
    </row>
    <row r="204" spans="1:61" x14ac:dyDescent="0.55000000000000004">
      <c r="A204" s="25" t="s">
        <v>412</v>
      </c>
      <c r="B204" s="25" t="s">
        <v>411</v>
      </c>
      <c r="C204" s="25" t="s">
        <v>157</v>
      </c>
      <c r="D204" s="25" t="s">
        <v>276</v>
      </c>
      <c r="E204" s="25" t="s">
        <v>276</v>
      </c>
      <c r="F204" s="25" t="s">
        <v>276</v>
      </c>
      <c r="G204" s="25" t="s">
        <v>276</v>
      </c>
      <c r="H204" s="25" t="s">
        <v>278</v>
      </c>
      <c r="J204" s="25" t="s">
        <v>278</v>
      </c>
      <c r="L204" s="25" t="s">
        <v>278</v>
      </c>
      <c r="M204" s="25" t="s">
        <v>276</v>
      </c>
      <c r="N204" s="25" t="s">
        <v>410</v>
      </c>
      <c r="O204" s="25" t="s">
        <v>278</v>
      </c>
      <c r="P204" s="25" t="s">
        <v>409</v>
      </c>
      <c r="Q204" s="25" t="s">
        <v>852</v>
      </c>
      <c r="R204" s="25" t="s">
        <v>851</v>
      </c>
      <c r="T204" s="25" t="s">
        <v>96</v>
      </c>
      <c r="U204" s="25" t="s">
        <v>406</v>
      </c>
      <c r="V204" s="25" t="s">
        <v>86</v>
      </c>
      <c r="W204" s="25" t="s">
        <v>271</v>
      </c>
      <c r="Y204" s="25" t="s">
        <v>9</v>
      </c>
      <c r="Z204" s="25" t="s">
        <v>270</v>
      </c>
      <c r="AA204" s="25" t="s">
        <v>404</v>
      </c>
      <c r="AB204" s="25" t="s">
        <v>404</v>
      </c>
      <c r="AC204" s="25" t="s">
        <v>403</v>
      </c>
      <c r="AD204" s="25" t="s">
        <v>402</v>
      </c>
      <c r="AE204" s="25" t="s">
        <v>401</v>
      </c>
      <c r="AF204" s="25" t="s">
        <v>267</v>
      </c>
      <c r="AG204" s="25" t="s">
        <v>266</v>
      </c>
      <c r="AH204" s="25" t="s">
        <v>265</v>
      </c>
      <c r="AI204" s="25" t="s">
        <v>286</v>
      </c>
      <c r="AM204" s="25" t="s">
        <v>399</v>
      </c>
      <c r="AN204" s="25" t="s">
        <v>400</v>
      </c>
      <c r="AO204" s="25" t="s">
        <v>399</v>
      </c>
      <c r="AP204" s="25" t="s">
        <v>9</v>
      </c>
      <c r="AQ204" s="25" t="s">
        <v>397</v>
      </c>
      <c r="AR204" s="25">
        <v>49</v>
      </c>
      <c r="AT204" s="25">
        <v>34.4</v>
      </c>
      <c r="BH204" s="25" t="s">
        <v>260</v>
      </c>
      <c r="BI204" s="25">
        <v>1</v>
      </c>
    </row>
    <row r="205" spans="1:61" x14ac:dyDescent="0.55000000000000004">
      <c r="A205" s="25" t="s">
        <v>412</v>
      </c>
      <c r="B205" s="25" t="s">
        <v>411</v>
      </c>
      <c r="C205" s="25" t="s">
        <v>157</v>
      </c>
      <c r="D205" s="25" t="s">
        <v>276</v>
      </c>
      <c r="E205" s="25" t="s">
        <v>276</v>
      </c>
      <c r="F205" s="25" t="s">
        <v>276</v>
      </c>
      <c r="G205" s="25" t="s">
        <v>276</v>
      </c>
      <c r="H205" s="25" t="s">
        <v>278</v>
      </c>
      <c r="J205" s="25" t="s">
        <v>278</v>
      </c>
      <c r="L205" s="25" t="s">
        <v>278</v>
      </c>
      <c r="M205" s="25" t="s">
        <v>276</v>
      </c>
      <c r="N205" s="25" t="s">
        <v>410</v>
      </c>
      <c r="O205" s="25" t="s">
        <v>278</v>
      </c>
      <c r="P205" s="25" t="s">
        <v>409</v>
      </c>
      <c r="Q205" s="25" t="s">
        <v>852</v>
      </c>
      <c r="R205" s="25" t="s">
        <v>851</v>
      </c>
      <c r="T205" s="25" t="s">
        <v>96</v>
      </c>
      <c r="U205" s="25" t="s">
        <v>406</v>
      </c>
      <c r="V205" s="25" t="s">
        <v>86</v>
      </c>
      <c r="W205" s="25" t="s">
        <v>271</v>
      </c>
      <c r="Y205" s="25" t="s">
        <v>9</v>
      </c>
      <c r="Z205" s="25" t="s">
        <v>270</v>
      </c>
      <c r="AA205" s="25" t="s">
        <v>404</v>
      </c>
      <c r="AB205" s="25" t="s">
        <v>404</v>
      </c>
      <c r="AC205" s="25" t="s">
        <v>403</v>
      </c>
      <c r="AD205" s="25" t="s">
        <v>402</v>
      </c>
      <c r="AE205" s="25" t="s">
        <v>401</v>
      </c>
      <c r="AF205" s="25" t="s">
        <v>360</v>
      </c>
      <c r="AG205" s="25" t="s">
        <v>643</v>
      </c>
      <c r="AH205" s="25" t="s">
        <v>265</v>
      </c>
      <c r="AI205" s="25" t="s">
        <v>286</v>
      </c>
      <c r="AM205" s="25" t="s">
        <v>399</v>
      </c>
      <c r="AN205" s="25" t="s">
        <v>400</v>
      </c>
      <c r="AO205" s="25" t="s">
        <v>399</v>
      </c>
      <c r="AP205" s="25" t="s">
        <v>398</v>
      </c>
      <c r="AQ205" s="25" t="s">
        <v>397</v>
      </c>
      <c r="AR205" s="25">
        <v>51</v>
      </c>
      <c r="AT205" s="25">
        <v>0.06</v>
      </c>
      <c r="BH205" s="25" t="s">
        <v>260</v>
      </c>
      <c r="BI205" s="25">
        <v>1</v>
      </c>
    </row>
    <row r="206" spans="1:61" x14ac:dyDescent="0.55000000000000004">
      <c r="A206" s="25" t="s">
        <v>412</v>
      </c>
      <c r="B206" s="25" t="s">
        <v>411</v>
      </c>
      <c r="C206" s="25" t="s">
        <v>157</v>
      </c>
      <c r="D206" s="25" t="s">
        <v>276</v>
      </c>
      <c r="E206" s="25" t="s">
        <v>276</v>
      </c>
      <c r="F206" s="25" t="s">
        <v>276</v>
      </c>
      <c r="G206" s="25" t="s">
        <v>276</v>
      </c>
      <c r="H206" s="25" t="s">
        <v>278</v>
      </c>
      <c r="J206" s="25" t="s">
        <v>278</v>
      </c>
      <c r="L206" s="25" t="s">
        <v>278</v>
      </c>
      <c r="M206" s="25" t="s">
        <v>276</v>
      </c>
      <c r="N206" s="25" t="s">
        <v>410</v>
      </c>
      <c r="O206" s="25" t="s">
        <v>278</v>
      </c>
      <c r="P206" s="25" t="s">
        <v>409</v>
      </c>
      <c r="Q206" s="25" t="s">
        <v>852</v>
      </c>
      <c r="R206" s="25" t="s">
        <v>851</v>
      </c>
      <c r="T206" s="25" t="s">
        <v>96</v>
      </c>
      <c r="U206" s="25" t="s">
        <v>406</v>
      </c>
      <c r="V206" s="25" t="s">
        <v>86</v>
      </c>
      <c r="W206" s="25" t="s">
        <v>271</v>
      </c>
      <c r="Y206" s="25" t="s">
        <v>9</v>
      </c>
      <c r="Z206" s="25" t="s">
        <v>270</v>
      </c>
      <c r="AA206" s="25" t="s">
        <v>404</v>
      </c>
      <c r="AB206" s="25" t="s">
        <v>404</v>
      </c>
      <c r="AC206" s="25" t="s">
        <v>403</v>
      </c>
      <c r="AD206" s="25" t="s">
        <v>402</v>
      </c>
      <c r="AE206" s="25" t="s">
        <v>401</v>
      </c>
      <c r="AF206" s="25" t="s">
        <v>300</v>
      </c>
      <c r="AG206" s="25" t="s">
        <v>415</v>
      </c>
      <c r="AH206" s="25" t="s">
        <v>265</v>
      </c>
      <c r="AI206" s="25" t="s">
        <v>286</v>
      </c>
      <c r="AM206" s="25" t="s">
        <v>399</v>
      </c>
      <c r="AN206" s="25" t="s">
        <v>400</v>
      </c>
      <c r="AO206" s="25" t="s">
        <v>399</v>
      </c>
      <c r="AP206" s="25" t="s">
        <v>398</v>
      </c>
      <c r="AQ206" s="25" t="s">
        <v>397</v>
      </c>
      <c r="AR206" s="25">
        <v>52</v>
      </c>
      <c r="AT206" s="25">
        <v>0.87</v>
      </c>
      <c r="BH206" s="25" t="s">
        <v>260</v>
      </c>
      <c r="BI206" s="25">
        <v>1</v>
      </c>
    </row>
    <row r="207" spans="1:61" x14ac:dyDescent="0.55000000000000004">
      <c r="A207" s="25" t="s">
        <v>850</v>
      </c>
      <c r="B207" s="25" t="s">
        <v>849</v>
      </c>
      <c r="C207" s="25" t="s">
        <v>95</v>
      </c>
      <c r="D207" s="25" t="s">
        <v>276</v>
      </c>
      <c r="E207" s="25" t="s">
        <v>276</v>
      </c>
      <c r="F207" s="25" t="s">
        <v>276</v>
      </c>
      <c r="G207" s="25" t="s">
        <v>276</v>
      </c>
      <c r="H207" s="25" t="s">
        <v>278</v>
      </c>
      <c r="J207" s="25" t="s">
        <v>276</v>
      </c>
      <c r="K207" s="25" t="s">
        <v>278</v>
      </c>
      <c r="L207" s="25" t="s">
        <v>276</v>
      </c>
      <c r="M207" s="25" t="s">
        <v>276</v>
      </c>
      <c r="N207" s="25" t="s">
        <v>848</v>
      </c>
      <c r="O207" s="25" t="s">
        <v>278</v>
      </c>
      <c r="P207" s="25" t="s">
        <v>847</v>
      </c>
      <c r="Q207" s="25" t="s">
        <v>846</v>
      </c>
      <c r="R207" s="25" t="s">
        <v>120</v>
      </c>
      <c r="T207" s="25" t="s">
        <v>119</v>
      </c>
      <c r="U207" s="25" t="s">
        <v>427</v>
      </c>
      <c r="V207" s="25" t="s">
        <v>86</v>
      </c>
      <c r="W207" s="25" t="s">
        <v>271</v>
      </c>
      <c r="Y207" s="25" t="s">
        <v>9</v>
      </c>
      <c r="Z207" s="25" t="s">
        <v>270</v>
      </c>
      <c r="AA207" s="25" t="s">
        <v>404</v>
      </c>
      <c r="AB207" s="25" t="s">
        <v>318</v>
      </c>
      <c r="AC207" s="25" t="s">
        <v>845</v>
      </c>
      <c r="AD207" s="25" t="s">
        <v>844</v>
      </c>
      <c r="AE207" s="25" t="s">
        <v>507</v>
      </c>
      <c r="AF207" s="25" t="s">
        <v>283</v>
      </c>
      <c r="AG207" s="25" t="s">
        <v>461</v>
      </c>
      <c r="AH207" s="25" t="s">
        <v>265</v>
      </c>
      <c r="AI207" s="25" t="s">
        <v>9</v>
      </c>
      <c r="AJ207" s="25" t="s">
        <v>492</v>
      </c>
      <c r="AN207" s="25" t="s">
        <v>663</v>
      </c>
      <c r="AO207" s="25" t="s">
        <v>399</v>
      </c>
      <c r="AP207" s="25" t="s">
        <v>313</v>
      </c>
      <c r="AR207" s="25">
        <v>746</v>
      </c>
      <c r="AS207" s="25">
        <v>2160</v>
      </c>
      <c r="AU207" s="25">
        <v>1270</v>
      </c>
      <c r="BB207" s="25">
        <v>1700</v>
      </c>
      <c r="BH207" s="25" t="s">
        <v>260</v>
      </c>
      <c r="BI207" s="25">
        <v>1</v>
      </c>
    </row>
    <row r="208" spans="1:61" x14ac:dyDescent="0.55000000000000004">
      <c r="A208" s="25" t="s">
        <v>850</v>
      </c>
      <c r="B208" s="25" t="s">
        <v>849</v>
      </c>
      <c r="C208" s="25" t="s">
        <v>95</v>
      </c>
      <c r="D208" s="25" t="s">
        <v>276</v>
      </c>
      <c r="E208" s="25" t="s">
        <v>276</v>
      </c>
      <c r="F208" s="25" t="s">
        <v>276</v>
      </c>
      <c r="G208" s="25" t="s">
        <v>276</v>
      </c>
      <c r="H208" s="25" t="s">
        <v>278</v>
      </c>
      <c r="J208" s="25" t="s">
        <v>276</v>
      </c>
      <c r="K208" s="25" t="s">
        <v>278</v>
      </c>
      <c r="L208" s="25" t="s">
        <v>276</v>
      </c>
      <c r="M208" s="25" t="s">
        <v>276</v>
      </c>
      <c r="N208" s="25" t="s">
        <v>848</v>
      </c>
      <c r="O208" s="25" t="s">
        <v>278</v>
      </c>
      <c r="P208" s="25" t="s">
        <v>847</v>
      </c>
      <c r="Q208" s="25" t="s">
        <v>846</v>
      </c>
      <c r="R208" s="25" t="s">
        <v>120</v>
      </c>
      <c r="T208" s="25" t="s">
        <v>119</v>
      </c>
      <c r="U208" s="25" t="s">
        <v>427</v>
      </c>
      <c r="V208" s="25" t="s">
        <v>86</v>
      </c>
      <c r="W208" s="25" t="s">
        <v>271</v>
      </c>
      <c r="Y208" s="25" t="s">
        <v>9</v>
      </c>
      <c r="Z208" s="25" t="s">
        <v>270</v>
      </c>
      <c r="AA208" s="25" t="s">
        <v>404</v>
      </c>
      <c r="AB208" s="25" t="s">
        <v>318</v>
      </c>
      <c r="AC208" s="25" t="s">
        <v>845</v>
      </c>
      <c r="AD208" s="25" t="s">
        <v>844</v>
      </c>
      <c r="AE208" s="25" t="s">
        <v>507</v>
      </c>
      <c r="AF208" s="25" t="s">
        <v>414</v>
      </c>
      <c r="AG208" s="25" t="s">
        <v>460</v>
      </c>
      <c r="AH208" s="25" t="s">
        <v>265</v>
      </c>
      <c r="AI208" s="25" t="s">
        <v>9</v>
      </c>
      <c r="AJ208" s="25" t="s">
        <v>492</v>
      </c>
      <c r="AN208" s="25" t="s">
        <v>663</v>
      </c>
      <c r="AO208" s="25" t="s">
        <v>399</v>
      </c>
      <c r="AP208" s="25" t="s">
        <v>313</v>
      </c>
      <c r="AR208" s="25">
        <v>747</v>
      </c>
      <c r="AS208" s="25">
        <v>2330</v>
      </c>
      <c r="AT208" s="25">
        <v>1680</v>
      </c>
      <c r="AU208" s="25">
        <v>982</v>
      </c>
      <c r="BH208" s="25" t="s">
        <v>260</v>
      </c>
      <c r="BI208" s="25">
        <v>1</v>
      </c>
    </row>
    <row r="209" spans="1:61" x14ac:dyDescent="0.55000000000000004">
      <c r="A209" s="25" t="s">
        <v>850</v>
      </c>
      <c r="B209" s="25" t="s">
        <v>849</v>
      </c>
      <c r="C209" s="25" t="s">
        <v>95</v>
      </c>
      <c r="D209" s="25" t="s">
        <v>276</v>
      </c>
      <c r="E209" s="25" t="s">
        <v>276</v>
      </c>
      <c r="F209" s="25" t="s">
        <v>276</v>
      </c>
      <c r="G209" s="25" t="s">
        <v>276</v>
      </c>
      <c r="H209" s="25" t="s">
        <v>278</v>
      </c>
      <c r="J209" s="25" t="s">
        <v>276</v>
      </c>
      <c r="K209" s="25" t="s">
        <v>278</v>
      </c>
      <c r="L209" s="25" t="s">
        <v>276</v>
      </c>
      <c r="M209" s="25" t="s">
        <v>276</v>
      </c>
      <c r="N209" s="25" t="s">
        <v>848</v>
      </c>
      <c r="O209" s="25" t="s">
        <v>278</v>
      </c>
      <c r="P209" s="25" t="s">
        <v>847</v>
      </c>
      <c r="Q209" s="25" t="s">
        <v>846</v>
      </c>
      <c r="R209" s="25" t="s">
        <v>120</v>
      </c>
      <c r="T209" s="25" t="s">
        <v>119</v>
      </c>
      <c r="U209" s="25" t="s">
        <v>427</v>
      </c>
      <c r="V209" s="25" t="s">
        <v>86</v>
      </c>
      <c r="W209" s="25" t="s">
        <v>271</v>
      </c>
      <c r="Y209" s="25" t="s">
        <v>9</v>
      </c>
      <c r="Z209" s="25" t="s">
        <v>270</v>
      </c>
      <c r="AA209" s="25" t="s">
        <v>404</v>
      </c>
      <c r="AB209" s="25" t="s">
        <v>318</v>
      </c>
      <c r="AC209" s="25" t="s">
        <v>845</v>
      </c>
      <c r="AD209" s="25" t="s">
        <v>844</v>
      </c>
      <c r="AE209" s="25" t="s">
        <v>507</v>
      </c>
      <c r="AF209" s="25" t="s">
        <v>267</v>
      </c>
      <c r="AG209" s="25" t="s">
        <v>459</v>
      </c>
      <c r="AH209" s="25" t="s">
        <v>265</v>
      </c>
      <c r="AI209" s="25" t="s">
        <v>9</v>
      </c>
      <c r="AJ209" s="25" t="s">
        <v>492</v>
      </c>
      <c r="AN209" s="25" t="s">
        <v>663</v>
      </c>
      <c r="AO209" s="25" t="s">
        <v>399</v>
      </c>
      <c r="AP209" s="25" t="s">
        <v>313</v>
      </c>
      <c r="AR209" s="25">
        <v>748</v>
      </c>
      <c r="AS209" s="25">
        <v>4790</v>
      </c>
      <c r="AT209" s="25">
        <v>3350</v>
      </c>
      <c r="AU209" s="25">
        <v>2060</v>
      </c>
      <c r="BH209" s="25" t="s">
        <v>260</v>
      </c>
      <c r="BI209" s="25">
        <v>1</v>
      </c>
    </row>
    <row r="210" spans="1:61" x14ac:dyDescent="0.55000000000000004">
      <c r="A210" s="25" t="s">
        <v>843</v>
      </c>
      <c r="B210" s="25" t="s">
        <v>842</v>
      </c>
      <c r="C210" s="25" t="s">
        <v>596</v>
      </c>
      <c r="D210" s="25" t="s">
        <v>276</v>
      </c>
      <c r="E210" s="25" t="s">
        <v>276</v>
      </c>
      <c r="F210" s="25" t="s">
        <v>276</v>
      </c>
      <c r="G210" s="25" t="s">
        <v>276</v>
      </c>
      <c r="H210" s="25" t="s">
        <v>278</v>
      </c>
      <c r="J210" s="25" t="s">
        <v>276</v>
      </c>
      <c r="K210" s="25" t="s">
        <v>278</v>
      </c>
      <c r="L210" s="25" t="s">
        <v>278</v>
      </c>
      <c r="M210" s="25" t="s">
        <v>276</v>
      </c>
      <c r="N210" s="25" t="s">
        <v>841</v>
      </c>
      <c r="O210" s="25" t="s">
        <v>278</v>
      </c>
      <c r="P210" s="25" t="s">
        <v>86</v>
      </c>
      <c r="Q210" s="25" t="s">
        <v>840</v>
      </c>
      <c r="R210" s="25" t="s">
        <v>839</v>
      </c>
      <c r="S210" s="25" t="s">
        <v>838</v>
      </c>
      <c r="T210" s="25" t="s">
        <v>11</v>
      </c>
      <c r="U210" s="25" t="s">
        <v>209</v>
      </c>
      <c r="V210" s="25" t="s">
        <v>86</v>
      </c>
      <c r="W210" s="25" t="s">
        <v>590</v>
      </c>
      <c r="X210" s="25" t="s">
        <v>837</v>
      </c>
      <c r="Y210" s="25" t="s">
        <v>9</v>
      </c>
      <c r="Z210" s="25" t="s">
        <v>270</v>
      </c>
      <c r="AA210" s="25" t="s">
        <v>114</v>
      </c>
      <c r="AB210" s="25" t="s">
        <v>114</v>
      </c>
      <c r="AC210" s="25" t="s">
        <v>836</v>
      </c>
      <c r="AD210" s="25" t="s">
        <v>835</v>
      </c>
      <c r="AE210" s="25" t="s">
        <v>834</v>
      </c>
      <c r="AF210" s="25" t="s">
        <v>352</v>
      </c>
      <c r="AG210" s="25" t="s">
        <v>351</v>
      </c>
      <c r="AH210" s="25" t="s">
        <v>265</v>
      </c>
      <c r="AI210" s="25" t="s">
        <v>9</v>
      </c>
      <c r="AJ210" s="25" t="s">
        <v>264</v>
      </c>
      <c r="AM210" s="25" t="s">
        <v>85</v>
      </c>
      <c r="AN210" s="25" t="s">
        <v>833</v>
      </c>
      <c r="AO210" s="25" t="s">
        <v>85</v>
      </c>
      <c r="AP210" s="25" t="s">
        <v>1238</v>
      </c>
      <c r="AR210" s="25">
        <v>879</v>
      </c>
      <c r="AS210" s="25">
        <v>11</v>
      </c>
      <c r="AT210" s="25">
        <v>5</v>
      </c>
      <c r="AU210" s="25">
        <v>2.2000000000000002</v>
      </c>
      <c r="AV210" s="25">
        <v>2.1</v>
      </c>
      <c r="AW210" s="25">
        <v>4.5</v>
      </c>
      <c r="BH210" s="25" t="s">
        <v>260</v>
      </c>
      <c r="BI210" s="25">
        <v>0</v>
      </c>
    </row>
    <row r="211" spans="1:61" x14ac:dyDescent="0.55000000000000004">
      <c r="A211" s="25" t="s">
        <v>843</v>
      </c>
      <c r="B211" s="25" t="s">
        <v>842</v>
      </c>
      <c r="C211" s="25" t="s">
        <v>596</v>
      </c>
      <c r="D211" s="25" t="s">
        <v>276</v>
      </c>
      <c r="E211" s="25" t="s">
        <v>276</v>
      </c>
      <c r="F211" s="25" t="s">
        <v>276</v>
      </c>
      <c r="G211" s="25" t="s">
        <v>276</v>
      </c>
      <c r="H211" s="25" t="s">
        <v>278</v>
      </c>
      <c r="J211" s="25" t="s">
        <v>276</v>
      </c>
      <c r="K211" s="25" t="s">
        <v>278</v>
      </c>
      <c r="L211" s="25" t="s">
        <v>278</v>
      </c>
      <c r="M211" s="25" t="s">
        <v>276</v>
      </c>
      <c r="N211" s="25" t="s">
        <v>841</v>
      </c>
      <c r="O211" s="25" t="s">
        <v>278</v>
      </c>
      <c r="P211" s="25" t="s">
        <v>86</v>
      </c>
      <c r="Q211" s="25" t="s">
        <v>840</v>
      </c>
      <c r="R211" s="25" t="s">
        <v>839</v>
      </c>
      <c r="S211" s="25" t="s">
        <v>838</v>
      </c>
      <c r="T211" s="25" t="s">
        <v>11</v>
      </c>
      <c r="U211" s="25" t="s">
        <v>209</v>
      </c>
      <c r="V211" s="25" t="s">
        <v>86</v>
      </c>
      <c r="W211" s="25" t="s">
        <v>590</v>
      </c>
      <c r="X211" s="25" t="s">
        <v>837</v>
      </c>
      <c r="Y211" s="25" t="s">
        <v>9</v>
      </c>
      <c r="Z211" s="25" t="s">
        <v>270</v>
      </c>
      <c r="AA211" s="25" t="s">
        <v>114</v>
      </c>
      <c r="AB211" s="25" t="s">
        <v>114</v>
      </c>
      <c r="AC211" s="25" t="s">
        <v>836</v>
      </c>
      <c r="AD211" s="25" t="s">
        <v>835</v>
      </c>
      <c r="AE211" s="25" t="s">
        <v>834</v>
      </c>
      <c r="AF211" s="25" t="s">
        <v>300</v>
      </c>
      <c r="AG211" s="25" t="s">
        <v>350</v>
      </c>
      <c r="AH211" s="25" t="s">
        <v>265</v>
      </c>
      <c r="AI211" s="25" t="s">
        <v>9</v>
      </c>
      <c r="AJ211" s="25" t="s">
        <v>264</v>
      </c>
      <c r="AM211" s="25" t="s">
        <v>85</v>
      </c>
      <c r="AN211" s="25" t="s">
        <v>833</v>
      </c>
      <c r="AO211" s="25" t="s">
        <v>85</v>
      </c>
      <c r="AP211" s="25" t="s">
        <v>1238</v>
      </c>
      <c r="AR211" s="25">
        <v>880</v>
      </c>
      <c r="AS211" s="25">
        <v>6.6</v>
      </c>
      <c r="AT211" s="25">
        <v>2</v>
      </c>
      <c r="AU211" s="25">
        <v>0.88</v>
      </c>
      <c r="AV211" s="25">
        <v>1.3</v>
      </c>
      <c r="AW211" s="25">
        <v>1.5</v>
      </c>
      <c r="BH211" s="25" t="s">
        <v>260</v>
      </c>
      <c r="BI211" s="25">
        <v>0</v>
      </c>
    </row>
    <row r="212" spans="1:61" x14ac:dyDescent="0.55000000000000004">
      <c r="A212" s="25" t="s">
        <v>843</v>
      </c>
      <c r="B212" s="25" t="s">
        <v>842</v>
      </c>
      <c r="C212" s="25" t="s">
        <v>596</v>
      </c>
      <c r="D212" s="25" t="s">
        <v>276</v>
      </c>
      <c r="E212" s="25" t="s">
        <v>276</v>
      </c>
      <c r="F212" s="25" t="s">
        <v>276</v>
      </c>
      <c r="G212" s="25" t="s">
        <v>276</v>
      </c>
      <c r="H212" s="25" t="s">
        <v>278</v>
      </c>
      <c r="J212" s="25" t="s">
        <v>276</v>
      </c>
      <c r="K212" s="25" t="s">
        <v>278</v>
      </c>
      <c r="L212" s="25" t="s">
        <v>278</v>
      </c>
      <c r="M212" s="25" t="s">
        <v>276</v>
      </c>
      <c r="N212" s="25" t="s">
        <v>841</v>
      </c>
      <c r="O212" s="25" t="s">
        <v>278</v>
      </c>
      <c r="P212" s="25" t="s">
        <v>86</v>
      </c>
      <c r="Q212" s="25" t="s">
        <v>840</v>
      </c>
      <c r="R212" s="25" t="s">
        <v>839</v>
      </c>
      <c r="S212" s="25" t="s">
        <v>838</v>
      </c>
      <c r="T212" s="25" t="s">
        <v>11</v>
      </c>
      <c r="U212" s="25" t="s">
        <v>209</v>
      </c>
      <c r="V212" s="25" t="s">
        <v>86</v>
      </c>
      <c r="W212" s="25" t="s">
        <v>590</v>
      </c>
      <c r="X212" s="25" t="s">
        <v>837</v>
      </c>
      <c r="Y212" s="25" t="s">
        <v>9</v>
      </c>
      <c r="Z212" s="25" t="s">
        <v>270</v>
      </c>
      <c r="AA212" s="25" t="s">
        <v>114</v>
      </c>
      <c r="AB212" s="25" t="s">
        <v>114</v>
      </c>
      <c r="AC212" s="25" t="s">
        <v>836</v>
      </c>
      <c r="AD212" s="25" t="s">
        <v>835</v>
      </c>
      <c r="AE212" s="25" t="s">
        <v>834</v>
      </c>
      <c r="AF212" s="25" t="s">
        <v>339</v>
      </c>
      <c r="AG212" s="25" t="s">
        <v>338</v>
      </c>
      <c r="AH212" s="25" t="s">
        <v>265</v>
      </c>
      <c r="AI212" s="25" t="s">
        <v>9</v>
      </c>
      <c r="AJ212" s="25" t="s">
        <v>264</v>
      </c>
      <c r="AM212" s="25" t="s">
        <v>85</v>
      </c>
      <c r="AN212" s="25" t="s">
        <v>833</v>
      </c>
      <c r="AO212" s="25" t="s">
        <v>85</v>
      </c>
      <c r="AP212" s="25" t="s">
        <v>1238</v>
      </c>
      <c r="AR212" s="25">
        <v>881</v>
      </c>
      <c r="AS212" s="25">
        <v>14</v>
      </c>
      <c r="AT212" s="25">
        <v>7.6</v>
      </c>
      <c r="AU212" s="25">
        <v>2.6</v>
      </c>
      <c r="AV212" s="25">
        <v>2.2000000000000002</v>
      </c>
      <c r="AW212" s="25">
        <v>7.3</v>
      </c>
      <c r="BH212" s="25" t="s">
        <v>260</v>
      </c>
      <c r="BI212" s="25">
        <v>0</v>
      </c>
    </row>
    <row r="213" spans="1:61" x14ac:dyDescent="0.55000000000000004">
      <c r="A213" s="25" t="s">
        <v>608</v>
      </c>
      <c r="B213" s="25" t="s">
        <v>607</v>
      </c>
      <c r="C213" s="25" t="s">
        <v>114</v>
      </c>
      <c r="D213" s="25" t="s">
        <v>276</v>
      </c>
      <c r="E213" s="25" t="s">
        <v>276</v>
      </c>
      <c r="F213" s="25" t="s">
        <v>276</v>
      </c>
      <c r="G213" s="25" t="s">
        <v>276</v>
      </c>
      <c r="H213" s="25" t="s">
        <v>278</v>
      </c>
      <c r="J213" s="25" t="s">
        <v>278</v>
      </c>
      <c r="L213" s="25" t="s">
        <v>276</v>
      </c>
      <c r="M213" s="25" t="s">
        <v>276</v>
      </c>
      <c r="N213" s="25" t="s">
        <v>606</v>
      </c>
      <c r="O213" s="25" t="s">
        <v>278</v>
      </c>
      <c r="P213" s="25" t="s">
        <v>605</v>
      </c>
      <c r="Q213" s="25" t="s">
        <v>832</v>
      </c>
      <c r="R213" s="25" t="s">
        <v>831</v>
      </c>
      <c r="S213" s="25" t="s">
        <v>603</v>
      </c>
      <c r="T213" s="25" t="s">
        <v>37</v>
      </c>
      <c r="U213" s="25" t="s">
        <v>74</v>
      </c>
      <c r="V213" s="25" t="s">
        <v>86</v>
      </c>
      <c r="W213" s="25" t="s">
        <v>271</v>
      </c>
      <c r="Y213" s="25" t="s">
        <v>440</v>
      </c>
      <c r="Z213" s="25" t="s">
        <v>270</v>
      </c>
      <c r="AA213" s="25" t="s">
        <v>95</v>
      </c>
      <c r="AB213" s="25" t="s">
        <v>95</v>
      </c>
      <c r="AC213" s="25" t="s">
        <v>465</v>
      </c>
      <c r="AD213" s="25" t="s">
        <v>602</v>
      </c>
      <c r="AE213" s="25" t="s">
        <v>601</v>
      </c>
      <c r="AF213" s="25" t="s">
        <v>300</v>
      </c>
      <c r="AG213" s="25" t="s">
        <v>299</v>
      </c>
      <c r="AH213" s="25" t="s">
        <v>265</v>
      </c>
      <c r="AI213" s="25" t="s">
        <v>577</v>
      </c>
      <c r="AJ213" s="25" t="s">
        <v>492</v>
      </c>
      <c r="AM213" s="25" t="s">
        <v>13</v>
      </c>
      <c r="AN213" s="25" t="s">
        <v>578</v>
      </c>
      <c r="AO213" s="25" t="s">
        <v>13</v>
      </c>
      <c r="AP213" s="25" t="s">
        <v>440</v>
      </c>
      <c r="AQ213" s="25" t="s">
        <v>600</v>
      </c>
      <c r="AR213" s="25">
        <v>240</v>
      </c>
      <c r="AT213" s="25">
        <v>0.28000000000000003</v>
      </c>
      <c r="BH213" s="25" t="s">
        <v>260</v>
      </c>
      <c r="BI213" s="25">
        <v>1</v>
      </c>
    </row>
    <row r="214" spans="1:61" x14ac:dyDescent="0.55000000000000004">
      <c r="A214" s="25" t="s">
        <v>412</v>
      </c>
      <c r="B214" s="25" t="s">
        <v>411</v>
      </c>
      <c r="C214" s="25" t="s">
        <v>157</v>
      </c>
      <c r="D214" s="25" t="s">
        <v>276</v>
      </c>
      <c r="E214" s="25" t="s">
        <v>276</v>
      </c>
      <c r="F214" s="25" t="s">
        <v>276</v>
      </c>
      <c r="G214" s="25" t="s">
        <v>276</v>
      </c>
      <c r="H214" s="25" t="s">
        <v>278</v>
      </c>
      <c r="J214" s="25" t="s">
        <v>278</v>
      </c>
      <c r="L214" s="25" t="s">
        <v>278</v>
      </c>
      <c r="M214" s="25" t="s">
        <v>276</v>
      </c>
      <c r="N214" s="25" t="s">
        <v>410</v>
      </c>
      <c r="O214" s="25" t="s">
        <v>278</v>
      </c>
      <c r="P214" s="25" t="s">
        <v>409</v>
      </c>
      <c r="Q214" s="25" t="s">
        <v>830</v>
      </c>
      <c r="R214" s="25" t="s">
        <v>829</v>
      </c>
      <c r="T214" s="25" t="s">
        <v>134</v>
      </c>
      <c r="U214" s="25" t="s">
        <v>406</v>
      </c>
      <c r="V214" s="25" t="s">
        <v>86</v>
      </c>
      <c r="W214" s="25" t="s">
        <v>271</v>
      </c>
      <c r="Y214" s="25" t="s">
        <v>9</v>
      </c>
      <c r="Z214" s="25" t="s">
        <v>270</v>
      </c>
      <c r="AA214" s="25" t="s">
        <v>318</v>
      </c>
      <c r="AB214" s="25" t="s">
        <v>318</v>
      </c>
      <c r="AC214" s="25" t="s">
        <v>525</v>
      </c>
      <c r="AD214" s="25" t="s">
        <v>402</v>
      </c>
      <c r="AE214" s="25" t="s">
        <v>401</v>
      </c>
      <c r="AF214" s="25" t="s">
        <v>283</v>
      </c>
      <c r="AG214" s="25" t="s">
        <v>282</v>
      </c>
      <c r="AH214" s="25" t="s">
        <v>265</v>
      </c>
      <c r="AI214" s="25" t="s">
        <v>286</v>
      </c>
      <c r="AM214" s="25" t="s">
        <v>399</v>
      </c>
      <c r="AN214" s="25" t="s">
        <v>400</v>
      </c>
      <c r="AO214" s="25" t="s">
        <v>399</v>
      </c>
      <c r="AP214" s="25" t="s">
        <v>368</v>
      </c>
      <c r="AQ214" s="25" t="s">
        <v>397</v>
      </c>
      <c r="AR214" s="25">
        <v>54</v>
      </c>
      <c r="AT214" s="25">
        <v>7.8</v>
      </c>
      <c r="BH214" s="25" t="s">
        <v>260</v>
      </c>
      <c r="BI214" s="25">
        <v>1</v>
      </c>
    </row>
    <row r="215" spans="1:61" x14ac:dyDescent="0.55000000000000004">
      <c r="A215" s="25" t="s">
        <v>412</v>
      </c>
      <c r="B215" s="25" t="s">
        <v>411</v>
      </c>
      <c r="C215" s="25" t="s">
        <v>157</v>
      </c>
      <c r="D215" s="25" t="s">
        <v>276</v>
      </c>
      <c r="E215" s="25" t="s">
        <v>276</v>
      </c>
      <c r="F215" s="25" t="s">
        <v>276</v>
      </c>
      <c r="G215" s="25" t="s">
        <v>276</v>
      </c>
      <c r="H215" s="25" t="s">
        <v>278</v>
      </c>
      <c r="J215" s="25" t="s">
        <v>278</v>
      </c>
      <c r="L215" s="25" t="s">
        <v>278</v>
      </c>
      <c r="M215" s="25" t="s">
        <v>276</v>
      </c>
      <c r="N215" s="25" t="s">
        <v>410</v>
      </c>
      <c r="O215" s="25" t="s">
        <v>278</v>
      </c>
      <c r="P215" s="25" t="s">
        <v>409</v>
      </c>
      <c r="Q215" s="25" t="s">
        <v>830</v>
      </c>
      <c r="R215" s="25" t="s">
        <v>829</v>
      </c>
      <c r="T215" s="25" t="s">
        <v>134</v>
      </c>
      <c r="U215" s="25" t="s">
        <v>406</v>
      </c>
      <c r="V215" s="25" t="s">
        <v>86</v>
      </c>
      <c r="W215" s="25" t="s">
        <v>271</v>
      </c>
      <c r="Y215" s="25" t="s">
        <v>9</v>
      </c>
      <c r="Z215" s="25" t="s">
        <v>270</v>
      </c>
      <c r="AA215" s="25" t="s">
        <v>318</v>
      </c>
      <c r="AB215" s="25" t="s">
        <v>318</v>
      </c>
      <c r="AC215" s="25" t="s">
        <v>525</v>
      </c>
      <c r="AD215" s="25" t="s">
        <v>402</v>
      </c>
      <c r="AE215" s="25" t="s">
        <v>401</v>
      </c>
      <c r="AF215" s="25" t="s">
        <v>421</v>
      </c>
      <c r="AG215" s="25" t="s">
        <v>420</v>
      </c>
      <c r="AH215" s="25" t="s">
        <v>265</v>
      </c>
      <c r="AI215" s="25" t="s">
        <v>286</v>
      </c>
      <c r="AM215" s="25" t="s">
        <v>399</v>
      </c>
      <c r="AN215" s="25" t="s">
        <v>400</v>
      </c>
      <c r="AO215" s="25" t="s">
        <v>399</v>
      </c>
      <c r="AP215" s="25" t="s">
        <v>368</v>
      </c>
      <c r="AQ215" s="25" t="s">
        <v>397</v>
      </c>
      <c r="AR215" s="25">
        <v>55</v>
      </c>
      <c r="AT215" s="25">
        <v>1.4</v>
      </c>
      <c r="BH215" s="25" t="s">
        <v>260</v>
      </c>
      <c r="BI215" s="25">
        <v>1</v>
      </c>
    </row>
    <row r="216" spans="1:61" x14ac:dyDescent="0.55000000000000004">
      <c r="A216" s="25" t="s">
        <v>412</v>
      </c>
      <c r="B216" s="25" t="s">
        <v>411</v>
      </c>
      <c r="C216" s="25" t="s">
        <v>157</v>
      </c>
      <c r="D216" s="25" t="s">
        <v>276</v>
      </c>
      <c r="E216" s="25" t="s">
        <v>276</v>
      </c>
      <c r="F216" s="25" t="s">
        <v>276</v>
      </c>
      <c r="G216" s="25" t="s">
        <v>276</v>
      </c>
      <c r="H216" s="25" t="s">
        <v>278</v>
      </c>
      <c r="J216" s="25" t="s">
        <v>278</v>
      </c>
      <c r="L216" s="25" t="s">
        <v>278</v>
      </c>
      <c r="M216" s="25" t="s">
        <v>276</v>
      </c>
      <c r="N216" s="25" t="s">
        <v>410</v>
      </c>
      <c r="O216" s="25" t="s">
        <v>278</v>
      </c>
      <c r="P216" s="25" t="s">
        <v>409</v>
      </c>
      <c r="Q216" s="25" t="s">
        <v>830</v>
      </c>
      <c r="R216" s="25" t="s">
        <v>829</v>
      </c>
      <c r="T216" s="25" t="s">
        <v>134</v>
      </c>
      <c r="U216" s="25" t="s">
        <v>406</v>
      </c>
      <c r="V216" s="25" t="s">
        <v>86</v>
      </c>
      <c r="W216" s="25" t="s">
        <v>271</v>
      </c>
      <c r="Y216" s="25" t="s">
        <v>9</v>
      </c>
      <c r="Z216" s="25" t="s">
        <v>270</v>
      </c>
      <c r="AA216" s="25" t="s">
        <v>318</v>
      </c>
      <c r="AB216" s="25" t="s">
        <v>318</v>
      </c>
      <c r="AC216" s="25" t="s">
        <v>525</v>
      </c>
      <c r="AD216" s="25" t="s">
        <v>402</v>
      </c>
      <c r="AE216" s="25" t="s">
        <v>401</v>
      </c>
      <c r="AF216" s="25" t="s">
        <v>414</v>
      </c>
      <c r="AG216" s="25" t="s">
        <v>413</v>
      </c>
      <c r="AH216" s="25" t="s">
        <v>265</v>
      </c>
      <c r="AI216" s="25" t="s">
        <v>286</v>
      </c>
      <c r="AM216" s="25" t="s">
        <v>399</v>
      </c>
      <c r="AN216" s="25" t="s">
        <v>400</v>
      </c>
      <c r="AO216" s="25" t="s">
        <v>399</v>
      </c>
      <c r="AP216" s="25" t="s">
        <v>368</v>
      </c>
      <c r="AQ216" s="25" t="s">
        <v>397</v>
      </c>
      <c r="AR216" s="25">
        <v>56</v>
      </c>
      <c r="AT216" s="25">
        <v>4.95</v>
      </c>
      <c r="BH216" s="25" t="s">
        <v>260</v>
      </c>
      <c r="BI216" s="25">
        <v>1</v>
      </c>
    </row>
    <row r="217" spans="1:61" x14ac:dyDescent="0.55000000000000004">
      <c r="A217" s="25" t="s">
        <v>412</v>
      </c>
      <c r="B217" s="25" t="s">
        <v>411</v>
      </c>
      <c r="C217" s="25" t="s">
        <v>157</v>
      </c>
      <c r="D217" s="25" t="s">
        <v>276</v>
      </c>
      <c r="E217" s="25" t="s">
        <v>276</v>
      </c>
      <c r="F217" s="25" t="s">
        <v>276</v>
      </c>
      <c r="G217" s="25" t="s">
        <v>276</v>
      </c>
      <c r="H217" s="25" t="s">
        <v>278</v>
      </c>
      <c r="J217" s="25" t="s">
        <v>278</v>
      </c>
      <c r="L217" s="25" t="s">
        <v>278</v>
      </c>
      <c r="M217" s="25" t="s">
        <v>276</v>
      </c>
      <c r="N217" s="25" t="s">
        <v>410</v>
      </c>
      <c r="O217" s="25" t="s">
        <v>278</v>
      </c>
      <c r="P217" s="25" t="s">
        <v>409</v>
      </c>
      <c r="Q217" s="25" t="s">
        <v>830</v>
      </c>
      <c r="R217" s="25" t="s">
        <v>829</v>
      </c>
      <c r="T217" s="25" t="s">
        <v>134</v>
      </c>
      <c r="U217" s="25" t="s">
        <v>406</v>
      </c>
      <c r="V217" s="25" t="s">
        <v>86</v>
      </c>
      <c r="W217" s="25" t="s">
        <v>271</v>
      </c>
      <c r="Y217" s="25" t="s">
        <v>9</v>
      </c>
      <c r="Z217" s="25" t="s">
        <v>270</v>
      </c>
      <c r="AA217" s="25" t="s">
        <v>318</v>
      </c>
      <c r="AB217" s="25" t="s">
        <v>318</v>
      </c>
      <c r="AC217" s="25" t="s">
        <v>525</v>
      </c>
      <c r="AD217" s="25" t="s">
        <v>402</v>
      </c>
      <c r="AE217" s="25" t="s">
        <v>401</v>
      </c>
      <c r="AF217" s="25" t="s">
        <v>267</v>
      </c>
      <c r="AG217" s="25" t="s">
        <v>266</v>
      </c>
      <c r="AH217" s="25" t="s">
        <v>265</v>
      </c>
      <c r="AI217" s="25" t="s">
        <v>286</v>
      </c>
      <c r="AM217" s="25" t="s">
        <v>399</v>
      </c>
      <c r="AN217" s="25" t="s">
        <v>400</v>
      </c>
      <c r="AO217" s="25" t="s">
        <v>399</v>
      </c>
      <c r="AP217" s="25" t="s">
        <v>368</v>
      </c>
      <c r="AQ217" s="25" t="s">
        <v>397</v>
      </c>
      <c r="AR217" s="25">
        <v>57</v>
      </c>
      <c r="AT217" s="25">
        <v>11.3</v>
      </c>
      <c r="BH217" s="25" t="s">
        <v>260</v>
      </c>
      <c r="BI217" s="25">
        <v>1</v>
      </c>
    </row>
    <row r="218" spans="1:61" x14ac:dyDescent="0.55000000000000004">
      <c r="A218" s="25" t="s">
        <v>608</v>
      </c>
      <c r="B218" s="25" t="s">
        <v>607</v>
      </c>
      <c r="C218" s="25" t="s">
        <v>114</v>
      </c>
      <c r="D218" s="25" t="s">
        <v>276</v>
      </c>
      <c r="E218" s="25" t="s">
        <v>276</v>
      </c>
      <c r="F218" s="25" t="s">
        <v>276</v>
      </c>
      <c r="G218" s="25" t="s">
        <v>276</v>
      </c>
      <c r="H218" s="25" t="s">
        <v>278</v>
      </c>
      <c r="J218" s="25" t="s">
        <v>278</v>
      </c>
      <c r="L218" s="25" t="s">
        <v>276</v>
      </c>
      <c r="M218" s="25" t="s">
        <v>276</v>
      </c>
      <c r="N218" s="25" t="s">
        <v>606</v>
      </c>
      <c r="O218" s="25" t="s">
        <v>278</v>
      </c>
      <c r="P218" s="25" t="s">
        <v>605</v>
      </c>
      <c r="Q218" s="25" t="s">
        <v>828</v>
      </c>
      <c r="R218" s="25" t="s">
        <v>38</v>
      </c>
      <c r="S218" s="25" t="s">
        <v>603</v>
      </c>
      <c r="T218" s="25" t="s">
        <v>37</v>
      </c>
      <c r="U218" s="25" t="s">
        <v>74</v>
      </c>
      <c r="V218" s="25" t="s">
        <v>86</v>
      </c>
      <c r="W218" s="25" t="s">
        <v>271</v>
      </c>
      <c r="Y218" s="25" t="s">
        <v>9</v>
      </c>
      <c r="Z218" s="25" t="s">
        <v>270</v>
      </c>
      <c r="AA218" s="25" t="s">
        <v>95</v>
      </c>
      <c r="AB218" s="25" t="s">
        <v>95</v>
      </c>
      <c r="AC218" s="25" t="s">
        <v>465</v>
      </c>
      <c r="AD218" s="25" t="s">
        <v>602</v>
      </c>
      <c r="AE218" s="25" t="s">
        <v>601</v>
      </c>
      <c r="AF218" s="25" t="s">
        <v>300</v>
      </c>
      <c r="AG218" s="25" t="s">
        <v>299</v>
      </c>
      <c r="AH218" s="25" t="s">
        <v>265</v>
      </c>
      <c r="AI218" s="25" t="s">
        <v>9</v>
      </c>
      <c r="AJ218" s="25" t="s">
        <v>492</v>
      </c>
      <c r="AM218" s="25" t="s">
        <v>13</v>
      </c>
      <c r="AN218" s="25" t="s">
        <v>578</v>
      </c>
      <c r="AO218" s="25" t="s">
        <v>13</v>
      </c>
      <c r="AP218" s="25" t="s">
        <v>9</v>
      </c>
      <c r="AQ218" s="25" t="s">
        <v>600</v>
      </c>
      <c r="AR218" s="25">
        <v>249</v>
      </c>
      <c r="BH218" s="25" t="s">
        <v>827</v>
      </c>
      <c r="BI218" s="25">
        <v>1</v>
      </c>
    </row>
    <row r="219" spans="1:61" x14ac:dyDescent="0.55000000000000004">
      <c r="A219" s="25" t="s">
        <v>814</v>
      </c>
      <c r="B219" s="25" t="s">
        <v>813</v>
      </c>
      <c r="C219" s="25" t="s">
        <v>157</v>
      </c>
      <c r="D219" s="25" t="s">
        <v>276</v>
      </c>
      <c r="E219" s="25" t="s">
        <v>276</v>
      </c>
      <c r="F219" s="25" t="s">
        <v>276</v>
      </c>
      <c r="G219" s="25" t="s">
        <v>276</v>
      </c>
      <c r="H219" s="25" t="s">
        <v>278</v>
      </c>
      <c r="J219" s="25" t="s">
        <v>276</v>
      </c>
      <c r="K219" s="25" t="s">
        <v>278</v>
      </c>
      <c r="L219" s="25" t="s">
        <v>278</v>
      </c>
      <c r="M219" s="25" t="s">
        <v>276</v>
      </c>
      <c r="N219" s="25" t="s">
        <v>812</v>
      </c>
      <c r="O219" s="25" t="s">
        <v>278</v>
      </c>
      <c r="P219" s="25" t="s">
        <v>811</v>
      </c>
      <c r="Q219" s="25" t="s">
        <v>819</v>
      </c>
      <c r="R219" s="25" t="s">
        <v>809</v>
      </c>
      <c r="S219" s="25" t="s">
        <v>808</v>
      </c>
      <c r="T219" s="25" t="s">
        <v>11</v>
      </c>
      <c r="U219" s="25" t="s">
        <v>406</v>
      </c>
      <c r="V219" s="25" t="s">
        <v>86</v>
      </c>
      <c r="W219" s="25" t="s">
        <v>271</v>
      </c>
      <c r="Y219" s="25" t="s">
        <v>9</v>
      </c>
      <c r="Z219" s="25" t="s">
        <v>270</v>
      </c>
      <c r="AA219" s="25" t="s">
        <v>818</v>
      </c>
      <c r="AB219" s="25" t="s">
        <v>818</v>
      </c>
      <c r="AC219" s="25" t="s">
        <v>817</v>
      </c>
      <c r="AD219" s="25" t="s">
        <v>806</v>
      </c>
      <c r="AE219" s="25" t="s">
        <v>805</v>
      </c>
      <c r="AF219" s="25" t="s">
        <v>283</v>
      </c>
      <c r="AG219" s="25" t="s">
        <v>282</v>
      </c>
      <c r="AH219" s="25" t="s">
        <v>265</v>
      </c>
      <c r="AI219" s="25" t="s">
        <v>286</v>
      </c>
      <c r="AK219" s="25">
        <v>1</v>
      </c>
      <c r="AM219" s="25" t="s">
        <v>399</v>
      </c>
      <c r="AN219" s="25" t="s">
        <v>816</v>
      </c>
      <c r="AO219" s="25" t="s">
        <v>399</v>
      </c>
      <c r="AP219" s="25" t="s">
        <v>353</v>
      </c>
      <c r="AR219" s="25">
        <v>631</v>
      </c>
      <c r="AS219" s="25">
        <v>2.8</v>
      </c>
      <c r="AU219" s="25">
        <v>0.66666666666666696</v>
      </c>
      <c r="BH219" s="25" t="s">
        <v>260</v>
      </c>
      <c r="BI219" s="25">
        <v>1</v>
      </c>
    </row>
    <row r="220" spans="1:61" x14ac:dyDescent="0.55000000000000004">
      <c r="A220" s="25" t="s">
        <v>814</v>
      </c>
      <c r="B220" s="25" t="s">
        <v>813</v>
      </c>
      <c r="C220" s="25" t="s">
        <v>157</v>
      </c>
      <c r="D220" s="25" t="s">
        <v>276</v>
      </c>
      <c r="E220" s="25" t="s">
        <v>276</v>
      </c>
      <c r="F220" s="25" t="s">
        <v>276</v>
      </c>
      <c r="G220" s="25" t="s">
        <v>276</v>
      </c>
      <c r="H220" s="25" t="s">
        <v>278</v>
      </c>
      <c r="J220" s="25" t="s">
        <v>276</v>
      </c>
      <c r="K220" s="25" t="s">
        <v>278</v>
      </c>
      <c r="L220" s="25" t="s">
        <v>278</v>
      </c>
      <c r="M220" s="25" t="s">
        <v>276</v>
      </c>
      <c r="N220" s="25" t="s">
        <v>812</v>
      </c>
      <c r="O220" s="25" t="s">
        <v>278</v>
      </c>
      <c r="P220" s="25" t="s">
        <v>811</v>
      </c>
      <c r="Q220" s="25" t="s">
        <v>819</v>
      </c>
      <c r="R220" s="25" t="s">
        <v>809</v>
      </c>
      <c r="S220" s="25" t="s">
        <v>808</v>
      </c>
      <c r="T220" s="25" t="s">
        <v>11</v>
      </c>
      <c r="U220" s="25" t="s">
        <v>406</v>
      </c>
      <c r="V220" s="25" t="s">
        <v>86</v>
      </c>
      <c r="W220" s="25" t="s">
        <v>271</v>
      </c>
      <c r="Y220" s="25" t="s">
        <v>9</v>
      </c>
      <c r="Z220" s="25" t="s">
        <v>270</v>
      </c>
      <c r="AA220" s="25" t="s">
        <v>818</v>
      </c>
      <c r="AB220" s="25" t="s">
        <v>818</v>
      </c>
      <c r="AC220" s="25" t="s">
        <v>817</v>
      </c>
      <c r="AD220" s="25" t="s">
        <v>806</v>
      </c>
      <c r="AE220" s="25" t="s">
        <v>805</v>
      </c>
      <c r="AF220" s="25" t="s">
        <v>414</v>
      </c>
      <c r="AG220" s="25" t="s">
        <v>413</v>
      </c>
      <c r="AH220" s="25" t="s">
        <v>265</v>
      </c>
      <c r="AI220" s="25" t="s">
        <v>286</v>
      </c>
      <c r="AK220" s="25">
        <v>0.4</v>
      </c>
      <c r="AM220" s="25" t="s">
        <v>399</v>
      </c>
      <c r="AN220" s="25" t="s">
        <v>816</v>
      </c>
      <c r="AO220" s="25" t="s">
        <v>399</v>
      </c>
      <c r="AP220" s="25" t="s">
        <v>353</v>
      </c>
      <c r="AR220" s="25">
        <v>632</v>
      </c>
      <c r="AS220" s="25">
        <v>2.1</v>
      </c>
      <c r="AU220" s="25">
        <v>0.266666666666667</v>
      </c>
      <c r="BH220" s="25" t="s">
        <v>260</v>
      </c>
      <c r="BI220" s="25">
        <v>1</v>
      </c>
    </row>
    <row r="221" spans="1:61" x14ac:dyDescent="0.55000000000000004">
      <c r="A221" s="25" t="s">
        <v>814</v>
      </c>
      <c r="B221" s="25" t="s">
        <v>813</v>
      </c>
      <c r="C221" s="25" t="s">
        <v>157</v>
      </c>
      <c r="D221" s="25" t="s">
        <v>276</v>
      </c>
      <c r="E221" s="25" t="s">
        <v>276</v>
      </c>
      <c r="F221" s="25" t="s">
        <v>276</v>
      </c>
      <c r="G221" s="25" t="s">
        <v>276</v>
      </c>
      <c r="H221" s="25" t="s">
        <v>278</v>
      </c>
      <c r="J221" s="25" t="s">
        <v>276</v>
      </c>
      <c r="K221" s="25" t="s">
        <v>278</v>
      </c>
      <c r="L221" s="25" t="s">
        <v>278</v>
      </c>
      <c r="M221" s="25" t="s">
        <v>276</v>
      </c>
      <c r="N221" s="25" t="s">
        <v>812</v>
      </c>
      <c r="O221" s="25" t="s">
        <v>278</v>
      </c>
      <c r="P221" s="25" t="s">
        <v>811</v>
      </c>
      <c r="Q221" s="25" t="s">
        <v>819</v>
      </c>
      <c r="R221" s="25" t="s">
        <v>809</v>
      </c>
      <c r="S221" s="25" t="s">
        <v>808</v>
      </c>
      <c r="T221" s="25" t="s">
        <v>11</v>
      </c>
      <c r="U221" s="25" t="s">
        <v>406</v>
      </c>
      <c r="V221" s="25" t="s">
        <v>86</v>
      </c>
      <c r="W221" s="25" t="s">
        <v>271</v>
      </c>
      <c r="Y221" s="25" t="s">
        <v>9</v>
      </c>
      <c r="Z221" s="25" t="s">
        <v>270</v>
      </c>
      <c r="AA221" s="25" t="s">
        <v>818</v>
      </c>
      <c r="AB221" s="25" t="s">
        <v>818</v>
      </c>
      <c r="AC221" s="25" t="s">
        <v>817</v>
      </c>
      <c r="AD221" s="25" t="s">
        <v>806</v>
      </c>
      <c r="AE221" s="25" t="s">
        <v>805</v>
      </c>
      <c r="AF221" s="25" t="s">
        <v>267</v>
      </c>
      <c r="AG221" s="25" t="s">
        <v>266</v>
      </c>
      <c r="AH221" s="25" t="s">
        <v>265</v>
      </c>
      <c r="AI221" s="25" t="s">
        <v>286</v>
      </c>
      <c r="AK221" s="25">
        <v>0.9</v>
      </c>
      <c r="AM221" s="25" t="s">
        <v>399</v>
      </c>
      <c r="AN221" s="25" t="s">
        <v>816</v>
      </c>
      <c r="AO221" s="25" t="s">
        <v>399</v>
      </c>
      <c r="AP221" s="25" t="s">
        <v>353</v>
      </c>
      <c r="AR221" s="25">
        <v>633</v>
      </c>
      <c r="AS221" s="25">
        <v>2</v>
      </c>
      <c r="AU221" s="25">
        <v>0.6</v>
      </c>
      <c r="BH221" s="25" t="s">
        <v>260</v>
      </c>
      <c r="BI221" s="25">
        <v>1</v>
      </c>
    </row>
    <row r="222" spans="1:61" x14ac:dyDescent="0.55000000000000004">
      <c r="A222" s="25" t="s">
        <v>814</v>
      </c>
      <c r="B222" s="25" t="s">
        <v>813</v>
      </c>
      <c r="C222" s="25" t="s">
        <v>157</v>
      </c>
      <c r="D222" s="25" t="s">
        <v>276</v>
      </c>
      <c r="E222" s="25" t="s">
        <v>276</v>
      </c>
      <c r="F222" s="25" t="s">
        <v>276</v>
      </c>
      <c r="G222" s="25" t="s">
        <v>276</v>
      </c>
      <c r="H222" s="25" t="s">
        <v>278</v>
      </c>
      <c r="J222" s="25" t="s">
        <v>276</v>
      </c>
      <c r="K222" s="25" t="s">
        <v>278</v>
      </c>
      <c r="L222" s="25" t="s">
        <v>278</v>
      </c>
      <c r="M222" s="25" t="s">
        <v>276</v>
      </c>
      <c r="N222" s="25" t="s">
        <v>812</v>
      </c>
      <c r="O222" s="25" t="s">
        <v>278</v>
      </c>
      <c r="P222" s="25" t="s">
        <v>811</v>
      </c>
      <c r="Q222" s="25" t="s">
        <v>810</v>
      </c>
      <c r="R222" s="25" t="s">
        <v>809</v>
      </c>
      <c r="S222" s="25" t="s">
        <v>808</v>
      </c>
      <c r="T222" s="25" t="s">
        <v>11</v>
      </c>
      <c r="U222" s="25" t="s">
        <v>406</v>
      </c>
      <c r="V222" s="25" t="s">
        <v>86</v>
      </c>
      <c r="W222" s="25" t="s">
        <v>271</v>
      </c>
      <c r="Y222" s="25" t="s">
        <v>9</v>
      </c>
      <c r="Z222" s="25" t="s">
        <v>270</v>
      </c>
      <c r="AA222" s="25" t="s">
        <v>318</v>
      </c>
      <c r="AB222" s="25" t="s">
        <v>318</v>
      </c>
      <c r="AC222" s="25" t="s">
        <v>807</v>
      </c>
      <c r="AD222" s="25" t="s">
        <v>806</v>
      </c>
      <c r="AE222" s="25" t="s">
        <v>805</v>
      </c>
      <c r="AF222" s="25" t="s">
        <v>283</v>
      </c>
      <c r="AG222" s="25" t="s">
        <v>282</v>
      </c>
      <c r="AH222" s="25" t="s">
        <v>265</v>
      </c>
      <c r="AI222" s="25" t="s">
        <v>286</v>
      </c>
      <c r="AK222" s="25">
        <v>1</v>
      </c>
      <c r="AM222" s="25" t="s">
        <v>399</v>
      </c>
      <c r="AN222" s="25" t="s">
        <v>804</v>
      </c>
      <c r="AO222" s="25" t="s">
        <v>399</v>
      </c>
      <c r="AP222" s="25" t="s">
        <v>803</v>
      </c>
      <c r="AR222" s="25">
        <v>634</v>
      </c>
      <c r="AS222" s="25">
        <v>26</v>
      </c>
      <c r="AU222" s="25">
        <v>0.66666666666666696</v>
      </c>
      <c r="BH222" s="25" t="s">
        <v>260</v>
      </c>
      <c r="BI222" s="25">
        <v>1</v>
      </c>
    </row>
    <row r="223" spans="1:61" x14ac:dyDescent="0.55000000000000004">
      <c r="A223" s="25" t="s">
        <v>814</v>
      </c>
      <c r="B223" s="25" t="s">
        <v>813</v>
      </c>
      <c r="C223" s="25" t="s">
        <v>157</v>
      </c>
      <c r="D223" s="25" t="s">
        <v>276</v>
      </c>
      <c r="E223" s="25" t="s">
        <v>276</v>
      </c>
      <c r="F223" s="25" t="s">
        <v>276</v>
      </c>
      <c r="G223" s="25" t="s">
        <v>276</v>
      </c>
      <c r="H223" s="25" t="s">
        <v>278</v>
      </c>
      <c r="J223" s="25" t="s">
        <v>276</v>
      </c>
      <c r="K223" s="25" t="s">
        <v>278</v>
      </c>
      <c r="L223" s="25" t="s">
        <v>278</v>
      </c>
      <c r="M223" s="25" t="s">
        <v>276</v>
      </c>
      <c r="N223" s="25" t="s">
        <v>812</v>
      </c>
      <c r="O223" s="25" t="s">
        <v>278</v>
      </c>
      <c r="P223" s="25" t="s">
        <v>811</v>
      </c>
      <c r="Q223" s="25" t="s">
        <v>810</v>
      </c>
      <c r="R223" s="25" t="s">
        <v>809</v>
      </c>
      <c r="S223" s="25" t="s">
        <v>808</v>
      </c>
      <c r="T223" s="25" t="s">
        <v>11</v>
      </c>
      <c r="U223" s="25" t="s">
        <v>406</v>
      </c>
      <c r="V223" s="25" t="s">
        <v>86</v>
      </c>
      <c r="W223" s="25" t="s">
        <v>271</v>
      </c>
      <c r="Y223" s="25" t="s">
        <v>9</v>
      </c>
      <c r="Z223" s="25" t="s">
        <v>270</v>
      </c>
      <c r="AA223" s="25" t="s">
        <v>318</v>
      </c>
      <c r="AB223" s="25" t="s">
        <v>318</v>
      </c>
      <c r="AC223" s="25" t="s">
        <v>807</v>
      </c>
      <c r="AD223" s="25" t="s">
        <v>806</v>
      </c>
      <c r="AE223" s="25" t="s">
        <v>805</v>
      </c>
      <c r="AF223" s="25" t="s">
        <v>414</v>
      </c>
      <c r="AG223" s="25" t="s">
        <v>413</v>
      </c>
      <c r="AH223" s="25" t="s">
        <v>265</v>
      </c>
      <c r="AI223" s="25" t="s">
        <v>286</v>
      </c>
      <c r="AK223" s="25">
        <v>0.4</v>
      </c>
      <c r="AL223" s="25">
        <v>1.2</v>
      </c>
      <c r="AM223" s="25" t="s">
        <v>399</v>
      </c>
      <c r="AN223" s="25" t="s">
        <v>815</v>
      </c>
      <c r="AO223" s="25" t="s">
        <v>399</v>
      </c>
      <c r="AP223" s="25" t="s">
        <v>803</v>
      </c>
      <c r="AR223" s="25">
        <v>635</v>
      </c>
      <c r="AS223" s="25">
        <v>16</v>
      </c>
      <c r="AU223" s="25">
        <v>0.266666666666667</v>
      </c>
      <c r="BH223" s="25" t="s">
        <v>260</v>
      </c>
      <c r="BI223" s="25">
        <v>1</v>
      </c>
    </row>
    <row r="224" spans="1:61" x14ac:dyDescent="0.55000000000000004">
      <c r="A224" s="25" t="s">
        <v>814</v>
      </c>
      <c r="B224" s="25" t="s">
        <v>813</v>
      </c>
      <c r="C224" s="25" t="s">
        <v>157</v>
      </c>
      <c r="D224" s="25" t="s">
        <v>276</v>
      </c>
      <c r="E224" s="25" t="s">
        <v>276</v>
      </c>
      <c r="F224" s="25" t="s">
        <v>276</v>
      </c>
      <c r="G224" s="25" t="s">
        <v>276</v>
      </c>
      <c r="H224" s="25" t="s">
        <v>278</v>
      </c>
      <c r="J224" s="25" t="s">
        <v>276</v>
      </c>
      <c r="K224" s="25" t="s">
        <v>278</v>
      </c>
      <c r="L224" s="25" t="s">
        <v>278</v>
      </c>
      <c r="M224" s="25" t="s">
        <v>276</v>
      </c>
      <c r="N224" s="25" t="s">
        <v>812</v>
      </c>
      <c r="O224" s="25" t="s">
        <v>278</v>
      </c>
      <c r="P224" s="25" t="s">
        <v>811</v>
      </c>
      <c r="Q224" s="25" t="s">
        <v>810</v>
      </c>
      <c r="R224" s="25" t="s">
        <v>809</v>
      </c>
      <c r="S224" s="25" t="s">
        <v>808</v>
      </c>
      <c r="T224" s="25" t="s">
        <v>11</v>
      </c>
      <c r="U224" s="25" t="s">
        <v>406</v>
      </c>
      <c r="V224" s="25" t="s">
        <v>86</v>
      </c>
      <c r="W224" s="25" t="s">
        <v>271</v>
      </c>
      <c r="Y224" s="25" t="s">
        <v>9</v>
      </c>
      <c r="Z224" s="25" t="s">
        <v>270</v>
      </c>
      <c r="AA224" s="25" t="s">
        <v>318</v>
      </c>
      <c r="AB224" s="25" t="s">
        <v>318</v>
      </c>
      <c r="AC224" s="25" t="s">
        <v>807</v>
      </c>
      <c r="AD224" s="25" t="s">
        <v>806</v>
      </c>
      <c r="AE224" s="25" t="s">
        <v>805</v>
      </c>
      <c r="AF224" s="25" t="s">
        <v>267</v>
      </c>
      <c r="AG224" s="25" t="s">
        <v>266</v>
      </c>
      <c r="AH224" s="25" t="s">
        <v>265</v>
      </c>
      <c r="AI224" s="25" t="s">
        <v>286</v>
      </c>
      <c r="AK224" s="25">
        <v>0.9</v>
      </c>
      <c r="AM224" s="25" t="s">
        <v>399</v>
      </c>
      <c r="AN224" s="25" t="s">
        <v>804</v>
      </c>
      <c r="AO224" s="25" t="s">
        <v>399</v>
      </c>
      <c r="AP224" s="25" t="s">
        <v>803</v>
      </c>
      <c r="AR224" s="25">
        <v>636</v>
      </c>
      <c r="AS224" s="25">
        <v>27</v>
      </c>
      <c r="AU224" s="25">
        <v>0.6</v>
      </c>
      <c r="BH224" s="25" t="s">
        <v>260</v>
      </c>
      <c r="BI224" s="25">
        <v>1</v>
      </c>
    </row>
    <row r="225" spans="1:61" x14ac:dyDescent="0.55000000000000004">
      <c r="A225" s="25" t="s">
        <v>801</v>
      </c>
      <c r="B225" s="25" t="s">
        <v>800</v>
      </c>
      <c r="C225" s="25" t="s">
        <v>706</v>
      </c>
      <c r="D225" s="25" t="s">
        <v>276</v>
      </c>
      <c r="E225" s="25" t="s">
        <v>276</v>
      </c>
      <c r="F225" s="25" t="s">
        <v>276</v>
      </c>
      <c r="G225" s="25" t="s">
        <v>276</v>
      </c>
      <c r="H225" s="25" t="s">
        <v>278</v>
      </c>
      <c r="J225" s="25" t="s">
        <v>276</v>
      </c>
      <c r="K225" s="25" t="s">
        <v>278</v>
      </c>
      <c r="L225" s="25" t="s">
        <v>278</v>
      </c>
      <c r="M225" s="25" t="s">
        <v>276</v>
      </c>
      <c r="N225" s="25" t="s">
        <v>799</v>
      </c>
      <c r="O225" s="25" t="s">
        <v>278</v>
      </c>
      <c r="P225" s="25" t="s">
        <v>86</v>
      </c>
      <c r="Q225" s="25" t="s">
        <v>798</v>
      </c>
      <c r="R225" s="25" t="s">
        <v>86</v>
      </c>
      <c r="S225" s="25" t="s">
        <v>86</v>
      </c>
      <c r="T225" s="25" t="s">
        <v>11</v>
      </c>
      <c r="U225" s="25" t="s">
        <v>209</v>
      </c>
      <c r="V225" s="25" t="s">
        <v>86</v>
      </c>
      <c r="W225" s="25" t="s">
        <v>271</v>
      </c>
      <c r="Y225" s="25" t="s">
        <v>9</v>
      </c>
      <c r="Z225" s="25" t="s">
        <v>270</v>
      </c>
      <c r="AA225" s="25" t="s">
        <v>86</v>
      </c>
      <c r="AB225" s="25" t="s">
        <v>86</v>
      </c>
      <c r="AC225" s="25" t="s">
        <v>86</v>
      </c>
      <c r="AD225" s="25" t="s">
        <v>797</v>
      </c>
      <c r="AE225" s="25" t="s">
        <v>796</v>
      </c>
      <c r="AF225" s="25" t="s">
        <v>360</v>
      </c>
      <c r="AG225" s="25" t="s">
        <v>643</v>
      </c>
      <c r="AH225" s="25" t="s">
        <v>265</v>
      </c>
      <c r="AI225" s="25" t="s">
        <v>86</v>
      </c>
      <c r="AN225" s="25" t="s">
        <v>86</v>
      </c>
      <c r="AO225" s="25" t="s">
        <v>85</v>
      </c>
      <c r="AP225" s="25" t="s">
        <v>9</v>
      </c>
      <c r="AQ225" s="25" t="s">
        <v>795</v>
      </c>
      <c r="AR225" s="25">
        <v>686</v>
      </c>
      <c r="BH225" s="25" t="s">
        <v>802</v>
      </c>
      <c r="BI225" s="25">
        <v>1</v>
      </c>
    </row>
    <row r="226" spans="1:61" x14ac:dyDescent="0.55000000000000004">
      <c r="A226" s="25" t="s">
        <v>801</v>
      </c>
      <c r="B226" s="25" t="s">
        <v>800</v>
      </c>
      <c r="C226" s="25" t="s">
        <v>706</v>
      </c>
      <c r="D226" s="25" t="s">
        <v>276</v>
      </c>
      <c r="E226" s="25" t="s">
        <v>276</v>
      </c>
      <c r="F226" s="25" t="s">
        <v>276</v>
      </c>
      <c r="G226" s="25" t="s">
        <v>276</v>
      </c>
      <c r="H226" s="25" t="s">
        <v>278</v>
      </c>
      <c r="J226" s="25" t="s">
        <v>276</v>
      </c>
      <c r="K226" s="25" t="s">
        <v>278</v>
      </c>
      <c r="L226" s="25" t="s">
        <v>278</v>
      </c>
      <c r="M226" s="25" t="s">
        <v>276</v>
      </c>
      <c r="N226" s="25" t="s">
        <v>799</v>
      </c>
      <c r="O226" s="25" t="s">
        <v>278</v>
      </c>
      <c r="P226" s="25" t="s">
        <v>86</v>
      </c>
      <c r="Q226" s="25" t="s">
        <v>798</v>
      </c>
      <c r="R226" s="25" t="s">
        <v>86</v>
      </c>
      <c r="S226" s="25" t="s">
        <v>86</v>
      </c>
      <c r="T226" s="25" t="s">
        <v>11</v>
      </c>
      <c r="U226" s="25" t="s">
        <v>209</v>
      </c>
      <c r="V226" s="25" t="s">
        <v>86</v>
      </c>
      <c r="W226" s="25" t="s">
        <v>271</v>
      </c>
      <c r="Y226" s="25" t="s">
        <v>9</v>
      </c>
      <c r="Z226" s="25" t="s">
        <v>270</v>
      </c>
      <c r="AA226" s="25" t="s">
        <v>86</v>
      </c>
      <c r="AB226" s="25" t="s">
        <v>86</v>
      </c>
      <c r="AC226" s="25" t="s">
        <v>86</v>
      </c>
      <c r="AD226" s="25" t="s">
        <v>797</v>
      </c>
      <c r="AE226" s="25" t="s">
        <v>796</v>
      </c>
      <c r="AF226" s="25" t="s">
        <v>339</v>
      </c>
      <c r="AG226" s="25" t="s">
        <v>416</v>
      </c>
      <c r="AH226" s="25" t="s">
        <v>265</v>
      </c>
      <c r="AI226" s="25" t="s">
        <v>86</v>
      </c>
      <c r="AN226" s="25" t="s">
        <v>86</v>
      </c>
      <c r="AO226" s="25" t="s">
        <v>85</v>
      </c>
      <c r="AP226" s="25" t="s">
        <v>9</v>
      </c>
      <c r="AQ226" s="25" t="s">
        <v>795</v>
      </c>
      <c r="AR226" s="25">
        <v>687</v>
      </c>
      <c r="BH226" s="25" t="s">
        <v>794</v>
      </c>
      <c r="BI226" s="25">
        <v>1</v>
      </c>
    </row>
    <row r="227" spans="1:61" x14ac:dyDescent="0.55000000000000004">
      <c r="A227" s="25" t="s">
        <v>502</v>
      </c>
      <c r="B227" s="25" t="s">
        <v>787</v>
      </c>
      <c r="C227" s="25" t="s">
        <v>157</v>
      </c>
      <c r="D227" s="25" t="s">
        <v>276</v>
      </c>
      <c r="E227" s="25" t="s">
        <v>276</v>
      </c>
      <c r="F227" s="25" t="s">
        <v>276</v>
      </c>
      <c r="G227" s="25" t="s">
        <v>276</v>
      </c>
      <c r="H227" s="25" t="s">
        <v>278</v>
      </c>
      <c r="J227" s="25" t="s">
        <v>278</v>
      </c>
      <c r="L227" s="25" t="s">
        <v>278</v>
      </c>
      <c r="M227" s="25" t="s">
        <v>276</v>
      </c>
      <c r="N227" s="25" t="s">
        <v>786</v>
      </c>
      <c r="O227" s="25" t="s">
        <v>278</v>
      </c>
      <c r="P227" s="25" t="s">
        <v>785</v>
      </c>
      <c r="Q227" s="25" t="s">
        <v>784</v>
      </c>
      <c r="R227" s="25" t="s">
        <v>641</v>
      </c>
      <c r="T227" s="25" t="s">
        <v>96</v>
      </c>
      <c r="U227" s="25" t="s">
        <v>427</v>
      </c>
      <c r="V227" s="25" t="s">
        <v>86</v>
      </c>
      <c r="W227" s="25" t="s">
        <v>271</v>
      </c>
      <c r="Y227" s="25" t="s">
        <v>9</v>
      </c>
      <c r="Z227" s="25" t="s">
        <v>270</v>
      </c>
      <c r="AA227" s="25" t="s">
        <v>318</v>
      </c>
      <c r="AB227" s="25" t="s">
        <v>318</v>
      </c>
      <c r="AC227" s="25" t="s">
        <v>783</v>
      </c>
      <c r="AD227" s="25" t="s">
        <v>782</v>
      </c>
      <c r="AE227" s="25" t="s">
        <v>507</v>
      </c>
      <c r="AF227" s="25" t="s">
        <v>283</v>
      </c>
      <c r="AG227" s="25" t="s">
        <v>493</v>
      </c>
      <c r="AH227" s="25" t="s">
        <v>265</v>
      </c>
      <c r="AI227" s="25" t="s">
        <v>9</v>
      </c>
      <c r="AJ227" s="25" t="s">
        <v>492</v>
      </c>
      <c r="AK227" s="25">
        <v>200</v>
      </c>
      <c r="AM227" s="25" t="s">
        <v>399</v>
      </c>
      <c r="AN227" s="25" t="s">
        <v>780</v>
      </c>
      <c r="AO227" s="25" t="s">
        <v>399</v>
      </c>
      <c r="AP227" s="25" t="s">
        <v>9</v>
      </c>
      <c r="AQ227" s="25" t="s">
        <v>779</v>
      </c>
      <c r="AR227" s="25">
        <v>395</v>
      </c>
      <c r="AU227" s="25">
        <v>133.333333333333</v>
      </c>
      <c r="BH227" s="25" t="s">
        <v>793</v>
      </c>
      <c r="BI227" s="25">
        <v>1</v>
      </c>
    </row>
    <row r="228" spans="1:61" x14ac:dyDescent="0.55000000000000004">
      <c r="A228" s="25" t="s">
        <v>502</v>
      </c>
      <c r="B228" s="25" t="s">
        <v>787</v>
      </c>
      <c r="C228" s="25" t="s">
        <v>157</v>
      </c>
      <c r="D228" s="25" t="s">
        <v>276</v>
      </c>
      <c r="E228" s="25" t="s">
        <v>276</v>
      </c>
      <c r="F228" s="25" t="s">
        <v>276</v>
      </c>
      <c r="G228" s="25" t="s">
        <v>276</v>
      </c>
      <c r="H228" s="25" t="s">
        <v>278</v>
      </c>
      <c r="J228" s="25" t="s">
        <v>278</v>
      </c>
      <c r="L228" s="25" t="s">
        <v>278</v>
      </c>
      <c r="M228" s="25" t="s">
        <v>276</v>
      </c>
      <c r="N228" s="25" t="s">
        <v>786</v>
      </c>
      <c r="O228" s="25" t="s">
        <v>278</v>
      </c>
      <c r="P228" s="25" t="s">
        <v>785</v>
      </c>
      <c r="Q228" s="25" t="s">
        <v>784</v>
      </c>
      <c r="R228" s="25" t="s">
        <v>641</v>
      </c>
      <c r="T228" s="25" t="s">
        <v>96</v>
      </c>
      <c r="U228" s="25" t="s">
        <v>427</v>
      </c>
      <c r="V228" s="25" t="s">
        <v>86</v>
      </c>
      <c r="W228" s="25" t="s">
        <v>271</v>
      </c>
      <c r="Y228" s="25" t="s">
        <v>9</v>
      </c>
      <c r="Z228" s="25" t="s">
        <v>270</v>
      </c>
      <c r="AA228" s="25" t="s">
        <v>318</v>
      </c>
      <c r="AB228" s="25" t="s">
        <v>318</v>
      </c>
      <c r="AC228" s="25" t="s">
        <v>783</v>
      </c>
      <c r="AD228" s="25" t="s">
        <v>792</v>
      </c>
      <c r="AE228" s="25" t="s">
        <v>507</v>
      </c>
      <c r="AF228" s="25" t="s">
        <v>421</v>
      </c>
      <c r="AG228" s="25" t="s">
        <v>791</v>
      </c>
      <c r="AH228" s="25" t="s">
        <v>265</v>
      </c>
      <c r="AI228" s="25" t="s">
        <v>9</v>
      </c>
      <c r="AJ228" s="25" t="s">
        <v>492</v>
      </c>
      <c r="AK228" s="25">
        <v>40</v>
      </c>
      <c r="AM228" s="25" t="s">
        <v>399</v>
      </c>
      <c r="AN228" s="25" t="s">
        <v>780</v>
      </c>
      <c r="AO228" s="25" t="s">
        <v>399</v>
      </c>
      <c r="AP228" s="25" t="s">
        <v>9</v>
      </c>
      <c r="AQ228" s="25" t="s">
        <v>779</v>
      </c>
      <c r="AR228" s="25">
        <v>396</v>
      </c>
      <c r="AU228" s="25">
        <v>26.6666666666667</v>
      </c>
      <c r="BH228" s="25" t="s">
        <v>790</v>
      </c>
      <c r="BI228" s="25">
        <v>1</v>
      </c>
    </row>
    <row r="229" spans="1:61" x14ac:dyDescent="0.55000000000000004">
      <c r="A229" s="25" t="s">
        <v>502</v>
      </c>
      <c r="B229" s="25" t="s">
        <v>787</v>
      </c>
      <c r="C229" s="25" t="s">
        <v>157</v>
      </c>
      <c r="D229" s="25" t="s">
        <v>276</v>
      </c>
      <c r="E229" s="25" t="s">
        <v>276</v>
      </c>
      <c r="F229" s="25" t="s">
        <v>276</v>
      </c>
      <c r="G229" s="25" t="s">
        <v>276</v>
      </c>
      <c r="H229" s="25" t="s">
        <v>278</v>
      </c>
      <c r="J229" s="25" t="s">
        <v>278</v>
      </c>
      <c r="L229" s="25" t="s">
        <v>278</v>
      </c>
      <c r="M229" s="25" t="s">
        <v>276</v>
      </c>
      <c r="N229" s="25" t="s">
        <v>786</v>
      </c>
      <c r="O229" s="25" t="s">
        <v>278</v>
      </c>
      <c r="P229" s="25" t="s">
        <v>785</v>
      </c>
      <c r="Q229" s="25" t="s">
        <v>784</v>
      </c>
      <c r="R229" s="25" t="s">
        <v>641</v>
      </c>
      <c r="T229" s="25" t="s">
        <v>96</v>
      </c>
      <c r="U229" s="25" t="s">
        <v>427</v>
      </c>
      <c r="V229" s="25" t="s">
        <v>86</v>
      </c>
      <c r="W229" s="25" t="s">
        <v>271</v>
      </c>
      <c r="Y229" s="25" t="s">
        <v>9</v>
      </c>
      <c r="Z229" s="25" t="s">
        <v>270</v>
      </c>
      <c r="AA229" s="25" t="s">
        <v>318</v>
      </c>
      <c r="AB229" s="25" t="s">
        <v>318</v>
      </c>
      <c r="AC229" s="25" t="s">
        <v>783</v>
      </c>
      <c r="AD229" s="25" t="s">
        <v>782</v>
      </c>
      <c r="AE229" s="25" t="s">
        <v>507</v>
      </c>
      <c r="AF229" s="25" t="s">
        <v>414</v>
      </c>
      <c r="AG229" s="25" t="s">
        <v>789</v>
      </c>
      <c r="AH229" s="25" t="s">
        <v>265</v>
      </c>
      <c r="AI229" s="25" t="s">
        <v>9</v>
      </c>
      <c r="AJ229" s="25" t="s">
        <v>492</v>
      </c>
      <c r="AK229" s="25">
        <v>30</v>
      </c>
      <c r="AM229" s="25" t="s">
        <v>399</v>
      </c>
      <c r="AN229" s="25" t="s">
        <v>780</v>
      </c>
      <c r="AO229" s="25" t="s">
        <v>399</v>
      </c>
      <c r="AP229" s="25" t="s">
        <v>9</v>
      </c>
      <c r="AQ229" s="25" t="s">
        <v>779</v>
      </c>
      <c r="AR229" s="25">
        <v>397</v>
      </c>
      <c r="AU229" s="25">
        <v>20</v>
      </c>
      <c r="BH229" s="25" t="s">
        <v>788</v>
      </c>
      <c r="BI229" s="25">
        <v>1</v>
      </c>
    </row>
    <row r="230" spans="1:61" x14ac:dyDescent="0.55000000000000004">
      <c r="A230" s="25" t="s">
        <v>502</v>
      </c>
      <c r="B230" s="25" t="s">
        <v>787</v>
      </c>
      <c r="C230" s="25" t="s">
        <v>157</v>
      </c>
      <c r="D230" s="25" t="s">
        <v>276</v>
      </c>
      <c r="E230" s="25" t="s">
        <v>276</v>
      </c>
      <c r="F230" s="25" t="s">
        <v>276</v>
      </c>
      <c r="G230" s="25" t="s">
        <v>276</v>
      </c>
      <c r="H230" s="25" t="s">
        <v>278</v>
      </c>
      <c r="J230" s="25" t="s">
        <v>278</v>
      </c>
      <c r="L230" s="25" t="s">
        <v>278</v>
      </c>
      <c r="M230" s="25" t="s">
        <v>276</v>
      </c>
      <c r="N230" s="25" t="s">
        <v>786</v>
      </c>
      <c r="O230" s="25" t="s">
        <v>278</v>
      </c>
      <c r="P230" s="25" t="s">
        <v>785</v>
      </c>
      <c r="Q230" s="25" t="s">
        <v>784</v>
      </c>
      <c r="R230" s="25" t="s">
        <v>641</v>
      </c>
      <c r="T230" s="25" t="s">
        <v>96</v>
      </c>
      <c r="U230" s="25" t="s">
        <v>427</v>
      </c>
      <c r="V230" s="25" t="s">
        <v>86</v>
      </c>
      <c r="W230" s="25" t="s">
        <v>271</v>
      </c>
      <c r="Y230" s="25" t="s">
        <v>9</v>
      </c>
      <c r="Z230" s="25" t="s">
        <v>270</v>
      </c>
      <c r="AA230" s="25" t="s">
        <v>318</v>
      </c>
      <c r="AB230" s="25" t="s">
        <v>318</v>
      </c>
      <c r="AC230" s="25" t="s">
        <v>783</v>
      </c>
      <c r="AD230" s="25" t="s">
        <v>782</v>
      </c>
      <c r="AE230" s="25" t="s">
        <v>507</v>
      </c>
      <c r="AF230" s="25" t="s">
        <v>267</v>
      </c>
      <c r="AG230" s="25" t="s">
        <v>781</v>
      </c>
      <c r="AH230" s="25" t="s">
        <v>265</v>
      </c>
      <c r="AI230" s="25" t="s">
        <v>9</v>
      </c>
      <c r="AJ230" s="25" t="s">
        <v>492</v>
      </c>
      <c r="AK230" s="25">
        <v>90</v>
      </c>
      <c r="AM230" s="25" t="s">
        <v>399</v>
      </c>
      <c r="AN230" s="25" t="s">
        <v>780</v>
      </c>
      <c r="AO230" s="25" t="s">
        <v>399</v>
      </c>
      <c r="AP230" s="25" t="s">
        <v>9</v>
      </c>
      <c r="AQ230" s="25" t="s">
        <v>779</v>
      </c>
      <c r="AR230" s="25">
        <v>398</v>
      </c>
      <c r="AU230" s="25">
        <v>60</v>
      </c>
      <c r="BH230" s="25" t="s">
        <v>778</v>
      </c>
      <c r="BI230" s="25">
        <v>1</v>
      </c>
    </row>
    <row r="231" spans="1:61" x14ac:dyDescent="0.55000000000000004">
      <c r="A231" s="25" t="s">
        <v>660</v>
      </c>
      <c r="B231" s="25" t="s">
        <v>659</v>
      </c>
      <c r="C231" s="25" t="s">
        <v>24</v>
      </c>
      <c r="D231" s="25" t="s">
        <v>276</v>
      </c>
      <c r="E231" s="25" t="s">
        <v>276</v>
      </c>
      <c r="F231" s="25" t="s">
        <v>276</v>
      </c>
      <c r="G231" s="25" t="s">
        <v>276</v>
      </c>
      <c r="H231" s="25" t="s">
        <v>278</v>
      </c>
      <c r="J231" s="25" t="s">
        <v>276</v>
      </c>
      <c r="K231" s="25" t="s">
        <v>278</v>
      </c>
      <c r="L231" s="25" t="s">
        <v>278</v>
      </c>
      <c r="M231" s="25" t="s">
        <v>276</v>
      </c>
      <c r="N231" s="25" t="s">
        <v>658</v>
      </c>
      <c r="O231" s="25" t="s">
        <v>278</v>
      </c>
      <c r="P231" s="25" t="s">
        <v>86</v>
      </c>
      <c r="Q231" s="25" t="s">
        <v>777</v>
      </c>
      <c r="R231" s="25" t="s">
        <v>498</v>
      </c>
      <c r="T231" s="25" t="s">
        <v>53</v>
      </c>
      <c r="U231" s="25" t="s">
        <v>427</v>
      </c>
      <c r="V231" s="25" t="s">
        <v>86</v>
      </c>
      <c r="W231" s="25" t="s">
        <v>271</v>
      </c>
      <c r="Y231" s="25" t="s">
        <v>398</v>
      </c>
      <c r="Z231" s="25" t="s">
        <v>270</v>
      </c>
      <c r="AA231" s="25" t="s">
        <v>114</v>
      </c>
      <c r="AB231" s="25" t="s">
        <v>24</v>
      </c>
      <c r="AC231" s="25" t="s">
        <v>656</v>
      </c>
      <c r="AD231" s="25" t="s">
        <v>776</v>
      </c>
      <c r="AE231" s="25" t="s">
        <v>654</v>
      </c>
      <c r="AF231" s="25" t="s">
        <v>283</v>
      </c>
      <c r="AG231" s="25" t="s">
        <v>282</v>
      </c>
      <c r="AH231" s="25" t="s">
        <v>265</v>
      </c>
      <c r="AI231" s="25" t="s">
        <v>9</v>
      </c>
      <c r="AJ231" s="25" t="s">
        <v>492</v>
      </c>
      <c r="AM231" s="25" t="s">
        <v>652</v>
      </c>
      <c r="AN231" s="25" t="s">
        <v>653</v>
      </c>
      <c r="AO231" s="25" t="s">
        <v>652</v>
      </c>
      <c r="AP231" s="25" t="s">
        <v>9</v>
      </c>
      <c r="AQ231" s="25" t="s">
        <v>651</v>
      </c>
      <c r="AR231" s="25">
        <v>465</v>
      </c>
      <c r="AT231" s="25">
        <v>2.4</v>
      </c>
      <c r="BH231" s="25" t="s">
        <v>260</v>
      </c>
      <c r="BI231" s="25">
        <v>1</v>
      </c>
    </row>
    <row r="232" spans="1:61" x14ac:dyDescent="0.55000000000000004">
      <c r="A232" s="25" t="s">
        <v>660</v>
      </c>
      <c r="B232" s="25" t="s">
        <v>659</v>
      </c>
      <c r="C232" s="25" t="s">
        <v>24</v>
      </c>
      <c r="D232" s="25" t="s">
        <v>276</v>
      </c>
      <c r="E232" s="25" t="s">
        <v>276</v>
      </c>
      <c r="F232" s="25" t="s">
        <v>276</v>
      </c>
      <c r="G232" s="25" t="s">
        <v>276</v>
      </c>
      <c r="H232" s="25" t="s">
        <v>278</v>
      </c>
      <c r="J232" s="25" t="s">
        <v>276</v>
      </c>
      <c r="K232" s="25" t="s">
        <v>278</v>
      </c>
      <c r="L232" s="25" t="s">
        <v>278</v>
      </c>
      <c r="M232" s="25" t="s">
        <v>276</v>
      </c>
      <c r="N232" s="25" t="s">
        <v>658</v>
      </c>
      <c r="O232" s="25" t="s">
        <v>278</v>
      </c>
      <c r="P232" s="25" t="s">
        <v>86</v>
      </c>
      <c r="Q232" s="25" t="s">
        <v>777</v>
      </c>
      <c r="R232" s="25" t="s">
        <v>498</v>
      </c>
      <c r="T232" s="25" t="s">
        <v>53</v>
      </c>
      <c r="U232" s="25" t="s">
        <v>427</v>
      </c>
      <c r="V232" s="25" t="s">
        <v>86</v>
      </c>
      <c r="W232" s="25" t="s">
        <v>271</v>
      </c>
      <c r="Y232" s="25" t="s">
        <v>398</v>
      </c>
      <c r="Z232" s="25" t="s">
        <v>270</v>
      </c>
      <c r="AA232" s="25" t="s">
        <v>114</v>
      </c>
      <c r="AB232" s="25" t="s">
        <v>24</v>
      </c>
      <c r="AC232" s="25" t="s">
        <v>656</v>
      </c>
      <c r="AD232" s="25" t="s">
        <v>776</v>
      </c>
      <c r="AE232" s="25" t="s">
        <v>654</v>
      </c>
      <c r="AF232" s="25" t="s">
        <v>421</v>
      </c>
      <c r="AG232" s="25" t="s">
        <v>420</v>
      </c>
      <c r="AH232" s="25" t="s">
        <v>265</v>
      </c>
      <c r="AI232" s="25" t="s">
        <v>9</v>
      </c>
      <c r="AJ232" s="25" t="s">
        <v>492</v>
      </c>
      <c r="AM232" s="25" t="s">
        <v>652</v>
      </c>
      <c r="AN232" s="25" t="s">
        <v>653</v>
      </c>
      <c r="AO232" s="25" t="s">
        <v>652</v>
      </c>
      <c r="AP232" s="25" t="s">
        <v>9</v>
      </c>
      <c r="AQ232" s="25" t="s">
        <v>651</v>
      </c>
      <c r="AR232" s="25">
        <v>466</v>
      </c>
      <c r="AT232" s="25">
        <v>0.04</v>
      </c>
      <c r="BH232" s="25" t="s">
        <v>260</v>
      </c>
      <c r="BI232" s="25">
        <v>1</v>
      </c>
    </row>
    <row r="233" spans="1:61" x14ac:dyDescent="0.55000000000000004">
      <c r="A233" s="25" t="s">
        <v>660</v>
      </c>
      <c r="B233" s="25" t="s">
        <v>659</v>
      </c>
      <c r="C233" s="25" t="s">
        <v>24</v>
      </c>
      <c r="D233" s="25" t="s">
        <v>276</v>
      </c>
      <c r="E233" s="25" t="s">
        <v>276</v>
      </c>
      <c r="F233" s="25" t="s">
        <v>276</v>
      </c>
      <c r="G233" s="25" t="s">
        <v>276</v>
      </c>
      <c r="H233" s="25" t="s">
        <v>278</v>
      </c>
      <c r="J233" s="25" t="s">
        <v>276</v>
      </c>
      <c r="K233" s="25" t="s">
        <v>278</v>
      </c>
      <c r="L233" s="25" t="s">
        <v>278</v>
      </c>
      <c r="M233" s="25" t="s">
        <v>276</v>
      </c>
      <c r="N233" s="25" t="s">
        <v>658</v>
      </c>
      <c r="O233" s="25" t="s">
        <v>278</v>
      </c>
      <c r="P233" s="25" t="s">
        <v>86</v>
      </c>
      <c r="Q233" s="25" t="s">
        <v>777</v>
      </c>
      <c r="R233" s="25" t="s">
        <v>498</v>
      </c>
      <c r="T233" s="25" t="s">
        <v>53</v>
      </c>
      <c r="U233" s="25" t="s">
        <v>427</v>
      </c>
      <c r="V233" s="25" t="s">
        <v>86</v>
      </c>
      <c r="W233" s="25" t="s">
        <v>271</v>
      </c>
      <c r="Y233" s="25" t="s">
        <v>398</v>
      </c>
      <c r="Z233" s="25" t="s">
        <v>270</v>
      </c>
      <c r="AA233" s="25" t="s">
        <v>114</v>
      </c>
      <c r="AB233" s="25" t="s">
        <v>24</v>
      </c>
      <c r="AC233" s="25" t="s">
        <v>656</v>
      </c>
      <c r="AD233" s="25" t="s">
        <v>776</v>
      </c>
      <c r="AE233" s="25" t="s">
        <v>654</v>
      </c>
      <c r="AF233" s="25" t="s">
        <v>414</v>
      </c>
      <c r="AG233" s="25" t="s">
        <v>413</v>
      </c>
      <c r="AH233" s="25" t="s">
        <v>265</v>
      </c>
      <c r="AI233" s="25" t="s">
        <v>9</v>
      </c>
      <c r="AJ233" s="25" t="s">
        <v>492</v>
      </c>
      <c r="AM233" s="25" t="s">
        <v>652</v>
      </c>
      <c r="AN233" s="25" t="s">
        <v>653</v>
      </c>
      <c r="AO233" s="25" t="s">
        <v>652</v>
      </c>
      <c r="AP233" s="25" t="s">
        <v>9</v>
      </c>
      <c r="AQ233" s="25" t="s">
        <v>651</v>
      </c>
      <c r="AR233" s="25">
        <v>467</v>
      </c>
      <c r="AT233" s="25">
        <v>3.4</v>
      </c>
      <c r="BH233" s="25" t="s">
        <v>260</v>
      </c>
      <c r="BI233" s="25">
        <v>1</v>
      </c>
    </row>
    <row r="234" spans="1:61" x14ac:dyDescent="0.55000000000000004">
      <c r="A234" s="25" t="s">
        <v>660</v>
      </c>
      <c r="B234" s="25" t="s">
        <v>659</v>
      </c>
      <c r="C234" s="25" t="s">
        <v>24</v>
      </c>
      <c r="D234" s="25" t="s">
        <v>276</v>
      </c>
      <c r="E234" s="25" t="s">
        <v>276</v>
      </c>
      <c r="F234" s="25" t="s">
        <v>276</v>
      </c>
      <c r="G234" s="25" t="s">
        <v>276</v>
      </c>
      <c r="H234" s="25" t="s">
        <v>278</v>
      </c>
      <c r="J234" s="25" t="s">
        <v>276</v>
      </c>
      <c r="K234" s="25" t="s">
        <v>278</v>
      </c>
      <c r="L234" s="25" t="s">
        <v>278</v>
      </c>
      <c r="M234" s="25" t="s">
        <v>276</v>
      </c>
      <c r="N234" s="25" t="s">
        <v>658</v>
      </c>
      <c r="O234" s="25" t="s">
        <v>278</v>
      </c>
      <c r="P234" s="25" t="s">
        <v>86</v>
      </c>
      <c r="Q234" s="25" t="s">
        <v>777</v>
      </c>
      <c r="R234" s="25" t="s">
        <v>498</v>
      </c>
      <c r="T234" s="25" t="s">
        <v>53</v>
      </c>
      <c r="U234" s="25" t="s">
        <v>427</v>
      </c>
      <c r="V234" s="25" t="s">
        <v>86</v>
      </c>
      <c r="W234" s="25" t="s">
        <v>271</v>
      </c>
      <c r="Y234" s="25" t="s">
        <v>398</v>
      </c>
      <c r="Z234" s="25" t="s">
        <v>270</v>
      </c>
      <c r="AA234" s="25" t="s">
        <v>114</v>
      </c>
      <c r="AB234" s="25" t="s">
        <v>24</v>
      </c>
      <c r="AC234" s="25" t="s">
        <v>656</v>
      </c>
      <c r="AD234" s="25" t="s">
        <v>776</v>
      </c>
      <c r="AE234" s="25" t="s">
        <v>654</v>
      </c>
      <c r="AF234" s="25" t="s">
        <v>267</v>
      </c>
      <c r="AG234" s="25" t="s">
        <v>266</v>
      </c>
      <c r="AH234" s="25" t="s">
        <v>265</v>
      </c>
      <c r="AI234" s="25" t="s">
        <v>9</v>
      </c>
      <c r="AJ234" s="25" t="s">
        <v>492</v>
      </c>
      <c r="AM234" s="25" t="s">
        <v>652</v>
      </c>
      <c r="AN234" s="25" t="s">
        <v>653</v>
      </c>
      <c r="AO234" s="25" t="s">
        <v>652</v>
      </c>
      <c r="AP234" s="25" t="s">
        <v>9</v>
      </c>
      <c r="AQ234" s="25" t="s">
        <v>651</v>
      </c>
      <c r="AR234" s="25">
        <v>468</v>
      </c>
      <c r="AT234" s="25">
        <v>5.5</v>
      </c>
      <c r="BH234" s="25" t="s">
        <v>260</v>
      </c>
      <c r="BI234" s="25">
        <v>1</v>
      </c>
    </row>
    <row r="235" spans="1:61" x14ac:dyDescent="0.55000000000000004">
      <c r="A235" s="25" t="s">
        <v>660</v>
      </c>
      <c r="B235" s="25" t="s">
        <v>659</v>
      </c>
      <c r="C235" s="25" t="s">
        <v>24</v>
      </c>
      <c r="D235" s="25" t="s">
        <v>276</v>
      </c>
      <c r="E235" s="25" t="s">
        <v>276</v>
      </c>
      <c r="F235" s="25" t="s">
        <v>276</v>
      </c>
      <c r="G235" s="25" t="s">
        <v>276</v>
      </c>
      <c r="H235" s="25" t="s">
        <v>278</v>
      </c>
      <c r="J235" s="25" t="s">
        <v>276</v>
      </c>
      <c r="K235" s="25" t="s">
        <v>278</v>
      </c>
      <c r="L235" s="25" t="s">
        <v>278</v>
      </c>
      <c r="M235" s="25" t="s">
        <v>276</v>
      </c>
      <c r="N235" s="25" t="s">
        <v>658</v>
      </c>
      <c r="O235" s="25" t="s">
        <v>278</v>
      </c>
      <c r="P235" s="25" t="s">
        <v>86</v>
      </c>
      <c r="Q235" s="25" t="s">
        <v>777</v>
      </c>
      <c r="R235" s="25" t="s">
        <v>498</v>
      </c>
      <c r="T235" s="25" t="s">
        <v>53</v>
      </c>
      <c r="U235" s="25" t="s">
        <v>427</v>
      </c>
      <c r="V235" s="25" t="s">
        <v>86</v>
      </c>
      <c r="W235" s="25" t="s">
        <v>271</v>
      </c>
      <c r="Y235" s="25" t="s">
        <v>398</v>
      </c>
      <c r="Z235" s="25" t="s">
        <v>270</v>
      </c>
      <c r="AA235" s="25" t="s">
        <v>114</v>
      </c>
      <c r="AB235" s="25" t="s">
        <v>24</v>
      </c>
      <c r="AC235" s="25" t="s">
        <v>656</v>
      </c>
      <c r="AD235" s="25" t="s">
        <v>776</v>
      </c>
      <c r="AE235" s="25" t="s">
        <v>654</v>
      </c>
      <c r="AF235" s="25" t="s">
        <v>283</v>
      </c>
      <c r="AG235" s="25" t="s">
        <v>282</v>
      </c>
      <c r="AH235" s="25" t="s">
        <v>265</v>
      </c>
      <c r="AI235" s="25" t="s">
        <v>9</v>
      </c>
      <c r="AJ235" s="25" t="s">
        <v>492</v>
      </c>
      <c r="AM235" s="25" t="s">
        <v>652</v>
      </c>
      <c r="AN235" s="25" t="s">
        <v>653</v>
      </c>
      <c r="AO235" s="25" t="s">
        <v>652</v>
      </c>
      <c r="AP235" s="25" t="s">
        <v>398</v>
      </c>
      <c r="AQ235" s="25" t="s">
        <v>651</v>
      </c>
      <c r="AR235" s="25">
        <v>465</v>
      </c>
      <c r="AT235" s="25">
        <v>1.1000000000000001</v>
      </c>
      <c r="BH235" s="25" t="s">
        <v>260</v>
      </c>
      <c r="BI235" s="25">
        <v>1</v>
      </c>
    </row>
    <row r="236" spans="1:61" x14ac:dyDescent="0.55000000000000004">
      <c r="A236" s="25" t="s">
        <v>660</v>
      </c>
      <c r="B236" s="25" t="s">
        <v>659</v>
      </c>
      <c r="C236" s="25" t="s">
        <v>24</v>
      </c>
      <c r="D236" s="25" t="s">
        <v>276</v>
      </c>
      <c r="E236" s="25" t="s">
        <v>276</v>
      </c>
      <c r="F236" s="25" t="s">
        <v>276</v>
      </c>
      <c r="G236" s="25" t="s">
        <v>276</v>
      </c>
      <c r="H236" s="25" t="s">
        <v>278</v>
      </c>
      <c r="J236" s="25" t="s">
        <v>276</v>
      </c>
      <c r="K236" s="25" t="s">
        <v>278</v>
      </c>
      <c r="L236" s="25" t="s">
        <v>278</v>
      </c>
      <c r="M236" s="25" t="s">
        <v>276</v>
      </c>
      <c r="N236" s="25" t="s">
        <v>658</v>
      </c>
      <c r="O236" s="25" t="s">
        <v>278</v>
      </c>
      <c r="P236" s="25" t="s">
        <v>86</v>
      </c>
      <c r="Q236" s="25" t="s">
        <v>777</v>
      </c>
      <c r="R236" s="25" t="s">
        <v>498</v>
      </c>
      <c r="T236" s="25" t="s">
        <v>53</v>
      </c>
      <c r="U236" s="25" t="s">
        <v>427</v>
      </c>
      <c r="V236" s="25" t="s">
        <v>86</v>
      </c>
      <c r="W236" s="25" t="s">
        <v>271</v>
      </c>
      <c r="Y236" s="25" t="s">
        <v>398</v>
      </c>
      <c r="Z236" s="25" t="s">
        <v>270</v>
      </c>
      <c r="AA236" s="25" t="s">
        <v>114</v>
      </c>
      <c r="AB236" s="25" t="s">
        <v>24</v>
      </c>
      <c r="AC236" s="25" t="s">
        <v>656</v>
      </c>
      <c r="AD236" s="25" t="s">
        <v>776</v>
      </c>
      <c r="AE236" s="25" t="s">
        <v>654</v>
      </c>
      <c r="AF236" s="25" t="s">
        <v>421</v>
      </c>
      <c r="AG236" s="25" t="s">
        <v>420</v>
      </c>
      <c r="AH236" s="25" t="s">
        <v>265</v>
      </c>
      <c r="AI236" s="25" t="s">
        <v>9</v>
      </c>
      <c r="AJ236" s="25" t="s">
        <v>492</v>
      </c>
      <c r="AM236" s="25" t="s">
        <v>652</v>
      </c>
      <c r="AN236" s="25" t="s">
        <v>653</v>
      </c>
      <c r="AO236" s="25" t="s">
        <v>652</v>
      </c>
      <c r="AP236" s="25" t="s">
        <v>398</v>
      </c>
      <c r="AQ236" s="25" t="s">
        <v>651</v>
      </c>
      <c r="AR236" s="25">
        <v>466</v>
      </c>
      <c r="AT236" s="25">
        <v>1.1000000000000001</v>
      </c>
      <c r="BH236" s="25" t="s">
        <v>260</v>
      </c>
      <c r="BI236" s="25">
        <v>1</v>
      </c>
    </row>
    <row r="237" spans="1:61" x14ac:dyDescent="0.55000000000000004">
      <c r="A237" s="25" t="s">
        <v>660</v>
      </c>
      <c r="B237" s="25" t="s">
        <v>659</v>
      </c>
      <c r="C237" s="25" t="s">
        <v>24</v>
      </c>
      <c r="D237" s="25" t="s">
        <v>276</v>
      </c>
      <c r="E237" s="25" t="s">
        <v>276</v>
      </c>
      <c r="F237" s="25" t="s">
        <v>276</v>
      </c>
      <c r="G237" s="25" t="s">
        <v>276</v>
      </c>
      <c r="H237" s="25" t="s">
        <v>278</v>
      </c>
      <c r="J237" s="25" t="s">
        <v>276</v>
      </c>
      <c r="K237" s="25" t="s">
        <v>278</v>
      </c>
      <c r="L237" s="25" t="s">
        <v>278</v>
      </c>
      <c r="M237" s="25" t="s">
        <v>276</v>
      </c>
      <c r="N237" s="25" t="s">
        <v>658</v>
      </c>
      <c r="O237" s="25" t="s">
        <v>278</v>
      </c>
      <c r="P237" s="25" t="s">
        <v>86</v>
      </c>
      <c r="Q237" s="25" t="s">
        <v>777</v>
      </c>
      <c r="R237" s="25" t="s">
        <v>498</v>
      </c>
      <c r="T237" s="25" t="s">
        <v>53</v>
      </c>
      <c r="U237" s="25" t="s">
        <v>427</v>
      </c>
      <c r="V237" s="25" t="s">
        <v>86</v>
      </c>
      <c r="W237" s="25" t="s">
        <v>271</v>
      </c>
      <c r="Y237" s="25" t="s">
        <v>398</v>
      </c>
      <c r="Z237" s="25" t="s">
        <v>270</v>
      </c>
      <c r="AA237" s="25" t="s">
        <v>114</v>
      </c>
      <c r="AB237" s="25" t="s">
        <v>24</v>
      </c>
      <c r="AC237" s="25" t="s">
        <v>656</v>
      </c>
      <c r="AD237" s="25" t="s">
        <v>776</v>
      </c>
      <c r="AE237" s="25" t="s">
        <v>654</v>
      </c>
      <c r="AF237" s="25" t="s">
        <v>414</v>
      </c>
      <c r="AG237" s="25" t="s">
        <v>413</v>
      </c>
      <c r="AH237" s="25" t="s">
        <v>265</v>
      </c>
      <c r="AI237" s="25" t="s">
        <v>9</v>
      </c>
      <c r="AJ237" s="25" t="s">
        <v>492</v>
      </c>
      <c r="AM237" s="25" t="s">
        <v>652</v>
      </c>
      <c r="AN237" s="25" t="s">
        <v>653</v>
      </c>
      <c r="AO237" s="25" t="s">
        <v>652</v>
      </c>
      <c r="AP237" s="25" t="s">
        <v>398</v>
      </c>
      <c r="AQ237" s="25" t="s">
        <v>651</v>
      </c>
      <c r="AR237" s="25">
        <v>467</v>
      </c>
      <c r="AT237" s="25">
        <v>6</v>
      </c>
      <c r="BH237" s="25" t="s">
        <v>260</v>
      </c>
      <c r="BI237" s="25">
        <v>1</v>
      </c>
    </row>
    <row r="238" spans="1:61" x14ac:dyDescent="0.55000000000000004">
      <c r="A238" s="25" t="s">
        <v>660</v>
      </c>
      <c r="B238" s="25" t="s">
        <v>659</v>
      </c>
      <c r="C238" s="25" t="s">
        <v>24</v>
      </c>
      <c r="D238" s="25" t="s">
        <v>276</v>
      </c>
      <c r="E238" s="25" t="s">
        <v>276</v>
      </c>
      <c r="F238" s="25" t="s">
        <v>276</v>
      </c>
      <c r="G238" s="25" t="s">
        <v>276</v>
      </c>
      <c r="H238" s="25" t="s">
        <v>278</v>
      </c>
      <c r="J238" s="25" t="s">
        <v>276</v>
      </c>
      <c r="K238" s="25" t="s">
        <v>278</v>
      </c>
      <c r="L238" s="25" t="s">
        <v>278</v>
      </c>
      <c r="M238" s="25" t="s">
        <v>276</v>
      </c>
      <c r="N238" s="25" t="s">
        <v>658</v>
      </c>
      <c r="O238" s="25" t="s">
        <v>278</v>
      </c>
      <c r="P238" s="25" t="s">
        <v>86</v>
      </c>
      <c r="Q238" s="25" t="s">
        <v>777</v>
      </c>
      <c r="R238" s="25" t="s">
        <v>498</v>
      </c>
      <c r="T238" s="25" t="s">
        <v>53</v>
      </c>
      <c r="U238" s="25" t="s">
        <v>427</v>
      </c>
      <c r="V238" s="25" t="s">
        <v>86</v>
      </c>
      <c r="W238" s="25" t="s">
        <v>271</v>
      </c>
      <c r="Y238" s="25" t="s">
        <v>398</v>
      </c>
      <c r="Z238" s="25" t="s">
        <v>270</v>
      </c>
      <c r="AA238" s="25" t="s">
        <v>114</v>
      </c>
      <c r="AB238" s="25" t="s">
        <v>24</v>
      </c>
      <c r="AC238" s="25" t="s">
        <v>656</v>
      </c>
      <c r="AD238" s="25" t="s">
        <v>776</v>
      </c>
      <c r="AE238" s="25" t="s">
        <v>654</v>
      </c>
      <c r="AF238" s="25" t="s">
        <v>267</v>
      </c>
      <c r="AG238" s="25" t="s">
        <v>266</v>
      </c>
      <c r="AH238" s="25" t="s">
        <v>265</v>
      </c>
      <c r="AI238" s="25" t="s">
        <v>9</v>
      </c>
      <c r="AJ238" s="25" t="s">
        <v>492</v>
      </c>
      <c r="AM238" s="25" t="s">
        <v>652</v>
      </c>
      <c r="AN238" s="25" t="s">
        <v>653</v>
      </c>
      <c r="AO238" s="25" t="s">
        <v>652</v>
      </c>
      <c r="AP238" s="25" t="s">
        <v>398</v>
      </c>
      <c r="AQ238" s="25" t="s">
        <v>651</v>
      </c>
      <c r="AR238" s="25">
        <v>468</v>
      </c>
      <c r="AT238" s="25">
        <v>4.3</v>
      </c>
      <c r="BH238" s="25" t="s">
        <v>260</v>
      </c>
      <c r="BI238" s="25">
        <v>1</v>
      </c>
    </row>
    <row r="239" spans="1:61" x14ac:dyDescent="0.55000000000000004">
      <c r="A239" s="25" t="s">
        <v>774</v>
      </c>
      <c r="B239" s="25" t="s">
        <v>773</v>
      </c>
      <c r="C239" s="25" t="s">
        <v>81</v>
      </c>
      <c r="D239" s="25" t="s">
        <v>276</v>
      </c>
      <c r="E239" s="25" t="s">
        <v>276</v>
      </c>
      <c r="F239" s="25" t="s">
        <v>276</v>
      </c>
      <c r="G239" s="25" t="s">
        <v>276</v>
      </c>
      <c r="H239" s="25" t="s">
        <v>278</v>
      </c>
      <c r="J239" s="25" t="s">
        <v>276</v>
      </c>
      <c r="K239" s="25" t="s">
        <v>278</v>
      </c>
      <c r="L239" s="25" t="s">
        <v>278</v>
      </c>
      <c r="M239" s="25" t="s">
        <v>276</v>
      </c>
      <c r="N239" s="25" t="s">
        <v>772</v>
      </c>
      <c r="O239" s="25" t="s">
        <v>276</v>
      </c>
      <c r="P239" s="25" t="s">
        <v>771</v>
      </c>
      <c r="Q239" s="25" t="s">
        <v>770</v>
      </c>
      <c r="R239" s="25" t="s">
        <v>141</v>
      </c>
      <c r="S239" s="25" t="s">
        <v>616</v>
      </c>
      <c r="T239" s="25" t="s">
        <v>11</v>
      </c>
      <c r="U239" s="25" t="s">
        <v>427</v>
      </c>
      <c r="V239" s="25" t="s">
        <v>86</v>
      </c>
      <c r="W239" s="25" t="s">
        <v>271</v>
      </c>
      <c r="Y239" s="25" t="s">
        <v>440</v>
      </c>
      <c r="Z239" s="25" t="s">
        <v>270</v>
      </c>
      <c r="AA239" s="25" t="s">
        <v>114</v>
      </c>
      <c r="AB239" s="25" t="s">
        <v>114</v>
      </c>
      <c r="AC239" s="25" t="s">
        <v>769</v>
      </c>
      <c r="AD239" s="25" t="s">
        <v>768</v>
      </c>
      <c r="AE239" s="25" t="s">
        <v>767</v>
      </c>
      <c r="AF239" s="25" t="s">
        <v>283</v>
      </c>
      <c r="AG239" s="25" t="s">
        <v>282</v>
      </c>
      <c r="AH239" s="25" t="s">
        <v>265</v>
      </c>
      <c r="AI239" s="25" t="s">
        <v>9</v>
      </c>
      <c r="AJ239" s="25" t="s">
        <v>264</v>
      </c>
      <c r="AK239" s="25">
        <v>24.5</v>
      </c>
      <c r="AM239" s="25" t="s">
        <v>399</v>
      </c>
      <c r="AN239" s="25" t="s">
        <v>766</v>
      </c>
      <c r="AO239" s="25" t="s">
        <v>399</v>
      </c>
      <c r="AP239" s="25" t="s">
        <v>765</v>
      </c>
      <c r="AQ239" s="25" t="s">
        <v>764</v>
      </c>
      <c r="AR239" s="25">
        <v>314</v>
      </c>
      <c r="AS239" s="25">
        <v>12600</v>
      </c>
      <c r="AU239" s="25">
        <v>138</v>
      </c>
      <c r="AV239" s="25">
        <v>3.6</v>
      </c>
      <c r="BB239" s="25">
        <v>2850</v>
      </c>
      <c r="BH239" s="25" t="s">
        <v>260</v>
      </c>
      <c r="BI239" s="25">
        <v>1</v>
      </c>
    </row>
    <row r="240" spans="1:61" x14ac:dyDescent="0.55000000000000004">
      <c r="A240" s="25" t="s">
        <v>774</v>
      </c>
      <c r="B240" s="25" t="s">
        <v>773</v>
      </c>
      <c r="C240" s="25" t="s">
        <v>81</v>
      </c>
      <c r="D240" s="25" t="s">
        <v>276</v>
      </c>
      <c r="E240" s="25" t="s">
        <v>276</v>
      </c>
      <c r="F240" s="25" t="s">
        <v>276</v>
      </c>
      <c r="G240" s="25" t="s">
        <v>276</v>
      </c>
      <c r="H240" s="25" t="s">
        <v>278</v>
      </c>
      <c r="J240" s="25" t="s">
        <v>276</v>
      </c>
      <c r="K240" s="25" t="s">
        <v>278</v>
      </c>
      <c r="L240" s="25" t="s">
        <v>278</v>
      </c>
      <c r="M240" s="25" t="s">
        <v>276</v>
      </c>
      <c r="N240" s="25" t="s">
        <v>772</v>
      </c>
      <c r="O240" s="25" t="s">
        <v>276</v>
      </c>
      <c r="P240" s="25" t="s">
        <v>771</v>
      </c>
      <c r="Q240" s="25" t="s">
        <v>770</v>
      </c>
      <c r="R240" s="25" t="s">
        <v>141</v>
      </c>
      <c r="S240" s="25" t="s">
        <v>616</v>
      </c>
      <c r="T240" s="25" t="s">
        <v>11</v>
      </c>
      <c r="U240" s="25" t="s">
        <v>427</v>
      </c>
      <c r="V240" s="25" t="s">
        <v>86</v>
      </c>
      <c r="W240" s="25" t="s">
        <v>271</v>
      </c>
      <c r="Y240" s="25" t="s">
        <v>440</v>
      </c>
      <c r="Z240" s="25" t="s">
        <v>270</v>
      </c>
      <c r="AA240" s="25" t="s">
        <v>114</v>
      </c>
      <c r="AB240" s="25" t="s">
        <v>114</v>
      </c>
      <c r="AC240" s="25" t="s">
        <v>769</v>
      </c>
      <c r="AD240" s="25" t="s">
        <v>768</v>
      </c>
      <c r="AE240" s="25" t="s">
        <v>767</v>
      </c>
      <c r="AF240" s="25" t="s">
        <v>414</v>
      </c>
      <c r="AG240" s="25" t="s">
        <v>413</v>
      </c>
      <c r="AH240" s="25" t="s">
        <v>265</v>
      </c>
      <c r="AI240" s="25" t="s">
        <v>775</v>
      </c>
      <c r="AJ240" s="25" t="s">
        <v>264</v>
      </c>
      <c r="AK240" s="25">
        <v>19.5</v>
      </c>
      <c r="AM240" s="25" t="s">
        <v>399</v>
      </c>
      <c r="AN240" s="25" t="s">
        <v>766</v>
      </c>
      <c r="AO240" s="25" t="s">
        <v>399</v>
      </c>
      <c r="AP240" s="25" t="s">
        <v>765</v>
      </c>
      <c r="AQ240" s="25" t="s">
        <v>764</v>
      </c>
      <c r="AR240" s="25">
        <v>315</v>
      </c>
      <c r="AS240" s="25">
        <v>11000</v>
      </c>
      <c r="AU240" s="25">
        <v>13</v>
      </c>
      <c r="AV240" s="25">
        <v>5.2</v>
      </c>
      <c r="BB240" s="25">
        <v>1320</v>
      </c>
      <c r="BH240" s="25" t="s">
        <v>260</v>
      </c>
      <c r="BI240" s="25">
        <v>1</v>
      </c>
    </row>
    <row r="241" spans="1:61" x14ac:dyDescent="0.55000000000000004">
      <c r="A241" s="25" t="s">
        <v>774</v>
      </c>
      <c r="B241" s="25" t="s">
        <v>773</v>
      </c>
      <c r="C241" s="25" t="s">
        <v>81</v>
      </c>
      <c r="D241" s="25" t="s">
        <v>276</v>
      </c>
      <c r="E241" s="25" t="s">
        <v>276</v>
      </c>
      <c r="F241" s="25" t="s">
        <v>276</v>
      </c>
      <c r="G241" s="25" t="s">
        <v>276</v>
      </c>
      <c r="H241" s="25" t="s">
        <v>278</v>
      </c>
      <c r="J241" s="25" t="s">
        <v>276</v>
      </c>
      <c r="K241" s="25" t="s">
        <v>278</v>
      </c>
      <c r="L241" s="25" t="s">
        <v>278</v>
      </c>
      <c r="M241" s="25" t="s">
        <v>276</v>
      </c>
      <c r="N241" s="25" t="s">
        <v>772</v>
      </c>
      <c r="O241" s="25" t="s">
        <v>276</v>
      </c>
      <c r="P241" s="25" t="s">
        <v>771</v>
      </c>
      <c r="Q241" s="25" t="s">
        <v>770</v>
      </c>
      <c r="R241" s="25" t="s">
        <v>141</v>
      </c>
      <c r="S241" s="25" t="s">
        <v>616</v>
      </c>
      <c r="T241" s="25" t="s">
        <v>11</v>
      </c>
      <c r="U241" s="25" t="s">
        <v>427</v>
      </c>
      <c r="V241" s="25" t="s">
        <v>86</v>
      </c>
      <c r="W241" s="25" t="s">
        <v>271</v>
      </c>
      <c r="Y241" s="25" t="s">
        <v>440</v>
      </c>
      <c r="Z241" s="25" t="s">
        <v>270</v>
      </c>
      <c r="AA241" s="25" t="s">
        <v>114</v>
      </c>
      <c r="AB241" s="25" t="s">
        <v>114</v>
      </c>
      <c r="AC241" s="25" t="s">
        <v>769</v>
      </c>
      <c r="AD241" s="25" t="s">
        <v>768</v>
      </c>
      <c r="AE241" s="25" t="s">
        <v>767</v>
      </c>
      <c r="AF241" s="25" t="s">
        <v>267</v>
      </c>
      <c r="AG241" s="25" t="s">
        <v>266</v>
      </c>
      <c r="AH241" s="25" t="s">
        <v>265</v>
      </c>
      <c r="AI241" s="25" t="s">
        <v>9</v>
      </c>
      <c r="AJ241" s="25" t="s">
        <v>264</v>
      </c>
      <c r="AK241" s="25">
        <v>84.7</v>
      </c>
      <c r="AM241" s="25" t="s">
        <v>399</v>
      </c>
      <c r="AN241" s="25" t="s">
        <v>766</v>
      </c>
      <c r="AO241" s="25" t="s">
        <v>399</v>
      </c>
      <c r="AP241" s="25" t="s">
        <v>765</v>
      </c>
      <c r="AQ241" s="25" t="s">
        <v>764</v>
      </c>
      <c r="AR241" s="25">
        <v>316</v>
      </c>
      <c r="AS241" s="25">
        <v>70600</v>
      </c>
      <c r="AU241" s="25">
        <v>283</v>
      </c>
      <c r="AV241" s="25">
        <v>4.7</v>
      </c>
      <c r="BB241" s="25">
        <v>9920</v>
      </c>
      <c r="BH241" s="25" t="s">
        <v>260</v>
      </c>
      <c r="BI241" s="25">
        <v>1</v>
      </c>
    </row>
    <row r="242" spans="1:61" x14ac:dyDescent="0.55000000000000004">
      <c r="A242" s="25" t="s">
        <v>621</v>
      </c>
      <c r="B242" s="25" t="s">
        <v>620</v>
      </c>
      <c r="C242" s="25" t="s">
        <v>29</v>
      </c>
      <c r="D242" s="25" t="s">
        <v>276</v>
      </c>
      <c r="E242" s="25" t="s">
        <v>276</v>
      </c>
      <c r="F242" s="25" t="s">
        <v>276</v>
      </c>
      <c r="G242" s="25" t="s">
        <v>276</v>
      </c>
      <c r="H242" s="25" t="s">
        <v>278</v>
      </c>
      <c r="J242" s="25" t="s">
        <v>278</v>
      </c>
      <c r="L242" s="25" t="s">
        <v>278</v>
      </c>
      <c r="M242" s="25" t="s">
        <v>276</v>
      </c>
      <c r="N242" s="25" t="s">
        <v>619</v>
      </c>
      <c r="O242" s="25" t="s">
        <v>276</v>
      </c>
      <c r="P242" s="25" t="s">
        <v>618</v>
      </c>
      <c r="Q242" s="25" t="s">
        <v>758</v>
      </c>
      <c r="R242" s="25" t="s">
        <v>141</v>
      </c>
      <c r="S242" s="25" t="s">
        <v>616</v>
      </c>
      <c r="T242" s="25" t="s">
        <v>11</v>
      </c>
      <c r="U242" s="25" t="s">
        <v>273</v>
      </c>
      <c r="V242" s="25" t="s">
        <v>86</v>
      </c>
      <c r="W242" s="25" t="s">
        <v>271</v>
      </c>
      <c r="Y242" s="25" t="s">
        <v>755</v>
      </c>
      <c r="Z242" s="25" t="s">
        <v>270</v>
      </c>
      <c r="AA242" s="25" t="s">
        <v>114</v>
      </c>
      <c r="AB242" s="25" t="s">
        <v>114</v>
      </c>
      <c r="AC242" s="25" t="s">
        <v>615</v>
      </c>
      <c r="AD242" s="25" t="s">
        <v>757</v>
      </c>
      <c r="AE242" s="25" t="s">
        <v>613</v>
      </c>
      <c r="AF242" s="25" t="s">
        <v>283</v>
      </c>
      <c r="AG242" s="25" t="s">
        <v>282</v>
      </c>
      <c r="AH242" s="25" t="s">
        <v>265</v>
      </c>
      <c r="AI242" s="25" t="s">
        <v>763</v>
      </c>
      <c r="AJ242" s="25" t="s">
        <v>264</v>
      </c>
      <c r="AL242" s="25">
        <v>5</v>
      </c>
      <c r="AM242" s="25" t="s">
        <v>85</v>
      </c>
      <c r="AN242" s="25" t="s">
        <v>611</v>
      </c>
      <c r="AO242" s="25" t="s">
        <v>85</v>
      </c>
      <c r="AP242" s="25" t="s">
        <v>755</v>
      </c>
      <c r="AQ242" s="25" t="s">
        <v>609</v>
      </c>
      <c r="AR242" s="25">
        <v>324</v>
      </c>
      <c r="AS242" s="25">
        <v>2050</v>
      </c>
      <c r="AU242" s="25">
        <v>12.2</v>
      </c>
      <c r="AV242" s="25">
        <v>5.8</v>
      </c>
      <c r="BB242" s="25">
        <v>210</v>
      </c>
      <c r="BH242" s="25" t="s">
        <v>260</v>
      </c>
      <c r="BI242" s="25">
        <v>1</v>
      </c>
    </row>
    <row r="243" spans="1:61" x14ac:dyDescent="0.55000000000000004">
      <c r="A243" s="25" t="s">
        <v>621</v>
      </c>
      <c r="B243" s="25" t="s">
        <v>620</v>
      </c>
      <c r="C243" s="25" t="s">
        <v>29</v>
      </c>
      <c r="D243" s="25" t="s">
        <v>276</v>
      </c>
      <c r="E243" s="25" t="s">
        <v>276</v>
      </c>
      <c r="F243" s="25" t="s">
        <v>276</v>
      </c>
      <c r="G243" s="25" t="s">
        <v>276</v>
      </c>
      <c r="H243" s="25" t="s">
        <v>278</v>
      </c>
      <c r="J243" s="25" t="s">
        <v>278</v>
      </c>
      <c r="L243" s="25" t="s">
        <v>278</v>
      </c>
      <c r="M243" s="25" t="s">
        <v>276</v>
      </c>
      <c r="N243" s="25" t="s">
        <v>619</v>
      </c>
      <c r="O243" s="25" t="s">
        <v>276</v>
      </c>
      <c r="P243" s="25" t="s">
        <v>618</v>
      </c>
      <c r="Q243" s="25" t="s">
        <v>758</v>
      </c>
      <c r="R243" s="25" t="s">
        <v>141</v>
      </c>
      <c r="S243" s="25" t="s">
        <v>616</v>
      </c>
      <c r="T243" s="25" t="s">
        <v>11</v>
      </c>
      <c r="U243" s="25" t="s">
        <v>273</v>
      </c>
      <c r="V243" s="25" t="s">
        <v>86</v>
      </c>
      <c r="W243" s="25" t="s">
        <v>271</v>
      </c>
      <c r="Y243" s="25" t="s">
        <v>755</v>
      </c>
      <c r="Z243" s="25" t="s">
        <v>270</v>
      </c>
      <c r="AA243" s="25" t="s">
        <v>114</v>
      </c>
      <c r="AB243" s="25" t="s">
        <v>114</v>
      </c>
      <c r="AC243" s="25" t="s">
        <v>615</v>
      </c>
      <c r="AD243" s="25" t="s">
        <v>757</v>
      </c>
      <c r="AE243" s="25" t="s">
        <v>613</v>
      </c>
      <c r="AF243" s="25" t="s">
        <v>414</v>
      </c>
      <c r="AG243" s="25" t="s">
        <v>413</v>
      </c>
      <c r="AH243" s="25" t="s">
        <v>265</v>
      </c>
      <c r="AI243" s="25" t="s">
        <v>762</v>
      </c>
      <c r="AJ243" s="25" t="s">
        <v>264</v>
      </c>
      <c r="AL243" s="25">
        <v>50</v>
      </c>
      <c r="AM243" s="25" t="s">
        <v>85</v>
      </c>
      <c r="AN243" s="25" t="s">
        <v>611</v>
      </c>
      <c r="AO243" s="25" t="s">
        <v>85</v>
      </c>
      <c r="AP243" s="25" t="s">
        <v>755</v>
      </c>
      <c r="AQ243" s="25" t="s">
        <v>609</v>
      </c>
      <c r="AR243" s="25">
        <v>325</v>
      </c>
      <c r="AS243" s="25">
        <v>2390</v>
      </c>
      <c r="AU243" s="25">
        <v>90.6</v>
      </c>
      <c r="BH243" s="25" t="s">
        <v>260</v>
      </c>
      <c r="BI243" s="25">
        <v>1</v>
      </c>
    </row>
    <row r="244" spans="1:61" x14ac:dyDescent="0.55000000000000004">
      <c r="A244" s="25" t="s">
        <v>621</v>
      </c>
      <c r="B244" s="25" t="s">
        <v>620</v>
      </c>
      <c r="C244" s="25" t="s">
        <v>29</v>
      </c>
      <c r="D244" s="25" t="s">
        <v>276</v>
      </c>
      <c r="E244" s="25" t="s">
        <v>276</v>
      </c>
      <c r="F244" s="25" t="s">
        <v>276</v>
      </c>
      <c r="G244" s="25" t="s">
        <v>276</v>
      </c>
      <c r="H244" s="25" t="s">
        <v>278</v>
      </c>
      <c r="J244" s="25" t="s">
        <v>278</v>
      </c>
      <c r="L244" s="25" t="s">
        <v>278</v>
      </c>
      <c r="M244" s="25" t="s">
        <v>276</v>
      </c>
      <c r="N244" s="25" t="s">
        <v>619</v>
      </c>
      <c r="O244" s="25" t="s">
        <v>276</v>
      </c>
      <c r="P244" s="25" t="s">
        <v>618</v>
      </c>
      <c r="Q244" s="25" t="s">
        <v>758</v>
      </c>
      <c r="R244" s="25" t="s">
        <v>141</v>
      </c>
      <c r="S244" s="25" t="s">
        <v>616</v>
      </c>
      <c r="T244" s="25" t="s">
        <v>11</v>
      </c>
      <c r="U244" s="25" t="s">
        <v>273</v>
      </c>
      <c r="V244" s="25" t="s">
        <v>86</v>
      </c>
      <c r="W244" s="25" t="s">
        <v>271</v>
      </c>
      <c r="Y244" s="25" t="s">
        <v>755</v>
      </c>
      <c r="Z244" s="25" t="s">
        <v>270</v>
      </c>
      <c r="AA244" s="25" t="s">
        <v>114</v>
      </c>
      <c r="AB244" s="25" t="s">
        <v>114</v>
      </c>
      <c r="AC244" s="25" t="s">
        <v>615</v>
      </c>
      <c r="AD244" s="25" t="s">
        <v>757</v>
      </c>
      <c r="AE244" s="25" t="s">
        <v>613</v>
      </c>
      <c r="AF244" s="25" t="s">
        <v>267</v>
      </c>
      <c r="AG244" s="25" t="s">
        <v>266</v>
      </c>
      <c r="AH244" s="25" t="s">
        <v>265</v>
      </c>
      <c r="AI244" s="25" t="s">
        <v>9</v>
      </c>
      <c r="AJ244" s="25" t="s">
        <v>264</v>
      </c>
      <c r="AL244" s="25">
        <v>5</v>
      </c>
      <c r="AM244" s="25" t="s">
        <v>85</v>
      </c>
      <c r="AN244" s="25" t="s">
        <v>611</v>
      </c>
      <c r="AO244" s="25" t="s">
        <v>85</v>
      </c>
      <c r="AP244" s="25" t="s">
        <v>755</v>
      </c>
      <c r="AQ244" s="25" t="s">
        <v>609</v>
      </c>
      <c r="AR244" s="25">
        <v>326</v>
      </c>
      <c r="AS244" s="25">
        <v>3390</v>
      </c>
      <c r="AU244" s="25">
        <v>15.7</v>
      </c>
      <c r="AV244" s="25">
        <v>4.2</v>
      </c>
      <c r="BB244" s="25">
        <v>309</v>
      </c>
      <c r="BH244" s="25" t="s">
        <v>260</v>
      </c>
      <c r="BI244" s="25">
        <v>1</v>
      </c>
    </row>
    <row r="245" spans="1:61" x14ac:dyDescent="0.55000000000000004">
      <c r="A245" s="25" t="s">
        <v>621</v>
      </c>
      <c r="B245" s="25" t="s">
        <v>620</v>
      </c>
      <c r="C245" s="25" t="s">
        <v>29</v>
      </c>
      <c r="D245" s="25" t="s">
        <v>276</v>
      </c>
      <c r="E245" s="25" t="s">
        <v>276</v>
      </c>
      <c r="F245" s="25" t="s">
        <v>276</v>
      </c>
      <c r="G245" s="25" t="s">
        <v>276</v>
      </c>
      <c r="H245" s="25" t="s">
        <v>278</v>
      </c>
      <c r="J245" s="25" t="s">
        <v>278</v>
      </c>
      <c r="L245" s="25" t="s">
        <v>278</v>
      </c>
      <c r="M245" s="25" t="s">
        <v>276</v>
      </c>
      <c r="N245" s="25" t="s">
        <v>619</v>
      </c>
      <c r="O245" s="25" t="s">
        <v>276</v>
      </c>
      <c r="P245" s="25" t="s">
        <v>618</v>
      </c>
      <c r="Q245" s="25" t="s">
        <v>758</v>
      </c>
      <c r="R245" s="25" t="s">
        <v>141</v>
      </c>
      <c r="S245" s="25" t="s">
        <v>616</v>
      </c>
      <c r="T245" s="25" t="s">
        <v>11</v>
      </c>
      <c r="U245" s="25" t="s">
        <v>273</v>
      </c>
      <c r="V245" s="25" t="s">
        <v>86</v>
      </c>
      <c r="W245" s="25" t="s">
        <v>271</v>
      </c>
      <c r="Y245" s="25" t="s">
        <v>755</v>
      </c>
      <c r="Z245" s="25" t="s">
        <v>270</v>
      </c>
      <c r="AA245" s="25" t="s">
        <v>114</v>
      </c>
      <c r="AB245" s="25" t="s">
        <v>114</v>
      </c>
      <c r="AC245" s="25" t="s">
        <v>615</v>
      </c>
      <c r="AD245" s="25" t="s">
        <v>757</v>
      </c>
      <c r="AE245" s="25" t="s">
        <v>613</v>
      </c>
      <c r="AF245" s="25" t="s">
        <v>352</v>
      </c>
      <c r="AG245" s="25" t="s">
        <v>625</v>
      </c>
      <c r="AH245" s="25" t="s">
        <v>265</v>
      </c>
      <c r="AI245" s="25" t="s">
        <v>761</v>
      </c>
      <c r="AJ245" s="25" t="s">
        <v>264</v>
      </c>
      <c r="AL245" s="25">
        <v>5</v>
      </c>
      <c r="AM245" s="25" t="s">
        <v>85</v>
      </c>
      <c r="AN245" s="25" t="s">
        <v>611</v>
      </c>
      <c r="AO245" s="25" t="s">
        <v>85</v>
      </c>
      <c r="AP245" s="25" t="s">
        <v>755</v>
      </c>
      <c r="AQ245" s="25" t="s">
        <v>609</v>
      </c>
      <c r="AR245" s="25">
        <v>327</v>
      </c>
      <c r="AS245" s="25">
        <v>481</v>
      </c>
      <c r="AU245" s="25">
        <v>6.56</v>
      </c>
      <c r="AV245" s="25">
        <v>4.4000000000000004</v>
      </c>
      <c r="BB245" s="25">
        <v>40</v>
      </c>
      <c r="BH245" s="25" t="s">
        <v>260</v>
      </c>
      <c r="BI245" s="25">
        <v>1</v>
      </c>
    </row>
    <row r="246" spans="1:61" x14ac:dyDescent="0.55000000000000004">
      <c r="A246" s="25" t="s">
        <v>621</v>
      </c>
      <c r="B246" s="25" t="s">
        <v>620</v>
      </c>
      <c r="C246" s="25" t="s">
        <v>29</v>
      </c>
      <c r="D246" s="25" t="s">
        <v>276</v>
      </c>
      <c r="E246" s="25" t="s">
        <v>276</v>
      </c>
      <c r="F246" s="25" t="s">
        <v>276</v>
      </c>
      <c r="G246" s="25" t="s">
        <v>276</v>
      </c>
      <c r="H246" s="25" t="s">
        <v>278</v>
      </c>
      <c r="J246" s="25" t="s">
        <v>278</v>
      </c>
      <c r="L246" s="25" t="s">
        <v>278</v>
      </c>
      <c r="M246" s="25" t="s">
        <v>276</v>
      </c>
      <c r="N246" s="25" t="s">
        <v>619</v>
      </c>
      <c r="O246" s="25" t="s">
        <v>276</v>
      </c>
      <c r="P246" s="25" t="s">
        <v>618</v>
      </c>
      <c r="Q246" s="25" t="s">
        <v>758</v>
      </c>
      <c r="R246" s="25" t="s">
        <v>141</v>
      </c>
      <c r="S246" s="25" t="s">
        <v>616</v>
      </c>
      <c r="T246" s="25" t="s">
        <v>11</v>
      </c>
      <c r="U246" s="25" t="s">
        <v>273</v>
      </c>
      <c r="V246" s="25" t="s">
        <v>86</v>
      </c>
      <c r="W246" s="25" t="s">
        <v>271</v>
      </c>
      <c r="Y246" s="25" t="s">
        <v>755</v>
      </c>
      <c r="Z246" s="25" t="s">
        <v>270</v>
      </c>
      <c r="AA246" s="25" t="s">
        <v>114</v>
      </c>
      <c r="AB246" s="25" t="s">
        <v>114</v>
      </c>
      <c r="AC246" s="25" t="s">
        <v>615</v>
      </c>
      <c r="AD246" s="25" t="s">
        <v>757</v>
      </c>
      <c r="AE246" s="25" t="s">
        <v>613</v>
      </c>
      <c r="AF246" s="25" t="s">
        <v>300</v>
      </c>
      <c r="AG246" s="25" t="s">
        <v>415</v>
      </c>
      <c r="AH246" s="25" t="s">
        <v>265</v>
      </c>
      <c r="AI246" s="25" t="s">
        <v>760</v>
      </c>
      <c r="AJ246" s="25" t="s">
        <v>264</v>
      </c>
      <c r="AL246" s="25">
        <v>5</v>
      </c>
      <c r="AM246" s="25" t="s">
        <v>85</v>
      </c>
      <c r="AN246" s="25" t="s">
        <v>611</v>
      </c>
      <c r="AO246" s="25" t="s">
        <v>85</v>
      </c>
      <c r="AP246" s="25" t="s">
        <v>755</v>
      </c>
      <c r="AQ246" s="25" t="s">
        <v>609</v>
      </c>
      <c r="AR246" s="25">
        <v>328</v>
      </c>
      <c r="AS246" s="25">
        <v>388</v>
      </c>
      <c r="AU246" s="25">
        <v>6.5</v>
      </c>
      <c r="AV246" s="25">
        <v>3.3</v>
      </c>
      <c r="BB246" s="25">
        <v>27.6</v>
      </c>
      <c r="BH246" s="25" t="s">
        <v>260</v>
      </c>
      <c r="BI246" s="25">
        <v>1</v>
      </c>
    </row>
    <row r="247" spans="1:61" x14ac:dyDescent="0.55000000000000004">
      <c r="A247" s="25" t="s">
        <v>621</v>
      </c>
      <c r="B247" s="25" t="s">
        <v>620</v>
      </c>
      <c r="C247" s="25" t="s">
        <v>29</v>
      </c>
      <c r="D247" s="25" t="s">
        <v>276</v>
      </c>
      <c r="E247" s="25" t="s">
        <v>276</v>
      </c>
      <c r="F247" s="25" t="s">
        <v>276</v>
      </c>
      <c r="G247" s="25" t="s">
        <v>276</v>
      </c>
      <c r="H247" s="25" t="s">
        <v>278</v>
      </c>
      <c r="J247" s="25" t="s">
        <v>278</v>
      </c>
      <c r="L247" s="25" t="s">
        <v>278</v>
      </c>
      <c r="M247" s="25" t="s">
        <v>276</v>
      </c>
      <c r="N247" s="25" t="s">
        <v>619</v>
      </c>
      <c r="O247" s="25" t="s">
        <v>276</v>
      </c>
      <c r="P247" s="25" t="s">
        <v>618</v>
      </c>
      <c r="Q247" s="25" t="s">
        <v>758</v>
      </c>
      <c r="R247" s="25" t="s">
        <v>141</v>
      </c>
      <c r="S247" s="25" t="s">
        <v>616</v>
      </c>
      <c r="T247" s="25" t="s">
        <v>11</v>
      </c>
      <c r="U247" s="25" t="s">
        <v>273</v>
      </c>
      <c r="V247" s="25" t="s">
        <v>86</v>
      </c>
      <c r="W247" s="25" t="s">
        <v>271</v>
      </c>
      <c r="Y247" s="25" t="s">
        <v>755</v>
      </c>
      <c r="Z247" s="25" t="s">
        <v>270</v>
      </c>
      <c r="AA247" s="25" t="s">
        <v>114</v>
      </c>
      <c r="AB247" s="25" t="s">
        <v>114</v>
      </c>
      <c r="AC247" s="25" t="s">
        <v>615</v>
      </c>
      <c r="AD247" s="25" t="s">
        <v>757</v>
      </c>
      <c r="AE247" s="25" t="s">
        <v>613</v>
      </c>
      <c r="AF247" s="25" t="s">
        <v>315</v>
      </c>
      <c r="AG247" s="25" t="s">
        <v>568</v>
      </c>
      <c r="AH247" s="25" t="s">
        <v>265</v>
      </c>
      <c r="AI247" s="25" t="s">
        <v>759</v>
      </c>
      <c r="AJ247" s="25" t="s">
        <v>264</v>
      </c>
      <c r="AL247" s="25">
        <v>5</v>
      </c>
      <c r="AM247" s="25" t="s">
        <v>85</v>
      </c>
      <c r="AN247" s="25" t="s">
        <v>611</v>
      </c>
      <c r="AO247" s="25" t="s">
        <v>85</v>
      </c>
      <c r="AP247" s="25" t="s">
        <v>755</v>
      </c>
      <c r="AQ247" s="25" t="s">
        <v>609</v>
      </c>
      <c r="AR247" s="25">
        <v>329</v>
      </c>
      <c r="AS247" s="25">
        <v>27.5</v>
      </c>
      <c r="AU247" s="25">
        <v>5.95</v>
      </c>
      <c r="BH247" s="25" t="s">
        <v>260</v>
      </c>
      <c r="BI247" s="25">
        <v>1</v>
      </c>
    </row>
    <row r="248" spans="1:61" x14ac:dyDescent="0.55000000000000004">
      <c r="A248" s="25" t="s">
        <v>621</v>
      </c>
      <c r="B248" s="25" t="s">
        <v>620</v>
      </c>
      <c r="C248" s="25" t="s">
        <v>29</v>
      </c>
      <c r="D248" s="25" t="s">
        <v>276</v>
      </c>
      <c r="E248" s="25" t="s">
        <v>276</v>
      </c>
      <c r="F248" s="25" t="s">
        <v>276</v>
      </c>
      <c r="G248" s="25" t="s">
        <v>276</v>
      </c>
      <c r="H248" s="25" t="s">
        <v>278</v>
      </c>
      <c r="J248" s="25" t="s">
        <v>278</v>
      </c>
      <c r="L248" s="25" t="s">
        <v>278</v>
      </c>
      <c r="M248" s="25" t="s">
        <v>276</v>
      </c>
      <c r="N248" s="25" t="s">
        <v>619</v>
      </c>
      <c r="O248" s="25" t="s">
        <v>276</v>
      </c>
      <c r="P248" s="25" t="s">
        <v>618</v>
      </c>
      <c r="Q248" s="25" t="s">
        <v>758</v>
      </c>
      <c r="R248" s="25" t="s">
        <v>141</v>
      </c>
      <c r="S248" s="25" t="s">
        <v>616</v>
      </c>
      <c r="T248" s="25" t="s">
        <v>11</v>
      </c>
      <c r="U248" s="25" t="s">
        <v>273</v>
      </c>
      <c r="V248" s="25" t="s">
        <v>86</v>
      </c>
      <c r="W248" s="25" t="s">
        <v>271</v>
      </c>
      <c r="Y248" s="25" t="s">
        <v>755</v>
      </c>
      <c r="Z248" s="25" t="s">
        <v>270</v>
      </c>
      <c r="AA248" s="25" t="s">
        <v>114</v>
      </c>
      <c r="AB248" s="25" t="s">
        <v>114</v>
      </c>
      <c r="AC248" s="25" t="s">
        <v>615</v>
      </c>
      <c r="AD248" s="25" t="s">
        <v>757</v>
      </c>
      <c r="AE248" s="25" t="s">
        <v>613</v>
      </c>
      <c r="AF248" s="25" t="s">
        <v>339</v>
      </c>
      <c r="AG248" s="25" t="s">
        <v>416</v>
      </c>
      <c r="AH248" s="25" t="s">
        <v>265</v>
      </c>
      <c r="AI248" s="25" t="s">
        <v>756</v>
      </c>
      <c r="AJ248" s="25" t="s">
        <v>264</v>
      </c>
      <c r="AL248" s="25">
        <v>8</v>
      </c>
      <c r="AM248" s="25" t="s">
        <v>85</v>
      </c>
      <c r="AN248" s="25" t="s">
        <v>611</v>
      </c>
      <c r="AO248" s="25" t="s">
        <v>85</v>
      </c>
      <c r="AP248" s="25" t="s">
        <v>755</v>
      </c>
      <c r="AQ248" s="25" t="s">
        <v>609</v>
      </c>
      <c r="AR248" s="25">
        <v>330</v>
      </c>
      <c r="AS248" s="25">
        <v>373</v>
      </c>
      <c r="AU248" s="25">
        <v>9.2200000000000006</v>
      </c>
      <c r="AV248" s="25">
        <v>4.0999999999999996</v>
      </c>
      <c r="BB248" s="25">
        <v>19</v>
      </c>
      <c r="BH248" s="25" t="s">
        <v>260</v>
      </c>
      <c r="BI248" s="25">
        <v>1</v>
      </c>
    </row>
    <row r="249" spans="1:61" x14ac:dyDescent="0.55000000000000004">
      <c r="A249" s="25" t="s">
        <v>608</v>
      </c>
      <c r="B249" s="25" t="s">
        <v>607</v>
      </c>
      <c r="C249" s="25" t="s">
        <v>114</v>
      </c>
      <c r="D249" s="25" t="s">
        <v>276</v>
      </c>
      <c r="E249" s="25" t="s">
        <v>276</v>
      </c>
      <c r="F249" s="25" t="s">
        <v>276</v>
      </c>
      <c r="G249" s="25" t="s">
        <v>276</v>
      </c>
      <c r="H249" s="25" t="s">
        <v>278</v>
      </c>
      <c r="J249" s="25" t="s">
        <v>278</v>
      </c>
      <c r="L249" s="25" t="s">
        <v>276</v>
      </c>
      <c r="M249" s="25" t="s">
        <v>276</v>
      </c>
      <c r="N249" s="25" t="s">
        <v>606</v>
      </c>
      <c r="O249" s="25" t="s">
        <v>278</v>
      </c>
      <c r="P249" s="25" t="s">
        <v>605</v>
      </c>
      <c r="Q249" s="25" t="s">
        <v>754</v>
      </c>
      <c r="R249" s="25" t="s">
        <v>38</v>
      </c>
      <c r="S249" s="25" t="s">
        <v>603</v>
      </c>
      <c r="T249" s="25" t="s">
        <v>37</v>
      </c>
      <c r="U249" s="25" t="s">
        <v>74</v>
      </c>
      <c r="V249" s="25" t="s">
        <v>86</v>
      </c>
      <c r="W249" s="25" t="s">
        <v>271</v>
      </c>
      <c r="Y249" s="25" t="s">
        <v>9</v>
      </c>
      <c r="Z249" s="25" t="s">
        <v>270</v>
      </c>
      <c r="AA249" s="25" t="s">
        <v>95</v>
      </c>
      <c r="AB249" s="25" t="s">
        <v>95</v>
      </c>
      <c r="AC249" s="25" t="s">
        <v>465</v>
      </c>
      <c r="AD249" s="25" t="s">
        <v>602</v>
      </c>
      <c r="AE249" s="25" t="s">
        <v>601</v>
      </c>
      <c r="AF249" s="25" t="s">
        <v>300</v>
      </c>
      <c r="AG249" s="25" t="s">
        <v>299</v>
      </c>
      <c r="AH249" s="25" t="s">
        <v>265</v>
      </c>
      <c r="AI249" s="25" t="s">
        <v>9</v>
      </c>
      <c r="AJ249" s="25" t="s">
        <v>492</v>
      </c>
      <c r="AM249" s="25" t="s">
        <v>13</v>
      </c>
      <c r="AN249" s="25" t="s">
        <v>578</v>
      </c>
      <c r="AO249" s="25" t="s">
        <v>13</v>
      </c>
      <c r="AP249" s="25" t="s">
        <v>9</v>
      </c>
      <c r="AQ249" s="25" t="s">
        <v>600</v>
      </c>
      <c r="AR249" s="25">
        <v>258</v>
      </c>
      <c r="BH249" s="25" t="s">
        <v>753</v>
      </c>
      <c r="BI249" s="25">
        <v>1</v>
      </c>
    </row>
    <row r="250" spans="1:61" x14ac:dyDescent="0.55000000000000004">
      <c r="A250" s="25" t="s">
        <v>608</v>
      </c>
      <c r="B250" s="25" t="s">
        <v>607</v>
      </c>
      <c r="C250" s="25" t="s">
        <v>114</v>
      </c>
      <c r="D250" s="25" t="s">
        <v>276</v>
      </c>
      <c r="E250" s="25" t="s">
        <v>276</v>
      </c>
      <c r="F250" s="25" t="s">
        <v>276</v>
      </c>
      <c r="G250" s="25" t="s">
        <v>276</v>
      </c>
      <c r="H250" s="25" t="s">
        <v>278</v>
      </c>
      <c r="J250" s="25" t="s">
        <v>278</v>
      </c>
      <c r="L250" s="25" t="s">
        <v>276</v>
      </c>
      <c r="M250" s="25" t="s">
        <v>276</v>
      </c>
      <c r="N250" s="25" t="s">
        <v>606</v>
      </c>
      <c r="O250" s="25" t="s">
        <v>278</v>
      </c>
      <c r="P250" s="25" t="s">
        <v>605</v>
      </c>
      <c r="Q250" s="25" t="s">
        <v>751</v>
      </c>
      <c r="R250" s="25" t="s">
        <v>38</v>
      </c>
      <c r="S250" s="25" t="s">
        <v>603</v>
      </c>
      <c r="T250" s="25" t="s">
        <v>37</v>
      </c>
      <c r="U250" s="25" t="s">
        <v>74</v>
      </c>
      <c r="V250" s="25" t="s">
        <v>86</v>
      </c>
      <c r="W250" s="25" t="s">
        <v>271</v>
      </c>
      <c r="Y250" s="25" t="s">
        <v>9</v>
      </c>
      <c r="Z250" s="25" t="s">
        <v>270</v>
      </c>
      <c r="AA250" s="25" t="s">
        <v>95</v>
      </c>
      <c r="AB250" s="25" t="s">
        <v>95</v>
      </c>
      <c r="AC250" s="25" t="s">
        <v>465</v>
      </c>
      <c r="AD250" s="25" t="s">
        <v>602</v>
      </c>
      <c r="AE250" s="25" t="s">
        <v>601</v>
      </c>
      <c r="AF250" s="25" t="s">
        <v>300</v>
      </c>
      <c r="AG250" s="25" t="s">
        <v>299</v>
      </c>
      <c r="AH250" s="25" t="s">
        <v>265</v>
      </c>
      <c r="AI250" s="25" t="s">
        <v>9</v>
      </c>
      <c r="AJ250" s="25" t="s">
        <v>492</v>
      </c>
      <c r="AM250" s="25" t="s">
        <v>13</v>
      </c>
      <c r="AN250" s="25" t="s">
        <v>578</v>
      </c>
      <c r="AO250" s="25" t="s">
        <v>13</v>
      </c>
      <c r="AP250" s="25" t="s">
        <v>9</v>
      </c>
      <c r="AQ250" s="25" t="s">
        <v>600</v>
      </c>
      <c r="AR250" s="25">
        <v>264</v>
      </c>
      <c r="BH250" s="25" t="s">
        <v>752</v>
      </c>
      <c r="BI250" s="25">
        <v>1</v>
      </c>
    </row>
    <row r="251" spans="1:61" x14ac:dyDescent="0.55000000000000004">
      <c r="A251" s="25" t="s">
        <v>608</v>
      </c>
      <c r="B251" s="25" t="s">
        <v>607</v>
      </c>
      <c r="C251" s="25" t="s">
        <v>114</v>
      </c>
      <c r="D251" s="25" t="s">
        <v>276</v>
      </c>
      <c r="E251" s="25" t="s">
        <v>276</v>
      </c>
      <c r="F251" s="25" t="s">
        <v>276</v>
      </c>
      <c r="G251" s="25" t="s">
        <v>276</v>
      </c>
      <c r="H251" s="25" t="s">
        <v>278</v>
      </c>
      <c r="J251" s="25" t="s">
        <v>278</v>
      </c>
      <c r="L251" s="25" t="s">
        <v>276</v>
      </c>
      <c r="M251" s="25" t="s">
        <v>276</v>
      </c>
      <c r="N251" s="25" t="s">
        <v>606</v>
      </c>
      <c r="O251" s="25" t="s">
        <v>278</v>
      </c>
      <c r="P251" s="25" t="s">
        <v>605</v>
      </c>
      <c r="Q251" s="25" t="s">
        <v>751</v>
      </c>
      <c r="R251" s="25" t="s">
        <v>38</v>
      </c>
      <c r="S251" s="25" t="s">
        <v>603</v>
      </c>
      <c r="T251" s="25" t="s">
        <v>37</v>
      </c>
      <c r="U251" s="25" t="s">
        <v>74</v>
      </c>
      <c r="V251" s="25" t="s">
        <v>86</v>
      </c>
      <c r="W251" s="25" t="s">
        <v>271</v>
      </c>
      <c r="Y251" s="25" t="s">
        <v>9</v>
      </c>
      <c r="Z251" s="25" t="s">
        <v>270</v>
      </c>
      <c r="AA251" s="25" t="s">
        <v>95</v>
      </c>
      <c r="AB251" s="25" t="s">
        <v>95</v>
      </c>
      <c r="AC251" s="25" t="s">
        <v>465</v>
      </c>
      <c r="AD251" s="25" t="s">
        <v>602</v>
      </c>
      <c r="AE251" s="25" t="s">
        <v>601</v>
      </c>
      <c r="AF251" s="25" t="s">
        <v>339</v>
      </c>
      <c r="AG251" s="25" t="s">
        <v>629</v>
      </c>
      <c r="AH251" s="25" t="s">
        <v>265</v>
      </c>
      <c r="AI251" s="25" t="s">
        <v>9</v>
      </c>
      <c r="AJ251" s="25" t="s">
        <v>492</v>
      </c>
      <c r="AM251" s="25" t="s">
        <v>13</v>
      </c>
      <c r="AN251" s="25" t="s">
        <v>578</v>
      </c>
      <c r="AO251" s="25" t="s">
        <v>13</v>
      </c>
      <c r="AP251" s="25" t="s">
        <v>9</v>
      </c>
      <c r="AQ251" s="25" t="s">
        <v>600</v>
      </c>
      <c r="AR251" s="25">
        <v>265</v>
      </c>
      <c r="BH251" s="25" t="s">
        <v>750</v>
      </c>
      <c r="BI251" s="25">
        <v>1</v>
      </c>
    </row>
    <row r="252" spans="1:61" x14ac:dyDescent="0.55000000000000004">
      <c r="A252" s="25" t="s">
        <v>660</v>
      </c>
      <c r="B252" s="25" t="s">
        <v>659</v>
      </c>
      <c r="C252" s="25" t="s">
        <v>24</v>
      </c>
      <c r="D252" s="25" t="s">
        <v>276</v>
      </c>
      <c r="E252" s="25" t="s">
        <v>276</v>
      </c>
      <c r="F252" s="25" t="s">
        <v>276</v>
      </c>
      <c r="G252" s="25" t="s">
        <v>276</v>
      </c>
      <c r="H252" s="25" t="s">
        <v>278</v>
      </c>
      <c r="J252" s="25" t="s">
        <v>276</v>
      </c>
      <c r="K252" s="25" t="s">
        <v>278</v>
      </c>
      <c r="L252" s="25" t="s">
        <v>278</v>
      </c>
      <c r="M252" s="25" t="s">
        <v>276</v>
      </c>
      <c r="N252" s="25" t="s">
        <v>658</v>
      </c>
      <c r="O252" s="25" t="s">
        <v>278</v>
      </c>
      <c r="P252" s="25" t="s">
        <v>86</v>
      </c>
      <c r="Q252" s="25" t="s">
        <v>749</v>
      </c>
      <c r="R252" s="25" t="s">
        <v>498</v>
      </c>
      <c r="T252" s="25" t="s">
        <v>53</v>
      </c>
      <c r="U252" s="25" t="s">
        <v>427</v>
      </c>
      <c r="V252" s="25" t="s">
        <v>86</v>
      </c>
      <c r="W252" s="25" t="s">
        <v>271</v>
      </c>
      <c r="Y252" s="25" t="s">
        <v>9</v>
      </c>
      <c r="Z252" s="25" t="s">
        <v>270</v>
      </c>
      <c r="AA252" s="25" t="s">
        <v>114</v>
      </c>
      <c r="AB252" s="25" t="s">
        <v>24</v>
      </c>
      <c r="AC252" s="25" t="s">
        <v>656</v>
      </c>
      <c r="AD252" s="25" t="s">
        <v>748</v>
      </c>
      <c r="AE252" s="25" t="s">
        <v>654</v>
      </c>
      <c r="AF252" s="25" t="s">
        <v>283</v>
      </c>
      <c r="AG252" s="25" t="s">
        <v>282</v>
      </c>
      <c r="AH252" s="25" t="s">
        <v>265</v>
      </c>
      <c r="AI252" s="25" t="s">
        <v>9</v>
      </c>
      <c r="AJ252" s="25" t="s">
        <v>264</v>
      </c>
      <c r="AM252" s="25" t="s">
        <v>652</v>
      </c>
      <c r="AN252" s="25" t="s">
        <v>653</v>
      </c>
      <c r="AO252" s="25" t="s">
        <v>652</v>
      </c>
      <c r="AP252" s="25" t="s">
        <v>398</v>
      </c>
      <c r="AQ252" s="25" t="s">
        <v>651</v>
      </c>
      <c r="AR252" s="25">
        <v>469</v>
      </c>
      <c r="AT252" s="25">
        <v>0.8</v>
      </c>
      <c r="BH252" s="25" t="s">
        <v>260</v>
      </c>
      <c r="BI252" s="25">
        <v>1</v>
      </c>
    </row>
    <row r="253" spans="1:61" x14ac:dyDescent="0.55000000000000004">
      <c r="A253" s="25" t="s">
        <v>660</v>
      </c>
      <c r="B253" s="25" t="s">
        <v>659</v>
      </c>
      <c r="C253" s="25" t="s">
        <v>24</v>
      </c>
      <c r="D253" s="25" t="s">
        <v>276</v>
      </c>
      <c r="E253" s="25" t="s">
        <v>276</v>
      </c>
      <c r="F253" s="25" t="s">
        <v>276</v>
      </c>
      <c r="G253" s="25" t="s">
        <v>276</v>
      </c>
      <c r="H253" s="25" t="s">
        <v>278</v>
      </c>
      <c r="J253" s="25" t="s">
        <v>276</v>
      </c>
      <c r="K253" s="25" t="s">
        <v>278</v>
      </c>
      <c r="L253" s="25" t="s">
        <v>278</v>
      </c>
      <c r="M253" s="25" t="s">
        <v>276</v>
      </c>
      <c r="N253" s="25" t="s">
        <v>658</v>
      </c>
      <c r="O253" s="25" t="s">
        <v>278</v>
      </c>
      <c r="P253" s="25" t="s">
        <v>86</v>
      </c>
      <c r="Q253" s="25" t="s">
        <v>749</v>
      </c>
      <c r="R253" s="25" t="s">
        <v>498</v>
      </c>
      <c r="T253" s="25" t="s">
        <v>53</v>
      </c>
      <c r="U253" s="25" t="s">
        <v>427</v>
      </c>
      <c r="V253" s="25" t="s">
        <v>86</v>
      </c>
      <c r="W253" s="25" t="s">
        <v>271</v>
      </c>
      <c r="Y253" s="25" t="s">
        <v>9</v>
      </c>
      <c r="Z253" s="25" t="s">
        <v>270</v>
      </c>
      <c r="AA253" s="25" t="s">
        <v>114</v>
      </c>
      <c r="AB253" s="25" t="s">
        <v>24</v>
      </c>
      <c r="AC253" s="25" t="s">
        <v>656</v>
      </c>
      <c r="AD253" s="25" t="s">
        <v>748</v>
      </c>
      <c r="AE253" s="25" t="s">
        <v>654</v>
      </c>
      <c r="AF253" s="25" t="s">
        <v>414</v>
      </c>
      <c r="AG253" s="25" t="s">
        <v>413</v>
      </c>
      <c r="AH253" s="25" t="s">
        <v>265</v>
      </c>
      <c r="AI253" s="25" t="s">
        <v>9</v>
      </c>
      <c r="AJ253" s="25" t="s">
        <v>264</v>
      </c>
      <c r="AM253" s="25" t="s">
        <v>652</v>
      </c>
      <c r="AN253" s="25" t="s">
        <v>653</v>
      </c>
      <c r="AO253" s="25" t="s">
        <v>652</v>
      </c>
      <c r="AP253" s="25" t="s">
        <v>398</v>
      </c>
      <c r="AQ253" s="25" t="s">
        <v>651</v>
      </c>
      <c r="AR253" s="25">
        <v>471</v>
      </c>
      <c r="AT253" s="25">
        <v>1.1000000000000001</v>
      </c>
      <c r="BH253" s="25" t="s">
        <v>260</v>
      </c>
      <c r="BI253" s="25">
        <v>1</v>
      </c>
    </row>
    <row r="254" spans="1:61" x14ac:dyDescent="0.55000000000000004">
      <c r="A254" s="25" t="s">
        <v>660</v>
      </c>
      <c r="B254" s="25" t="s">
        <v>659</v>
      </c>
      <c r="C254" s="25" t="s">
        <v>24</v>
      </c>
      <c r="D254" s="25" t="s">
        <v>276</v>
      </c>
      <c r="E254" s="25" t="s">
        <v>276</v>
      </c>
      <c r="F254" s="25" t="s">
        <v>276</v>
      </c>
      <c r="G254" s="25" t="s">
        <v>276</v>
      </c>
      <c r="H254" s="25" t="s">
        <v>278</v>
      </c>
      <c r="J254" s="25" t="s">
        <v>276</v>
      </c>
      <c r="K254" s="25" t="s">
        <v>278</v>
      </c>
      <c r="L254" s="25" t="s">
        <v>278</v>
      </c>
      <c r="M254" s="25" t="s">
        <v>276</v>
      </c>
      <c r="N254" s="25" t="s">
        <v>658</v>
      </c>
      <c r="O254" s="25" t="s">
        <v>278</v>
      </c>
      <c r="P254" s="25" t="s">
        <v>86</v>
      </c>
      <c r="Q254" s="25" t="s">
        <v>749</v>
      </c>
      <c r="R254" s="25" t="s">
        <v>498</v>
      </c>
      <c r="T254" s="25" t="s">
        <v>53</v>
      </c>
      <c r="U254" s="25" t="s">
        <v>427</v>
      </c>
      <c r="V254" s="25" t="s">
        <v>86</v>
      </c>
      <c r="W254" s="25" t="s">
        <v>271</v>
      </c>
      <c r="Y254" s="25" t="s">
        <v>9</v>
      </c>
      <c r="Z254" s="25" t="s">
        <v>270</v>
      </c>
      <c r="AA254" s="25" t="s">
        <v>114</v>
      </c>
      <c r="AB254" s="25" t="s">
        <v>24</v>
      </c>
      <c r="AC254" s="25" t="s">
        <v>656</v>
      </c>
      <c r="AD254" s="25" t="s">
        <v>748</v>
      </c>
      <c r="AE254" s="25" t="s">
        <v>654</v>
      </c>
      <c r="AF254" s="25" t="s">
        <v>267</v>
      </c>
      <c r="AG254" s="25" t="s">
        <v>266</v>
      </c>
      <c r="AH254" s="25" t="s">
        <v>265</v>
      </c>
      <c r="AI254" s="25" t="s">
        <v>9</v>
      </c>
      <c r="AJ254" s="25" t="s">
        <v>264</v>
      </c>
      <c r="AM254" s="25" t="s">
        <v>652</v>
      </c>
      <c r="AN254" s="25" t="s">
        <v>653</v>
      </c>
      <c r="AO254" s="25" t="s">
        <v>652</v>
      </c>
      <c r="AP254" s="25" t="s">
        <v>398</v>
      </c>
      <c r="AQ254" s="25" t="s">
        <v>651</v>
      </c>
      <c r="AR254" s="25">
        <v>472</v>
      </c>
      <c r="AT254" s="25">
        <v>2.2999999999999998</v>
      </c>
      <c r="BH254" s="25" t="s">
        <v>260</v>
      </c>
      <c r="BI254" s="25">
        <v>1</v>
      </c>
    </row>
    <row r="255" spans="1:61" x14ac:dyDescent="0.55000000000000004">
      <c r="A255" s="25" t="s">
        <v>660</v>
      </c>
      <c r="B255" s="25" t="s">
        <v>659</v>
      </c>
      <c r="C255" s="25" t="s">
        <v>24</v>
      </c>
      <c r="D255" s="25" t="s">
        <v>276</v>
      </c>
      <c r="E255" s="25" t="s">
        <v>276</v>
      </c>
      <c r="F255" s="25" t="s">
        <v>276</v>
      </c>
      <c r="G255" s="25" t="s">
        <v>276</v>
      </c>
      <c r="H255" s="25" t="s">
        <v>278</v>
      </c>
      <c r="J255" s="25" t="s">
        <v>276</v>
      </c>
      <c r="K255" s="25" t="s">
        <v>278</v>
      </c>
      <c r="L255" s="25" t="s">
        <v>278</v>
      </c>
      <c r="M255" s="25" t="s">
        <v>276</v>
      </c>
      <c r="N255" s="25" t="s">
        <v>658</v>
      </c>
      <c r="O255" s="25" t="s">
        <v>278</v>
      </c>
      <c r="P255" s="25" t="s">
        <v>86</v>
      </c>
      <c r="Q255" s="25" t="s">
        <v>747</v>
      </c>
      <c r="R255" s="25" t="s">
        <v>498</v>
      </c>
      <c r="T255" s="25" t="s">
        <v>53</v>
      </c>
      <c r="U255" s="25" t="s">
        <v>427</v>
      </c>
      <c r="V255" s="25" t="s">
        <v>86</v>
      </c>
      <c r="W255" s="25" t="s">
        <v>271</v>
      </c>
      <c r="Y255" s="25" t="s">
        <v>398</v>
      </c>
      <c r="Z255" s="25" t="s">
        <v>270</v>
      </c>
      <c r="AA255" s="25" t="s">
        <v>114</v>
      </c>
      <c r="AB255" s="25" t="s">
        <v>24</v>
      </c>
      <c r="AC255" s="25" t="s">
        <v>656</v>
      </c>
      <c r="AD255" s="25" t="s">
        <v>746</v>
      </c>
      <c r="AE255" s="25" t="s">
        <v>654</v>
      </c>
      <c r="AF255" s="25" t="s">
        <v>283</v>
      </c>
      <c r="AG255" s="25" t="s">
        <v>282</v>
      </c>
      <c r="AH255" s="25" t="s">
        <v>265</v>
      </c>
      <c r="AI255" s="25" t="s">
        <v>9</v>
      </c>
      <c r="AJ255" s="25" t="s">
        <v>492</v>
      </c>
      <c r="AM255" s="25" t="s">
        <v>652</v>
      </c>
      <c r="AN255" s="25" t="s">
        <v>653</v>
      </c>
      <c r="AO255" s="25" t="s">
        <v>652</v>
      </c>
      <c r="AP255" s="25" t="s">
        <v>398</v>
      </c>
      <c r="AQ255" s="25" t="s">
        <v>651</v>
      </c>
      <c r="AR255" s="25">
        <v>473</v>
      </c>
      <c r="AT255" s="25">
        <v>0.5</v>
      </c>
      <c r="AX255" s="25">
        <v>1.2</v>
      </c>
      <c r="BH255" s="25" t="s">
        <v>260</v>
      </c>
      <c r="BI255" s="25">
        <v>1</v>
      </c>
    </row>
    <row r="256" spans="1:61" x14ac:dyDescent="0.55000000000000004">
      <c r="A256" s="25" t="s">
        <v>660</v>
      </c>
      <c r="B256" s="25" t="s">
        <v>659</v>
      </c>
      <c r="C256" s="25" t="s">
        <v>24</v>
      </c>
      <c r="D256" s="25" t="s">
        <v>276</v>
      </c>
      <c r="E256" s="25" t="s">
        <v>276</v>
      </c>
      <c r="F256" s="25" t="s">
        <v>276</v>
      </c>
      <c r="G256" s="25" t="s">
        <v>276</v>
      </c>
      <c r="H256" s="25" t="s">
        <v>278</v>
      </c>
      <c r="J256" s="25" t="s">
        <v>276</v>
      </c>
      <c r="K256" s="25" t="s">
        <v>278</v>
      </c>
      <c r="L256" s="25" t="s">
        <v>278</v>
      </c>
      <c r="M256" s="25" t="s">
        <v>276</v>
      </c>
      <c r="N256" s="25" t="s">
        <v>658</v>
      </c>
      <c r="O256" s="25" t="s">
        <v>278</v>
      </c>
      <c r="P256" s="25" t="s">
        <v>86</v>
      </c>
      <c r="Q256" s="25" t="s">
        <v>747</v>
      </c>
      <c r="R256" s="25" t="s">
        <v>498</v>
      </c>
      <c r="T256" s="25" t="s">
        <v>53</v>
      </c>
      <c r="U256" s="25" t="s">
        <v>427</v>
      </c>
      <c r="V256" s="25" t="s">
        <v>86</v>
      </c>
      <c r="W256" s="25" t="s">
        <v>271</v>
      </c>
      <c r="Y256" s="25" t="s">
        <v>398</v>
      </c>
      <c r="Z256" s="25" t="s">
        <v>270</v>
      </c>
      <c r="AA256" s="25" t="s">
        <v>114</v>
      </c>
      <c r="AB256" s="25" t="s">
        <v>24</v>
      </c>
      <c r="AC256" s="25" t="s">
        <v>656</v>
      </c>
      <c r="AD256" s="25" t="s">
        <v>746</v>
      </c>
      <c r="AE256" s="25" t="s">
        <v>654</v>
      </c>
      <c r="AF256" s="25" t="s">
        <v>421</v>
      </c>
      <c r="AG256" s="25" t="s">
        <v>420</v>
      </c>
      <c r="AH256" s="25" t="s">
        <v>265</v>
      </c>
      <c r="AI256" s="25" t="s">
        <v>9</v>
      </c>
      <c r="AJ256" s="25" t="s">
        <v>492</v>
      </c>
      <c r="AM256" s="25" t="s">
        <v>652</v>
      </c>
      <c r="AN256" s="25" t="s">
        <v>653</v>
      </c>
      <c r="AO256" s="25" t="s">
        <v>652</v>
      </c>
      <c r="AP256" s="25" t="s">
        <v>398</v>
      </c>
      <c r="AQ256" s="25" t="s">
        <v>651</v>
      </c>
      <c r="AR256" s="25">
        <v>474</v>
      </c>
      <c r="AT256" s="25">
        <v>0.3</v>
      </c>
      <c r="AX256" s="25">
        <v>0.4</v>
      </c>
      <c r="BH256" s="25" t="s">
        <v>260</v>
      </c>
      <c r="BI256" s="25">
        <v>1</v>
      </c>
    </row>
    <row r="257" spans="1:61" x14ac:dyDescent="0.55000000000000004">
      <c r="A257" s="25" t="s">
        <v>660</v>
      </c>
      <c r="B257" s="25" t="s">
        <v>659</v>
      </c>
      <c r="C257" s="25" t="s">
        <v>24</v>
      </c>
      <c r="D257" s="25" t="s">
        <v>276</v>
      </c>
      <c r="E257" s="25" t="s">
        <v>276</v>
      </c>
      <c r="F257" s="25" t="s">
        <v>276</v>
      </c>
      <c r="G257" s="25" t="s">
        <v>276</v>
      </c>
      <c r="H257" s="25" t="s">
        <v>278</v>
      </c>
      <c r="J257" s="25" t="s">
        <v>276</v>
      </c>
      <c r="K257" s="25" t="s">
        <v>278</v>
      </c>
      <c r="L257" s="25" t="s">
        <v>278</v>
      </c>
      <c r="M257" s="25" t="s">
        <v>276</v>
      </c>
      <c r="N257" s="25" t="s">
        <v>658</v>
      </c>
      <c r="O257" s="25" t="s">
        <v>278</v>
      </c>
      <c r="P257" s="25" t="s">
        <v>86</v>
      </c>
      <c r="Q257" s="25" t="s">
        <v>747</v>
      </c>
      <c r="R257" s="25" t="s">
        <v>498</v>
      </c>
      <c r="T257" s="25" t="s">
        <v>53</v>
      </c>
      <c r="U257" s="25" t="s">
        <v>427</v>
      </c>
      <c r="V257" s="25" t="s">
        <v>86</v>
      </c>
      <c r="W257" s="25" t="s">
        <v>271</v>
      </c>
      <c r="Y257" s="25" t="s">
        <v>398</v>
      </c>
      <c r="Z257" s="25" t="s">
        <v>270</v>
      </c>
      <c r="AA257" s="25" t="s">
        <v>114</v>
      </c>
      <c r="AB257" s="25" t="s">
        <v>24</v>
      </c>
      <c r="AC257" s="25" t="s">
        <v>656</v>
      </c>
      <c r="AD257" s="25" t="s">
        <v>746</v>
      </c>
      <c r="AE257" s="25" t="s">
        <v>654</v>
      </c>
      <c r="AF257" s="25" t="s">
        <v>414</v>
      </c>
      <c r="AG257" s="25" t="s">
        <v>413</v>
      </c>
      <c r="AH257" s="25" t="s">
        <v>265</v>
      </c>
      <c r="AI257" s="25" t="s">
        <v>9</v>
      </c>
      <c r="AJ257" s="25" t="s">
        <v>492</v>
      </c>
      <c r="AM257" s="25" t="s">
        <v>652</v>
      </c>
      <c r="AN257" s="25" t="s">
        <v>653</v>
      </c>
      <c r="AO257" s="25" t="s">
        <v>652</v>
      </c>
      <c r="AP257" s="25" t="s">
        <v>398</v>
      </c>
      <c r="AQ257" s="25" t="s">
        <v>651</v>
      </c>
      <c r="AR257" s="25">
        <v>475</v>
      </c>
      <c r="AT257" s="25">
        <v>2.1</v>
      </c>
      <c r="AX257" s="25">
        <v>3.5</v>
      </c>
      <c r="BH257" s="25" t="s">
        <v>260</v>
      </c>
      <c r="BI257" s="25">
        <v>1</v>
      </c>
    </row>
    <row r="258" spans="1:61" x14ac:dyDescent="0.55000000000000004">
      <c r="A258" s="25" t="s">
        <v>660</v>
      </c>
      <c r="B258" s="25" t="s">
        <v>659</v>
      </c>
      <c r="C258" s="25" t="s">
        <v>24</v>
      </c>
      <c r="D258" s="25" t="s">
        <v>276</v>
      </c>
      <c r="E258" s="25" t="s">
        <v>276</v>
      </c>
      <c r="F258" s="25" t="s">
        <v>276</v>
      </c>
      <c r="G258" s="25" t="s">
        <v>276</v>
      </c>
      <c r="H258" s="25" t="s">
        <v>278</v>
      </c>
      <c r="J258" s="25" t="s">
        <v>276</v>
      </c>
      <c r="K258" s="25" t="s">
        <v>278</v>
      </c>
      <c r="L258" s="25" t="s">
        <v>278</v>
      </c>
      <c r="M258" s="25" t="s">
        <v>276</v>
      </c>
      <c r="N258" s="25" t="s">
        <v>658</v>
      </c>
      <c r="O258" s="25" t="s">
        <v>278</v>
      </c>
      <c r="P258" s="25" t="s">
        <v>86</v>
      </c>
      <c r="Q258" s="25" t="s">
        <v>747</v>
      </c>
      <c r="R258" s="25" t="s">
        <v>498</v>
      </c>
      <c r="T258" s="25" t="s">
        <v>53</v>
      </c>
      <c r="U258" s="25" t="s">
        <v>427</v>
      </c>
      <c r="V258" s="25" t="s">
        <v>86</v>
      </c>
      <c r="W258" s="25" t="s">
        <v>271</v>
      </c>
      <c r="Y258" s="25" t="s">
        <v>398</v>
      </c>
      <c r="Z258" s="25" t="s">
        <v>270</v>
      </c>
      <c r="AA258" s="25" t="s">
        <v>114</v>
      </c>
      <c r="AB258" s="25" t="s">
        <v>24</v>
      </c>
      <c r="AC258" s="25" t="s">
        <v>656</v>
      </c>
      <c r="AD258" s="25" t="s">
        <v>746</v>
      </c>
      <c r="AE258" s="25" t="s">
        <v>654</v>
      </c>
      <c r="AF258" s="25" t="s">
        <v>267</v>
      </c>
      <c r="AG258" s="25" t="s">
        <v>266</v>
      </c>
      <c r="AH258" s="25" t="s">
        <v>265</v>
      </c>
      <c r="AI258" s="25" t="s">
        <v>9</v>
      </c>
      <c r="AJ258" s="25" t="s">
        <v>492</v>
      </c>
      <c r="AM258" s="25" t="s">
        <v>652</v>
      </c>
      <c r="AN258" s="25" t="s">
        <v>653</v>
      </c>
      <c r="AO258" s="25" t="s">
        <v>652</v>
      </c>
      <c r="AP258" s="25" t="s">
        <v>398</v>
      </c>
      <c r="AQ258" s="25" t="s">
        <v>651</v>
      </c>
      <c r="AR258" s="25">
        <v>476</v>
      </c>
      <c r="AT258" s="25">
        <v>62</v>
      </c>
      <c r="AX258" s="25">
        <v>5.8</v>
      </c>
      <c r="BH258" s="25" t="s">
        <v>260</v>
      </c>
      <c r="BI258" s="25">
        <v>1</v>
      </c>
    </row>
    <row r="259" spans="1:61" x14ac:dyDescent="0.55000000000000004">
      <c r="A259" s="25" t="s">
        <v>745</v>
      </c>
      <c r="B259" s="25" t="s">
        <v>744</v>
      </c>
      <c r="C259" s="25" t="s">
        <v>743</v>
      </c>
      <c r="D259" s="25" t="s">
        <v>276</v>
      </c>
      <c r="E259" s="25" t="s">
        <v>276</v>
      </c>
      <c r="F259" s="25" t="s">
        <v>276</v>
      </c>
      <c r="G259" s="25" t="s">
        <v>276</v>
      </c>
      <c r="H259" s="25" t="s">
        <v>278</v>
      </c>
      <c r="J259" s="25" t="s">
        <v>276</v>
      </c>
      <c r="K259" s="25" t="s">
        <v>278</v>
      </c>
      <c r="L259" s="25" t="s">
        <v>276</v>
      </c>
      <c r="M259" s="25" t="s">
        <v>276</v>
      </c>
      <c r="N259" s="25" t="s">
        <v>742</v>
      </c>
      <c r="O259" s="25" t="s">
        <v>278</v>
      </c>
      <c r="P259" s="25" t="s">
        <v>741</v>
      </c>
      <c r="Q259" s="25" t="s">
        <v>740</v>
      </c>
      <c r="R259" s="25" t="s">
        <v>739</v>
      </c>
      <c r="T259" s="25" t="s">
        <v>112</v>
      </c>
      <c r="U259" s="25" t="s">
        <v>74</v>
      </c>
      <c r="V259" s="25" t="s">
        <v>86</v>
      </c>
      <c r="W259" s="25" t="s">
        <v>590</v>
      </c>
      <c r="X259" s="25" t="s">
        <v>738</v>
      </c>
      <c r="Y259" s="25" t="s">
        <v>9</v>
      </c>
      <c r="Z259" s="25" t="s">
        <v>270</v>
      </c>
      <c r="AA259" s="25" t="s">
        <v>549</v>
      </c>
      <c r="AB259" s="25" t="s">
        <v>549</v>
      </c>
      <c r="AC259" s="25" t="s">
        <v>737</v>
      </c>
      <c r="AD259" s="25" t="s">
        <v>736</v>
      </c>
      <c r="AE259" s="25" t="s">
        <v>735</v>
      </c>
      <c r="AF259" s="25" t="s">
        <v>300</v>
      </c>
      <c r="AG259" s="25" t="s">
        <v>299</v>
      </c>
      <c r="AH259" s="25" t="s">
        <v>265</v>
      </c>
      <c r="AI259" s="25" t="s">
        <v>9</v>
      </c>
      <c r="AJ259" s="25" t="s">
        <v>492</v>
      </c>
      <c r="AK259" s="25">
        <v>0.3</v>
      </c>
      <c r="AM259" s="25" t="s">
        <v>13</v>
      </c>
      <c r="AN259" s="25" t="s">
        <v>734</v>
      </c>
      <c r="AO259" s="25" t="s">
        <v>13</v>
      </c>
      <c r="AP259" s="25" t="s">
        <v>9</v>
      </c>
      <c r="AR259" s="25">
        <v>865</v>
      </c>
      <c r="AU259" s="25">
        <v>0.2</v>
      </c>
      <c r="BH259" s="25" t="s">
        <v>661</v>
      </c>
      <c r="BI259" s="25">
        <v>0</v>
      </c>
    </row>
    <row r="260" spans="1:61" x14ac:dyDescent="0.55000000000000004">
      <c r="A260" s="25" t="s">
        <v>745</v>
      </c>
      <c r="B260" s="25" t="s">
        <v>744</v>
      </c>
      <c r="C260" s="25" t="s">
        <v>743</v>
      </c>
      <c r="D260" s="25" t="s">
        <v>276</v>
      </c>
      <c r="E260" s="25" t="s">
        <v>276</v>
      </c>
      <c r="F260" s="25" t="s">
        <v>276</v>
      </c>
      <c r="G260" s="25" t="s">
        <v>276</v>
      </c>
      <c r="H260" s="25" t="s">
        <v>278</v>
      </c>
      <c r="J260" s="25" t="s">
        <v>276</v>
      </c>
      <c r="K260" s="25" t="s">
        <v>278</v>
      </c>
      <c r="L260" s="25" t="s">
        <v>276</v>
      </c>
      <c r="M260" s="25" t="s">
        <v>276</v>
      </c>
      <c r="N260" s="25" t="s">
        <v>742</v>
      </c>
      <c r="O260" s="25" t="s">
        <v>278</v>
      </c>
      <c r="P260" s="25" t="s">
        <v>741</v>
      </c>
      <c r="Q260" s="25" t="s">
        <v>740</v>
      </c>
      <c r="R260" s="25" t="s">
        <v>739</v>
      </c>
      <c r="T260" s="25" t="s">
        <v>112</v>
      </c>
      <c r="U260" s="25" t="s">
        <v>74</v>
      </c>
      <c r="V260" s="25" t="s">
        <v>86</v>
      </c>
      <c r="W260" s="25" t="s">
        <v>590</v>
      </c>
      <c r="X260" s="25" t="s">
        <v>738</v>
      </c>
      <c r="Y260" s="25" t="s">
        <v>9</v>
      </c>
      <c r="Z260" s="25" t="s">
        <v>270</v>
      </c>
      <c r="AA260" s="25" t="s">
        <v>549</v>
      </c>
      <c r="AB260" s="25" t="s">
        <v>549</v>
      </c>
      <c r="AC260" s="25" t="s">
        <v>737</v>
      </c>
      <c r="AD260" s="25" t="s">
        <v>736</v>
      </c>
      <c r="AE260" s="25" t="s">
        <v>735</v>
      </c>
      <c r="AF260" s="25" t="s">
        <v>315</v>
      </c>
      <c r="AG260" s="25" t="s">
        <v>384</v>
      </c>
      <c r="AH260" s="25" t="s">
        <v>265</v>
      </c>
      <c r="AI260" s="25" t="s">
        <v>9</v>
      </c>
      <c r="AJ260" s="25" t="s">
        <v>492</v>
      </c>
      <c r="AK260" s="25">
        <v>0.6</v>
      </c>
      <c r="AM260" s="25" t="s">
        <v>13</v>
      </c>
      <c r="AN260" s="25" t="s">
        <v>734</v>
      </c>
      <c r="AO260" s="25" t="s">
        <v>13</v>
      </c>
      <c r="AP260" s="25" t="s">
        <v>9</v>
      </c>
      <c r="AR260" s="25">
        <v>867</v>
      </c>
      <c r="AU260" s="25">
        <v>0.4</v>
      </c>
      <c r="BH260" s="25" t="s">
        <v>733</v>
      </c>
      <c r="BI260" s="25">
        <v>0</v>
      </c>
    </row>
    <row r="261" spans="1:61" x14ac:dyDescent="0.55000000000000004">
      <c r="A261" s="25" t="s">
        <v>708</v>
      </c>
      <c r="B261" s="25" t="s">
        <v>707</v>
      </c>
      <c r="C261" s="25" t="s">
        <v>706</v>
      </c>
      <c r="D261" s="25" t="s">
        <v>276</v>
      </c>
      <c r="E261" s="25" t="s">
        <v>276</v>
      </c>
      <c r="F261" s="25" t="s">
        <v>276</v>
      </c>
      <c r="G261" s="25" t="s">
        <v>276</v>
      </c>
      <c r="H261" s="25" t="s">
        <v>278</v>
      </c>
      <c r="J261" s="25" t="s">
        <v>276</v>
      </c>
      <c r="K261" s="25" t="s">
        <v>278</v>
      </c>
      <c r="L261" s="25" t="s">
        <v>276</v>
      </c>
      <c r="M261" s="25" t="s">
        <v>276</v>
      </c>
      <c r="N261" s="25" t="s">
        <v>705</v>
      </c>
      <c r="O261" s="25" t="s">
        <v>278</v>
      </c>
      <c r="P261" s="25" t="s">
        <v>704</v>
      </c>
      <c r="Q261" s="25" t="s">
        <v>732</v>
      </c>
      <c r="R261" s="25" t="s">
        <v>702</v>
      </c>
      <c r="T261" s="25" t="s">
        <v>53</v>
      </c>
      <c r="U261" s="25" t="s">
        <v>427</v>
      </c>
      <c r="V261" s="25" t="s">
        <v>86</v>
      </c>
      <c r="W261" s="25" t="s">
        <v>271</v>
      </c>
      <c r="Y261" s="25" t="s">
        <v>610</v>
      </c>
      <c r="Z261" s="25" t="s">
        <v>270</v>
      </c>
      <c r="AA261" s="25" t="s">
        <v>10</v>
      </c>
      <c r="AB261" s="25" t="s">
        <v>10</v>
      </c>
      <c r="AC261" s="25" t="s">
        <v>86</v>
      </c>
      <c r="AD261" s="25" t="s">
        <v>701</v>
      </c>
      <c r="AE261" s="25" t="s">
        <v>507</v>
      </c>
      <c r="AF261" s="25" t="s">
        <v>283</v>
      </c>
      <c r="AG261" s="25" t="s">
        <v>282</v>
      </c>
      <c r="AH261" s="25" t="s">
        <v>265</v>
      </c>
      <c r="AI261" s="25" t="s">
        <v>9</v>
      </c>
      <c r="AJ261" s="25" t="s">
        <v>492</v>
      </c>
      <c r="AN261" s="25" t="s">
        <v>700</v>
      </c>
      <c r="AO261" s="25" t="s">
        <v>399</v>
      </c>
      <c r="AP261" s="25" t="s">
        <v>610</v>
      </c>
      <c r="AR261" s="25">
        <v>338</v>
      </c>
      <c r="AS261" s="25">
        <v>10306</v>
      </c>
      <c r="AT261" s="25">
        <v>3296</v>
      </c>
      <c r="AU261" s="25">
        <v>759</v>
      </c>
      <c r="AW261" s="25">
        <v>2531</v>
      </c>
      <c r="BD261" s="25">
        <v>8245</v>
      </c>
      <c r="BH261" s="25" t="s">
        <v>260</v>
      </c>
      <c r="BI261" s="25">
        <v>1</v>
      </c>
    </row>
    <row r="262" spans="1:61" x14ac:dyDescent="0.55000000000000004">
      <c r="A262" s="25" t="s">
        <v>708</v>
      </c>
      <c r="B262" s="25" t="s">
        <v>707</v>
      </c>
      <c r="C262" s="25" t="s">
        <v>706</v>
      </c>
      <c r="D262" s="25" t="s">
        <v>276</v>
      </c>
      <c r="E262" s="25" t="s">
        <v>276</v>
      </c>
      <c r="F262" s="25" t="s">
        <v>276</v>
      </c>
      <c r="G262" s="25" t="s">
        <v>276</v>
      </c>
      <c r="H262" s="25" t="s">
        <v>278</v>
      </c>
      <c r="J262" s="25" t="s">
        <v>276</v>
      </c>
      <c r="K262" s="25" t="s">
        <v>278</v>
      </c>
      <c r="L262" s="25" t="s">
        <v>276</v>
      </c>
      <c r="M262" s="25" t="s">
        <v>276</v>
      </c>
      <c r="N262" s="25" t="s">
        <v>705</v>
      </c>
      <c r="O262" s="25" t="s">
        <v>278</v>
      </c>
      <c r="P262" s="25" t="s">
        <v>704</v>
      </c>
      <c r="Q262" s="25" t="s">
        <v>732</v>
      </c>
      <c r="R262" s="25" t="s">
        <v>702</v>
      </c>
      <c r="T262" s="25" t="s">
        <v>53</v>
      </c>
      <c r="U262" s="25" t="s">
        <v>427</v>
      </c>
      <c r="V262" s="25" t="s">
        <v>86</v>
      </c>
      <c r="W262" s="25" t="s">
        <v>271</v>
      </c>
      <c r="Y262" s="25" t="s">
        <v>610</v>
      </c>
      <c r="Z262" s="25" t="s">
        <v>270</v>
      </c>
      <c r="AA262" s="25" t="s">
        <v>10</v>
      </c>
      <c r="AB262" s="25" t="s">
        <v>10</v>
      </c>
      <c r="AC262" s="25" t="s">
        <v>86</v>
      </c>
      <c r="AD262" s="25" t="s">
        <v>701</v>
      </c>
      <c r="AE262" s="25" t="s">
        <v>507</v>
      </c>
      <c r="AF262" s="25" t="s">
        <v>414</v>
      </c>
      <c r="AG262" s="25" t="s">
        <v>413</v>
      </c>
      <c r="AH262" s="25" t="s">
        <v>265</v>
      </c>
      <c r="AI262" s="25" t="s">
        <v>9</v>
      </c>
      <c r="AJ262" s="25" t="s">
        <v>492</v>
      </c>
      <c r="AN262" s="25" t="s">
        <v>700</v>
      </c>
      <c r="AO262" s="25" t="s">
        <v>399</v>
      </c>
      <c r="AP262" s="25" t="s">
        <v>610</v>
      </c>
      <c r="AR262" s="25">
        <v>340</v>
      </c>
      <c r="AS262" s="25">
        <v>5424</v>
      </c>
      <c r="AT262" s="25">
        <v>2058</v>
      </c>
      <c r="AU262" s="25">
        <v>289</v>
      </c>
      <c r="AW262" s="25">
        <v>1808</v>
      </c>
      <c r="BE262" s="25">
        <v>4882</v>
      </c>
      <c r="BH262" s="25" t="s">
        <v>260</v>
      </c>
      <c r="BI262" s="25">
        <v>1</v>
      </c>
    </row>
    <row r="263" spans="1:61" x14ac:dyDescent="0.55000000000000004">
      <c r="A263" s="25" t="s">
        <v>708</v>
      </c>
      <c r="B263" s="25" t="s">
        <v>707</v>
      </c>
      <c r="C263" s="25" t="s">
        <v>706</v>
      </c>
      <c r="D263" s="25" t="s">
        <v>276</v>
      </c>
      <c r="E263" s="25" t="s">
        <v>276</v>
      </c>
      <c r="F263" s="25" t="s">
        <v>276</v>
      </c>
      <c r="G263" s="25" t="s">
        <v>276</v>
      </c>
      <c r="H263" s="25" t="s">
        <v>278</v>
      </c>
      <c r="J263" s="25" t="s">
        <v>276</v>
      </c>
      <c r="K263" s="25" t="s">
        <v>278</v>
      </c>
      <c r="L263" s="25" t="s">
        <v>276</v>
      </c>
      <c r="M263" s="25" t="s">
        <v>276</v>
      </c>
      <c r="N263" s="25" t="s">
        <v>705</v>
      </c>
      <c r="O263" s="25" t="s">
        <v>278</v>
      </c>
      <c r="P263" s="25" t="s">
        <v>704</v>
      </c>
      <c r="Q263" s="25" t="s">
        <v>732</v>
      </c>
      <c r="R263" s="25" t="s">
        <v>702</v>
      </c>
      <c r="T263" s="25" t="s">
        <v>53</v>
      </c>
      <c r="U263" s="25" t="s">
        <v>427</v>
      </c>
      <c r="V263" s="25" t="s">
        <v>86</v>
      </c>
      <c r="W263" s="25" t="s">
        <v>271</v>
      </c>
      <c r="Y263" s="25" t="s">
        <v>610</v>
      </c>
      <c r="Z263" s="25" t="s">
        <v>270</v>
      </c>
      <c r="AA263" s="25" t="s">
        <v>10</v>
      </c>
      <c r="AB263" s="25" t="s">
        <v>10</v>
      </c>
      <c r="AC263" s="25" t="s">
        <v>86</v>
      </c>
      <c r="AD263" s="25" t="s">
        <v>701</v>
      </c>
      <c r="AE263" s="25" t="s">
        <v>507</v>
      </c>
      <c r="AF263" s="25" t="s">
        <v>267</v>
      </c>
      <c r="AG263" s="25" t="s">
        <v>266</v>
      </c>
      <c r="AH263" s="25" t="s">
        <v>265</v>
      </c>
      <c r="AI263" s="25" t="s">
        <v>9</v>
      </c>
      <c r="AJ263" s="25" t="s">
        <v>492</v>
      </c>
      <c r="AN263" s="25" t="s">
        <v>700</v>
      </c>
      <c r="AO263" s="25" t="s">
        <v>399</v>
      </c>
      <c r="AP263" s="25" t="s">
        <v>610</v>
      </c>
      <c r="AR263" s="25">
        <v>341</v>
      </c>
      <c r="AS263" s="25">
        <v>21698</v>
      </c>
      <c r="AT263" s="25">
        <v>9007</v>
      </c>
      <c r="AU263" s="25">
        <v>4702</v>
      </c>
      <c r="AW263" s="25">
        <v>8679</v>
      </c>
      <c r="BC263" s="25">
        <v>16184</v>
      </c>
      <c r="BH263" s="25" t="s">
        <v>260</v>
      </c>
      <c r="BI263" s="25">
        <v>1</v>
      </c>
    </row>
    <row r="264" spans="1:61" x14ac:dyDescent="0.55000000000000004">
      <c r="A264" s="25" t="s">
        <v>728</v>
      </c>
      <c r="B264" s="25" t="s">
        <v>727</v>
      </c>
      <c r="C264" s="25" t="s">
        <v>294</v>
      </c>
      <c r="D264" s="25" t="s">
        <v>276</v>
      </c>
      <c r="E264" s="25" t="s">
        <v>276</v>
      </c>
      <c r="F264" s="25" t="s">
        <v>276</v>
      </c>
      <c r="G264" s="25" t="s">
        <v>276</v>
      </c>
      <c r="H264" s="25" t="s">
        <v>278</v>
      </c>
      <c r="J264" s="25" t="s">
        <v>276</v>
      </c>
      <c r="K264" s="25" t="s">
        <v>278</v>
      </c>
      <c r="L264" s="25" t="s">
        <v>278</v>
      </c>
      <c r="M264" s="25" t="s">
        <v>276</v>
      </c>
      <c r="N264" s="25" t="s">
        <v>726</v>
      </c>
      <c r="O264" s="25" t="s">
        <v>278</v>
      </c>
      <c r="P264" s="25" t="s">
        <v>86</v>
      </c>
      <c r="Q264" s="25" t="s">
        <v>731</v>
      </c>
      <c r="R264" s="25" t="s">
        <v>730</v>
      </c>
      <c r="S264" s="25" t="s">
        <v>723</v>
      </c>
      <c r="T264" s="25" t="s">
        <v>37</v>
      </c>
      <c r="U264" s="25" t="s">
        <v>406</v>
      </c>
      <c r="V264" s="25" t="s">
        <v>86</v>
      </c>
      <c r="W264" s="25" t="s">
        <v>271</v>
      </c>
      <c r="Y264" s="25" t="s">
        <v>9</v>
      </c>
      <c r="Z264" s="25" t="s">
        <v>270</v>
      </c>
      <c r="AA264" s="25" t="s">
        <v>24</v>
      </c>
      <c r="AB264" s="25" t="s">
        <v>24</v>
      </c>
      <c r="AC264" s="25" t="s">
        <v>722</v>
      </c>
      <c r="AD264" s="25" t="s">
        <v>721</v>
      </c>
      <c r="AE264" s="25" t="s">
        <v>720</v>
      </c>
      <c r="AF264" s="25" t="s">
        <v>315</v>
      </c>
      <c r="AG264" s="25" t="s">
        <v>384</v>
      </c>
      <c r="AH264" s="25" t="s">
        <v>265</v>
      </c>
      <c r="AI264" s="25" t="s">
        <v>729</v>
      </c>
      <c r="AJ264" s="25" t="s">
        <v>264</v>
      </c>
      <c r="AL264" s="25">
        <v>1.4</v>
      </c>
      <c r="AM264" s="25" t="s">
        <v>399</v>
      </c>
      <c r="AN264" s="25" t="s">
        <v>718</v>
      </c>
      <c r="AO264" s="25" t="s">
        <v>399</v>
      </c>
      <c r="AP264" s="25" t="s">
        <v>9</v>
      </c>
      <c r="AR264" s="25">
        <v>86</v>
      </c>
      <c r="AT264" s="25">
        <v>1.4</v>
      </c>
      <c r="AU264" s="25">
        <v>0.93333333333333302</v>
      </c>
      <c r="BH264" s="25" t="s">
        <v>260</v>
      </c>
      <c r="BI264" s="25">
        <v>1</v>
      </c>
    </row>
    <row r="265" spans="1:61" x14ac:dyDescent="0.55000000000000004">
      <c r="A265" s="25" t="s">
        <v>728</v>
      </c>
      <c r="B265" s="25" t="s">
        <v>727</v>
      </c>
      <c r="C265" s="25" t="s">
        <v>294</v>
      </c>
      <c r="D265" s="25" t="s">
        <v>276</v>
      </c>
      <c r="E265" s="25" t="s">
        <v>276</v>
      </c>
      <c r="F265" s="25" t="s">
        <v>276</v>
      </c>
      <c r="G265" s="25" t="s">
        <v>276</v>
      </c>
      <c r="H265" s="25" t="s">
        <v>278</v>
      </c>
      <c r="J265" s="25" t="s">
        <v>276</v>
      </c>
      <c r="K265" s="25" t="s">
        <v>278</v>
      </c>
      <c r="L265" s="25" t="s">
        <v>278</v>
      </c>
      <c r="M265" s="25" t="s">
        <v>276</v>
      </c>
      <c r="N265" s="25" t="s">
        <v>726</v>
      </c>
      <c r="O265" s="25" t="s">
        <v>278</v>
      </c>
      <c r="P265" s="25" t="s">
        <v>86</v>
      </c>
      <c r="Q265" s="25" t="s">
        <v>725</v>
      </c>
      <c r="R265" s="25" t="s">
        <v>724</v>
      </c>
      <c r="S265" s="25" t="s">
        <v>723</v>
      </c>
      <c r="T265" s="25" t="s">
        <v>37</v>
      </c>
      <c r="U265" s="25" t="s">
        <v>406</v>
      </c>
      <c r="V265" s="25" t="s">
        <v>86</v>
      </c>
      <c r="W265" s="25" t="s">
        <v>271</v>
      </c>
      <c r="Y265" s="25" t="s">
        <v>9</v>
      </c>
      <c r="Z265" s="25" t="s">
        <v>270</v>
      </c>
      <c r="AA265" s="25" t="s">
        <v>24</v>
      </c>
      <c r="AB265" s="25" t="s">
        <v>24</v>
      </c>
      <c r="AC265" s="25" t="s">
        <v>722</v>
      </c>
      <c r="AD265" s="25" t="s">
        <v>721</v>
      </c>
      <c r="AE265" s="25" t="s">
        <v>720</v>
      </c>
      <c r="AF265" s="25" t="s">
        <v>315</v>
      </c>
      <c r="AG265" s="25" t="s">
        <v>384</v>
      </c>
      <c r="AH265" s="25" t="s">
        <v>265</v>
      </c>
      <c r="AI265" s="25" t="s">
        <v>719</v>
      </c>
      <c r="AJ265" s="25" t="s">
        <v>492</v>
      </c>
      <c r="AL265" s="25">
        <v>1.4</v>
      </c>
      <c r="AM265" s="25" t="s">
        <v>399</v>
      </c>
      <c r="AN265" s="25" t="s">
        <v>718</v>
      </c>
      <c r="AO265" s="25" t="s">
        <v>399</v>
      </c>
      <c r="AP265" s="25" t="s">
        <v>521</v>
      </c>
      <c r="AR265" s="25">
        <v>89</v>
      </c>
      <c r="AT265" s="25">
        <v>1.7</v>
      </c>
      <c r="AU265" s="25">
        <v>0.93333333333333302</v>
      </c>
      <c r="BH265" s="25" t="s">
        <v>260</v>
      </c>
      <c r="BI265" s="25">
        <v>1</v>
      </c>
    </row>
    <row r="266" spans="1:61" x14ac:dyDescent="0.55000000000000004">
      <c r="A266" s="25" t="s">
        <v>660</v>
      </c>
      <c r="B266" s="25" t="s">
        <v>659</v>
      </c>
      <c r="C266" s="25" t="s">
        <v>24</v>
      </c>
      <c r="D266" s="25" t="s">
        <v>276</v>
      </c>
      <c r="E266" s="25" t="s">
        <v>276</v>
      </c>
      <c r="F266" s="25" t="s">
        <v>276</v>
      </c>
      <c r="G266" s="25" t="s">
        <v>276</v>
      </c>
      <c r="H266" s="25" t="s">
        <v>278</v>
      </c>
      <c r="J266" s="25" t="s">
        <v>276</v>
      </c>
      <c r="K266" s="25" t="s">
        <v>278</v>
      </c>
      <c r="L266" s="25" t="s">
        <v>278</v>
      </c>
      <c r="M266" s="25" t="s">
        <v>276</v>
      </c>
      <c r="N266" s="25" t="s">
        <v>658</v>
      </c>
      <c r="O266" s="25" t="s">
        <v>278</v>
      </c>
      <c r="P266" s="25" t="s">
        <v>86</v>
      </c>
      <c r="Q266" s="25" t="s">
        <v>717</v>
      </c>
      <c r="R266" s="25" t="s">
        <v>498</v>
      </c>
      <c r="T266" s="25" t="s">
        <v>53</v>
      </c>
      <c r="U266" s="25" t="s">
        <v>427</v>
      </c>
      <c r="V266" s="25" t="s">
        <v>86</v>
      </c>
      <c r="W266" s="25" t="s">
        <v>271</v>
      </c>
      <c r="Y266" s="25" t="s">
        <v>398</v>
      </c>
      <c r="Z266" s="25" t="s">
        <v>270</v>
      </c>
      <c r="AA266" s="25" t="s">
        <v>114</v>
      </c>
      <c r="AB266" s="25" t="s">
        <v>24</v>
      </c>
      <c r="AC266" s="25" t="s">
        <v>656</v>
      </c>
      <c r="AD266" s="25" t="s">
        <v>716</v>
      </c>
      <c r="AE266" s="25" t="s">
        <v>654</v>
      </c>
      <c r="AF266" s="25" t="s">
        <v>283</v>
      </c>
      <c r="AG266" s="25" t="s">
        <v>282</v>
      </c>
      <c r="AH266" s="25" t="s">
        <v>265</v>
      </c>
      <c r="AI266" s="25" t="s">
        <v>9</v>
      </c>
      <c r="AJ266" s="25" t="s">
        <v>492</v>
      </c>
      <c r="AM266" s="25" t="s">
        <v>652</v>
      </c>
      <c r="AN266" s="25" t="s">
        <v>653</v>
      </c>
      <c r="AO266" s="25" t="s">
        <v>652</v>
      </c>
      <c r="AP266" s="25" t="s">
        <v>398</v>
      </c>
      <c r="AQ266" s="25" t="s">
        <v>651</v>
      </c>
      <c r="AR266" s="25">
        <v>477</v>
      </c>
      <c r="AT266" s="25">
        <v>1.9</v>
      </c>
      <c r="AX266" s="25">
        <v>5.0999999999999996</v>
      </c>
      <c r="BH266" s="25" t="s">
        <v>260</v>
      </c>
      <c r="BI266" s="25">
        <v>1</v>
      </c>
    </row>
    <row r="267" spans="1:61" x14ac:dyDescent="0.55000000000000004">
      <c r="A267" s="25" t="s">
        <v>660</v>
      </c>
      <c r="B267" s="25" t="s">
        <v>659</v>
      </c>
      <c r="C267" s="25" t="s">
        <v>24</v>
      </c>
      <c r="D267" s="25" t="s">
        <v>276</v>
      </c>
      <c r="E267" s="25" t="s">
        <v>276</v>
      </c>
      <c r="F267" s="25" t="s">
        <v>276</v>
      </c>
      <c r="G267" s="25" t="s">
        <v>276</v>
      </c>
      <c r="H267" s="25" t="s">
        <v>278</v>
      </c>
      <c r="J267" s="25" t="s">
        <v>276</v>
      </c>
      <c r="K267" s="25" t="s">
        <v>278</v>
      </c>
      <c r="L267" s="25" t="s">
        <v>278</v>
      </c>
      <c r="M267" s="25" t="s">
        <v>276</v>
      </c>
      <c r="N267" s="25" t="s">
        <v>658</v>
      </c>
      <c r="O267" s="25" t="s">
        <v>278</v>
      </c>
      <c r="P267" s="25" t="s">
        <v>86</v>
      </c>
      <c r="Q267" s="25" t="s">
        <v>717</v>
      </c>
      <c r="R267" s="25" t="s">
        <v>498</v>
      </c>
      <c r="T267" s="25" t="s">
        <v>53</v>
      </c>
      <c r="U267" s="25" t="s">
        <v>427</v>
      </c>
      <c r="V267" s="25" t="s">
        <v>86</v>
      </c>
      <c r="W267" s="25" t="s">
        <v>271</v>
      </c>
      <c r="Y267" s="25" t="s">
        <v>398</v>
      </c>
      <c r="Z267" s="25" t="s">
        <v>270</v>
      </c>
      <c r="AA267" s="25" t="s">
        <v>114</v>
      </c>
      <c r="AB267" s="25" t="s">
        <v>24</v>
      </c>
      <c r="AC267" s="25" t="s">
        <v>656</v>
      </c>
      <c r="AD267" s="25" t="s">
        <v>716</v>
      </c>
      <c r="AE267" s="25" t="s">
        <v>654</v>
      </c>
      <c r="AF267" s="25" t="s">
        <v>421</v>
      </c>
      <c r="AG267" s="25" t="s">
        <v>420</v>
      </c>
      <c r="AH267" s="25" t="s">
        <v>265</v>
      </c>
      <c r="AI267" s="25" t="s">
        <v>9</v>
      </c>
      <c r="AJ267" s="25" t="s">
        <v>492</v>
      </c>
      <c r="AM267" s="25" t="s">
        <v>652</v>
      </c>
      <c r="AN267" s="25" t="s">
        <v>653</v>
      </c>
      <c r="AO267" s="25" t="s">
        <v>652</v>
      </c>
      <c r="AP267" s="25" t="s">
        <v>398</v>
      </c>
      <c r="AQ267" s="25" t="s">
        <v>651</v>
      </c>
      <c r="AR267" s="25">
        <v>478</v>
      </c>
      <c r="AT267" s="25">
        <v>0.8</v>
      </c>
      <c r="AX267" s="25">
        <v>1.2</v>
      </c>
      <c r="BH267" s="25" t="s">
        <v>260</v>
      </c>
      <c r="BI267" s="25">
        <v>1</v>
      </c>
    </row>
    <row r="268" spans="1:61" x14ac:dyDescent="0.55000000000000004">
      <c r="A268" s="25" t="s">
        <v>660</v>
      </c>
      <c r="B268" s="25" t="s">
        <v>659</v>
      </c>
      <c r="C268" s="25" t="s">
        <v>24</v>
      </c>
      <c r="D268" s="25" t="s">
        <v>276</v>
      </c>
      <c r="E268" s="25" t="s">
        <v>276</v>
      </c>
      <c r="F268" s="25" t="s">
        <v>276</v>
      </c>
      <c r="G268" s="25" t="s">
        <v>276</v>
      </c>
      <c r="H268" s="25" t="s">
        <v>278</v>
      </c>
      <c r="J268" s="25" t="s">
        <v>276</v>
      </c>
      <c r="K268" s="25" t="s">
        <v>278</v>
      </c>
      <c r="L268" s="25" t="s">
        <v>278</v>
      </c>
      <c r="M268" s="25" t="s">
        <v>276</v>
      </c>
      <c r="N268" s="25" t="s">
        <v>658</v>
      </c>
      <c r="O268" s="25" t="s">
        <v>278</v>
      </c>
      <c r="P268" s="25" t="s">
        <v>86</v>
      </c>
      <c r="Q268" s="25" t="s">
        <v>717</v>
      </c>
      <c r="R268" s="25" t="s">
        <v>498</v>
      </c>
      <c r="T268" s="25" t="s">
        <v>53</v>
      </c>
      <c r="U268" s="25" t="s">
        <v>427</v>
      </c>
      <c r="V268" s="25" t="s">
        <v>86</v>
      </c>
      <c r="W268" s="25" t="s">
        <v>271</v>
      </c>
      <c r="Y268" s="25" t="s">
        <v>398</v>
      </c>
      <c r="Z268" s="25" t="s">
        <v>270</v>
      </c>
      <c r="AA268" s="25" t="s">
        <v>114</v>
      </c>
      <c r="AB268" s="25" t="s">
        <v>24</v>
      </c>
      <c r="AC268" s="25" t="s">
        <v>656</v>
      </c>
      <c r="AD268" s="25" t="s">
        <v>716</v>
      </c>
      <c r="AE268" s="25" t="s">
        <v>654</v>
      </c>
      <c r="AF268" s="25" t="s">
        <v>414</v>
      </c>
      <c r="AG268" s="25" t="s">
        <v>413</v>
      </c>
      <c r="AH268" s="25" t="s">
        <v>265</v>
      </c>
      <c r="AI268" s="25" t="s">
        <v>9</v>
      </c>
      <c r="AJ268" s="25" t="s">
        <v>492</v>
      </c>
      <c r="AM268" s="25" t="s">
        <v>652</v>
      </c>
      <c r="AN268" s="25" t="s">
        <v>653</v>
      </c>
      <c r="AO268" s="25" t="s">
        <v>652</v>
      </c>
      <c r="AP268" s="25" t="s">
        <v>398</v>
      </c>
      <c r="AQ268" s="25" t="s">
        <v>651</v>
      </c>
      <c r="AR268" s="25">
        <v>479</v>
      </c>
      <c r="AT268" s="25">
        <v>1.1000000000000001</v>
      </c>
      <c r="AX268" s="25">
        <v>2.9</v>
      </c>
      <c r="BH268" s="25" t="s">
        <v>260</v>
      </c>
      <c r="BI268" s="25">
        <v>1</v>
      </c>
    </row>
    <row r="269" spans="1:61" x14ac:dyDescent="0.55000000000000004">
      <c r="A269" s="25" t="s">
        <v>660</v>
      </c>
      <c r="B269" s="25" t="s">
        <v>659</v>
      </c>
      <c r="C269" s="25" t="s">
        <v>24</v>
      </c>
      <c r="D269" s="25" t="s">
        <v>276</v>
      </c>
      <c r="E269" s="25" t="s">
        <v>276</v>
      </c>
      <c r="F269" s="25" t="s">
        <v>276</v>
      </c>
      <c r="G269" s="25" t="s">
        <v>276</v>
      </c>
      <c r="H269" s="25" t="s">
        <v>278</v>
      </c>
      <c r="J269" s="25" t="s">
        <v>276</v>
      </c>
      <c r="K269" s="25" t="s">
        <v>278</v>
      </c>
      <c r="L269" s="25" t="s">
        <v>278</v>
      </c>
      <c r="M269" s="25" t="s">
        <v>276</v>
      </c>
      <c r="N269" s="25" t="s">
        <v>658</v>
      </c>
      <c r="O269" s="25" t="s">
        <v>278</v>
      </c>
      <c r="P269" s="25" t="s">
        <v>86</v>
      </c>
      <c r="Q269" s="25" t="s">
        <v>717</v>
      </c>
      <c r="R269" s="25" t="s">
        <v>498</v>
      </c>
      <c r="T269" s="25" t="s">
        <v>53</v>
      </c>
      <c r="U269" s="25" t="s">
        <v>427</v>
      </c>
      <c r="V269" s="25" t="s">
        <v>86</v>
      </c>
      <c r="W269" s="25" t="s">
        <v>271</v>
      </c>
      <c r="Y269" s="25" t="s">
        <v>398</v>
      </c>
      <c r="Z269" s="25" t="s">
        <v>270</v>
      </c>
      <c r="AA269" s="25" t="s">
        <v>114</v>
      </c>
      <c r="AB269" s="25" t="s">
        <v>24</v>
      </c>
      <c r="AC269" s="25" t="s">
        <v>656</v>
      </c>
      <c r="AD269" s="25" t="s">
        <v>716</v>
      </c>
      <c r="AE269" s="25" t="s">
        <v>654</v>
      </c>
      <c r="AF269" s="25" t="s">
        <v>267</v>
      </c>
      <c r="AG269" s="25" t="s">
        <v>266</v>
      </c>
      <c r="AH269" s="25" t="s">
        <v>265</v>
      </c>
      <c r="AI269" s="25" t="s">
        <v>9</v>
      </c>
      <c r="AJ269" s="25" t="s">
        <v>492</v>
      </c>
      <c r="AM269" s="25" t="s">
        <v>652</v>
      </c>
      <c r="AN269" s="25" t="s">
        <v>653</v>
      </c>
      <c r="AO269" s="25" t="s">
        <v>652</v>
      </c>
      <c r="AP269" s="25" t="s">
        <v>398</v>
      </c>
      <c r="AQ269" s="25" t="s">
        <v>651</v>
      </c>
      <c r="AR269" s="25">
        <v>480</v>
      </c>
      <c r="AT269" s="25">
        <v>8.1</v>
      </c>
      <c r="AX269" s="25">
        <v>17.399999999999999</v>
      </c>
      <c r="BH269" s="25" t="s">
        <v>260</v>
      </c>
      <c r="BI269" s="25">
        <v>1</v>
      </c>
    </row>
    <row r="270" spans="1:61" x14ac:dyDescent="0.55000000000000004">
      <c r="A270" s="25" t="s">
        <v>608</v>
      </c>
      <c r="B270" s="25" t="s">
        <v>607</v>
      </c>
      <c r="C270" s="25" t="s">
        <v>114</v>
      </c>
      <c r="D270" s="25" t="s">
        <v>276</v>
      </c>
      <c r="E270" s="25" t="s">
        <v>276</v>
      </c>
      <c r="F270" s="25" t="s">
        <v>276</v>
      </c>
      <c r="G270" s="25" t="s">
        <v>276</v>
      </c>
      <c r="H270" s="25" t="s">
        <v>278</v>
      </c>
      <c r="J270" s="25" t="s">
        <v>278</v>
      </c>
      <c r="L270" s="25" t="s">
        <v>276</v>
      </c>
      <c r="M270" s="25" t="s">
        <v>276</v>
      </c>
      <c r="N270" s="25" t="s">
        <v>606</v>
      </c>
      <c r="O270" s="25" t="s">
        <v>278</v>
      </c>
      <c r="P270" s="25" t="s">
        <v>605</v>
      </c>
      <c r="Q270" s="25" t="s">
        <v>715</v>
      </c>
      <c r="R270" s="25" t="s">
        <v>311</v>
      </c>
      <c r="S270" s="25" t="s">
        <v>603</v>
      </c>
      <c r="T270" s="25" t="s">
        <v>37</v>
      </c>
      <c r="U270" s="25" t="s">
        <v>74</v>
      </c>
      <c r="V270" s="25" t="s">
        <v>86</v>
      </c>
      <c r="W270" s="25" t="s">
        <v>271</v>
      </c>
      <c r="Y270" s="25" t="s">
        <v>9</v>
      </c>
      <c r="Z270" s="25" t="s">
        <v>270</v>
      </c>
      <c r="AA270" s="25" t="s">
        <v>95</v>
      </c>
      <c r="AB270" s="25" t="s">
        <v>95</v>
      </c>
      <c r="AC270" s="25" t="s">
        <v>465</v>
      </c>
      <c r="AD270" s="25" t="s">
        <v>602</v>
      </c>
      <c r="AE270" s="25" t="s">
        <v>601</v>
      </c>
      <c r="AF270" s="25" t="s">
        <v>300</v>
      </c>
      <c r="AG270" s="25" t="s">
        <v>299</v>
      </c>
      <c r="AH270" s="25" t="s">
        <v>265</v>
      </c>
      <c r="AI270" s="25" t="s">
        <v>9</v>
      </c>
      <c r="AJ270" s="25" t="s">
        <v>492</v>
      </c>
      <c r="AM270" s="25" t="s">
        <v>13</v>
      </c>
      <c r="AN270" s="25" t="s">
        <v>578</v>
      </c>
      <c r="AO270" s="25" t="s">
        <v>13</v>
      </c>
      <c r="AP270" s="25" t="s">
        <v>9</v>
      </c>
      <c r="AQ270" s="25" t="s">
        <v>600</v>
      </c>
      <c r="AR270" s="25">
        <v>267</v>
      </c>
      <c r="BH270" s="25" t="s">
        <v>714</v>
      </c>
      <c r="BI270" s="25">
        <v>1</v>
      </c>
    </row>
    <row r="271" spans="1:61" x14ac:dyDescent="0.55000000000000004">
      <c r="A271" s="25" t="s">
        <v>608</v>
      </c>
      <c r="B271" s="25" t="s">
        <v>607</v>
      </c>
      <c r="C271" s="25" t="s">
        <v>114</v>
      </c>
      <c r="D271" s="25" t="s">
        <v>276</v>
      </c>
      <c r="E271" s="25" t="s">
        <v>276</v>
      </c>
      <c r="F271" s="25" t="s">
        <v>276</v>
      </c>
      <c r="G271" s="25" t="s">
        <v>276</v>
      </c>
      <c r="H271" s="25" t="s">
        <v>278</v>
      </c>
      <c r="J271" s="25" t="s">
        <v>278</v>
      </c>
      <c r="L271" s="25" t="s">
        <v>276</v>
      </c>
      <c r="M271" s="25" t="s">
        <v>276</v>
      </c>
      <c r="N271" s="25" t="s">
        <v>606</v>
      </c>
      <c r="O271" s="25" t="s">
        <v>278</v>
      </c>
      <c r="P271" s="25" t="s">
        <v>605</v>
      </c>
      <c r="Q271" s="25" t="s">
        <v>713</v>
      </c>
      <c r="R271" s="25" t="s">
        <v>712</v>
      </c>
      <c r="S271" s="25" t="s">
        <v>603</v>
      </c>
      <c r="T271" s="25" t="s">
        <v>37</v>
      </c>
      <c r="U271" s="25" t="s">
        <v>74</v>
      </c>
      <c r="V271" s="25" t="s">
        <v>86</v>
      </c>
      <c r="W271" s="25" t="s">
        <v>271</v>
      </c>
      <c r="Y271" s="25" t="s">
        <v>9</v>
      </c>
      <c r="Z271" s="25" t="s">
        <v>270</v>
      </c>
      <c r="AA271" s="25" t="s">
        <v>95</v>
      </c>
      <c r="AB271" s="25" t="s">
        <v>95</v>
      </c>
      <c r="AC271" s="25" t="s">
        <v>465</v>
      </c>
      <c r="AD271" s="25" t="s">
        <v>602</v>
      </c>
      <c r="AE271" s="25" t="s">
        <v>601</v>
      </c>
      <c r="AF271" s="25" t="s">
        <v>300</v>
      </c>
      <c r="AG271" s="25" t="s">
        <v>299</v>
      </c>
      <c r="AH271" s="25" t="s">
        <v>265</v>
      </c>
      <c r="AI271" s="25" t="s">
        <v>9</v>
      </c>
      <c r="AJ271" s="25" t="s">
        <v>492</v>
      </c>
      <c r="AM271" s="25" t="s">
        <v>13</v>
      </c>
      <c r="AN271" s="25" t="s">
        <v>578</v>
      </c>
      <c r="AO271" s="25" t="s">
        <v>13</v>
      </c>
      <c r="AP271" s="25" t="s">
        <v>9</v>
      </c>
      <c r="AQ271" s="25" t="s">
        <v>600</v>
      </c>
      <c r="AR271" s="25">
        <v>270</v>
      </c>
      <c r="BH271" s="25" t="s">
        <v>711</v>
      </c>
      <c r="BI271" s="25">
        <v>1</v>
      </c>
    </row>
    <row r="272" spans="1:61" x14ac:dyDescent="0.55000000000000004">
      <c r="A272" s="25" t="s">
        <v>598</v>
      </c>
      <c r="B272" s="25" t="s">
        <v>597</v>
      </c>
      <c r="C272" s="25" t="s">
        <v>596</v>
      </c>
      <c r="D272" s="25" t="s">
        <v>276</v>
      </c>
      <c r="E272" s="25" t="s">
        <v>276</v>
      </c>
      <c r="F272" s="25" t="s">
        <v>276</v>
      </c>
      <c r="G272" s="25" t="s">
        <v>276</v>
      </c>
      <c r="H272" s="25" t="s">
        <v>278</v>
      </c>
      <c r="J272" s="25" t="s">
        <v>278</v>
      </c>
      <c r="L272" s="25" t="s">
        <v>276</v>
      </c>
      <c r="M272" s="25" t="s">
        <v>276</v>
      </c>
      <c r="N272" s="25" t="s">
        <v>595</v>
      </c>
      <c r="O272" s="25" t="s">
        <v>278</v>
      </c>
      <c r="P272" s="25" t="s">
        <v>594</v>
      </c>
      <c r="Q272" s="25" t="s">
        <v>710</v>
      </c>
      <c r="R272" s="25" t="s">
        <v>592</v>
      </c>
      <c r="T272" s="25" t="s">
        <v>591</v>
      </c>
      <c r="U272" s="25" t="s">
        <v>209</v>
      </c>
      <c r="V272" s="25" t="s">
        <v>86</v>
      </c>
      <c r="W272" s="25" t="s">
        <v>590</v>
      </c>
      <c r="X272" s="25" t="s">
        <v>589</v>
      </c>
      <c r="Y272" s="25" t="s">
        <v>332</v>
      </c>
      <c r="Z272" s="25" t="s">
        <v>270</v>
      </c>
      <c r="AA272" s="25" t="s">
        <v>346</v>
      </c>
      <c r="AB272" s="25" t="s">
        <v>346</v>
      </c>
      <c r="AC272" s="25" t="s">
        <v>588</v>
      </c>
      <c r="AD272" s="25" t="s">
        <v>587</v>
      </c>
      <c r="AE272" s="25" t="s">
        <v>586</v>
      </c>
      <c r="AF272" s="25" t="s">
        <v>352</v>
      </c>
      <c r="AG272" s="25" t="s">
        <v>86</v>
      </c>
      <c r="AH272" s="25" t="s">
        <v>265</v>
      </c>
      <c r="AI272" s="25" t="s">
        <v>709</v>
      </c>
      <c r="AJ272" s="25" t="s">
        <v>264</v>
      </c>
      <c r="AL272" s="25">
        <v>0.08</v>
      </c>
      <c r="AM272" s="25" t="s">
        <v>85</v>
      </c>
      <c r="AN272" s="25" t="s">
        <v>584</v>
      </c>
      <c r="AO272" s="25" t="s">
        <v>85</v>
      </c>
      <c r="AP272" s="25" t="s">
        <v>332</v>
      </c>
      <c r="AR272" s="25">
        <v>368</v>
      </c>
      <c r="AS272" s="25">
        <v>0.36</v>
      </c>
      <c r="AU272" s="25">
        <v>5.3333333333333302E-2</v>
      </c>
      <c r="BH272" s="25" t="s">
        <v>260</v>
      </c>
      <c r="BI272" s="25">
        <v>0</v>
      </c>
    </row>
    <row r="273" spans="1:61" x14ac:dyDescent="0.55000000000000004">
      <c r="A273" s="25" t="s">
        <v>708</v>
      </c>
      <c r="B273" s="25" t="s">
        <v>707</v>
      </c>
      <c r="C273" s="25" t="s">
        <v>706</v>
      </c>
      <c r="D273" s="25" t="s">
        <v>276</v>
      </c>
      <c r="E273" s="25" t="s">
        <v>276</v>
      </c>
      <c r="F273" s="25" t="s">
        <v>276</v>
      </c>
      <c r="G273" s="25" t="s">
        <v>276</v>
      </c>
      <c r="H273" s="25" t="s">
        <v>278</v>
      </c>
      <c r="J273" s="25" t="s">
        <v>276</v>
      </c>
      <c r="K273" s="25" t="s">
        <v>278</v>
      </c>
      <c r="L273" s="25" t="s">
        <v>276</v>
      </c>
      <c r="M273" s="25" t="s">
        <v>276</v>
      </c>
      <c r="N273" s="25" t="s">
        <v>705</v>
      </c>
      <c r="O273" s="25" t="s">
        <v>278</v>
      </c>
      <c r="P273" s="25" t="s">
        <v>704</v>
      </c>
      <c r="Q273" s="25" t="s">
        <v>703</v>
      </c>
      <c r="R273" s="25" t="s">
        <v>702</v>
      </c>
      <c r="T273" s="25" t="s">
        <v>53</v>
      </c>
      <c r="U273" s="25" t="s">
        <v>427</v>
      </c>
      <c r="V273" s="25" t="s">
        <v>86</v>
      </c>
      <c r="W273" s="25" t="s">
        <v>271</v>
      </c>
      <c r="Y273" s="25" t="s">
        <v>491</v>
      </c>
      <c r="Z273" s="25" t="s">
        <v>270</v>
      </c>
      <c r="AA273" s="25" t="s">
        <v>10</v>
      </c>
      <c r="AB273" s="25" t="s">
        <v>10</v>
      </c>
      <c r="AC273" s="25" t="s">
        <v>86</v>
      </c>
      <c r="AD273" s="25" t="s">
        <v>701</v>
      </c>
      <c r="AE273" s="25" t="s">
        <v>507</v>
      </c>
      <c r="AF273" s="25" t="s">
        <v>283</v>
      </c>
      <c r="AG273" s="25" t="s">
        <v>282</v>
      </c>
      <c r="AH273" s="25" t="s">
        <v>265</v>
      </c>
      <c r="AI273" s="25" t="s">
        <v>9</v>
      </c>
      <c r="AJ273" s="25" t="s">
        <v>492</v>
      </c>
      <c r="AN273" s="25" t="s">
        <v>700</v>
      </c>
      <c r="AO273" s="25" t="s">
        <v>399</v>
      </c>
      <c r="AP273" s="25" t="s">
        <v>491</v>
      </c>
      <c r="AR273" s="25">
        <v>342</v>
      </c>
      <c r="AS273" s="25">
        <v>4774</v>
      </c>
      <c r="AT273" s="25">
        <v>2066</v>
      </c>
      <c r="AU273" s="25">
        <v>1166</v>
      </c>
      <c r="AW273" s="25">
        <v>1807</v>
      </c>
      <c r="BC273" s="25">
        <v>3613</v>
      </c>
      <c r="BH273" s="25" t="s">
        <v>260</v>
      </c>
      <c r="BI273" s="25">
        <v>1</v>
      </c>
    </row>
    <row r="274" spans="1:61" x14ac:dyDescent="0.55000000000000004">
      <c r="A274" s="25" t="s">
        <v>708</v>
      </c>
      <c r="B274" s="25" t="s">
        <v>707</v>
      </c>
      <c r="C274" s="25" t="s">
        <v>706</v>
      </c>
      <c r="D274" s="25" t="s">
        <v>276</v>
      </c>
      <c r="E274" s="25" t="s">
        <v>276</v>
      </c>
      <c r="F274" s="25" t="s">
        <v>276</v>
      </c>
      <c r="G274" s="25" t="s">
        <v>276</v>
      </c>
      <c r="H274" s="25" t="s">
        <v>278</v>
      </c>
      <c r="J274" s="25" t="s">
        <v>276</v>
      </c>
      <c r="K274" s="25" t="s">
        <v>278</v>
      </c>
      <c r="L274" s="25" t="s">
        <v>276</v>
      </c>
      <c r="M274" s="25" t="s">
        <v>276</v>
      </c>
      <c r="N274" s="25" t="s">
        <v>705</v>
      </c>
      <c r="O274" s="25" t="s">
        <v>278</v>
      </c>
      <c r="P274" s="25" t="s">
        <v>704</v>
      </c>
      <c r="Q274" s="25" t="s">
        <v>703</v>
      </c>
      <c r="R274" s="25" t="s">
        <v>702</v>
      </c>
      <c r="T274" s="25" t="s">
        <v>53</v>
      </c>
      <c r="U274" s="25" t="s">
        <v>427</v>
      </c>
      <c r="V274" s="25" t="s">
        <v>86</v>
      </c>
      <c r="W274" s="25" t="s">
        <v>271</v>
      </c>
      <c r="Y274" s="25" t="s">
        <v>491</v>
      </c>
      <c r="Z274" s="25" t="s">
        <v>270</v>
      </c>
      <c r="AA274" s="25" t="s">
        <v>10</v>
      </c>
      <c r="AB274" s="25" t="s">
        <v>10</v>
      </c>
      <c r="AC274" s="25" t="s">
        <v>86</v>
      </c>
      <c r="AD274" s="25" t="s">
        <v>701</v>
      </c>
      <c r="AE274" s="25" t="s">
        <v>507</v>
      </c>
      <c r="AF274" s="25" t="s">
        <v>414</v>
      </c>
      <c r="AG274" s="25" t="s">
        <v>413</v>
      </c>
      <c r="AH274" s="25" t="s">
        <v>265</v>
      </c>
      <c r="AI274" s="25" t="s">
        <v>9</v>
      </c>
      <c r="AJ274" s="25" t="s">
        <v>492</v>
      </c>
      <c r="AN274" s="25" t="s">
        <v>700</v>
      </c>
      <c r="AO274" s="25" t="s">
        <v>399</v>
      </c>
      <c r="AP274" s="25" t="s">
        <v>491</v>
      </c>
      <c r="AR274" s="25">
        <v>344</v>
      </c>
      <c r="AS274" s="25">
        <v>46867</v>
      </c>
      <c r="AT274" s="25">
        <v>7853</v>
      </c>
      <c r="AU274" s="25">
        <v>1428</v>
      </c>
      <c r="AW274" s="25">
        <v>3342</v>
      </c>
      <c r="BC274" s="25">
        <v>25284</v>
      </c>
      <c r="BH274" s="25" t="s">
        <v>260</v>
      </c>
      <c r="BI274" s="25">
        <v>1</v>
      </c>
    </row>
    <row r="275" spans="1:61" x14ac:dyDescent="0.55000000000000004">
      <c r="A275" s="25" t="s">
        <v>708</v>
      </c>
      <c r="B275" s="25" t="s">
        <v>707</v>
      </c>
      <c r="C275" s="25" t="s">
        <v>706</v>
      </c>
      <c r="D275" s="25" t="s">
        <v>276</v>
      </c>
      <c r="E275" s="25" t="s">
        <v>276</v>
      </c>
      <c r="F275" s="25" t="s">
        <v>276</v>
      </c>
      <c r="G275" s="25" t="s">
        <v>276</v>
      </c>
      <c r="H275" s="25" t="s">
        <v>278</v>
      </c>
      <c r="J275" s="25" t="s">
        <v>276</v>
      </c>
      <c r="K275" s="25" t="s">
        <v>278</v>
      </c>
      <c r="L275" s="25" t="s">
        <v>276</v>
      </c>
      <c r="M275" s="25" t="s">
        <v>276</v>
      </c>
      <c r="N275" s="25" t="s">
        <v>705</v>
      </c>
      <c r="O275" s="25" t="s">
        <v>278</v>
      </c>
      <c r="P275" s="25" t="s">
        <v>704</v>
      </c>
      <c r="Q275" s="25" t="s">
        <v>703</v>
      </c>
      <c r="R275" s="25" t="s">
        <v>702</v>
      </c>
      <c r="T275" s="25" t="s">
        <v>53</v>
      </c>
      <c r="U275" s="25" t="s">
        <v>427</v>
      </c>
      <c r="V275" s="25" t="s">
        <v>86</v>
      </c>
      <c r="W275" s="25" t="s">
        <v>271</v>
      </c>
      <c r="Y275" s="25" t="s">
        <v>491</v>
      </c>
      <c r="Z275" s="25" t="s">
        <v>270</v>
      </c>
      <c r="AA275" s="25" t="s">
        <v>10</v>
      </c>
      <c r="AB275" s="25" t="s">
        <v>10</v>
      </c>
      <c r="AC275" s="25" t="s">
        <v>86</v>
      </c>
      <c r="AD275" s="25" t="s">
        <v>701</v>
      </c>
      <c r="AE275" s="25" t="s">
        <v>507</v>
      </c>
      <c r="AF275" s="25" t="s">
        <v>267</v>
      </c>
      <c r="AG275" s="25" t="s">
        <v>266</v>
      </c>
      <c r="AH275" s="25" t="s">
        <v>265</v>
      </c>
      <c r="AI275" s="25" t="s">
        <v>9</v>
      </c>
      <c r="AJ275" s="25" t="s">
        <v>492</v>
      </c>
      <c r="AN275" s="25" t="s">
        <v>700</v>
      </c>
      <c r="AO275" s="25" t="s">
        <v>399</v>
      </c>
      <c r="AP275" s="25" t="s">
        <v>491</v>
      </c>
      <c r="AR275" s="25">
        <v>345</v>
      </c>
      <c r="AS275" s="25">
        <v>13888</v>
      </c>
      <c r="AT275" s="25">
        <v>5717</v>
      </c>
      <c r="AU275" s="25">
        <v>2480</v>
      </c>
      <c r="AW275" s="25">
        <v>4435</v>
      </c>
      <c r="BC275" s="25">
        <v>10411</v>
      </c>
      <c r="BH275" s="25" t="s">
        <v>260</v>
      </c>
      <c r="BI275" s="25">
        <v>1</v>
      </c>
    </row>
    <row r="276" spans="1:61" x14ac:dyDescent="0.55000000000000004">
      <c r="A276" s="25" t="s">
        <v>670</v>
      </c>
      <c r="B276" s="25" t="s">
        <v>669</v>
      </c>
      <c r="C276" s="25" t="s">
        <v>24</v>
      </c>
      <c r="D276" s="25" t="s">
        <v>276</v>
      </c>
      <c r="E276" s="25" t="s">
        <v>276</v>
      </c>
      <c r="F276" s="25" t="s">
        <v>276</v>
      </c>
      <c r="G276" s="25" t="s">
        <v>276</v>
      </c>
      <c r="H276" s="25" t="s">
        <v>278</v>
      </c>
      <c r="J276" s="25" t="s">
        <v>276</v>
      </c>
      <c r="K276" s="25" t="s">
        <v>278</v>
      </c>
      <c r="L276" s="25" t="s">
        <v>278</v>
      </c>
      <c r="M276" s="25" t="s">
        <v>276</v>
      </c>
      <c r="N276" s="25" t="s">
        <v>668</v>
      </c>
      <c r="O276" s="25" t="s">
        <v>278</v>
      </c>
      <c r="P276" s="25" t="s">
        <v>667</v>
      </c>
      <c r="Q276" s="25" t="s">
        <v>693</v>
      </c>
      <c r="R276" s="25" t="s">
        <v>692</v>
      </c>
      <c r="T276" s="25" t="s">
        <v>466</v>
      </c>
      <c r="U276" s="25" t="s">
        <v>427</v>
      </c>
      <c r="V276" s="25" t="s">
        <v>86</v>
      </c>
      <c r="W276" s="25" t="s">
        <v>271</v>
      </c>
      <c r="Y276" s="25" t="s">
        <v>86</v>
      </c>
      <c r="Z276" s="25" t="s">
        <v>464</v>
      </c>
      <c r="AA276" s="25" t="s">
        <v>95</v>
      </c>
      <c r="AB276" s="25" t="s">
        <v>95</v>
      </c>
      <c r="AC276" s="25" t="s">
        <v>465</v>
      </c>
      <c r="AD276" s="25" t="s">
        <v>665</v>
      </c>
      <c r="AE276" s="25" t="s">
        <v>664</v>
      </c>
      <c r="AF276" s="25" t="s">
        <v>339</v>
      </c>
      <c r="AG276" s="25" t="s">
        <v>629</v>
      </c>
      <c r="AH276" s="25" t="s">
        <v>265</v>
      </c>
      <c r="AI276" s="25" t="s">
        <v>537</v>
      </c>
      <c r="AJ276" s="25" t="s">
        <v>492</v>
      </c>
      <c r="AN276" s="25" t="s">
        <v>663</v>
      </c>
      <c r="AO276" s="25" t="s">
        <v>652</v>
      </c>
      <c r="AP276" s="25" t="s">
        <v>9</v>
      </c>
      <c r="AQ276" s="25" t="s">
        <v>662</v>
      </c>
      <c r="AR276" s="25">
        <v>603</v>
      </c>
      <c r="BH276" s="25" t="s">
        <v>694</v>
      </c>
      <c r="BI276" s="25">
        <v>1</v>
      </c>
    </row>
    <row r="277" spans="1:61" x14ac:dyDescent="0.55000000000000004">
      <c r="A277" s="25" t="s">
        <v>670</v>
      </c>
      <c r="B277" s="25" t="s">
        <v>669</v>
      </c>
      <c r="C277" s="25" t="s">
        <v>24</v>
      </c>
      <c r="D277" s="25" t="s">
        <v>276</v>
      </c>
      <c r="E277" s="25" t="s">
        <v>276</v>
      </c>
      <c r="F277" s="25" t="s">
        <v>276</v>
      </c>
      <c r="G277" s="25" t="s">
        <v>276</v>
      </c>
      <c r="H277" s="25" t="s">
        <v>278</v>
      </c>
      <c r="J277" s="25" t="s">
        <v>276</v>
      </c>
      <c r="K277" s="25" t="s">
        <v>278</v>
      </c>
      <c r="L277" s="25" t="s">
        <v>278</v>
      </c>
      <c r="M277" s="25" t="s">
        <v>276</v>
      </c>
      <c r="N277" s="25" t="s">
        <v>668</v>
      </c>
      <c r="O277" s="25" t="s">
        <v>278</v>
      </c>
      <c r="P277" s="25" t="s">
        <v>667</v>
      </c>
      <c r="Q277" s="25" t="s">
        <v>693</v>
      </c>
      <c r="R277" s="25" t="s">
        <v>692</v>
      </c>
      <c r="T277" s="25" t="s">
        <v>466</v>
      </c>
      <c r="U277" s="25" t="s">
        <v>427</v>
      </c>
      <c r="V277" s="25" t="s">
        <v>86</v>
      </c>
      <c r="W277" s="25" t="s">
        <v>271</v>
      </c>
      <c r="Y277" s="25" t="s">
        <v>86</v>
      </c>
      <c r="Z277" s="25" t="s">
        <v>464</v>
      </c>
      <c r="AA277" s="25" t="s">
        <v>95</v>
      </c>
      <c r="AB277" s="25" t="s">
        <v>95</v>
      </c>
      <c r="AC277" s="25" t="s">
        <v>465</v>
      </c>
      <c r="AD277" s="25" t="s">
        <v>665</v>
      </c>
      <c r="AE277" s="25" t="s">
        <v>664</v>
      </c>
      <c r="AF277" s="25" t="s">
        <v>283</v>
      </c>
      <c r="AG277" s="25" t="s">
        <v>282</v>
      </c>
      <c r="AH277" s="25" t="s">
        <v>265</v>
      </c>
      <c r="AI277" s="25" t="s">
        <v>9</v>
      </c>
      <c r="AJ277" s="25" t="s">
        <v>492</v>
      </c>
      <c r="AN277" s="25" t="s">
        <v>663</v>
      </c>
      <c r="AO277" s="25" t="s">
        <v>652</v>
      </c>
      <c r="AP277" s="25" t="s">
        <v>464</v>
      </c>
      <c r="AQ277" s="25" t="s">
        <v>662</v>
      </c>
      <c r="AR277" s="25">
        <v>598</v>
      </c>
      <c r="AT277" s="25">
        <v>550</v>
      </c>
      <c r="BH277" s="25" t="s">
        <v>260</v>
      </c>
      <c r="BI277" s="25">
        <v>1</v>
      </c>
    </row>
    <row r="278" spans="1:61" x14ac:dyDescent="0.55000000000000004">
      <c r="A278" s="25" t="s">
        <v>670</v>
      </c>
      <c r="B278" s="25" t="s">
        <v>669</v>
      </c>
      <c r="C278" s="25" t="s">
        <v>24</v>
      </c>
      <c r="D278" s="25" t="s">
        <v>276</v>
      </c>
      <c r="E278" s="25" t="s">
        <v>276</v>
      </c>
      <c r="F278" s="25" t="s">
        <v>276</v>
      </c>
      <c r="G278" s="25" t="s">
        <v>276</v>
      </c>
      <c r="H278" s="25" t="s">
        <v>278</v>
      </c>
      <c r="J278" s="25" t="s">
        <v>276</v>
      </c>
      <c r="K278" s="25" t="s">
        <v>278</v>
      </c>
      <c r="L278" s="25" t="s">
        <v>278</v>
      </c>
      <c r="M278" s="25" t="s">
        <v>276</v>
      </c>
      <c r="N278" s="25" t="s">
        <v>668</v>
      </c>
      <c r="O278" s="25" t="s">
        <v>278</v>
      </c>
      <c r="P278" s="25" t="s">
        <v>667</v>
      </c>
      <c r="Q278" s="25" t="s">
        <v>693</v>
      </c>
      <c r="R278" s="25" t="s">
        <v>692</v>
      </c>
      <c r="T278" s="25" t="s">
        <v>466</v>
      </c>
      <c r="U278" s="25" t="s">
        <v>427</v>
      </c>
      <c r="V278" s="25" t="s">
        <v>86</v>
      </c>
      <c r="W278" s="25" t="s">
        <v>271</v>
      </c>
      <c r="Y278" s="25" t="s">
        <v>86</v>
      </c>
      <c r="Z278" s="25" t="s">
        <v>464</v>
      </c>
      <c r="AA278" s="25" t="s">
        <v>95</v>
      </c>
      <c r="AB278" s="25" t="s">
        <v>95</v>
      </c>
      <c r="AC278" s="25" t="s">
        <v>465</v>
      </c>
      <c r="AD278" s="25" t="s">
        <v>665</v>
      </c>
      <c r="AE278" s="25" t="s">
        <v>664</v>
      </c>
      <c r="AF278" s="25" t="s">
        <v>414</v>
      </c>
      <c r="AG278" s="25" t="s">
        <v>413</v>
      </c>
      <c r="AH278" s="25" t="s">
        <v>265</v>
      </c>
      <c r="AI278" s="25" t="s">
        <v>9</v>
      </c>
      <c r="AJ278" s="25" t="s">
        <v>492</v>
      </c>
      <c r="AN278" s="25" t="s">
        <v>663</v>
      </c>
      <c r="AO278" s="25" t="s">
        <v>652</v>
      </c>
      <c r="AP278" s="25" t="s">
        <v>464</v>
      </c>
      <c r="AQ278" s="25" t="s">
        <v>662</v>
      </c>
      <c r="AR278" s="25">
        <v>599</v>
      </c>
      <c r="AT278" s="25">
        <v>220</v>
      </c>
      <c r="BH278" s="25" t="s">
        <v>260</v>
      </c>
      <c r="BI278" s="25">
        <v>1</v>
      </c>
    </row>
    <row r="279" spans="1:61" x14ac:dyDescent="0.55000000000000004">
      <c r="A279" s="25" t="s">
        <v>670</v>
      </c>
      <c r="B279" s="25" t="s">
        <v>669</v>
      </c>
      <c r="C279" s="25" t="s">
        <v>24</v>
      </c>
      <c r="D279" s="25" t="s">
        <v>276</v>
      </c>
      <c r="E279" s="25" t="s">
        <v>276</v>
      </c>
      <c r="F279" s="25" t="s">
        <v>276</v>
      </c>
      <c r="G279" s="25" t="s">
        <v>276</v>
      </c>
      <c r="H279" s="25" t="s">
        <v>278</v>
      </c>
      <c r="J279" s="25" t="s">
        <v>276</v>
      </c>
      <c r="K279" s="25" t="s">
        <v>278</v>
      </c>
      <c r="L279" s="25" t="s">
        <v>278</v>
      </c>
      <c r="M279" s="25" t="s">
        <v>276</v>
      </c>
      <c r="N279" s="25" t="s">
        <v>668</v>
      </c>
      <c r="O279" s="25" t="s">
        <v>278</v>
      </c>
      <c r="P279" s="25" t="s">
        <v>667</v>
      </c>
      <c r="Q279" s="25" t="s">
        <v>693</v>
      </c>
      <c r="R279" s="25" t="s">
        <v>692</v>
      </c>
      <c r="T279" s="25" t="s">
        <v>466</v>
      </c>
      <c r="U279" s="25" t="s">
        <v>427</v>
      </c>
      <c r="V279" s="25" t="s">
        <v>86</v>
      </c>
      <c r="W279" s="25" t="s">
        <v>271</v>
      </c>
      <c r="Y279" s="25" t="s">
        <v>86</v>
      </c>
      <c r="Z279" s="25" t="s">
        <v>464</v>
      </c>
      <c r="AA279" s="25" t="s">
        <v>95</v>
      </c>
      <c r="AB279" s="25" t="s">
        <v>95</v>
      </c>
      <c r="AC279" s="25" t="s">
        <v>465</v>
      </c>
      <c r="AD279" s="25" t="s">
        <v>665</v>
      </c>
      <c r="AE279" s="25" t="s">
        <v>664</v>
      </c>
      <c r="AF279" s="25" t="s">
        <v>267</v>
      </c>
      <c r="AG279" s="25" t="s">
        <v>266</v>
      </c>
      <c r="AH279" s="25" t="s">
        <v>265</v>
      </c>
      <c r="AI279" s="25" t="s">
        <v>9</v>
      </c>
      <c r="AJ279" s="25" t="s">
        <v>492</v>
      </c>
      <c r="AN279" s="25" t="s">
        <v>663</v>
      </c>
      <c r="AO279" s="25" t="s">
        <v>652</v>
      </c>
      <c r="AP279" s="25" t="s">
        <v>464</v>
      </c>
      <c r="AQ279" s="25" t="s">
        <v>662</v>
      </c>
      <c r="AR279" s="25">
        <v>600</v>
      </c>
      <c r="AT279" s="25">
        <v>150000</v>
      </c>
      <c r="BH279" s="25" t="s">
        <v>260</v>
      </c>
      <c r="BI279" s="25">
        <v>1</v>
      </c>
    </row>
    <row r="280" spans="1:61" x14ac:dyDescent="0.55000000000000004">
      <c r="A280" s="25" t="s">
        <v>670</v>
      </c>
      <c r="B280" s="25" t="s">
        <v>669</v>
      </c>
      <c r="C280" s="25" t="s">
        <v>24</v>
      </c>
      <c r="D280" s="25" t="s">
        <v>276</v>
      </c>
      <c r="E280" s="25" t="s">
        <v>276</v>
      </c>
      <c r="F280" s="25" t="s">
        <v>276</v>
      </c>
      <c r="G280" s="25" t="s">
        <v>276</v>
      </c>
      <c r="H280" s="25" t="s">
        <v>278</v>
      </c>
      <c r="J280" s="25" t="s">
        <v>276</v>
      </c>
      <c r="K280" s="25" t="s">
        <v>278</v>
      </c>
      <c r="L280" s="25" t="s">
        <v>278</v>
      </c>
      <c r="M280" s="25" t="s">
        <v>276</v>
      </c>
      <c r="N280" s="25" t="s">
        <v>668</v>
      </c>
      <c r="O280" s="25" t="s">
        <v>278</v>
      </c>
      <c r="P280" s="25" t="s">
        <v>667</v>
      </c>
      <c r="Q280" s="25" t="s">
        <v>693</v>
      </c>
      <c r="R280" s="25" t="s">
        <v>692</v>
      </c>
      <c r="T280" s="25" t="s">
        <v>466</v>
      </c>
      <c r="U280" s="25" t="s">
        <v>427</v>
      </c>
      <c r="V280" s="25" t="s">
        <v>86</v>
      </c>
      <c r="W280" s="25" t="s">
        <v>271</v>
      </c>
      <c r="Y280" s="25" t="s">
        <v>86</v>
      </c>
      <c r="Z280" s="25" t="s">
        <v>464</v>
      </c>
      <c r="AA280" s="25" t="s">
        <v>95</v>
      </c>
      <c r="AB280" s="25" t="s">
        <v>95</v>
      </c>
      <c r="AC280" s="25" t="s">
        <v>465</v>
      </c>
      <c r="AD280" s="25" t="s">
        <v>665</v>
      </c>
      <c r="AE280" s="25" t="s">
        <v>664</v>
      </c>
      <c r="AF280" s="25" t="s">
        <v>300</v>
      </c>
      <c r="AG280" s="25" t="s">
        <v>299</v>
      </c>
      <c r="AH280" s="25" t="s">
        <v>265</v>
      </c>
      <c r="AI280" s="25" t="s">
        <v>9</v>
      </c>
      <c r="AJ280" s="25" t="s">
        <v>492</v>
      </c>
      <c r="AN280" s="25" t="s">
        <v>663</v>
      </c>
      <c r="AO280" s="25" t="s">
        <v>652</v>
      </c>
      <c r="AP280" s="25" t="s">
        <v>464</v>
      </c>
      <c r="AQ280" s="25" t="s">
        <v>662</v>
      </c>
      <c r="AR280" s="25">
        <v>601</v>
      </c>
      <c r="AT280" s="25">
        <v>130</v>
      </c>
      <c r="BH280" s="25" t="s">
        <v>260</v>
      </c>
      <c r="BI280" s="25">
        <v>1</v>
      </c>
    </row>
    <row r="281" spans="1:61" x14ac:dyDescent="0.55000000000000004">
      <c r="A281" s="25" t="s">
        <v>670</v>
      </c>
      <c r="B281" s="25" t="s">
        <v>669</v>
      </c>
      <c r="C281" s="25" t="s">
        <v>24</v>
      </c>
      <c r="D281" s="25" t="s">
        <v>276</v>
      </c>
      <c r="E281" s="25" t="s">
        <v>276</v>
      </c>
      <c r="F281" s="25" t="s">
        <v>276</v>
      </c>
      <c r="G281" s="25" t="s">
        <v>276</v>
      </c>
      <c r="H281" s="25" t="s">
        <v>278</v>
      </c>
      <c r="J281" s="25" t="s">
        <v>276</v>
      </c>
      <c r="K281" s="25" t="s">
        <v>278</v>
      </c>
      <c r="L281" s="25" t="s">
        <v>278</v>
      </c>
      <c r="M281" s="25" t="s">
        <v>276</v>
      </c>
      <c r="N281" s="25" t="s">
        <v>668</v>
      </c>
      <c r="O281" s="25" t="s">
        <v>278</v>
      </c>
      <c r="P281" s="25" t="s">
        <v>667</v>
      </c>
      <c r="Q281" s="25" t="s">
        <v>693</v>
      </c>
      <c r="R281" s="25" t="s">
        <v>692</v>
      </c>
      <c r="T281" s="25" t="s">
        <v>466</v>
      </c>
      <c r="U281" s="25" t="s">
        <v>427</v>
      </c>
      <c r="V281" s="25" t="s">
        <v>86</v>
      </c>
      <c r="W281" s="25" t="s">
        <v>271</v>
      </c>
      <c r="Y281" s="25" t="s">
        <v>86</v>
      </c>
      <c r="Z281" s="25" t="s">
        <v>464</v>
      </c>
      <c r="AA281" s="25" t="s">
        <v>95</v>
      </c>
      <c r="AB281" s="25" t="s">
        <v>95</v>
      </c>
      <c r="AC281" s="25" t="s">
        <v>465</v>
      </c>
      <c r="AD281" s="25" t="s">
        <v>665</v>
      </c>
      <c r="AE281" s="25" t="s">
        <v>664</v>
      </c>
      <c r="AF281" s="25" t="s">
        <v>315</v>
      </c>
      <c r="AG281" s="25" t="s">
        <v>384</v>
      </c>
      <c r="AH281" s="25" t="s">
        <v>265</v>
      </c>
      <c r="AI281" s="25" t="s">
        <v>9</v>
      </c>
      <c r="AJ281" s="25" t="s">
        <v>492</v>
      </c>
      <c r="AN281" s="25" t="s">
        <v>663</v>
      </c>
      <c r="AO281" s="25" t="s">
        <v>652</v>
      </c>
      <c r="AP281" s="25" t="s">
        <v>464</v>
      </c>
      <c r="AQ281" s="25" t="s">
        <v>662</v>
      </c>
      <c r="AR281" s="25">
        <v>602</v>
      </c>
      <c r="AT281" s="25">
        <v>340</v>
      </c>
      <c r="BH281" s="25" t="s">
        <v>260</v>
      </c>
      <c r="BI281" s="25">
        <v>1</v>
      </c>
    </row>
    <row r="282" spans="1:61" x14ac:dyDescent="0.55000000000000004">
      <c r="A282" s="25" t="s">
        <v>670</v>
      </c>
      <c r="B282" s="25" t="s">
        <v>669</v>
      </c>
      <c r="C282" s="25" t="s">
        <v>24</v>
      </c>
      <c r="D282" s="25" t="s">
        <v>276</v>
      </c>
      <c r="E282" s="25" t="s">
        <v>276</v>
      </c>
      <c r="F282" s="25" t="s">
        <v>276</v>
      </c>
      <c r="G282" s="25" t="s">
        <v>276</v>
      </c>
      <c r="H282" s="25" t="s">
        <v>278</v>
      </c>
      <c r="J282" s="25" t="s">
        <v>276</v>
      </c>
      <c r="K282" s="25" t="s">
        <v>278</v>
      </c>
      <c r="L282" s="25" t="s">
        <v>278</v>
      </c>
      <c r="M282" s="25" t="s">
        <v>276</v>
      </c>
      <c r="N282" s="25" t="s">
        <v>668</v>
      </c>
      <c r="O282" s="25" t="s">
        <v>278</v>
      </c>
      <c r="P282" s="25" t="s">
        <v>667</v>
      </c>
      <c r="Q282" s="25" t="s">
        <v>693</v>
      </c>
      <c r="R282" s="25" t="s">
        <v>692</v>
      </c>
      <c r="T282" s="25" t="s">
        <v>466</v>
      </c>
      <c r="U282" s="25" t="s">
        <v>427</v>
      </c>
      <c r="V282" s="25" t="s">
        <v>86</v>
      </c>
      <c r="W282" s="25" t="s">
        <v>271</v>
      </c>
      <c r="Y282" s="25" t="s">
        <v>86</v>
      </c>
      <c r="Z282" s="25" t="s">
        <v>464</v>
      </c>
      <c r="AA282" s="25" t="s">
        <v>95</v>
      </c>
      <c r="AB282" s="25" t="s">
        <v>95</v>
      </c>
      <c r="AC282" s="25" t="s">
        <v>465</v>
      </c>
      <c r="AD282" s="25" t="s">
        <v>665</v>
      </c>
      <c r="AE282" s="25" t="s">
        <v>664</v>
      </c>
      <c r="AF282" s="25" t="s">
        <v>339</v>
      </c>
      <c r="AG282" s="25" t="s">
        <v>629</v>
      </c>
      <c r="AH282" s="25" t="s">
        <v>265</v>
      </c>
      <c r="AI282" s="25" t="s">
        <v>537</v>
      </c>
      <c r="AJ282" s="25" t="s">
        <v>492</v>
      </c>
      <c r="AN282" s="25" t="s">
        <v>663</v>
      </c>
      <c r="AO282" s="25" t="s">
        <v>652</v>
      </c>
      <c r="AP282" s="25" t="s">
        <v>464</v>
      </c>
      <c r="AQ282" s="25" t="s">
        <v>662</v>
      </c>
      <c r="AR282" s="25">
        <v>603</v>
      </c>
      <c r="AT282" s="25">
        <v>22</v>
      </c>
      <c r="BH282" s="25" t="s">
        <v>260</v>
      </c>
      <c r="BI282" s="25">
        <v>1</v>
      </c>
    </row>
    <row r="283" spans="1:61" x14ac:dyDescent="0.55000000000000004">
      <c r="A283" s="25" t="s">
        <v>670</v>
      </c>
      <c r="B283" s="25" t="s">
        <v>669</v>
      </c>
      <c r="C283" s="25" t="s">
        <v>24</v>
      </c>
      <c r="D283" s="25" t="s">
        <v>276</v>
      </c>
      <c r="E283" s="25" t="s">
        <v>276</v>
      </c>
      <c r="F283" s="25" t="s">
        <v>276</v>
      </c>
      <c r="G283" s="25" t="s">
        <v>276</v>
      </c>
      <c r="H283" s="25" t="s">
        <v>278</v>
      </c>
      <c r="J283" s="25" t="s">
        <v>276</v>
      </c>
      <c r="K283" s="25" t="s">
        <v>278</v>
      </c>
      <c r="L283" s="25" t="s">
        <v>278</v>
      </c>
      <c r="M283" s="25" t="s">
        <v>276</v>
      </c>
      <c r="N283" s="25" t="s">
        <v>668</v>
      </c>
      <c r="O283" s="25" t="s">
        <v>278</v>
      </c>
      <c r="P283" s="25" t="s">
        <v>667</v>
      </c>
      <c r="Q283" s="25" t="s">
        <v>685</v>
      </c>
      <c r="R283" s="25" t="s">
        <v>474</v>
      </c>
      <c r="T283" s="25" t="s">
        <v>65</v>
      </c>
      <c r="U283" s="25" t="s">
        <v>427</v>
      </c>
      <c r="V283" s="25" t="s">
        <v>86</v>
      </c>
      <c r="W283" s="25" t="s">
        <v>271</v>
      </c>
      <c r="Y283" s="25" t="s">
        <v>86</v>
      </c>
      <c r="Z283" s="25" t="s">
        <v>353</v>
      </c>
      <c r="AA283" s="25" t="s">
        <v>157</v>
      </c>
      <c r="AB283" s="25" t="s">
        <v>157</v>
      </c>
      <c r="AC283" s="25" t="s">
        <v>473</v>
      </c>
      <c r="AD283" s="25" t="s">
        <v>665</v>
      </c>
      <c r="AE283" s="25" t="s">
        <v>684</v>
      </c>
      <c r="AF283" s="25" t="s">
        <v>300</v>
      </c>
      <c r="AG283" s="25" t="s">
        <v>299</v>
      </c>
      <c r="AH283" s="25" t="s">
        <v>265</v>
      </c>
      <c r="AI283" s="25" t="s">
        <v>9</v>
      </c>
      <c r="AJ283" s="25" t="s">
        <v>492</v>
      </c>
      <c r="AN283" s="25" t="s">
        <v>663</v>
      </c>
      <c r="AO283" s="25" t="s">
        <v>652</v>
      </c>
      <c r="AP283" s="25" t="s">
        <v>440</v>
      </c>
      <c r="AQ283" s="25" t="s">
        <v>662</v>
      </c>
      <c r="AR283" s="25">
        <v>607</v>
      </c>
      <c r="AT283" s="25">
        <v>710</v>
      </c>
      <c r="BH283" s="25" t="s">
        <v>260</v>
      </c>
      <c r="BI283" s="25">
        <v>1</v>
      </c>
    </row>
    <row r="284" spans="1:61" x14ac:dyDescent="0.55000000000000004">
      <c r="A284" s="25" t="s">
        <v>670</v>
      </c>
      <c r="B284" s="25" t="s">
        <v>669</v>
      </c>
      <c r="C284" s="25" t="s">
        <v>24</v>
      </c>
      <c r="D284" s="25" t="s">
        <v>276</v>
      </c>
      <c r="E284" s="25" t="s">
        <v>276</v>
      </c>
      <c r="F284" s="25" t="s">
        <v>276</v>
      </c>
      <c r="G284" s="25" t="s">
        <v>276</v>
      </c>
      <c r="H284" s="25" t="s">
        <v>278</v>
      </c>
      <c r="J284" s="25" t="s">
        <v>276</v>
      </c>
      <c r="K284" s="25" t="s">
        <v>278</v>
      </c>
      <c r="L284" s="25" t="s">
        <v>278</v>
      </c>
      <c r="M284" s="25" t="s">
        <v>276</v>
      </c>
      <c r="N284" s="25" t="s">
        <v>668</v>
      </c>
      <c r="O284" s="25" t="s">
        <v>278</v>
      </c>
      <c r="P284" s="25" t="s">
        <v>667</v>
      </c>
      <c r="Q284" s="25" t="s">
        <v>685</v>
      </c>
      <c r="R284" s="25" t="s">
        <v>474</v>
      </c>
      <c r="T284" s="25" t="s">
        <v>65</v>
      </c>
      <c r="U284" s="25" t="s">
        <v>427</v>
      </c>
      <c r="V284" s="25" t="s">
        <v>86</v>
      </c>
      <c r="W284" s="25" t="s">
        <v>271</v>
      </c>
      <c r="Y284" s="25" t="s">
        <v>86</v>
      </c>
      <c r="Z284" s="25" t="s">
        <v>353</v>
      </c>
      <c r="AA284" s="25" t="s">
        <v>157</v>
      </c>
      <c r="AB284" s="25" t="s">
        <v>157</v>
      </c>
      <c r="AC284" s="25" t="s">
        <v>473</v>
      </c>
      <c r="AD284" s="25" t="s">
        <v>665</v>
      </c>
      <c r="AE284" s="25" t="s">
        <v>684</v>
      </c>
      <c r="AF284" s="25" t="s">
        <v>315</v>
      </c>
      <c r="AG284" s="25" t="s">
        <v>384</v>
      </c>
      <c r="AH284" s="25" t="s">
        <v>265</v>
      </c>
      <c r="AI284" s="25" t="s">
        <v>9</v>
      </c>
      <c r="AJ284" s="25" t="s">
        <v>492</v>
      </c>
      <c r="AN284" s="25" t="s">
        <v>663</v>
      </c>
      <c r="AO284" s="25" t="s">
        <v>652</v>
      </c>
      <c r="AP284" s="25" t="s">
        <v>440</v>
      </c>
      <c r="AQ284" s="25" t="s">
        <v>662</v>
      </c>
      <c r="AR284" s="25">
        <v>608</v>
      </c>
      <c r="AT284" s="25">
        <v>660</v>
      </c>
      <c r="BH284" s="25" t="s">
        <v>260</v>
      </c>
      <c r="BI284" s="25">
        <v>1</v>
      </c>
    </row>
    <row r="285" spans="1:61" x14ac:dyDescent="0.55000000000000004">
      <c r="A285" s="25" t="s">
        <v>670</v>
      </c>
      <c r="B285" s="25" t="s">
        <v>669</v>
      </c>
      <c r="C285" s="25" t="s">
        <v>24</v>
      </c>
      <c r="D285" s="25" t="s">
        <v>276</v>
      </c>
      <c r="E285" s="25" t="s">
        <v>276</v>
      </c>
      <c r="F285" s="25" t="s">
        <v>276</v>
      </c>
      <c r="G285" s="25" t="s">
        <v>276</v>
      </c>
      <c r="H285" s="25" t="s">
        <v>278</v>
      </c>
      <c r="J285" s="25" t="s">
        <v>276</v>
      </c>
      <c r="K285" s="25" t="s">
        <v>278</v>
      </c>
      <c r="L285" s="25" t="s">
        <v>278</v>
      </c>
      <c r="M285" s="25" t="s">
        <v>276</v>
      </c>
      <c r="N285" s="25" t="s">
        <v>668</v>
      </c>
      <c r="O285" s="25" t="s">
        <v>278</v>
      </c>
      <c r="P285" s="25" t="s">
        <v>667</v>
      </c>
      <c r="Q285" s="25" t="s">
        <v>685</v>
      </c>
      <c r="R285" s="25" t="s">
        <v>474</v>
      </c>
      <c r="T285" s="25" t="s">
        <v>65</v>
      </c>
      <c r="U285" s="25" t="s">
        <v>427</v>
      </c>
      <c r="V285" s="25" t="s">
        <v>86</v>
      </c>
      <c r="W285" s="25" t="s">
        <v>271</v>
      </c>
      <c r="Y285" s="25" t="s">
        <v>86</v>
      </c>
      <c r="Z285" s="25" t="s">
        <v>353</v>
      </c>
      <c r="AA285" s="25" t="s">
        <v>157</v>
      </c>
      <c r="AB285" s="25" t="s">
        <v>157</v>
      </c>
      <c r="AC285" s="25" t="s">
        <v>473</v>
      </c>
      <c r="AD285" s="25" t="s">
        <v>665</v>
      </c>
      <c r="AE285" s="25" t="s">
        <v>684</v>
      </c>
      <c r="AF285" s="25" t="s">
        <v>339</v>
      </c>
      <c r="AG285" s="25" t="s">
        <v>629</v>
      </c>
      <c r="AH285" s="25" t="s">
        <v>265</v>
      </c>
      <c r="AI285" s="25" t="s">
        <v>9</v>
      </c>
      <c r="AJ285" s="25" t="s">
        <v>492</v>
      </c>
      <c r="AN285" s="25" t="s">
        <v>663</v>
      </c>
      <c r="AO285" s="25" t="s">
        <v>652</v>
      </c>
      <c r="AP285" s="25" t="s">
        <v>440</v>
      </c>
      <c r="AQ285" s="25" t="s">
        <v>662</v>
      </c>
      <c r="AR285" s="25">
        <v>609</v>
      </c>
      <c r="AT285" s="25">
        <v>13</v>
      </c>
      <c r="BH285" s="25" t="s">
        <v>260</v>
      </c>
      <c r="BI285" s="25">
        <v>1</v>
      </c>
    </row>
    <row r="286" spans="1:61" x14ac:dyDescent="0.55000000000000004">
      <c r="A286" s="25" t="s">
        <v>670</v>
      </c>
      <c r="B286" s="25" t="s">
        <v>669</v>
      </c>
      <c r="C286" s="25" t="s">
        <v>24</v>
      </c>
      <c r="D286" s="25" t="s">
        <v>276</v>
      </c>
      <c r="E286" s="25" t="s">
        <v>276</v>
      </c>
      <c r="F286" s="25" t="s">
        <v>276</v>
      </c>
      <c r="G286" s="25" t="s">
        <v>276</v>
      </c>
      <c r="H286" s="25" t="s">
        <v>278</v>
      </c>
      <c r="J286" s="25" t="s">
        <v>276</v>
      </c>
      <c r="K286" s="25" t="s">
        <v>278</v>
      </c>
      <c r="L286" s="25" t="s">
        <v>278</v>
      </c>
      <c r="M286" s="25" t="s">
        <v>276</v>
      </c>
      <c r="N286" s="25" t="s">
        <v>668</v>
      </c>
      <c r="O286" s="25" t="s">
        <v>278</v>
      </c>
      <c r="P286" s="25" t="s">
        <v>667</v>
      </c>
      <c r="Q286" s="25" t="s">
        <v>685</v>
      </c>
      <c r="R286" s="25" t="s">
        <v>474</v>
      </c>
      <c r="T286" s="25" t="s">
        <v>65</v>
      </c>
      <c r="U286" s="25" t="s">
        <v>427</v>
      </c>
      <c r="V286" s="25" t="s">
        <v>86</v>
      </c>
      <c r="W286" s="25" t="s">
        <v>271</v>
      </c>
      <c r="Y286" s="25" t="s">
        <v>86</v>
      </c>
      <c r="Z286" s="25" t="s">
        <v>353</v>
      </c>
      <c r="AA286" s="25" t="s">
        <v>157</v>
      </c>
      <c r="AB286" s="25" t="s">
        <v>157</v>
      </c>
      <c r="AC286" s="25" t="s">
        <v>473</v>
      </c>
      <c r="AD286" s="25" t="s">
        <v>665</v>
      </c>
      <c r="AE286" s="25" t="s">
        <v>684</v>
      </c>
      <c r="AF286" s="25" t="s">
        <v>283</v>
      </c>
      <c r="AG286" s="25" t="s">
        <v>282</v>
      </c>
      <c r="AH286" s="25" t="s">
        <v>265</v>
      </c>
      <c r="AI286" s="25" t="s">
        <v>9</v>
      </c>
      <c r="AJ286" s="25" t="s">
        <v>492</v>
      </c>
      <c r="AN286" s="25" t="s">
        <v>663</v>
      </c>
      <c r="AO286" s="25" t="s">
        <v>652</v>
      </c>
      <c r="AP286" s="25" t="s">
        <v>353</v>
      </c>
      <c r="AQ286" s="25" t="s">
        <v>662</v>
      </c>
      <c r="AR286" s="25">
        <v>604</v>
      </c>
      <c r="AT286" s="25">
        <v>330</v>
      </c>
      <c r="BH286" s="25" t="s">
        <v>260</v>
      </c>
      <c r="BI286" s="25">
        <v>1</v>
      </c>
    </row>
    <row r="287" spans="1:61" x14ac:dyDescent="0.55000000000000004">
      <c r="A287" s="25" t="s">
        <v>670</v>
      </c>
      <c r="B287" s="25" t="s">
        <v>669</v>
      </c>
      <c r="C287" s="25" t="s">
        <v>24</v>
      </c>
      <c r="D287" s="25" t="s">
        <v>276</v>
      </c>
      <c r="E287" s="25" t="s">
        <v>276</v>
      </c>
      <c r="F287" s="25" t="s">
        <v>276</v>
      </c>
      <c r="G287" s="25" t="s">
        <v>276</v>
      </c>
      <c r="H287" s="25" t="s">
        <v>278</v>
      </c>
      <c r="J287" s="25" t="s">
        <v>276</v>
      </c>
      <c r="K287" s="25" t="s">
        <v>278</v>
      </c>
      <c r="L287" s="25" t="s">
        <v>278</v>
      </c>
      <c r="M287" s="25" t="s">
        <v>276</v>
      </c>
      <c r="N287" s="25" t="s">
        <v>668</v>
      </c>
      <c r="O287" s="25" t="s">
        <v>278</v>
      </c>
      <c r="P287" s="25" t="s">
        <v>667</v>
      </c>
      <c r="Q287" s="25" t="s">
        <v>685</v>
      </c>
      <c r="R287" s="25" t="s">
        <v>474</v>
      </c>
      <c r="T287" s="25" t="s">
        <v>65</v>
      </c>
      <c r="U287" s="25" t="s">
        <v>427</v>
      </c>
      <c r="V287" s="25" t="s">
        <v>86</v>
      </c>
      <c r="W287" s="25" t="s">
        <v>271</v>
      </c>
      <c r="Y287" s="25" t="s">
        <v>86</v>
      </c>
      <c r="Z287" s="25" t="s">
        <v>353</v>
      </c>
      <c r="AA287" s="25" t="s">
        <v>157</v>
      </c>
      <c r="AB287" s="25" t="s">
        <v>157</v>
      </c>
      <c r="AC287" s="25" t="s">
        <v>473</v>
      </c>
      <c r="AD287" s="25" t="s">
        <v>665</v>
      </c>
      <c r="AE287" s="25" t="s">
        <v>684</v>
      </c>
      <c r="AF287" s="25" t="s">
        <v>414</v>
      </c>
      <c r="AG287" s="25" t="s">
        <v>413</v>
      </c>
      <c r="AH287" s="25" t="s">
        <v>265</v>
      </c>
      <c r="AI287" s="25" t="s">
        <v>9</v>
      </c>
      <c r="AJ287" s="25" t="s">
        <v>492</v>
      </c>
      <c r="AN287" s="25" t="s">
        <v>663</v>
      </c>
      <c r="AO287" s="25" t="s">
        <v>652</v>
      </c>
      <c r="AP287" s="25" t="s">
        <v>353</v>
      </c>
      <c r="AQ287" s="25" t="s">
        <v>662</v>
      </c>
      <c r="AR287" s="25">
        <v>605</v>
      </c>
      <c r="AT287" s="25">
        <v>190</v>
      </c>
      <c r="BH287" s="25" t="s">
        <v>260</v>
      </c>
      <c r="BI287" s="25">
        <v>1</v>
      </c>
    </row>
    <row r="288" spans="1:61" x14ac:dyDescent="0.55000000000000004">
      <c r="A288" s="25" t="s">
        <v>670</v>
      </c>
      <c r="B288" s="25" t="s">
        <v>669</v>
      </c>
      <c r="C288" s="25" t="s">
        <v>24</v>
      </c>
      <c r="D288" s="25" t="s">
        <v>276</v>
      </c>
      <c r="E288" s="25" t="s">
        <v>276</v>
      </c>
      <c r="F288" s="25" t="s">
        <v>276</v>
      </c>
      <c r="G288" s="25" t="s">
        <v>276</v>
      </c>
      <c r="H288" s="25" t="s">
        <v>278</v>
      </c>
      <c r="J288" s="25" t="s">
        <v>276</v>
      </c>
      <c r="K288" s="25" t="s">
        <v>278</v>
      </c>
      <c r="L288" s="25" t="s">
        <v>278</v>
      </c>
      <c r="M288" s="25" t="s">
        <v>276</v>
      </c>
      <c r="N288" s="25" t="s">
        <v>668</v>
      </c>
      <c r="O288" s="25" t="s">
        <v>278</v>
      </c>
      <c r="P288" s="25" t="s">
        <v>667</v>
      </c>
      <c r="Q288" s="25" t="s">
        <v>685</v>
      </c>
      <c r="R288" s="25" t="s">
        <v>474</v>
      </c>
      <c r="T288" s="25" t="s">
        <v>65</v>
      </c>
      <c r="U288" s="25" t="s">
        <v>427</v>
      </c>
      <c r="V288" s="25" t="s">
        <v>86</v>
      </c>
      <c r="W288" s="25" t="s">
        <v>271</v>
      </c>
      <c r="Y288" s="25" t="s">
        <v>86</v>
      </c>
      <c r="Z288" s="25" t="s">
        <v>353</v>
      </c>
      <c r="AA288" s="25" t="s">
        <v>157</v>
      </c>
      <c r="AB288" s="25" t="s">
        <v>157</v>
      </c>
      <c r="AC288" s="25" t="s">
        <v>473</v>
      </c>
      <c r="AD288" s="25" t="s">
        <v>665</v>
      </c>
      <c r="AE288" s="25" t="s">
        <v>684</v>
      </c>
      <c r="AF288" s="25" t="s">
        <v>267</v>
      </c>
      <c r="AG288" s="25" t="s">
        <v>266</v>
      </c>
      <c r="AH288" s="25" t="s">
        <v>265</v>
      </c>
      <c r="AI288" s="25" t="s">
        <v>9</v>
      </c>
      <c r="AJ288" s="25" t="s">
        <v>492</v>
      </c>
      <c r="AN288" s="25" t="s">
        <v>663</v>
      </c>
      <c r="AO288" s="25" t="s">
        <v>652</v>
      </c>
      <c r="AP288" s="25" t="s">
        <v>353</v>
      </c>
      <c r="AQ288" s="25" t="s">
        <v>662</v>
      </c>
      <c r="AR288" s="25">
        <v>606</v>
      </c>
      <c r="AT288" s="25">
        <v>64000</v>
      </c>
      <c r="BH288" s="25" t="s">
        <v>260</v>
      </c>
      <c r="BI288" s="25">
        <v>1</v>
      </c>
    </row>
    <row r="289" spans="1:61" x14ac:dyDescent="0.55000000000000004">
      <c r="A289" s="25" t="s">
        <v>670</v>
      </c>
      <c r="B289" s="25" t="s">
        <v>669</v>
      </c>
      <c r="C289" s="25" t="s">
        <v>24</v>
      </c>
      <c r="D289" s="25" t="s">
        <v>276</v>
      </c>
      <c r="E289" s="25" t="s">
        <v>276</v>
      </c>
      <c r="F289" s="25" t="s">
        <v>276</v>
      </c>
      <c r="G289" s="25" t="s">
        <v>276</v>
      </c>
      <c r="H289" s="25" t="s">
        <v>278</v>
      </c>
      <c r="J289" s="25" t="s">
        <v>276</v>
      </c>
      <c r="K289" s="25" t="s">
        <v>278</v>
      </c>
      <c r="L289" s="25" t="s">
        <v>278</v>
      </c>
      <c r="M289" s="25" t="s">
        <v>276</v>
      </c>
      <c r="N289" s="25" t="s">
        <v>668</v>
      </c>
      <c r="O289" s="25" t="s">
        <v>278</v>
      </c>
      <c r="P289" s="25" t="s">
        <v>667</v>
      </c>
      <c r="Q289" s="25" t="s">
        <v>677</v>
      </c>
      <c r="R289" s="25" t="s">
        <v>456</v>
      </c>
      <c r="T289" s="25" t="s">
        <v>71</v>
      </c>
      <c r="U289" s="25" t="s">
        <v>427</v>
      </c>
      <c r="V289" s="25" t="s">
        <v>86</v>
      </c>
      <c r="W289" s="25" t="s">
        <v>271</v>
      </c>
      <c r="Y289" s="25" t="s">
        <v>86</v>
      </c>
      <c r="Z289" s="25" t="s">
        <v>368</v>
      </c>
      <c r="AA289" s="25" t="s">
        <v>95</v>
      </c>
      <c r="AB289" s="25" t="s">
        <v>95</v>
      </c>
      <c r="AC289" s="25" t="s">
        <v>462</v>
      </c>
      <c r="AD289" s="25" t="s">
        <v>665</v>
      </c>
      <c r="AE289" s="25" t="s">
        <v>664</v>
      </c>
      <c r="AF289" s="25" t="s">
        <v>283</v>
      </c>
      <c r="AG289" s="25" t="s">
        <v>282</v>
      </c>
      <c r="AH289" s="25" t="s">
        <v>265</v>
      </c>
      <c r="AI289" s="25" t="s">
        <v>506</v>
      </c>
      <c r="AJ289" s="25" t="s">
        <v>492</v>
      </c>
      <c r="AN289" s="25" t="s">
        <v>663</v>
      </c>
      <c r="AO289" s="25" t="s">
        <v>652</v>
      </c>
      <c r="AP289" s="25" t="s">
        <v>9</v>
      </c>
      <c r="AQ289" s="25" t="s">
        <v>662</v>
      </c>
      <c r="AR289" s="25">
        <v>610</v>
      </c>
      <c r="BH289" s="25" t="s">
        <v>683</v>
      </c>
      <c r="BI289" s="25">
        <v>1</v>
      </c>
    </row>
    <row r="290" spans="1:61" x14ac:dyDescent="0.55000000000000004">
      <c r="A290" s="25" t="s">
        <v>670</v>
      </c>
      <c r="B290" s="25" t="s">
        <v>669</v>
      </c>
      <c r="C290" s="25" t="s">
        <v>24</v>
      </c>
      <c r="D290" s="25" t="s">
        <v>276</v>
      </c>
      <c r="E290" s="25" t="s">
        <v>276</v>
      </c>
      <c r="F290" s="25" t="s">
        <v>276</v>
      </c>
      <c r="G290" s="25" t="s">
        <v>276</v>
      </c>
      <c r="H290" s="25" t="s">
        <v>278</v>
      </c>
      <c r="J290" s="25" t="s">
        <v>276</v>
      </c>
      <c r="K290" s="25" t="s">
        <v>278</v>
      </c>
      <c r="L290" s="25" t="s">
        <v>278</v>
      </c>
      <c r="M290" s="25" t="s">
        <v>276</v>
      </c>
      <c r="N290" s="25" t="s">
        <v>668</v>
      </c>
      <c r="O290" s="25" t="s">
        <v>278</v>
      </c>
      <c r="P290" s="25" t="s">
        <v>667</v>
      </c>
      <c r="Q290" s="25" t="s">
        <v>677</v>
      </c>
      <c r="R290" s="25" t="s">
        <v>456</v>
      </c>
      <c r="T290" s="25" t="s">
        <v>71</v>
      </c>
      <c r="U290" s="25" t="s">
        <v>427</v>
      </c>
      <c r="V290" s="25" t="s">
        <v>86</v>
      </c>
      <c r="W290" s="25" t="s">
        <v>271</v>
      </c>
      <c r="Y290" s="25" t="s">
        <v>86</v>
      </c>
      <c r="Z290" s="25" t="s">
        <v>368</v>
      </c>
      <c r="AA290" s="25" t="s">
        <v>95</v>
      </c>
      <c r="AB290" s="25" t="s">
        <v>95</v>
      </c>
      <c r="AC290" s="25" t="s">
        <v>462</v>
      </c>
      <c r="AD290" s="25" t="s">
        <v>665</v>
      </c>
      <c r="AE290" s="25" t="s">
        <v>664</v>
      </c>
      <c r="AF290" s="25" t="s">
        <v>414</v>
      </c>
      <c r="AG290" s="25" t="s">
        <v>413</v>
      </c>
      <c r="AH290" s="25" t="s">
        <v>265</v>
      </c>
      <c r="AI290" s="25" t="s">
        <v>506</v>
      </c>
      <c r="AJ290" s="25" t="s">
        <v>492</v>
      </c>
      <c r="AN290" s="25" t="s">
        <v>663</v>
      </c>
      <c r="AO290" s="25" t="s">
        <v>652</v>
      </c>
      <c r="AP290" s="25" t="s">
        <v>9</v>
      </c>
      <c r="AQ290" s="25" t="s">
        <v>662</v>
      </c>
      <c r="AR290" s="25">
        <v>611</v>
      </c>
      <c r="BH290" s="25" t="s">
        <v>682</v>
      </c>
      <c r="BI290" s="25">
        <v>1</v>
      </c>
    </row>
    <row r="291" spans="1:61" x14ac:dyDescent="0.55000000000000004">
      <c r="A291" s="25" t="s">
        <v>670</v>
      </c>
      <c r="B291" s="25" t="s">
        <v>669</v>
      </c>
      <c r="C291" s="25" t="s">
        <v>24</v>
      </c>
      <c r="D291" s="25" t="s">
        <v>276</v>
      </c>
      <c r="E291" s="25" t="s">
        <v>276</v>
      </c>
      <c r="F291" s="25" t="s">
        <v>276</v>
      </c>
      <c r="G291" s="25" t="s">
        <v>276</v>
      </c>
      <c r="H291" s="25" t="s">
        <v>278</v>
      </c>
      <c r="J291" s="25" t="s">
        <v>276</v>
      </c>
      <c r="K291" s="25" t="s">
        <v>278</v>
      </c>
      <c r="L291" s="25" t="s">
        <v>278</v>
      </c>
      <c r="M291" s="25" t="s">
        <v>276</v>
      </c>
      <c r="N291" s="25" t="s">
        <v>668</v>
      </c>
      <c r="O291" s="25" t="s">
        <v>278</v>
      </c>
      <c r="P291" s="25" t="s">
        <v>667</v>
      </c>
      <c r="Q291" s="25" t="s">
        <v>677</v>
      </c>
      <c r="R291" s="25" t="s">
        <v>456</v>
      </c>
      <c r="T291" s="25" t="s">
        <v>71</v>
      </c>
      <c r="U291" s="25" t="s">
        <v>427</v>
      </c>
      <c r="V291" s="25" t="s">
        <v>86</v>
      </c>
      <c r="W291" s="25" t="s">
        <v>271</v>
      </c>
      <c r="Y291" s="25" t="s">
        <v>86</v>
      </c>
      <c r="Z291" s="25" t="s">
        <v>368</v>
      </c>
      <c r="AA291" s="25" t="s">
        <v>95</v>
      </c>
      <c r="AB291" s="25" t="s">
        <v>95</v>
      </c>
      <c r="AC291" s="25" t="s">
        <v>462</v>
      </c>
      <c r="AD291" s="25" t="s">
        <v>665</v>
      </c>
      <c r="AE291" s="25" t="s">
        <v>664</v>
      </c>
      <c r="AF291" s="25" t="s">
        <v>267</v>
      </c>
      <c r="AG291" s="25" t="s">
        <v>266</v>
      </c>
      <c r="AH291" s="25" t="s">
        <v>265</v>
      </c>
      <c r="AI291" s="25" t="s">
        <v>9</v>
      </c>
      <c r="AJ291" s="25" t="s">
        <v>492</v>
      </c>
      <c r="AN291" s="25" t="s">
        <v>663</v>
      </c>
      <c r="AO291" s="25" t="s">
        <v>652</v>
      </c>
      <c r="AP291" s="25" t="s">
        <v>9</v>
      </c>
      <c r="AQ291" s="25" t="s">
        <v>662</v>
      </c>
      <c r="AR291" s="25">
        <v>612</v>
      </c>
      <c r="BH291" s="25" t="s">
        <v>681</v>
      </c>
      <c r="BI291" s="25">
        <v>1</v>
      </c>
    </row>
    <row r="292" spans="1:61" x14ac:dyDescent="0.55000000000000004">
      <c r="A292" s="25" t="s">
        <v>670</v>
      </c>
      <c r="B292" s="25" t="s">
        <v>669</v>
      </c>
      <c r="C292" s="25" t="s">
        <v>24</v>
      </c>
      <c r="D292" s="25" t="s">
        <v>276</v>
      </c>
      <c r="E292" s="25" t="s">
        <v>276</v>
      </c>
      <c r="F292" s="25" t="s">
        <v>276</v>
      </c>
      <c r="G292" s="25" t="s">
        <v>276</v>
      </c>
      <c r="H292" s="25" t="s">
        <v>278</v>
      </c>
      <c r="J292" s="25" t="s">
        <v>276</v>
      </c>
      <c r="K292" s="25" t="s">
        <v>278</v>
      </c>
      <c r="L292" s="25" t="s">
        <v>278</v>
      </c>
      <c r="M292" s="25" t="s">
        <v>276</v>
      </c>
      <c r="N292" s="25" t="s">
        <v>668</v>
      </c>
      <c r="O292" s="25" t="s">
        <v>278</v>
      </c>
      <c r="P292" s="25" t="s">
        <v>667</v>
      </c>
      <c r="Q292" s="25" t="s">
        <v>677</v>
      </c>
      <c r="R292" s="25" t="s">
        <v>456</v>
      </c>
      <c r="T292" s="25" t="s">
        <v>71</v>
      </c>
      <c r="U292" s="25" t="s">
        <v>427</v>
      </c>
      <c r="V292" s="25" t="s">
        <v>86</v>
      </c>
      <c r="W292" s="25" t="s">
        <v>271</v>
      </c>
      <c r="Y292" s="25" t="s">
        <v>86</v>
      </c>
      <c r="Z292" s="25" t="s">
        <v>368</v>
      </c>
      <c r="AA292" s="25" t="s">
        <v>95</v>
      </c>
      <c r="AB292" s="25" t="s">
        <v>95</v>
      </c>
      <c r="AC292" s="25" t="s">
        <v>462</v>
      </c>
      <c r="AD292" s="25" t="s">
        <v>665</v>
      </c>
      <c r="AE292" s="25" t="s">
        <v>664</v>
      </c>
      <c r="AF292" s="25" t="s">
        <v>300</v>
      </c>
      <c r="AG292" s="25" t="s">
        <v>299</v>
      </c>
      <c r="AH292" s="25" t="s">
        <v>265</v>
      </c>
      <c r="AI292" s="25" t="s">
        <v>9</v>
      </c>
      <c r="AJ292" s="25" t="s">
        <v>492</v>
      </c>
      <c r="AN292" s="25" t="s">
        <v>663</v>
      </c>
      <c r="AO292" s="25" t="s">
        <v>652</v>
      </c>
      <c r="AP292" s="25" t="s">
        <v>9</v>
      </c>
      <c r="AQ292" s="25" t="s">
        <v>662</v>
      </c>
      <c r="AR292" s="25">
        <v>613</v>
      </c>
      <c r="BH292" s="25" t="s">
        <v>680</v>
      </c>
      <c r="BI292" s="25">
        <v>1</v>
      </c>
    </row>
    <row r="293" spans="1:61" x14ac:dyDescent="0.55000000000000004">
      <c r="A293" s="25" t="s">
        <v>670</v>
      </c>
      <c r="B293" s="25" t="s">
        <v>669</v>
      </c>
      <c r="C293" s="25" t="s">
        <v>24</v>
      </c>
      <c r="D293" s="25" t="s">
        <v>276</v>
      </c>
      <c r="E293" s="25" t="s">
        <v>276</v>
      </c>
      <c r="F293" s="25" t="s">
        <v>276</v>
      </c>
      <c r="G293" s="25" t="s">
        <v>276</v>
      </c>
      <c r="H293" s="25" t="s">
        <v>278</v>
      </c>
      <c r="J293" s="25" t="s">
        <v>276</v>
      </c>
      <c r="K293" s="25" t="s">
        <v>278</v>
      </c>
      <c r="L293" s="25" t="s">
        <v>278</v>
      </c>
      <c r="M293" s="25" t="s">
        <v>276</v>
      </c>
      <c r="N293" s="25" t="s">
        <v>668</v>
      </c>
      <c r="O293" s="25" t="s">
        <v>278</v>
      </c>
      <c r="P293" s="25" t="s">
        <v>667</v>
      </c>
      <c r="Q293" s="25" t="s">
        <v>677</v>
      </c>
      <c r="R293" s="25" t="s">
        <v>456</v>
      </c>
      <c r="T293" s="25" t="s">
        <v>71</v>
      </c>
      <c r="U293" s="25" t="s">
        <v>427</v>
      </c>
      <c r="V293" s="25" t="s">
        <v>86</v>
      </c>
      <c r="W293" s="25" t="s">
        <v>271</v>
      </c>
      <c r="Y293" s="25" t="s">
        <v>86</v>
      </c>
      <c r="Z293" s="25" t="s">
        <v>368</v>
      </c>
      <c r="AA293" s="25" t="s">
        <v>95</v>
      </c>
      <c r="AB293" s="25" t="s">
        <v>95</v>
      </c>
      <c r="AC293" s="25" t="s">
        <v>462</v>
      </c>
      <c r="AD293" s="25" t="s">
        <v>665</v>
      </c>
      <c r="AE293" s="25" t="s">
        <v>664</v>
      </c>
      <c r="AF293" s="25" t="s">
        <v>315</v>
      </c>
      <c r="AG293" s="25" t="s">
        <v>384</v>
      </c>
      <c r="AH293" s="25" t="s">
        <v>265</v>
      </c>
      <c r="AI293" s="25" t="s">
        <v>9</v>
      </c>
      <c r="AJ293" s="25" t="s">
        <v>492</v>
      </c>
      <c r="AN293" s="25" t="s">
        <v>663</v>
      </c>
      <c r="AO293" s="25" t="s">
        <v>652</v>
      </c>
      <c r="AP293" s="25" t="s">
        <v>9</v>
      </c>
      <c r="AQ293" s="25" t="s">
        <v>662</v>
      </c>
      <c r="AR293" s="25">
        <v>614</v>
      </c>
      <c r="BH293" s="25" t="s">
        <v>679</v>
      </c>
      <c r="BI293" s="25">
        <v>1</v>
      </c>
    </row>
    <row r="294" spans="1:61" x14ac:dyDescent="0.55000000000000004">
      <c r="A294" s="25" t="s">
        <v>670</v>
      </c>
      <c r="B294" s="25" t="s">
        <v>669</v>
      </c>
      <c r="C294" s="25" t="s">
        <v>24</v>
      </c>
      <c r="D294" s="25" t="s">
        <v>276</v>
      </c>
      <c r="E294" s="25" t="s">
        <v>276</v>
      </c>
      <c r="F294" s="25" t="s">
        <v>276</v>
      </c>
      <c r="G294" s="25" t="s">
        <v>276</v>
      </c>
      <c r="H294" s="25" t="s">
        <v>278</v>
      </c>
      <c r="J294" s="25" t="s">
        <v>276</v>
      </c>
      <c r="K294" s="25" t="s">
        <v>278</v>
      </c>
      <c r="L294" s="25" t="s">
        <v>278</v>
      </c>
      <c r="M294" s="25" t="s">
        <v>276</v>
      </c>
      <c r="N294" s="25" t="s">
        <v>668</v>
      </c>
      <c r="O294" s="25" t="s">
        <v>278</v>
      </c>
      <c r="P294" s="25" t="s">
        <v>667</v>
      </c>
      <c r="Q294" s="25" t="s">
        <v>677</v>
      </c>
      <c r="R294" s="25" t="s">
        <v>456</v>
      </c>
      <c r="T294" s="25" t="s">
        <v>71</v>
      </c>
      <c r="U294" s="25" t="s">
        <v>427</v>
      </c>
      <c r="V294" s="25" t="s">
        <v>86</v>
      </c>
      <c r="W294" s="25" t="s">
        <v>271</v>
      </c>
      <c r="Y294" s="25" t="s">
        <v>86</v>
      </c>
      <c r="Z294" s="25" t="s">
        <v>368</v>
      </c>
      <c r="AA294" s="25" t="s">
        <v>95</v>
      </c>
      <c r="AB294" s="25" t="s">
        <v>95</v>
      </c>
      <c r="AC294" s="25" t="s">
        <v>462</v>
      </c>
      <c r="AD294" s="25" t="s">
        <v>665</v>
      </c>
      <c r="AE294" s="25" t="s">
        <v>664</v>
      </c>
      <c r="AF294" s="25" t="s">
        <v>339</v>
      </c>
      <c r="AG294" s="25" t="s">
        <v>629</v>
      </c>
      <c r="AH294" s="25" t="s">
        <v>265</v>
      </c>
      <c r="AI294" s="25" t="s">
        <v>9</v>
      </c>
      <c r="AJ294" s="25" t="s">
        <v>492</v>
      </c>
      <c r="AN294" s="25" t="s">
        <v>663</v>
      </c>
      <c r="AO294" s="25" t="s">
        <v>652</v>
      </c>
      <c r="AP294" s="25" t="s">
        <v>9</v>
      </c>
      <c r="AQ294" s="25" t="s">
        <v>662</v>
      </c>
      <c r="AR294" s="25">
        <v>615</v>
      </c>
      <c r="BH294" s="25" t="s">
        <v>678</v>
      </c>
      <c r="BI294" s="25">
        <v>1</v>
      </c>
    </row>
    <row r="295" spans="1:61" x14ac:dyDescent="0.55000000000000004">
      <c r="A295" s="25" t="s">
        <v>670</v>
      </c>
      <c r="B295" s="25" t="s">
        <v>669</v>
      </c>
      <c r="C295" s="25" t="s">
        <v>24</v>
      </c>
      <c r="D295" s="25" t="s">
        <v>276</v>
      </c>
      <c r="E295" s="25" t="s">
        <v>276</v>
      </c>
      <c r="F295" s="25" t="s">
        <v>276</v>
      </c>
      <c r="G295" s="25" t="s">
        <v>276</v>
      </c>
      <c r="H295" s="25" t="s">
        <v>278</v>
      </c>
      <c r="J295" s="25" t="s">
        <v>276</v>
      </c>
      <c r="K295" s="25" t="s">
        <v>278</v>
      </c>
      <c r="L295" s="25" t="s">
        <v>278</v>
      </c>
      <c r="M295" s="25" t="s">
        <v>276</v>
      </c>
      <c r="N295" s="25" t="s">
        <v>668</v>
      </c>
      <c r="O295" s="25" t="s">
        <v>278</v>
      </c>
      <c r="P295" s="25" t="s">
        <v>667</v>
      </c>
      <c r="Q295" s="25" t="s">
        <v>677</v>
      </c>
      <c r="R295" s="25" t="s">
        <v>456</v>
      </c>
      <c r="T295" s="25" t="s">
        <v>71</v>
      </c>
      <c r="U295" s="25" t="s">
        <v>427</v>
      </c>
      <c r="V295" s="25" t="s">
        <v>86</v>
      </c>
      <c r="W295" s="25" t="s">
        <v>271</v>
      </c>
      <c r="Y295" s="25" t="s">
        <v>86</v>
      </c>
      <c r="Z295" s="25" t="s">
        <v>368</v>
      </c>
      <c r="AA295" s="25" t="s">
        <v>95</v>
      </c>
      <c r="AB295" s="25" t="s">
        <v>95</v>
      </c>
      <c r="AC295" s="25" t="s">
        <v>462</v>
      </c>
      <c r="AD295" s="25" t="s">
        <v>665</v>
      </c>
      <c r="AE295" s="25" t="s">
        <v>664</v>
      </c>
      <c r="AF295" s="25" t="s">
        <v>283</v>
      </c>
      <c r="AG295" s="25" t="s">
        <v>282</v>
      </c>
      <c r="AH295" s="25" t="s">
        <v>265</v>
      </c>
      <c r="AI295" s="25" t="s">
        <v>506</v>
      </c>
      <c r="AJ295" s="25" t="s">
        <v>492</v>
      </c>
      <c r="AN295" s="25" t="s">
        <v>663</v>
      </c>
      <c r="AO295" s="25" t="s">
        <v>652</v>
      </c>
      <c r="AP295" s="25" t="s">
        <v>368</v>
      </c>
      <c r="AQ295" s="25" t="s">
        <v>662</v>
      </c>
      <c r="AR295" s="25">
        <v>610</v>
      </c>
      <c r="AT295" s="25">
        <v>98</v>
      </c>
      <c r="BH295" s="25" t="s">
        <v>260</v>
      </c>
      <c r="BI295" s="25">
        <v>1</v>
      </c>
    </row>
    <row r="296" spans="1:61" x14ac:dyDescent="0.55000000000000004">
      <c r="A296" s="25" t="s">
        <v>670</v>
      </c>
      <c r="B296" s="25" t="s">
        <v>669</v>
      </c>
      <c r="C296" s="25" t="s">
        <v>24</v>
      </c>
      <c r="D296" s="25" t="s">
        <v>276</v>
      </c>
      <c r="E296" s="25" t="s">
        <v>276</v>
      </c>
      <c r="F296" s="25" t="s">
        <v>276</v>
      </c>
      <c r="G296" s="25" t="s">
        <v>276</v>
      </c>
      <c r="H296" s="25" t="s">
        <v>278</v>
      </c>
      <c r="J296" s="25" t="s">
        <v>276</v>
      </c>
      <c r="K296" s="25" t="s">
        <v>278</v>
      </c>
      <c r="L296" s="25" t="s">
        <v>278</v>
      </c>
      <c r="M296" s="25" t="s">
        <v>276</v>
      </c>
      <c r="N296" s="25" t="s">
        <v>668</v>
      </c>
      <c r="O296" s="25" t="s">
        <v>278</v>
      </c>
      <c r="P296" s="25" t="s">
        <v>667</v>
      </c>
      <c r="Q296" s="25" t="s">
        <v>677</v>
      </c>
      <c r="R296" s="25" t="s">
        <v>456</v>
      </c>
      <c r="T296" s="25" t="s">
        <v>71</v>
      </c>
      <c r="U296" s="25" t="s">
        <v>427</v>
      </c>
      <c r="V296" s="25" t="s">
        <v>86</v>
      </c>
      <c r="W296" s="25" t="s">
        <v>271</v>
      </c>
      <c r="Y296" s="25" t="s">
        <v>86</v>
      </c>
      <c r="Z296" s="25" t="s">
        <v>368</v>
      </c>
      <c r="AA296" s="25" t="s">
        <v>95</v>
      </c>
      <c r="AB296" s="25" t="s">
        <v>95</v>
      </c>
      <c r="AC296" s="25" t="s">
        <v>462</v>
      </c>
      <c r="AD296" s="25" t="s">
        <v>665</v>
      </c>
      <c r="AE296" s="25" t="s">
        <v>664</v>
      </c>
      <c r="AF296" s="25" t="s">
        <v>414</v>
      </c>
      <c r="AG296" s="25" t="s">
        <v>413</v>
      </c>
      <c r="AH296" s="25" t="s">
        <v>265</v>
      </c>
      <c r="AI296" s="25" t="s">
        <v>506</v>
      </c>
      <c r="AJ296" s="25" t="s">
        <v>492</v>
      </c>
      <c r="AN296" s="25" t="s">
        <v>663</v>
      </c>
      <c r="AO296" s="25" t="s">
        <v>652</v>
      </c>
      <c r="AP296" s="25" t="s">
        <v>368</v>
      </c>
      <c r="AQ296" s="25" t="s">
        <v>662</v>
      </c>
      <c r="AR296" s="25">
        <v>611</v>
      </c>
      <c r="AT296" s="25">
        <v>820</v>
      </c>
      <c r="BH296" s="25" t="s">
        <v>260</v>
      </c>
      <c r="BI296" s="25">
        <v>1</v>
      </c>
    </row>
    <row r="297" spans="1:61" x14ac:dyDescent="0.55000000000000004">
      <c r="A297" s="25" t="s">
        <v>670</v>
      </c>
      <c r="B297" s="25" t="s">
        <v>669</v>
      </c>
      <c r="C297" s="25" t="s">
        <v>24</v>
      </c>
      <c r="D297" s="25" t="s">
        <v>276</v>
      </c>
      <c r="E297" s="25" t="s">
        <v>276</v>
      </c>
      <c r="F297" s="25" t="s">
        <v>276</v>
      </c>
      <c r="G297" s="25" t="s">
        <v>276</v>
      </c>
      <c r="H297" s="25" t="s">
        <v>278</v>
      </c>
      <c r="J297" s="25" t="s">
        <v>276</v>
      </c>
      <c r="K297" s="25" t="s">
        <v>278</v>
      </c>
      <c r="L297" s="25" t="s">
        <v>278</v>
      </c>
      <c r="M297" s="25" t="s">
        <v>276</v>
      </c>
      <c r="N297" s="25" t="s">
        <v>668</v>
      </c>
      <c r="O297" s="25" t="s">
        <v>278</v>
      </c>
      <c r="P297" s="25" t="s">
        <v>667</v>
      </c>
      <c r="Q297" s="25" t="s">
        <v>677</v>
      </c>
      <c r="R297" s="25" t="s">
        <v>456</v>
      </c>
      <c r="T297" s="25" t="s">
        <v>71</v>
      </c>
      <c r="U297" s="25" t="s">
        <v>427</v>
      </c>
      <c r="V297" s="25" t="s">
        <v>86</v>
      </c>
      <c r="W297" s="25" t="s">
        <v>271</v>
      </c>
      <c r="Y297" s="25" t="s">
        <v>86</v>
      </c>
      <c r="Z297" s="25" t="s">
        <v>368</v>
      </c>
      <c r="AA297" s="25" t="s">
        <v>95</v>
      </c>
      <c r="AB297" s="25" t="s">
        <v>95</v>
      </c>
      <c r="AC297" s="25" t="s">
        <v>462</v>
      </c>
      <c r="AD297" s="25" t="s">
        <v>665</v>
      </c>
      <c r="AE297" s="25" t="s">
        <v>664</v>
      </c>
      <c r="AF297" s="25" t="s">
        <v>267</v>
      </c>
      <c r="AG297" s="25" t="s">
        <v>266</v>
      </c>
      <c r="AH297" s="25" t="s">
        <v>265</v>
      </c>
      <c r="AI297" s="25" t="s">
        <v>9</v>
      </c>
      <c r="AJ297" s="25" t="s">
        <v>492</v>
      </c>
      <c r="AN297" s="25" t="s">
        <v>663</v>
      </c>
      <c r="AO297" s="25" t="s">
        <v>652</v>
      </c>
      <c r="AP297" s="25" t="s">
        <v>368</v>
      </c>
      <c r="AQ297" s="25" t="s">
        <v>662</v>
      </c>
      <c r="AR297" s="25">
        <v>612</v>
      </c>
      <c r="AT297" s="25">
        <v>2900</v>
      </c>
      <c r="BH297" s="25" t="s">
        <v>260</v>
      </c>
      <c r="BI297" s="25">
        <v>1</v>
      </c>
    </row>
    <row r="298" spans="1:61" x14ac:dyDescent="0.55000000000000004">
      <c r="A298" s="25" t="s">
        <v>670</v>
      </c>
      <c r="B298" s="25" t="s">
        <v>669</v>
      </c>
      <c r="C298" s="25" t="s">
        <v>24</v>
      </c>
      <c r="D298" s="25" t="s">
        <v>276</v>
      </c>
      <c r="E298" s="25" t="s">
        <v>276</v>
      </c>
      <c r="F298" s="25" t="s">
        <v>276</v>
      </c>
      <c r="G298" s="25" t="s">
        <v>276</v>
      </c>
      <c r="H298" s="25" t="s">
        <v>278</v>
      </c>
      <c r="J298" s="25" t="s">
        <v>276</v>
      </c>
      <c r="K298" s="25" t="s">
        <v>278</v>
      </c>
      <c r="L298" s="25" t="s">
        <v>278</v>
      </c>
      <c r="M298" s="25" t="s">
        <v>276</v>
      </c>
      <c r="N298" s="25" t="s">
        <v>668</v>
      </c>
      <c r="O298" s="25" t="s">
        <v>278</v>
      </c>
      <c r="P298" s="25" t="s">
        <v>667</v>
      </c>
      <c r="Q298" s="25" t="s">
        <v>677</v>
      </c>
      <c r="R298" s="25" t="s">
        <v>456</v>
      </c>
      <c r="T298" s="25" t="s">
        <v>71</v>
      </c>
      <c r="U298" s="25" t="s">
        <v>427</v>
      </c>
      <c r="V298" s="25" t="s">
        <v>86</v>
      </c>
      <c r="W298" s="25" t="s">
        <v>271</v>
      </c>
      <c r="Y298" s="25" t="s">
        <v>86</v>
      </c>
      <c r="Z298" s="25" t="s">
        <v>368</v>
      </c>
      <c r="AA298" s="25" t="s">
        <v>95</v>
      </c>
      <c r="AB298" s="25" t="s">
        <v>95</v>
      </c>
      <c r="AC298" s="25" t="s">
        <v>462</v>
      </c>
      <c r="AD298" s="25" t="s">
        <v>665</v>
      </c>
      <c r="AE298" s="25" t="s">
        <v>664</v>
      </c>
      <c r="AF298" s="25" t="s">
        <v>300</v>
      </c>
      <c r="AG298" s="25" t="s">
        <v>299</v>
      </c>
      <c r="AH298" s="25" t="s">
        <v>265</v>
      </c>
      <c r="AI298" s="25" t="s">
        <v>9</v>
      </c>
      <c r="AJ298" s="25" t="s">
        <v>492</v>
      </c>
      <c r="AN298" s="25" t="s">
        <v>663</v>
      </c>
      <c r="AO298" s="25" t="s">
        <v>652</v>
      </c>
      <c r="AP298" s="25" t="s">
        <v>368</v>
      </c>
      <c r="AQ298" s="25" t="s">
        <v>662</v>
      </c>
      <c r="AR298" s="25">
        <v>613</v>
      </c>
      <c r="AT298" s="25">
        <v>290</v>
      </c>
      <c r="BH298" s="25" t="s">
        <v>260</v>
      </c>
      <c r="BI298" s="25">
        <v>1</v>
      </c>
    </row>
    <row r="299" spans="1:61" x14ac:dyDescent="0.55000000000000004">
      <c r="A299" s="25" t="s">
        <v>670</v>
      </c>
      <c r="B299" s="25" t="s">
        <v>669</v>
      </c>
      <c r="C299" s="25" t="s">
        <v>24</v>
      </c>
      <c r="D299" s="25" t="s">
        <v>276</v>
      </c>
      <c r="E299" s="25" t="s">
        <v>276</v>
      </c>
      <c r="F299" s="25" t="s">
        <v>276</v>
      </c>
      <c r="G299" s="25" t="s">
        <v>276</v>
      </c>
      <c r="H299" s="25" t="s">
        <v>278</v>
      </c>
      <c r="J299" s="25" t="s">
        <v>276</v>
      </c>
      <c r="K299" s="25" t="s">
        <v>278</v>
      </c>
      <c r="L299" s="25" t="s">
        <v>278</v>
      </c>
      <c r="M299" s="25" t="s">
        <v>276</v>
      </c>
      <c r="N299" s="25" t="s">
        <v>668</v>
      </c>
      <c r="O299" s="25" t="s">
        <v>278</v>
      </c>
      <c r="P299" s="25" t="s">
        <v>667</v>
      </c>
      <c r="Q299" s="25" t="s">
        <v>677</v>
      </c>
      <c r="R299" s="25" t="s">
        <v>456</v>
      </c>
      <c r="T299" s="25" t="s">
        <v>71</v>
      </c>
      <c r="U299" s="25" t="s">
        <v>427</v>
      </c>
      <c r="V299" s="25" t="s">
        <v>86</v>
      </c>
      <c r="W299" s="25" t="s">
        <v>271</v>
      </c>
      <c r="Y299" s="25" t="s">
        <v>86</v>
      </c>
      <c r="Z299" s="25" t="s">
        <v>368</v>
      </c>
      <c r="AA299" s="25" t="s">
        <v>95</v>
      </c>
      <c r="AB299" s="25" t="s">
        <v>95</v>
      </c>
      <c r="AC299" s="25" t="s">
        <v>462</v>
      </c>
      <c r="AD299" s="25" t="s">
        <v>665</v>
      </c>
      <c r="AE299" s="25" t="s">
        <v>664</v>
      </c>
      <c r="AF299" s="25" t="s">
        <v>315</v>
      </c>
      <c r="AG299" s="25" t="s">
        <v>384</v>
      </c>
      <c r="AH299" s="25" t="s">
        <v>265</v>
      </c>
      <c r="AI299" s="25" t="s">
        <v>9</v>
      </c>
      <c r="AJ299" s="25" t="s">
        <v>492</v>
      </c>
      <c r="AN299" s="25" t="s">
        <v>663</v>
      </c>
      <c r="AO299" s="25" t="s">
        <v>652</v>
      </c>
      <c r="AP299" s="25" t="s">
        <v>368</v>
      </c>
      <c r="AQ299" s="25" t="s">
        <v>662</v>
      </c>
      <c r="AR299" s="25">
        <v>614</v>
      </c>
      <c r="AT299" s="25">
        <v>59</v>
      </c>
      <c r="BH299" s="25" t="s">
        <v>260</v>
      </c>
      <c r="BI299" s="25">
        <v>1</v>
      </c>
    </row>
    <row r="300" spans="1:61" x14ac:dyDescent="0.55000000000000004">
      <c r="A300" s="25" t="s">
        <v>670</v>
      </c>
      <c r="B300" s="25" t="s">
        <v>669</v>
      </c>
      <c r="C300" s="25" t="s">
        <v>24</v>
      </c>
      <c r="D300" s="25" t="s">
        <v>276</v>
      </c>
      <c r="E300" s="25" t="s">
        <v>276</v>
      </c>
      <c r="F300" s="25" t="s">
        <v>276</v>
      </c>
      <c r="G300" s="25" t="s">
        <v>276</v>
      </c>
      <c r="H300" s="25" t="s">
        <v>278</v>
      </c>
      <c r="J300" s="25" t="s">
        <v>276</v>
      </c>
      <c r="K300" s="25" t="s">
        <v>278</v>
      </c>
      <c r="L300" s="25" t="s">
        <v>278</v>
      </c>
      <c r="M300" s="25" t="s">
        <v>276</v>
      </c>
      <c r="N300" s="25" t="s">
        <v>668</v>
      </c>
      <c r="O300" s="25" t="s">
        <v>278</v>
      </c>
      <c r="P300" s="25" t="s">
        <v>667</v>
      </c>
      <c r="Q300" s="25" t="s">
        <v>677</v>
      </c>
      <c r="R300" s="25" t="s">
        <v>456</v>
      </c>
      <c r="T300" s="25" t="s">
        <v>71</v>
      </c>
      <c r="U300" s="25" t="s">
        <v>427</v>
      </c>
      <c r="V300" s="25" t="s">
        <v>86</v>
      </c>
      <c r="W300" s="25" t="s">
        <v>271</v>
      </c>
      <c r="Y300" s="25" t="s">
        <v>86</v>
      </c>
      <c r="Z300" s="25" t="s">
        <v>368</v>
      </c>
      <c r="AA300" s="25" t="s">
        <v>95</v>
      </c>
      <c r="AB300" s="25" t="s">
        <v>95</v>
      </c>
      <c r="AC300" s="25" t="s">
        <v>462</v>
      </c>
      <c r="AD300" s="25" t="s">
        <v>665</v>
      </c>
      <c r="AE300" s="25" t="s">
        <v>664</v>
      </c>
      <c r="AF300" s="25" t="s">
        <v>339</v>
      </c>
      <c r="AG300" s="25" t="s">
        <v>629</v>
      </c>
      <c r="AH300" s="25" t="s">
        <v>265</v>
      </c>
      <c r="AI300" s="25" t="s">
        <v>9</v>
      </c>
      <c r="AJ300" s="25" t="s">
        <v>492</v>
      </c>
      <c r="AN300" s="25" t="s">
        <v>663</v>
      </c>
      <c r="AO300" s="25" t="s">
        <v>652</v>
      </c>
      <c r="AP300" s="25" t="s">
        <v>368</v>
      </c>
      <c r="AQ300" s="25" t="s">
        <v>662</v>
      </c>
      <c r="AR300" s="25">
        <v>615</v>
      </c>
      <c r="AT300" s="25">
        <v>18</v>
      </c>
      <c r="BH300" s="25" t="s">
        <v>260</v>
      </c>
      <c r="BI300" s="25">
        <v>1</v>
      </c>
    </row>
    <row r="301" spans="1:61" x14ac:dyDescent="0.55000000000000004">
      <c r="A301" s="25" t="s">
        <v>670</v>
      </c>
      <c r="B301" s="25" t="s">
        <v>669</v>
      </c>
      <c r="C301" s="25" t="s">
        <v>24</v>
      </c>
      <c r="D301" s="25" t="s">
        <v>276</v>
      </c>
      <c r="E301" s="25" t="s">
        <v>276</v>
      </c>
      <c r="F301" s="25" t="s">
        <v>276</v>
      </c>
      <c r="G301" s="25" t="s">
        <v>276</v>
      </c>
      <c r="H301" s="25" t="s">
        <v>278</v>
      </c>
      <c r="J301" s="25" t="s">
        <v>276</v>
      </c>
      <c r="K301" s="25" t="s">
        <v>278</v>
      </c>
      <c r="L301" s="25" t="s">
        <v>278</v>
      </c>
      <c r="M301" s="25" t="s">
        <v>276</v>
      </c>
      <c r="N301" s="25" t="s">
        <v>668</v>
      </c>
      <c r="O301" s="25" t="s">
        <v>278</v>
      </c>
      <c r="P301" s="25" t="s">
        <v>667</v>
      </c>
      <c r="Q301" s="25" t="s">
        <v>666</v>
      </c>
      <c r="R301" s="25" t="s">
        <v>97</v>
      </c>
      <c r="T301" s="25" t="s">
        <v>96</v>
      </c>
      <c r="U301" s="25" t="s">
        <v>427</v>
      </c>
      <c r="V301" s="25" t="s">
        <v>86</v>
      </c>
      <c r="W301" s="25" t="s">
        <v>271</v>
      </c>
      <c r="Y301" s="25" t="s">
        <v>86</v>
      </c>
      <c r="Z301" s="25" t="s">
        <v>464</v>
      </c>
      <c r="AA301" s="25" t="s">
        <v>95</v>
      </c>
      <c r="AB301" s="25" t="s">
        <v>95</v>
      </c>
      <c r="AC301" s="25" t="s">
        <v>471</v>
      </c>
      <c r="AD301" s="25" t="s">
        <v>665</v>
      </c>
      <c r="AE301" s="25" t="s">
        <v>664</v>
      </c>
      <c r="AF301" s="25" t="s">
        <v>339</v>
      </c>
      <c r="AG301" s="25" t="s">
        <v>629</v>
      </c>
      <c r="AH301" s="25" t="s">
        <v>265</v>
      </c>
      <c r="AI301" s="25" t="s">
        <v>537</v>
      </c>
      <c r="AJ301" s="25" t="s">
        <v>492</v>
      </c>
      <c r="AN301" s="25" t="s">
        <v>663</v>
      </c>
      <c r="AO301" s="25" t="s">
        <v>652</v>
      </c>
      <c r="AP301" s="25" t="s">
        <v>9</v>
      </c>
      <c r="AQ301" s="25" t="s">
        <v>662</v>
      </c>
      <c r="AR301" s="25">
        <v>621</v>
      </c>
      <c r="BH301" s="25" t="s">
        <v>671</v>
      </c>
      <c r="BI301" s="25">
        <v>1</v>
      </c>
    </row>
    <row r="302" spans="1:61" x14ac:dyDescent="0.55000000000000004">
      <c r="A302" s="25" t="s">
        <v>670</v>
      </c>
      <c r="B302" s="25" t="s">
        <v>669</v>
      </c>
      <c r="C302" s="25" t="s">
        <v>24</v>
      </c>
      <c r="D302" s="25" t="s">
        <v>276</v>
      </c>
      <c r="E302" s="25" t="s">
        <v>276</v>
      </c>
      <c r="F302" s="25" t="s">
        <v>276</v>
      </c>
      <c r="G302" s="25" t="s">
        <v>276</v>
      </c>
      <c r="H302" s="25" t="s">
        <v>278</v>
      </c>
      <c r="J302" s="25" t="s">
        <v>276</v>
      </c>
      <c r="K302" s="25" t="s">
        <v>278</v>
      </c>
      <c r="L302" s="25" t="s">
        <v>278</v>
      </c>
      <c r="M302" s="25" t="s">
        <v>276</v>
      </c>
      <c r="N302" s="25" t="s">
        <v>668</v>
      </c>
      <c r="O302" s="25" t="s">
        <v>278</v>
      </c>
      <c r="P302" s="25" t="s">
        <v>667</v>
      </c>
      <c r="Q302" s="25" t="s">
        <v>666</v>
      </c>
      <c r="R302" s="25" t="s">
        <v>97</v>
      </c>
      <c r="T302" s="25" t="s">
        <v>96</v>
      </c>
      <c r="U302" s="25" t="s">
        <v>427</v>
      </c>
      <c r="V302" s="25" t="s">
        <v>86</v>
      </c>
      <c r="W302" s="25" t="s">
        <v>271</v>
      </c>
      <c r="Y302" s="25" t="s">
        <v>86</v>
      </c>
      <c r="Z302" s="25" t="s">
        <v>464</v>
      </c>
      <c r="AA302" s="25" t="s">
        <v>95</v>
      </c>
      <c r="AB302" s="25" t="s">
        <v>95</v>
      </c>
      <c r="AC302" s="25" t="s">
        <v>471</v>
      </c>
      <c r="AD302" s="25" t="s">
        <v>665</v>
      </c>
      <c r="AE302" s="25" t="s">
        <v>664</v>
      </c>
      <c r="AF302" s="25" t="s">
        <v>283</v>
      </c>
      <c r="AG302" s="25" t="s">
        <v>282</v>
      </c>
      <c r="AH302" s="25" t="s">
        <v>265</v>
      </c>
      <c r="AI302" s="25" t="s">
        <v>9</v>
      </c>
      <c r="AJ302" s="25" t="s">
        <v>492</v>
      </c>
      <c r="AN302" s="25" t="s">
        <v>663</v>
      </c>
      <c r="AO302" s="25" t="s">
        <v>652</v>
      </c>
      <c r="AP302" s="25" t="s">
        <v>464</v>
      </c>
      <c r="AQ302" s="25" t="s">
        <v>662</v>
      </c>
      <c r="AR302" s="25">
        <v>616</v>
      </c>
      <c r="AT302" s="25">
        <v>440</v>
      </c>
      <c r="BH302" s="25" t="s">
        <v>260</v>
      </c>
      <c r="BI302" s="25">
        <v>1</v>
      </c>
    </row>
    <row r="303" spans="1:61" x14ac:dyDescent="0.55000000000000004">
      <c r="A303" s="25" t="s">
        <v>670</v>
      </c>
      <c r="B303" s="25" t="s">
        <v>669</v>
      </c>
      <c r="C303" s="25" t="s">
        <v>24</v>
      </c>
      <c r="D303" s="25" t="s">
        <v>276</v>
      </c>
      <c r="E303" s="25" t="s">
        <v>276</v>
      </c>
      <c r="F303" s="25" t="s">
        <v>276</v>
      </c>
      <c r="G303" s="25" t="s">
        <v>276</v>
      </c>
      <c r="H303" s="25" t="s">
        <v>278</v>
      </c>
      <c r="J303" s="25" t="s">
        <v>276</v>
      </c>
      <c r="K303" s="25" t="s">
        <v>278</v>
      </c>
      <c r="L303" s="25" t="s">
        <v>278</v>
      </c>
      <c r="M303" s="25" t="s">
        <v>276</v>
      </c>
      <c r="N303" s="25" t="s">
        <v>668</v>
      </c>
      <c r="O303" s="25" t="s">
        <v>278</v>
      </c>
      <c r="P303" s="25" t="s">
        <v>667</v>
      </c>
      <c r="Q303" s="25" t="s">
        <v>666</v>
      </c>
      <c r="R303" s="25" t="s">
        <v>97</v>
      </c>
      <c r="T303" s="25" t="s">
        <v>96</v>
      </c>
      <c r="U303" s="25" t="s">
        <v>427</v>
      </c>
      <c r="V303" s="25" t="s">
        <v>86</v>
      </c>
      <c r="W303" s="25" t="s">
        <v>271</v>
      </c>
      <c r="Y303" s="25" t="s">
        <v>86</v>
      </c>
      <c r="Z303" s="25" t="s">
        <v>464</v>
      </c>
      <c r="AA303" s="25" t="s">
        <v>95</v>
      </c>
      <c r="AB303" s="25" t="s">
        <v>95</v>
      </c>
      <c r="AC303" s="25" t="s">
        <v>471</v>
      </c>
      <c r="AD303" s="25" t="s">
        <v>665</v>
      </c>
      <c r="AE303" s="25" t="s">
        <v>664</v>
      </c>
      <c r="AF303" s="25" t="s">
        <v>414</v>
      </c>
      <c r="AG303" s="25" t="s">
        <v>413</v>
      </c>
      <c r="AH303" s="25" t="s">
        <v>265</v>
      </c>
      <c r="AI303" s="25" t="s">
        <v>9</v>
      </c>
      <c r="AJ303" s="25" t="s">
        <v>492</v>
      </c>
      <c r="AN303" s="25" t="s">
        <v>663</v>
      </c>
      <c r="AO303" s="25" t="s">
        <v>652</v>
      </c>
      <c r="AP303" s="25" t="s">
        <v>464</v>
      </c>
      <c r="AQ303" s="25" t="s">
        <v>662</v>
      </c>
      <c r="AR303" s="25">
        <v>617</v>
      </c>
      <c r="AT303" s="25">
        <v>240</v>
      </c>
      <c r="BH303" s="25" t="s">
        <v>260</v>
      </c>
      <c r="BI303" s="25">
        <v>1</v>
      </c>
    </row>
    <row r="304" spans="1:61" x14ac:dyDescent="0.55000000000000004">
      <c r="A304" s="25" t="s">
        <v>670</v>
      </c>
      <c r="B304" s="25" t="s">
        <v>669</v>
      </c>
      <c r="C304" s="25" t="s">
        <v>24</v>
      </c>
      <c r="D304" s="25" t="s">
        <v>276</v>
      </c>
      <c r="E304" s="25" t="s">
        <v>276</v>
      </c>
      <c r="F304" s="25" t="s">
        <v>276</v>
      </c>
      <c r="G304" s="25" t="s">
        <v>276</v>
      </c>
      <c r="H304" s="25" t="s">
        <v>278</v>
      </c>
      <c r="J304" s="25" t="s">
        <v>276</v>
      </c>
      <c r="K304" s="25" t="s">
        <v>278</v>
      </c>
      <c r="L304" s="25" t="s">
        <v>278</v>
      </c>
      <c r="M304" s="25" t="s">
        <v>276</v>
      </c>
      <c r="N304" s="25" t="s">
        <v>668</v>
      </c>
      <c r="O304" s="25" t="s">
        <v>278</v>
      </c>
      <c r="P304" s="25" t="s">
        <v>667</v>
      </c>
      <c r="Q304" s="25" t="s">
        <v>666</v>
      </c>
      <c r="R304" s="25" t="s">
        <v>97</v>
      </c>
      <c r="T304" s="25" t="s">
        <v>96</v>
      </c>
      <c r="U304" s="25" t="s">
        <v>427</v>
      </c>
      <c r="V304" s="25" t="s">
        <v>86</v>
      </c>
      <c r="W304" s="25" t="s">
        <v>271</v>
      </c>
      <c r="Y304" s="25" t="s">
        <v>86</v>
      </c>
      <c r="Z304" s="25" t="s">
        <v>464</v>
      </c>
      <c r="AA304" s="25" t="s">
        <v>95</v>
      </c>
      <c r="AB304" s="25" t="s">
        <v>95</v>
      </c>
      <c r="AC304" s="25" t="s">
        <v>471</v>
      </c>
      <c r="AD304" s="25" t="s">
        <v>665</v>
      </c>
      <c r="AE304" s="25" t="s">
        <v>664</v>
      </c>
      <c r="AF304" s="25" t="s">
        <v>267</v>
      </c>
      <c r="AG304" s="25" t="s">
        <v>266</v>
      </c>
      <c r="AH304" s="25" t="s">
        <v>265</v>
      </c>
      <c r="AI304" s="25" t="s">
        <v>9</v>
      </c>
      <c r="AJ304" s="25" t="s">
        <v>492</v>
      </c>
      <c r="AN304" s="25" t="s">
        <v>663</v>
      </c>
      <c r="AO304" s="25" t="s">
        <v>652</v>
      </c>
      <c r="AP304" s="25" t="s">
        <v>464</v>
      </c>
      <c r="AQ304" s="25" t="s">
        <v>662</v>
      </c>
      <c r="AR304" s="25">
        <v>618</v>
      </c>
      <c r="AT304" s="25">
        <v>140000</v>
      </c>
      <c r="BH304" s="25" t="s">
        <v>260</v>
      </c>
      <c r="BI304" s="25">
        <v>1</v>
      </c>
    </row>
    <row r="305" spans="1:61" x14ac:dyDescent="0.55000000000000004">
      <c r="A305" s="25" t="s">
        <v>670</v>
      </c>
      <c r="B305" s="25" t="s">
        <v>669</v>
      </c>
      <c r="C305" s="25" t="s">
        <v>24</v>
      </c>
      <c r="D305" s="25" t="s">
        <v>276</v>
      </c>
      <c r="E305" s="25" t="s">
        <v>276</v>
      </c>
      <c r="F305" s="25" t="s">
        <v>276</v>
      </c>
      <c r="G305" s="25" t="s">
        <v>276</v>
      </c>
      <c r="H305" s="25" t="s">
        <v>278</v>
      </c>
      <c r="J305" s="25" t="s">
        <v>276</v>
      </c>
      <c r="K305" s="25" t="s">
        <v>278</v>
      </c>
      <c r="L305" s="25" t="s">
        <v>278</v>
      </c>
      <c r="M305" s="25" t="s">
        <v>276</v>
      </c>
      <c r="N305" s="25" t="s">
        <v>668</v>
      </c>
      <c r="O305" s="25" t="s">
        <v>278</v>
      </c>
      <c r="P305" s="25" t="s">
        <v>667</v>
      </c>
      <c r="Q305" s="25" t="s">
        <v>666</v>
      </c>
      <c r="R305" s="25" t="s">
        <v>97</v>
      </c>
      <c r="T305" s="25" t="s">
        <v>96</v>
      </c>
      <c r="U305" s="25" t="s">
        <v>427</v>
      </c>
      <c r="V305" s="25" t="s">
        <v>86</v>
      </c>
      <c r="W305" s="25" t="s">
        <v>271</v>
      </c>
      <c r="Y305" s="25" t="s">
        <v>86</v>
      </c>
      <c r="Z305" s="25" t="s">
        <v>464</v>
      </c>
      <c r="AA305" s="25" t="s">
        <v>95</v>
      </c>
      <c r="AB305" s="25" t="s">
        <v>95</v>
      </c>
      <c r="AC305" s="25" t="s">
        <v>471</v>
      </c>
      <c r="AD305" s="25" t="s">
        <v>665</v>
      </c>
      <c r="AE305" s="25" t="s">
        <v>664</v>
      </c>
      <c r="AF305" s="25" t="s">
        <v>300</v>
      </c>
      <c r="AG305" s="25" t="s">
        <v>299</v>
      </c>
      <c r="AH305" s="25" t="s">
        <v>265</v>
      </c>
      <c r="AI305" s="25" t="s">
        <v>9</v>
      </c>
      <c r="AJ305" s="25" t="s">
        <v>492</v>
      </c>
      <c r="AN305" s="25" t="s">
        <v>663</v>
      </c>
      <c r="AO305" s="25" t="s">
        <v>652</v>
      </c>
      <c r="AP305" s="25" t="s">
        <v>464</v>
      </c>
      <c r="AQ305" s="25" t="s">
        <v>662</v>
      </c>
      <c r="AR305" s="25">
        <v>619</v>
      </c>
      <c r="AT305" s="25">
        <v>68</v>
      </c>
      <c r="BH305" s="25" t="s">
        <v>260</v>
      </c>
      <c r="BI305" s="25">
        <v>1</v>
      </c>
    </row>
    <row r="306" spans="1:61" x14ac:dyDescent="0.55000000000000004">
      <c r="A306" s="25" t="s">
        <v>670</v>
      </c>
      <c r="B306" s="25" t="s">
        <v>669</v>
      </c>
      <c r="C306" s="25" t="s">
        <v>24</v>
      </c>
      <c r="D306" s="25" t="s">
        <v>276</v>
      </c>
      <c r="E306" s="25" t="s">
        <v>276</v>
      </c>
      <c r="F306" s="25" t="s">
        <v>276</v>
      </c>
      <c r="G306" s="25" t="s">
        <v>276</v>
      </c>
      <c r="H306" s="25" t="s">
        <v>278</v>
      </c>
      <c r="J306" s="25" t="s">
        <v>276</v>
      </c>
      <c r="K306" s="25" t="s">
        <v>278</v>
      </c>
      <c r="L306" s="25" t="s">
        <v>278</v>
      </c>
      <c r="M306" s="25" t="s">
        <v>276</v>
      </c>
      <c r="N306" s="25" t="s">
        <v>668</v>
      </c>
      <c r="O306" s="25" t="s">
        <v>278</v>
      </c>
      <c r="P306" s="25" t="s">
        <v>667</v>
      </c>
      <c r="Q306" s="25" t="s">
        <v>666</v>
      </c>
      <c r="R306" s="25" t="s">
        <v>97</v>
      </c>
      <c r="T306" s="25" t="s">
        <v>96</v>
      </c>
      <c r="U306" s="25" t="s">
        <v>427</v>
      </c>
      <c r="V306" s="25" t="s">
        <v>86</v>
      </c>
      <c r="W306" s="25" t="s">
        <v>271</v>
      </c>
      <c r="Y306" s="25" t="s">
        <v>86</v>
      </c>
      <c r="Z306" s="25" t="s">
        <v>464</v>
      </c>
      <c r="AA306" s="25" t="s">
        <v>95</v>
      </c>
      <c r="AB306" s="25" t="s">
        <v>95</v>
      </c>
      <c r="AC306" s="25" t="s">
        <v>471</v>
      </c>
      <c r="AD306" s="25" t="s">
        <v>665</v>
      </c>
      <c r="AE306" s="25" t="s">
        <v>664</v>
      </c>
      <c r="AF306" s="25" t="s">
        <v>315</v>
      </c>
      <c r="AG306" s="25" t="s">
        <v>384</v>
      </c>
      <c r="AH306" s="25" t="s">
        <v>265</v>
      </c>
      <c r="AI306" s="25" t="s">
        <v>9</v>
      </c>
      <c r="AJ306" s="25" t="s">
        <v>492</v>
      </c>
      <c r="AN306" s="25" t="s">
        <v>663</v>
      </c>
      <c r="AO306" s="25" t="s">
        <v>652</v>
      </c>
      <c r="AP306" s="25" t="s">
        <v>464</v>
      </c>
      <c r="AQ306" s="25" t="s">
        <v>662</v>
      </c>
      <c r="AR306" s="25">
        <v>620</v>
      </c>
      <c r="AT306" s="25">
        <v>300</v>
      </c>
      <c r="BH306" s="25" t="s">
        <v>260</v>
      </c>
      <c r="BI306" s="25">
        <v>1</v>
      </c>
    </row>
    <row r="307" spans="1:61" x14ac:dyDescent="0.55000000000000004">
      <c r="A307" s="25" t="s">
        <v>670</v>
      </c>
      <c r="B307" s="25" t="s">
        <v>669</v>
      </c>
      <c r="C307" s="25" t="s">
        <v>24</v>
      </c>
      <c r="D307" s="25" t="s">
        <v>276</v>
      </c>
      <c r="E307" s="25" t="s">
        <v>276</v>
      </c>
      <c r="F307" s="25" t="s">
        <v>276</v>
      </c>
      <c r="G307" s="25" t="s">
        <v>276</v>
      </c>
      <c r="H307" s="25" t="s">
        <v>278</v>
      </c>
      <c r="J307" s="25" t="s">
        <v>276</v>
      </c>
      <c r="K307" s="25" t="s">
        <v>278</v>
      </c>
      <c r="L307" s="25" t="s">
        <v>278</v>
      </c>
      <c r="M307" s="25" t="s">
        <v>276</v>
      </c>
      <c r="N307" s="25" t="s">
        <v>668</v>
      </c>
      <c r="O307" s="25" t="s">
        <v>278</v>
      </c>
      <c r="P307" s="25" t="s">
        <v>667</v>
      </c>
      <c r="Q307" s="25" t="s">
        <v>666</v>
      </c>
      <c r="R307" s="25" t="s">
        <v>97</v>
      </c>
      <c r="T307" s="25" t="s">
        <v>96</v>
      </c>
      <c r="U307" s="25" t="s">
        <v>427</v>
      </c>
      <c r="V307" s="25" t="s">
        <v>86</v>
      </c>
      <c r="W307" s="25" t="s">
        <v>271</v>
      </c>
      <c r="Y307" s="25" t="s">
        <v>86</v>
      </c>
      <c r="Z307" s="25" t="s">
        <v>464</v>
      </c>
      <c r="AA307" s="25" t="s">
        <v>95</v>
      </c>
      <c r="AB307" s="25" t="s">
        <v>95</v>
      </c>
      <c r="AC307" s="25" t="s">
        <v>471</v>
      </c>
      <c r="AD307" s="25" t="s">
        <v>665</v>
      </c>
      <c r="AE307" s="25" t="s">
        <v>664</v>
      </c>
      <c r="AF307" s="25" t="s">
        <v>339</v>
      </c>
      <c r="AG307" s="25" t="s">
        <v>629</v>
      </c>
      <c r="AH307" s="25" t="s">
        <v>265</v>
      </c>
      <c r="AI307" s="25" t="s">
        <v>537</v>
      </c>
      <c r="AJ307" s="25" t="s">
        <v>492</v>
      </c>
      <c r="AN307" s="25" t="s">
        <v>663</v>
      </c>
      <c r="AO307" s="25" t="s">
        <v>652</v>
      </c>
      <c r="AP307" s="25" t="s">
        <v>464</v>
      </c>
      <c r="AQ307" s="25" t="s">
        <v>662</v>
      </c>
      <c r="AR307" s="25">
        <v>621</v>
      </c>
      <c r="AT307" s="25">
        <v>14</v>
      </c>
      <c r="BH307" s="25" t="s">
        <v>260</v>
      </c>
      <c r="BI307" s="25">
        <v>1</v>
      </c>
    </row>
    <row r="308" spans="1:61" x14ac:dyDescent="0.55000000000000004">
      <c r="A308" s="25" t="s">
        <v>660</v>
      </c>
      <c r="B308" s="25" t="s">
        <v>659</v>
      </c>
      <c r="C308" s="25" t="s">
        <v>24</v>
      </c>
      <c r="D308" s="25" t="s">
        <v>276</v>
      </c>
      <c r="E308" s="25" t="s">
        <v>276</v>
      </c>
      <c r="F308" s="25" t="s">
        <v>276</v>
      </c>
      <c r="G308" s="25" t="s">
        <v>276</v>
      </c>
      <c r="H308" s="25" t="s">
        <v>278</v>
      </c>
      <c r="J308" s="25" t="s">
        <v>276</v>
      </c>
      <c r="K308" s="25" t="s">
        <v>278</v>
      </c>
      <c r="L308" s="25" t="s">
        <v>278</v>
      </c>
      <c r="M308" s="25" t="s">
        <v>276</v>
      </c>
      <c r="N308" s="25" t="s">
        <v>658</v>
      </c>
      <c r="O308" s="25" t="s">
        <v>278</v>
      </c>
      <c r="P308" s="25" t="s">
        <v>86</v>
      </c>
      <c r="Q308" s="25" t="s">
        <v>657</v>
      </c>
      <c r="R308" s="25" t="s">
        <v>498</v>
      </c>
      <c r="T308" s="25" t="s">
        <v>53</v>
      </c>
      <c r="U308" s="25" t="s">
        <v>427</v>
      </c>
      <c r="V308" s="25" t="s">
        <v>86</v>
      </c>
      <c r="W308" s="25" t="s">
        <v>271</v>
      </c>
      <c r="Y308" s="25" t="s">
        <v>398</v>
      </c>
      <c r="Z308" s="25" t="s">
        <v>270</v>
      </c>
      <c r="AA308" s="25" t="s">
        <v>114</v>
      </c>
      <c r="AB308" s="25" t="s">
        <v>24</v>
      </c>
      <c r="AC308" s="25" t="s">
        <v>656</v>
      </c>
      <c r="AD308" s="25" t="s">
        <v>655</v>
      </c>
      <c r="AE308" s="25" t="s">
        <v>654</v>
      </c>
      <c r="AF308" s="25" t="s">
        <v>283</v>
      </c>
      <c r="AG308" s="25" t="s">
        <v>282</v>
      </c>
      <c r="AH308" s="25" t="s">
        <v>265</v>
      </c>
      <c r="AI308" s="25" t="s">
        <v>9</v>
      </c>
      <c r="AJ308" s="25" t="s">
        <v>492</v>
      </c>
      <c r="AM308" s="25" t="s">
        <v>652</v>
      </c>
      <c r="AN308" s="25" t="s">
        <v>653</v>
      </c>
      <c r="AO308" s="25" t="s">
        <v>652</v>
      </c>
      <c r="AP308" s="25" t="s">
        <v>398</v>
      </c>
      <c r="AQ308" s="25" t="s">
        <v>651</v>
      </c>
      <c r="AR308" s="25">
        <v>481</v>
      </c>
      <c r="AT308" s="25">
        <v>48</v>
      </c>
      <c r="AX308" s="25">
        <v>54</v>
      </c>
      <c r="BH308" s="25" t="s">
        <v>260</v>
      </c>
      <c r="BI308" s="25">
        <v>1</v>
      </c>
    </row>
    <row r="309" spans="1:61" x14ac:dyDescent="0.55000000000000004">
      <c r="A309" s="25" t="s">
        <v>660</v>
      </c>
      <c r="B309" s="25" t="s">
        <v>659</v>
      </c>
      <c r="C309" s="25" t="s">
        <v>24</v>
      </c>
      <c r="D309" s="25" t="s">
        <v>276</v>
      </c>
      <c r="E309" s="25" t="s">
        <v>276</v>
      </c>
      <c r="F309" s="25" t="s">
        <v>276</v>
      </c>
      <c r="G309" s="25" t="s">
        <v>276</v>
      </c>
      <c r="H309" s="25" t="s">
        <v>278</v>
      </c>
      <c r="J309" s="25" t="s">
        <v>276</v>
      </c>
      <c r="K309" s="25" t="s">
        <v>278</v>
      </c>
      <c r="L309" s="25" t="s">
        <v>278</v>
      </c>
      <c r="M309" s="25" t="s">
        <v>276</v>
      </c>
      <c r="N309" s="25" t="s">
        <v>658</v>
      </c>
      <c r="O309" s="25" t="s">
        <v>278</v>
      </c>
      <c r="P309" s="25" t="s">
        <v>86</v>
      </c>
      <c r="Q309" s="25" t="s">
        <v>657</v>
      </c>
      <c r="R309" s="25" t="s">
        <v>498</v>
      </c>
      <c r="T309" s="25" t="s">
        <v>53</v>
      </c>
      <c r="U309" s="25" t="s">
        <v>427</v>
      </c>
      <c r="V309" s="25" t="s">
        <v>86</v>
      </c>
      <c r="W309" s="25" t="s">
        <v>271</v>
      </c>
      <c r="Y309" s="25" t="s">
        <v>398</v>
      </c>
      <c r="Z309" s="25" t="s">
        <v>270</v>
      </c>
      <c r="AA309" s="25" t="s">
        <v>114</v>
      </c>
      <c r="AB309" s="25" t="s">
        <v>24</v>
      </c>
      <c r="AC309" s="25" t="s">
        <v>656</v>
      </c>
      <c r="AD309" s="25" t="s">
        <v>655</v>
      </c>
      <c r="AE309" s="25" t="s">
        <v>654</v>
      </c>
      <c r="AF309" s="25" t="s">
        <v>421</v>
      </c>
      <c r="AG309" s="25" t="s">
        <v>420</v>
      </c>
      <c r="AH309" s="25" t="s">
        <v>265</v>
      </c>
      <c r="AI309" s="25" t="s">
        <v>661</v>
      </c>
      <c r="AJ309" s="25" t="s">
        <v>492</v>
      </c>
      <c r="AM309" s="25" t="s">
        <v>652</v>
      </c>
      <c r="AN309" s="25" t="s">
        <v>653</v>
      </c>
      <c r="AO309" s="25" t="s">
        <v>652</v>
      </c>
      <c r="AP309" s="25" t="s">
        <v>398</v>
      </c>
      <c r="AQ309" s="25" t="s">
        <v>651</v>
      </c>
      <c r="AR309" s="25">
        <v>482</v>
      </c>
      <c r="AT309" s="25">
        <v>0.2</v>
      </c>
      <c r="BH309" s="25" t="s">
        <v>260</v>
      </c>
      <c r="BI309" s="25">
        <v>1</v>
      </c>
    </row>
    <row r="310" spans="1:61" x14ac:dyDescent="0.55000000000000004">
      <c r="A310" s="25" t="s">
        <v>660</v>
      </c>
      <c r="B310" s="25" t="s">
        <v>659</v>
      </c>
      <c r="C310" s="25" t="s">
        <v>24</v>
      </c>
      <c r="D310" s="25" t="s">
        <v>276</v>
      </c>
      <c r="E310" s="25" t="s">
        <v>276</v>
      </c>
      <c r="F310" s="25" t="s">
        <v>276</v>
      </c>
      <c r="G310" s="25" t="s">
        <v>276</v>
      </c>
      <c r="H310" s="25" t="s">
        <v>278</v>
      </c>
      <c r="J310" s="25" t="s">
        <v>276</v>
      </c>
      <c r="K310" s="25" t="s">
        <v>278</v>
      </c>
      <c r="L310" s="25" t="s">
        <v>278</v>
      </c>
      <c r="M310" s="25" t="s">
        <v>276</v>
      </c>
      <c r="N310" s="25" t="s">
        <v>658</v>
      </c>
      <c r="O310" s="25" t="s">
        <v>278</v>
      </c>
      <c r="P310" s="25" t="s">
        <v>86</v>
      </c>
      <c r="Q310" s="25" t="s">
        <v>657</v>
      </c>
      <c r="R310" s="25" t="s">
        <v>498</v>
      </c>
      <c r="T310" s="25" t="s">
        <v>53</v>
      </c>
      <c r="U310" s="25" t="s">
        <v>427</v>
      </c>
      <c r="V310" s="25" t="s">
        <v>86</v>
      </c>
      <c r="W310" s="25" t="s">
        <v>271</v>
      </c>
      <c r="Y310" s="25" t="s">
        <v>398</v>
      </c>
      <c r="Z310" s="25" t="s">
        <v>270</v>
      </c>
      <c r="AA310" s="25" t="s">
        <v>114</v>
      </c>
      <c r="AB310" s="25" t="s">
        <v>24</v>
      </c>
      <c r="AC310" s="25" t="s">
        <v>656</v>
      </c>
      <c r="AD310" s="25" t="s">
        <v>655</v>
      </c>
      <c r="AE310" s="25" t="s">
        <v>654</v>
      </c>
      <c r="AF310" s="25" t="s">
        <v>414</v>
      </c>
      <c r="AG310" s="25" t="s">
        <v>413</v>
      </c>
      <c r="AH310" s="25" t="s">
        <v>265</v>
      </c>
      <c r="AI310" s="25" t="s">
        <v>9</v>
      </c>
      <c r="AJ310" s="25" t="s">
        <v>492</v>
      </c>
      <c r="AM310" s="25" t="s">
        <v>652</v>
      </c>
      <c r="AN310" s="25" t="s">
        <v>653</v>
      </c>
      <c r="AO310" s="25" t="s">
        <v>652</v>
      </c>
      <c r="AP310" s="25" t="s">
        <v>398</v>
      </c>
      <c r="AQ310" s="25" t="s">
        <v>651</v>
      </c>
      <c r="AR310" s="25">
        <v>483</v>
      </c>
      <c r="AT310" s="25">
        <v>20</v>
      </c>
      <c r="AX310" s="25">
        <v>37</v>
      </c>
      <c r="BH310" s="25" t="s">
        <v>260</v>
      </c>
      <c r="BI310" s="25">
        <v>1</v>
      </c>
    </row>
    <row r="311" spans="1:61" x14ac:dyDescent="0.55000000000000004">
      <c r="A311" s="25" t="s">
        <v>660</v>
      </c>
      <c r="B311" s="25" t="s">
        <v>659</v>
      </c>
      <c r="C311" s="25" t="s">
        <v>24</v>
      </c>
      <c r="D311" s="25" t="s">
        <v>276</v>
      </c>
      <c r="E311" s="25" t="s">
        <v>276</v>
      </c>
      <c r="F311" s="25" t="s">
        <v>276</v>
      </c>
      <c r="G311" s="25" t="s">
        <v>276</v>
      </c>
      <c r="H311" s="25" t="s">
        <v>278</v>
      </c>
      <c r="J311" s="25" t="s">
        <v>276</v>
      </c>
      <c r="K311" s="25" t="s">
        <v>278</v>
      </c>
      <c r="L311" s="25" t="s">
        <v>278</v>
      </c>
      <c r="M311" s="25" t="s">
        <v>276</v>
      </c>
      <c r="N311" s="25" t="s">
        <v>658</v>
      </c>
      <c r="O311" s="25" t="s">
        <v>278</v>
      </c>
      <c r="P311" s="25" t="s">
        <v>86</v>
      </c>
      <c r="Q311" s="25" t="s">
        <v>657</v>
      </c>
      <c r="R311" s="25" t="s">
        <v>498</v>
      </c>
      <c r="T311" s="25" t="s">
        <v>53</v>
      </c>
      <c r="U311" s="25" t="s">
        <v>427</v>
      </c>
      <c r="V311" s="25" t="s">
        <v>86</v>
      </c>
      <c r="W311" s="25" t="s">
        <v>271</v>
      </c>
      <c r="Y311" s="25" t="s">
        <v>398</v>
      </c>
      <c r="Z311" s="25" t="s">
        <v>270</v>
      </c>
      <c r="AA311" s="25" t="s">
        <v>114</v>
      </c>
      <c r="AB311" s="25" t="s">
        <v>24</v>
      </c>
      <c r="AC311" s="25" t="s">
        <v>656</v>
      </c>
      <c r="AD311" s="25" t="s">
        <v>655</v>
      </c>
      <c r="AE311" s="25" t="s">
        <v>654</v>
      </c>
      <c r="AF311" s="25" t="s">
        <v>267</v>
      </c>
      <c r="AG311" s="25" t="s">
        <v>266</v>
      </c>
      <c r="AH311" s="25" t="s">
        <v>265</v>
      </c>
      <c r="AI311" s="25" t="s">
        <v>9</v>
      </c>
      <c r="AJ311" s="25" t="s">
        <v>492</v>
      </c>
      <c r="AM311" s="25" t="s">
        <v>652</v>
      </c>
      <c r="AN311" s="25" t="s">
        <v>653</v>
      </c>
      <c r="AO311" s="25" t="s">
        <v>652</v>
      </c>
      <c r="AP311" s="25" t="s">
        <v>398</v>
      </c>
      <c r="AQ311" s="25" t="s">
        <v>651</v>
      </c>
      <c r="AR311" s="25">
        <v>484</v>
      </c>
      <c r="AT311" s="25">
        <v>209</v>
      </c>
      <c r="AX311" s="25">
        <v>196</v>
      </c>
      <c r="BH311" s="25" t="s">
        <v>260</v>
      </c>
      <c r="BI311" s="25">
        <v>1</v>
      </c>
    </row>
    <row r="312" spans="1:61" x14ac:dyDescent="0.55000000000000004">
      <c r="A312" s="25" t="s">
        <v>608</v>
      </c>
      <c r="B312" s="25" t="s">
        <v>607</v>
      </c>
      <c r="C312" s="25" t="s">
        <v>114</v>
      </c>
      <c r="D312" s="25" t="s">
        <v>276</v>
      </c>
      <c r="E312" s="25" t="s">
        <v>276</v>
      </c>
      <c r="F312" s="25" t="s">
        <v>276</v>
      </c>
      <c r="G312" s="25" t="s">
        <v>276</v>
      </c>
      <c r="H312" s="25" t="s">
        <v>278</v>
      </c>
      <c r="J312" s="25" t="s">
        <v>278</v>
      </c>
      <c r="L312" s="25" t="s">
        <v>276</v>
      </c>
      <c r="M312" s="25" t="s">
        <v>276</v>
      </c>
      <c r="N312" s="25" t="s">
        <v>606</v>
      </c>
      <c r="O312" s="25" t="s">
        <v>278</v>
      </c>
      <c r="P312" s="25" t="s">
        <v>605</v>
      </c>
      <c r="Q312" s="25" t="s">
        <v>650</v>
      </c>
      <c r="R312" s="25" t="s">
        <v>311</v>
      </c>
      <c r="S312" s="25" t="s">
        <v>603</v>
      </c>
      <c r="T312" s="25" t="s">
        <v>37</v>
      </c>
      <c r="U312" s="25" t="s">
        <v>74</v>
      </c>
      <c r="V312" s="25" t="s">
        <v>86</v>
      </c>
      <c r="W312" s="25" t="s">
        <v>271</v>
      </c>
      <c r="Y312" s="25" t="s">
        <v>440</v>
      </c>
      <c r="Z312" s="25" t="s">
        <v>270</v>
      </c>
      <c r="AA312" s="25" t="s">
        <v>95</v>
      </c>
      <c r="AB312" s="25" t="s">
        <v>95</v>
      </c>
      <c r="AC312" s="25" t="s">
        <v>465</v>
      </c>
      <c r="AD312" s="25" t="s">
        <v>602</v>
      </c>
      <c r="AE312" s="25" t="s">
        <v>601</v>
      </c>
      <c r="AF312" s="25" t="s">
        <v>300</v>
      </c>
      <c r="AG312" s="25" t="s">
        <v>299</v>
      </c>
      <c r="AH312" s="25" t="s">
        <v>265</v>
      </c>
      <c r="AI312" s="25" t="s">
        <v>649</v>
      </c>
      <c r="AJ312" s="25" t="s">
        <v>492</v>
      </c>
      <c r="AM312" s="25" t="s">
        <v>13</v>
      </c>
      <c r="AN312" s="25" t="s">
        <v>578</v>
      </c>
      <c r="AO312" s="25" t="s">
        <v>13</v>
      </c>
      <c r="AP312" s="25" t="s">
        <v>440</v>
      </c>
      <c r="AQ312" s="25" t="s">
        <v>600</v>
      </c>
      <c r="AR312" s="25">
        <v>279</v>
      </c>
      <c r="AT312" s="25">
        <v>0.35</v>
      </c>
      <c r="BH312" s="25" t="s">
        <v>260</v>
      </c>
      <c r="BI312" s="25">
        <v>1</v>
      </c>
    </row>
    <row r="313" spans="1:61" x14ac:dyDescent="0.55000000000000004">
      <c r="A313" s="25" t="s">
        <v>608</v>
      </c>
      <c r="B313" s="25" t="s">
        <v>607</v>
      </c>
      <c r="C313" s="25" t="s">
        <v>114</v>
      </c>
      <c r="D313" s="25" t="s">
        <v>276</v>
      </c>
      <c r="E313" s="25" t="s">
        <v>276</v>
      </c>
      <c r="F313" s="25" t="s">
        <v>276</v>
      </c>
      <c r="G313" s="25" t="s">
        <v>276</v>
      </c>
      <c r="H313" s="25" t="s">
        <v>278</v>
      </c>
      <c r="J313" s="25" t="s">
        <v>278</v>
      </c>
      <c r="L313" s="25" t="s">
        <v>276</v>
      </c>
      <c r="M313" s="25" t="s">
        <v>276</v>
      </c>
      <c r="N313" s="25" t="s">
        <v>606</v>
      </c>
      <c r="O313" s="25" t="s">
        <v>278</v>
      </c>
      <c r="P313" s="25" t="s">
        <v>605</v>
      </c>
      <c r="Q313" s="25" t="s">
        <v>648</v>
      </c>
      <c r="R313" s="25" t="s">
        <v>647</v>
      </c>
      <c r="S313" s="25" t="s">
        <v>603</v>
      </c>
      <c r="T313" s="25" t="s">
        <v>37</v>
      </c>
      <c r="U313" s="25" t="s">
        <v>74</v>
      </c>
      <c r="V313" s="25" t="s">
        <v>86</v>
      </c>
      <c r="W313" s="25" t="s">
        <v>271</v>
      </c>
      <c r="Y313" s="25" t="s">
        <v>313</v>
      </c>
      <c r="Z313" s="25" t="s">
        <v>270</v>
      </c>
      <c r="AA313" s="25" t="s">
        <v>95</v>
      </c>
      <c r="AB313" s="25" t="s">
        <v>95</v>
      </c>
      <c r="AC313" s="25" t="s">
        <v>465</v>
      </c>
      <c r="AD313" s="25" t="s">
        <v>602</v>
      </c>
      <c r="AE313" s="25" t="s">
        <v>601</v>
      </c>
      <c r="AF313" s="25" t="s">
        <v>300</v>
      </c>
      <c r="AG313" s="25" t="s">
        <v>299</v>
      </c>
      <c r="AH313" s="25" t="s">
        <v>265</v>
      </c>
      <c r="AI313" s="25" t="s">
        <v>393</v>
      </c>
      <c r="AJ313" s="25" t="s">
        <v>492</v>
      </c>
      <c r="AM313" s="25" t="s">
        <v>13</v>
      </c>
      <c r="AN313" s="25" t="s">
        <v>578</v>
      </c>
      <c r="AO313" s="25" t="s">
        <v>13</v>
      </c>
      <c r="AP313" s="25" t="s">
        <v>313</v>
      </c>
      <c r="AQ313" s="25" t="s">
        <v>600</v>
      </c>
      <c r="AR313" s="25">
        <v>288</v>
      </c>
      <c r="AT313" s="25">
        <v>0.34</v>
      </c>
      <c r="BH313" s="25" t="s">
        <v>260</v>
      </c>
      <c r="BI313" s="25">
        <v>1</v>
      </c>
    </row>
    <row r="314" spans="1:61" x14ac:dyDescent="0.55000000000000004">
      <c r="A314" s="25" t="s">
        <v>608</v>
      </c>
      <c r="B314" s="25" t="s">
        <v>607</v>
      </c>
      <c r="C314" s="25" t="s">
        <v>114</v>
      </c>
      <c r="D314" s="25" t="s">
        <v>276</v>
      </c>
      <c r="E314" s="25" t="s">
        <v>276</v>
      </c>
      <c r="F314" s="25" t="s">
        <v>276</v>
      </c>
      <c r="G314" s="25" t="s">
        <v>276</v>
      </c>
      <c r="H314" s="25" t="s">
        <v>278</v>
      </c>
      <c r="J314" s="25" t="s">
        <v>278</v>
      </c>
      <c r="L314" s="25" t="s">
        <v>276</v>
      </c>
      <c r="M314" s="25" t="s">
        <v>276</v>
      </c>
      <c r="N314" s="25" t="s">
        <v>606</v>
      </c>
      <c r="O314" s="25" t="s">
        <v>278</v>
      </c>
      <c r="P314" s="25" t="s">
        <v>605</v>
      </c>
      <c r="Q314" s="25" t="s">
        <v>645</v>
      </c>
      <c r="R314" s="25" t="s">
        <v>38</v>
      </c>
      <c r="S314" s="25" t="s">
        <v>603</v>
      </c>
      <c r="T314" s="25" t="s">
        <v>37</v>
      </c>
      <c r="U314" s="25" t="s">
        <v>74</v>
      </c>
      <c r="V314" s="25" t="s">
        <v>86</v>
      </c>
      <c r="W314" s="25" t="s">
        <v>271</v>
      </c>
      <c r="Y314" s="25" t="s">
        <v>9</v>
      </c>
      <c r="Z314" s="25" t="s">
        <v>270</v>
      </c>
      <c r="AA314" s="25" t="s">
        <v>95</v>
      </c>
      <c r="AB314" s="25" t="s">
        <v>95</v>
      </c>
      <c r="AC314" s="25" t="s">
        <v>465</v>
      </c>
      <c r="AD314" s="25" t="s">
        <v>602</v>
      </c>
      <c r="AE314" s="25" t="s">
        <v>601</v>
      </c>
      <c r="AF314" s="25" t="s">
        <v>300</v>
      </c>
      <c r="AG314" s="25" t="s">
        <v>299</v>
      </c>
      <c r="AH314" s="25" t="s">
        <v>265</v>
      </c>
      <c r="AI314" s="25" t="s">
        <v>9</v>
      </c>
      <c r="AJ314" s="25" t="s">
        <v>492</v>
      </c>
      <c r="AM314" s="25" t="s">
        <v>13</v>
      </c>
      <c r="AN314" s="25" t="s">
        <v>578</v>
      </c>
      <c r="AO314" s="25" t="s">
        <v>13</v>
      </c>
      <c r="AP314" s="25" t="s">
        <v>9</v>
      </c>
      <c r="AQ314" s="25" t="s">
        <v>600</v>
      </c>
      <c r="AR314" s="25">
        <v>291</v>
      </c>
      <c r="BH314" s="25" t="s">
        <v>646</v>
      </c>
      <c r="BI314" s="25">
        <v>1</v>
      </c>
    </row>
    <row r="315" spans="1:61" x14ac:dyDescent="0.55000000000000004">
      <c r="A315" s="25" t="s">
        <v>608</v>
      </c>
      <c r="B315" s="25" t="s">
        <v>607</v>
      </c>
      <c r="C315" s="25" t="s">
        <v>114</v>
      </c>
      <c r="D315" s="25" t="s">
        <v>276</v>
      </c>
      <c r="E315" s="25" t="s">
        <v>276</v>
      </c>
      <c r="F315" s="25" t="s">
        <v>276</v>
      </c>
      <c r="G315" s="25" t="s">
        <v>276</v>
      </c>
      <c r="H315" s="25" t="s">
        <v>278</v>
      </c>
      <c r="J315" s="25" t="s">
        <v>278</v>
      </c>
      <c r="L315" s="25" t="s">
        <v>276</v>
      </c>
      <c r="M315" s="25" t="s">
        <v>276</v>
      </c>
      <c r="N315" s="25" t="s">
        <v>606</v>
      </c>
      <c r="O315" s="25" t="s">
        <v>278</v>
      </c>
      <c r="P315" s="25" t="s">
        <v>605</v>
      </c>
      <c r="Q315" s="25" t="s">
        <v>645</v>
      </c>
      <c r="R315" s="25" t="s">
        <v>38</v>
      </c>
      <c r="S315" s="25" t="s">
        <v>603</v>
      </c>
      <c r="T315" s="25" t="s">
        <v>37</v>
      </c>
      <c r="U315" s="25" t="s">
        <v>74</v>
      </c>
      <c r="V315" s="25" t="s">
        <v>86</v>
      </c>
      <c r="W315" s="25" t="s">
        <v>271</v>
      </c>
      <c r="Y315" s="25" t="s">
        <v>9</v>
      </c>
      <c r="Z315" s="25" t="s">
        <v>270</v>
      </c>
      <c r="AA315" s="25" t="s">
        <v>95</v>
      </c>
      <c r="AB315" s="25" t="s">
        <v>95</v>
      </c>
      <c r="AC315" s="25" t="s">
        <v>465</v>
      </c>
      <c r="AD315" s="25" t="s">
        <v>602</v>
      </c>
      <c r="AE315" s="25" t="s">
        <v>601</v>
      </c>
      <c r="AF315" s="25" t="s">
        <v>339</v>
      </c>
      <c r="AG315" s="25" t="s">
        <v>629</v>
      </c>
      <c r="AH315" s="25" t="s">
        <v>265</v>
      </c>
      <c r="AI315" s="25" t="s">
        <v>9</v>
      </c>
      <c r="AJ315" s="25" t="s">
        <v>492</v>
      </c>
      <c r="AM315" s="25" t="s">
        <v>13</v>
      </c>
      <c r="AN315" s="25" t="s">
        <v>578</v>
      </c>
      <c r="AO315" s="25" t="s">
        <v>13</v>
      </c>
      <c r="AP315" s="25" t="s">
        <v>9</v>
      </c>
      <c r="AQ315" s="25" t="s">
        <v>600</v>
      </c>
      <c r="AR315" s="25">
        <v>292</v>
      </c>
      <c r="BH315" s="25" t="s">
        <v>644</v>
      </c>
      <c r="BI315" s="25">
        <v>1</v>
      </c>
    </row>
    <row r="316" spans="1:61" x14ac:dyDescent="0.55000000000000004">
      <c r="A316" s="25" t="s">
        <v>412</v>
      </c>
      <c r="B316" s="25" t="s">
        <v>411</v>
      </c>
      <c r="C316" s="25" t="s">
        <v>157</v>
      </c>
      <c r="D316" s="25" t="s">
        <v>276</v>
      </c>
      <c r="E316" s="25" t="s">
        <v>276</v>
      </c>
      <c r="F316" s="25" t="s">
        <v>276</v>
      </c>
      <c r="G316" s="25" t="s">
        <v>276</v>
      </c>
      <c r="H316" s="25" t="s">
        <v>278</v>
      </c>
      <c r="J316" s="25" t="s">
        <v>278</v>
      </c>
      <c r="L316" s="25" t="s">
        <v>278</v>
      </c>
      <c r="M316" s="25" t="s">
        <v>276</v>
      </c>
      <c r="N316" s="25" t="s">
        <v>410</v>
      </c>
      <c r="O316" s="25" t="s">
        <v>278</v>
      </c>
      <c r="P316" s="25" t="s">
        <v>409</v>
      </c>
      <c r="Q316" s="25" t="s">
        <v>642</v>
      </c>
      <c r="R316" s="25" t="s">
        <v>641</v>
      </c>
      <c r="T316" s="25" t="s">
        <v>96</v>
      </c>
      <c r="U316" s="25" t="s">
        <v>427</v>
      </c>
      <c r="V316" s="25" t="s">
        <v>86</v>
      </c>
      <c r="W316" s="25" t="s">
        <v>271</v>
      </c>
      <c r="Y316" s="25" t="s">
        <v>9</v>
      </c>
      <c r="Z316" s="25" t="s">
        <v>270</v>
      </c>
      <c r="AA316" s="25" t="s">
        <v>404</v>
      </c>
      <c r="AB316" s="25" t="s">
        <v>404</v>
      </c>
      <c r="AC316" s="25" t="s">
        <v>640</v>
      </c>
      <c r="AD316" s="25" t="s">
        <v>639</v>
      </c>
      <c r="AE316" s="25" t="s">
        <v>401</v>
      </c>
      <c r="AF316" s="25" t="s">
        <v>283</v>
      </c>
      <c r="AG316" s="25" t="s">
        <v>282</v>
      </c>
      <c r="AH316" s="25" t="s">
        <v>265</v>
      </c>
      <c r="AI316" s="25" t="s">
        <v>286</v>
      </c>
      <c r="AM316" s="25" t="s">
        <v>399</v>
      </c>
      <c r="AN316" s="25" t="s">
        <v>400</v>
      </c>
      <c r="AO316" s="25" t="s">
        <v>399</v>
      </c>
      <c r="AP316" s="25" t="s">
        <v>368</v>
      </c>
      <c r="AQ316" s="25" t="s">
        <v>397</v>
      </c>
      <c r="AR316" s="25">
        <v>22</v>
      </c>
      <c r="AT316" s="25">
        <v>13</v>
      </c>
      <c r="BB316" s="25">
        <v>3559</v>
      </c>
      <c r="BH316" s="25" t="s">
        <v>260</v>
      </c>
      <c r="BI316" s="25">
        <v>1</v>
      </c>
    </row>
    <row r="317" spans="1:61" x14ac:dyDescent="0.55000000000000004">
      <c r="A317" s="25" t="s">
        <v>412</v>
      </c>
      <c r="B317" s="25" t="s">
        <v>411</v>
      </c>
      <c r="C317" s="25" t="s">
        <v>157</v>
      </c>
      <c r="D317" s="25" t="s">
        <v>276</v>
      </c>
      <c r="E317" s="25" t="s">
        <v>276</v>
      </c>
      <c r="F317" s="25" t="s">
        <v>276</v>
      </c>
      <c r="G317" s="25" t="s">
        <v>276</v>
      </c>
      <c r="H317" s="25" t="s">
        <v>278</v>
      </c>
      <c r="J317" s="25" t="s">
        <v>278</v>
      </c>
      <c r="L317" s="25" t="s">
        <v>278</v>
      </c>
      <c r="M317" s="25" t="s">
        <v>276</v>
      </c>
      <c r="N317" s="25" t="s">
        <v>410</v>
      </c>
      <c r="O317" s="25" t="s">
        <v>278</v>
      </c>
      <c r="P317" s="25" t="s">
        <v>409</v>
      </c>
      <c r="Q317" s="25" t="s">
        <v>642</v>
      </c>
      <c r="R317" s="25" t="s">
        <v>641</v>
      </c>
      <c r="T317" s="25" t="s">
        <v>96</v>
      </c>
      <c r="U317" s="25" t="s">
        <v>427</v>
      </c>
      <c r="V317" s="25" t="s">
        <v>86</v>
      </c>
      <c r="W317" s="25" t="s">
        <v>271</v>
      </c>
      <c r="Y317" s="25" t="s">
        <v>9</v>
      </c>
      <c r="Z317" s="25" t="s">
        <v>270</v>
      </c>
      <c r="AA317" s="25" t="s">
        <v>404</v>
      </c>
      <c r="AB317" s="25" t="s">
        <v>404</v>
      </c>
      <c r="AC317" s="25" t="s">
        <v>640</v>
      </c>
      <c r="AD317" s="25" t="s">
        <v>639</v>
      </c>
      <c r="AE317" s="25" t="s">
        <v>401</v>
      </c>
      <c r="AF317" s="25" t="s">
        <v>421</v>
      </c>
      <c r="AG317" s="25" t="s">
        <v>420</v>
      </c>
      <c r="AH317" s="25" t="s">
        <v>265</v>
      </c>
      <c r="AI317" s="25" t="s">
        <v>286</v>
      </c>
      <c r="AM317" s="25" t="s">
        <v>399</v>
      </c>
      <c r="AN317" s="25" t="s">
        <v>400</v>
      </c>
      <c r="AO317" s="25" t="s">
        <v>399</v>
      </c>
      <c r="AP317" s="25" t="s">
        <v>368</v>
      </c>
      <c r="AQ317" s="25" t="s">
        <v>397</v>
      </c>
      <c r="AR317" s="25">
        <v>23</v>
      </c>
      <c r="AT317" s="25">
        <v>114</v>
      </c>
      <c r="BH317" s="25" t="s">
        <v>260</v>
      </c>
      <c r="BI317" s="25">
        <v>1</v>
      </c>
    </row>
    <row r="318" spans="1:61" x14ac:dyDescent="0.55000000000000004">
      <c r="A318" s="25" t="s">
        <v>412</v>
      </c>
      <c r="B318" s="25" t="s">
        <v>411</v>
      </c>
      <c r="C318" s="25" t="s">
        <v>157</v>
      </c>
      <c r="D318" s="25" t="s">
        <v>276</v>
      </c>
      <c r="E318" s="25" t="s">
        <v>276</v>
      </c>
      <c r="F318" s="25" t="s">
        <v>276</v>
      </c>
      <c r="G318" s="25" t="s">
        <v>276</v>
      </c>
      <c r="H318" s="25" t="s">
        <v>278</v>
      </c>
      <c r="J318" s="25" t="s">
        <v>278</v>
      </c>
      <c r="L318" s="25" t="s">
        <v>278</v>
      </c>
      <c r="M318" s="25" t="s">
        <v>276</v>
      </c>
      <c r="N318" s="25" t="s">
        <v>410</v>
      </c>
      <c r="O318" s="25" t="s">
        <v>278</v>
      </c>
      <c r="P318" s="25" t="s">
        <v>409</v>
      </c>
      <c r="Q318" s="25" t="s">
        <v>642</v>
      </c>
      <c r="R318" s="25" t="s">
        <v>641</v>
      </c>
      <c r="T318" s="25" t="s">
        <v>96</v>
      </c>
      <c r="U318" s="25" t="s">
        <v>427</v>
      </c>
      <c r="V318" s="25" t="s">
        <v>86</v>
      </c>
      <c r="W318" s="25" t="s">
        <v>271</v>
      </c>
      <c r="Y318" s="25" t="s">
        <v>9</v>
      </c>
      <c r="Z318" s="25" t="s">
        <v>270</v>
      </c>
      <c r="AA318" s="25" t="s">
        <v>404</v>
      </c>
      <c r="AB318" s="25" t="s">
        <v>404</v>
      </c>
      <c r="AC318" s="25" t="s">
        <v>640</v>
      </c>
      <c r="AD318" s="25" t="s">
        <v>639</v>
      </c>
      <c r="AE318" s="25" t="s">
        <v>401</v>
      </c>
      <c r="AF318" s="25" t="s">
        <v>414</v>
      </c>
      <c r="AG318" s="25" t="s">
        <v>413</v>
      </c>
      <c r="AH318" s="25" t="s">
        <v>265</v>
      </c>
      <c r="AI318" s="25" t="s">
        <v>286</v>
      </c>
      <c r="AM318" s="25" t="s">
        <v>399</v>
      </c>
      <c r="AN318" s="25" t="s">
        <v>400</v>
      </c>
      <c r="AO318" s="25" t="s">
        <v>399</v>
      </c>
      <c r="AP318" s="25" t="s">
        <v>368</v>
      </c>
      <c r="AQ318" s="25" t="s">
        <v>397</v>
      </c>
      <c r="AR318" s="25">
        <v>24</v>
      </c>
      <c r="BB318" s="25">
        <v>2990</v>
      </c>
      <c r="BH318" s="25" t="s">
        <v>260</v>
      </c>
      <c r="BI318" s="25">
        <v>1</v>
      </c>
    </row>
    <row r="319" spans="1:61" x14ac:dyDescent="0.55000000000000004">
      <c r="A319" s="25" t="s">
        <v>412</v>
      </c>
      <c r="B319" s="25" t="s">
        <v>411</v>
      </c>
      <c r="C319" s="25" t="s">
        <v>157</v>
      </c>
      <c r="D319" s="25" t="s">
        <v>276</v>
      </c>
      <c r="E319" s="25" t="s">
        <v>276</v>
      </c>
      <c r="F319" s="25" t="s">
        <v>276</v>
      </c>
      <c r="G319" s="25" t="s">
        <v>276</v>
      </c>
      <c r="H319" s="25" t="s">
        <v>278</v>
      </c>
      <c r="J319" s="25" t="s">
        <v>278</v>
      </c>
      <c r="L319" s="25" t="s">
        <v>278</v>
      </c>
      <c r="M319" s="25" t="s">
        <v>276</v>
      </c>
      <c r="N319" s="25" t="s">
        <v>410</v>
      </c>
      <c r="O319" s="25" t="s">
        <v>278</v>
      </c>
      <c r="P319" s="25" t="s">
        <v>409</v>
      </c>
      <c r="Q319" s="25" t="s">
        <v>642</v>
      </c>
      <c r="R319" s="25" t="s">
        <v>641</v>
      </c>
      <c r="T319" s="25" t="s">
        <v>96</v>
      </c>
      <c r="U319" s="25" t="s">
        <v>427</v>
      </c>
      <c r="V319" s="25" t="s">
        <v>86</v>
      </c>
      <c r="W319" s="25" t="s">
        <v>271</v>
      </c>
      <c r="Y319" s="25" t="s">
        <v>9</v>
      </c>
      <c r="Z319" s="25" t="s">
        <v>270</v>
      </c>
      <c r="AA319" s="25" t="s">
        <v>404</v>
      </c>
      <c r="AB319" s="25" t="s">
        <v>404</v>
      </c>
      <c r="AC319" s="25" t="s">
        <v>640</v>
      </c>
      <c r="AD319" s="25" t="s">
        <v>639</v>
      </c>
      <c r="AE319" s="25" t="s">
        <v>401</v>
      </c>
      <c r="AF319" s="25" t="s">
        <v>267</v>
      </c>
      <c r="AG319" s="25" t="s">
        <v>266</v>
      </c>
      <c r="AH319" s="25" t="s">
        <v>265</v>
      </c>
      <c r="AI319" s="25" t="s">
        <v>286</v>
      </c>
      <c r="AM319" s="25" t="s">
        <v>399</v>
      </c>
      <c r="AN319" s="25" t="s">
        <v>400</v>
      </c>
      <c r="AO319" s="25" t="s">
        <v>399</v>
      </c>
      <c r="AP319" s="25" t="s">
        <v>368</v>
      </c>
      <c r="AQ319" s="25" t="s">
        <v>397</v>
      </c>
      <c r="AR319" s="25">
        <v>25</v>
      </c>
      <c r="BB319" s="25">
        <v>3424</v>
      </c>
      <c r="BH319" s="25" t="s">
        <v>260</v>
      </c>
      <c r="BI319" s="25">
        <v>1</v>
      </c>
    </row>
    <row r="320" spans="1:61" x14ac:dyDescent="0.55000000000000004">
      <c r="A320" s="25" t="s">
        <v>412</v>
      </c>
      <c r="B320" s="25" t="s">
        <v>411</v>
      </c>
      <c r="C320" s="25" t="s">
        <v>157</v>
      </c>
      <c r="D320" s="25" t="s">
        <v>276</v>
      </c>
      <c r="E320" s="25" t="s">
        <v>276</v>
      </c>
      <c r="F320" s="25" t="s">
        <v>276</v>
      </c>
      <c r="G320" s="25" t="s">
        <v>276</v>
      </c>
      <c r="H320" s="25" t="s">
        <v>278</v>
      </c>
      <c r="J320" s="25" t="s">
        <v>278</v>
      </c>
      <c r="L320" s="25" t="s">
        <v>278</v>
      </c>
      <c r="M320" s="25" t="s">
        <v>276</v>
      </c>
      <c r="N320" s="25" t="s">
        <v>410</v>
      </c>
      <c r="O320" s="25" t="s">
        <v>278</v>
      </c>
      <c r="P320" s="25" t="s">
        <v>409</v>
      </c>
      <c r="Q320" s="25" t="s">
        <v>642</v>
      </c>
      <c r="R320" s="25" t="s">
        <v>641</v>
      </c>
      <c r="T320" s="25" t="s">
        <v>96</v>
      </c>
      <c r="U320" s="25" t="s">
        <v>427</v>
      </c>
      <c r="V320" s="25" t="s">
        <v>86</v>
      </c>
      <c r="W320" s="25" t="s">
        <v>271</v>
      </c>
      <c r="Y320" s="25" t="s">
        <v>9</v>
      </c>
      <c r="Z320" s="25" t="s">
        <v>270</v>
      </c>
      <c r="AA320" s="25" t="s">
        <v>404</v>
      </c>
      <c r="AB320" s="25" t="s">
        <v>404</v>
      </c>
      <c r="AC320" s="25" t="s">
        <v>640</v>
      </c>
      <c r="AD320" s="25" t="s">
        <v>639</v>
      </c>
      <c r="AE320" s="25" t="s">
        <v>401</v>
      </c>
      <c r="AF320" s="25" t="s">
        <v>360</v>
      </c>
      <c r="AG320" s="25" t="s">
        <v>643</v>
      </c>
      <c r="AH320" s="25" t="s">
        <v>265</v>
      </c>
      <c r="AI320" s="25" t="s">
        <v>286</v>
      </c>
      <c r="AM320" s="25" t="s">
        <v>399</v>
      </c>
      <c r="AN320" s="25" t="s">
        <v>400</v>
      </c>
      <c r="AO320" s="25" t="s">
        <v>399</v>
      </c>
      <c r="AP320" s="25" t="s">
        <v>368</v>
      </c>
      <c r="AQ320" s="25" t="s">
        <v>397</v>
      </c>
      <c r="AR320" s="25">
        <v>27</v>
      </c>
      <c r="AT320" s="25">
        <v>2.6</v>
      </c>
      <c r="BH320" s="25" t="s">
        <v>260</v>
      </c>
      <c r="BI320" s="25">
        <v>1</v>
      </c>
    </row>
    <row r="321" spans="1:61" x14ac:dyDescent="0.55000000000000004">
      <c r="A321" s="25" t="s">
        <v>412</v>
      </c>
      <c r="B321" s="25" t="s">
        <v>411</v>
      </c>
      <c r="C321" s="25" t="s">
        <v>157</v>
      </c>
      <c r="D321" s="25" t="s">
        <v>276</v>
      </c>
      <c r="E321" s="25" t="s">
        <v>276</v>
      </c>
      <c r="F321" s="25" t="s">
        <v>276</v>
      </c>
      <c r="G321" s="25" t="s">
        <v>276</v>
      </c>
      <c r="H321" s="25" t="s">
        <v>278</v>
      </c>
      <c r="J321" s="25" t="s">
        <v>278</v>
      </c>
      <c r="L321" s="25" t="s">
        <v>278</v>
      </c>
      <c r="M321" s="25" t="s">
        <v>276</v>
      </c>
      <c r="N321" s="25" t="s">
        <v>410</v>
      </c>
      <c r="O321" s="25" t="s">
        <v>278</v>
      </c>
      <c r="P321" s="25" t="s">
        <v>409</v>
      </c>
      <c r="Q321" s="25" t="s">
        <v>642</v>
      </c>
      <c r="R321" s="25" t="s">
        <v>641</v>
      </c>
      <c r="T321" s="25" t="s">
        <v>96</v>
      </c>
      <c r="U321" s="25" t="s">
        <v>427</v>
      </c>
      <c r="V321" s="25" t="s">
        <v>86</v>
      </c>
      <c r="W321" s="25" t="s">
        <v>271</v>
      </c>
      <c r="Y321" s="25" t="s">
        <v>9</v>
      </c>
      <c r="Z321" s="25" t="s">
        <v>270</v>
      </c>
      <c r="AA321" s="25" t="s">
        <v>404</v>
      </c>
      <c r="AB321" s="25" t="s">
        <v>404</v>
      </c>
      <c r="AC321" s="25" t="s">
        <v>640</v>
      </c>
      <c r="AD321" s="25" t="s">
        <v>639</v>
      </c>
      <c r="AE321" s="25" t="s">
        <v>401</v>
      </c>
      <c r="AF321" s="25" t="s">
        <v>352</v>
      </c>
      <c r="AG321" s="25" t="s">
        <v>625</v>
      </c>
      <c r="AH321" s="25" t="s">
        <v>265</v>
      </c>
      <c r="AI321" s="25" t="s">
        <v>286</v>
      </c>
      <c r="AM321" s="25" t="s">
        <v>399</v>
      </c>
      <c r="AN321" s="25" t="s">
        <v>400</v>
      </c>
      <c r="AO321" s="25" t="s">
        <v>399</v>
      </c>
      <c r="AP321" s="25" t="s">
        <v>368</v>
      </c>
      <c r="AQ321" s="25" t="s">
        <v>397</v>
      </c>
      <c r="AR321" s="25">
        <v>26</v>
      </c>
      <c r="AT321" s="25">
        <v>1.2</v>
      </c>
      <c r="BH321" s="25" t="s">
        <v>260</v>
      </c>
      <c r="BI321" s="25">
        <v>1</v>
      </c>
    </row>
    <row r="322" spans="1:61" x14ac:dyDescent="0.55000000000000004">
      <c r="A322" s="25" t="s">
        <v>412</v>
      </c>
      <c r="B322" s="25" t="s">
        <v>411</v>
      </c>
      <c r="C322" s="25" t="s">
        <v>157</v>
      </c>
      <c r="D322" s="25" t="s">
        <v>276</v>
      </c>
      <c r="E322" s="25" t="s">
        <v>276</v>
      </c>
      <c r="F322" s="25" t="s">
        <v>276</v>
      </c>
      <c r="G322" s="25" t="s">
        <v>276</v>
      </c>
      <c r="H322" s="25" t="s">
        <v>278</v>
      </c>
      <c r="J322" s="25" t="s">
        <v>278</v>
      </c>
      <c r="L322" s="25" t="s">
        <v>278</v>
      </c>
      <c r="M322" s="25" t="s">
        <v>276</v>
      </c>
      <c r="N322" s="25" t="s">
        <v>410</v>
      </c>
      <c r="O322" s="25" t="s">
        <v>278</v>
      </c>
      <c r="P322" s="25" t="s">
        <v>409</v>
      </c>
      <c r="Q322" s="25" t="s">
        <v>642</v>
      </c>
      <c r="R322" s="25" t="s">
        <v>641</v>
      </c>
      <c r="T322" s="25" t="s">
        <v>96</v>
      </c>
      <c r="U322" s="25" t="s">
        <v>427</v>
      </c>
      <c r="V322" s="25" t="s">
        <v>86</v>
      </c>
      <c r="W322" s="25" t="s">
        <v>271</v>
      </c>
      <c r="Y322" s="25" t="s">
        <v>9</v>
      </c>
      <c r="Z322" s="25" t="s">
        <v>270</v>
      </c>
      <c r="AA322" s="25" t="s">
        <v>404</v>
      </c>
      <c r="AB322" s="25" t="s">
        <v>404</v>
      </c>
      <c r="AC322" s="25" t="s">
        <v>640</v>
      </c>
      <c r="AD322" s="25" t="s">
        <v>639</v>
      </c>
      <c r="AE322" s="25" t="s">
        <v>401</v>
      </c>
      <c r="AF322" s="25" t="s">
        <v>300</v>
      </c>
      <c r="AG322" s="25" t="s">
        <v>415</v>
      </c>
      <c r="AH322" s="25" t="s">
        <v>265</v>
      </c>
      <c r="AI322" s="25" t="s">
        <v>286</v>
      </c>
      <c r="AM322" s="25" t="s">
        <v>399</v>
      </c>
      <c r="AN322" s="25" t="s">
        <v>400</v>
      </c>
      <c r="AO322" s="25" t="s">
        <v>399</v>
      </c>
      <c r="AP322" s="25" t="s">
        <v>368</v>
      </c>
      <c r="AQ322" s="25" t="s">
        <v>397</v>
      </c>
      <c r="AR322" s="25">
        <v>28</v>
      </c>
      <c r="AT322" s="25">
        <v>0.8</v>
      </c>
      <c r="BH322" s="25" t="s">
        <v>260</v>
      </c>
      <c r="BI322" s="25">
        <v>1</v>
      </c>
    </row>
    <row r="323" spans="1:61" x14ac:dyDescent="0.55000000000000004">
      <c r="A323" s="25" t="s">
        <v>638</v>
      </c>
      <c r="B323" s="25" t="s">
        <v>637</v>
      </c>
      <c r="C323" s="25" t="s">
        <v>114</v>
      </c>
      <c r="D323" s="25" t="s">
        <v>276</v>
      </c>
      <c r="E323" s="25" t="s">
        <v>276</v>
      </c>
      <c r="F323" s="25" t="s">
        <v>276</v>
      </c>
      <c r="G323" s="25" t="s">
        <v>276</v>
      </c>
      <c r="H323" s="25" t="s">
        <v>278</v>
      </c>
      <c r="J323" s="25" t="s">
        <v>276</v>
      </c>
      <c r="K323" s="25" t="s">
        <v>278</v>
      </c>
      <c r="L323" s="25" t="s">
        <v>278</v>
      </c>
      <c r="M323" s="25" t="s">
        <v>276</v>
      </c>
      <c r="N323" s="25" t="s">
        <v>636</v>
      </c>
      <c r="O323" s="25" t="s">
        <v>278</v>
      </c>
      <c r="P323" s="25" t="s">
        <v>635</v>
      </c>
      <c r="Q323" s="25" t="s">
        <v>634</v>
      </c>
      <c r="R323" s="25" t="s">
        <v>633</v>
      </c>
      <c r="S323" s="25" t="s">
        <v>632</v>
      </c>
      <c r="T323" s="25" t="s">
        <v>11</v>
      </c>
      <c r="U323" s="25" t="s">
        <v>74</v>
      </c>
      <c r="V323" s="25" t="s">
        <v>86</v>
      </c>
      <c r="W323" s="25" t="s">
        <v>271</v>
      </c>
      <c r="Y323" s="25" t="s">
        <v>9</v>
      </c>
      <c r="Z323" s="25" t="s">
        <v>270</v>
      </c>
      <c r="AA323" s="25" t="s">
        <v>95</v>
      </c>
      <c r="AB323" s="25" t="s">
        <v>95</v>
      </c>
      <c r="AC323" s="25" t="s">
        <v>86</v>
      </c>
      <c r="AD323" s="25" t="s">
        <v>631</v>
      </c>
      <c r="AE323" s="25" t="s">
        <v>630</v>
      </c>
      <c r="AF323" s="25" t="s">
        <v>339</v>
      </c>
      <c r="AG323" s="25" t="s">
        <v>629</v>
      </c>
      <c r="AH323" s="25" t="s">
        <v>265</v>
      </c>
      <c r="AI323" s="25" t="s">
        <v>628</v>
      </c>
      <c r="AJ323" s="25" t="s">
        <v>264</v>
      </c>
      <c r="AL323" s="25">
        <v>1</v>
      </c>
      <c r="AM323" s="25" t="s">
        <v>13</v>
      </c>
      <c r="AN323" s="25" t="s">
        <v>627</v>
      </c>
      <c r="AO323" s="25" t="s">
        <v>13</v>
      </c>
      <c r="AP323" s="25" t="s">
        <v>464</v>
      </c>
      <c r="AR323" s="25">
        <v>646</v>
      </c>
      <c r="AT323" s="25">
        <v>1.9</v>
      </c>
      <c r="AU323" s="25">
        <v>0.66666666666666696</v>
      </c>
      <c r="BH323" s="25" t="s">
        <v>260</v>
      </c>
      <c r="BI323" s="25">
        <v>1</v>
      </c>
    </row>
    <row r="324" spans="1:61" x14ac:dyDescent="0.55000000000000004">
      <c r="A324" s="25" t="s">
        <v>638</v>
      </c>
      <c r="B324" s="25" t="s">
        <v>637</v>
      </c>
      <c r="C324" s="25" t="s">
        <v>114</v>
      </c>
      <c r="D324" s="25" t="s">
        <v>276</v>
      </c>
      <c r="E324" s="25" t="s">
        <v>276</v>
      </c>
      <c r="F324" s="25" t="s">
        <v>276</v>
      </c>
      <c r="G324" s="25" t="s">
        <v>276</v>
      </c>
      <c r="H324" s="25" t="s">
        <v>278</v>
      </c>
      <c r="J324" s="25" t="s">
        <v>276</v>
      </c>
      <c r="K324" s="25" t="s">
        <v>278</v>
      </c>
      <c r="L324" s="25" t="s">
        <v>278</v>
      </c>
      <c r="M324" s="25" t="s">
        <v>276</v>
      </c>
      <c r="N324" s="25" t="s">
        <v>636</v>
      </c>
      <c r="O324" s="25" t="s">
        <v>278</v>
      </c>
      <c r="P324" s="25" t="s">
        <v>635</v>
      </c>
      <c r="Q324" s="25" t="s">
        <v>634</v>
      </c>
      <c r="R324" s="25" t="s">
        <v>633</v>
      </c>
      <c r="S324" s="25" t="s">
        <v>632</v>
      </c>
      <c r="T324" s="25" t="s">
        <v>11</v>
      </c>
      <c r="U324" s="25" t="s">
        <v>74</v>
      </c>
      <c r="V324" s="25" t="s">
        <v>86</v>
      </c>
      <c r="W324" s="25" t="s">
        <v>271</v>
      </c>
      <c r="Y324" s="25" t="s">
        <v>9</v>
      </c>
      <c r="Z324" s="25" t="s">
        <v>270</v>
      </c>
      <c r="AA324" s="25" t="s">
        <v>95</v>
      </c>
      <c r="AB324" s="25" t="s">
        <v>95</v>
      </c>
      <c r="AC324" s="25" t="s">
        <v>86</v>
      </c>
      <c r="AD324" s="25" t="s">
        <v>631</v>
      </c>
      <c r="AE324" s="25" t="s">
        <v>630</v>
      </c>
      <c r="AF324" s="25" t="s">
        <v>339</v>
      </c>
      <c r="AG324" s="25" t="s">
        <v>629</v>
      </c>
      <c r="AH324" s="25" t="s">
        <v>265</v>
      </c>
      <c r="AI324" s="25" t="s">
        <v>628</v>
      </c>
      <c r="AJ324" s="25" t="s">
        <v>264</v>
      </c>
      <c r="AL324" s="25">
        <v>1</v>
      </c>
      <c r="AM324" s="25" t="s">
        <v>13</v>
      </c>
      <c r="AN324" s="25" t="s">
        <v>627</v>
      </c>
      <c r="AO324" s="25" t="s">
        <v>13</v>
      </c>
      <c r="AP324" s="25" t="s">
        <v>440</v>
      </c>
      <c r="AR324" s="25">
        <v>646</v>
      </c>
      <c r="AT324" s="25">
        <v>1.6</v>
      </c>
      <c r="AU324" s="25">
        <v>0.66666666666666696</v>
      </c>
      <c r="AV324" s="25">
        <v>0.8</v>
      </c>
      <c r="BH324" s="25" t="s">
        <v>260</v>
      </c>
      <c r="BI324" s="25">
        <v>1</v>
      </c>
    </row>
    <row r="325" spans="1:61" x14ac:dyDescent="0.55000000000000004">
      <c r="A325" s="25" t="s">
        <v>621</v>
      </c>
      <c r="B325" s="25" t="s">
        <v>620</v>
      </c>
      <c r="C325" s="25" t="s">
        <v>29</v>
      </c>
      <c r="D325" s="25" t="s">
        <v>276</v>
      </c>
      <c r="E325" s="25" t="s">
        <v>276</v>
      </c>
      <c r="F325" s="25" t="s">
        <v>276</v>
      </c>
      <c r="G325" s="25" t="s">
        <v>276</v>
      </c>
      <c r="H325" s="25" t="s">
        <v>278</v>
      </c>
      <c r="J325" s="25" t="s">
        <v>278</v>
      </c>
      <c r="L325" s="25" t="s">
        <v>278</v>
      </c>
      <c r="M325" s="25" t="s">
        <v>276</v>
      </c>
      <c r="N325" s="25" t="s">
        <v>619</v>
      </c>
      <c r="O325" s="25" t="s">
        <v>276</v>
      </c>
      <c r="P325" s="25" t="s">
        <v>618</v>
      </c>
      <c r="Q325" s="25" t="s">
        <v>617</v>
      </c>
      <c r="R325" s="25" t="s">
        <v>141</v>
      </c>
      <c r="S325" s="25" t="s">
        <v>616</v>
      </c>
      <c r="T325" s="25" t="s">
        <v>11</v>
      </c>
      <c r="U325" s="25" t="s">
        <v>273</v>
      </c>
      <c r="V325" s="25" t="s">
        <v>86</v>
      </c>
      <c r="W325" s="25" t="s">
        <v>271</v>
      </c>
      <c r="Y325" s="25" t="s">
        <v>610</v>
      </c>
      <c r="Z325" s="25" t="s">
        <v>270</v>
      </c>
      <c r="AA325" s="25" t="s">
        <v>114</v>
      </c>
      <c r="AB325" s="25" t="s">
        <v>114</v>
      </c>
      <c r="AC325" s="25" t="s">
        <v>615</v>
      </c>
      <c r="AD325" s="25" t="s">
        <v>614</v>
      </c>
      <c r="AE325" s="25" t="s">
        <v>613</v>
      </c>
      <c r="AF325" s="25" t="s">
        <v>283</v>
      </c>
      <c r="AG325" s="25" t="s">
        <v>282</v>
      </c>
      <c r="AH325" s="25" t="s">
        <v>265</v>
      </c>
      <c r="AI325" s="25" t="s">
        <v>626</v>
      </c>
      <c r="AJ325" s="25" t="s">
        <v>264</v>
      </c>
      <c r="AL325" s="25">
        <v>5</v>
      </c>
      <c r="AM325" s="25" t="s">
        <v>85</v>
      </c>
      <c r="AN325" s="25" t="s">
        <v>611</v>
      </c>
      <c r="AO325" s="25" t="s">
        <v>85</v>
      </c>
      <c r="AP325" s="25" t="s">
        <v>610</v>
      </c>
      <c r="AQ325" s="25" t="s">
        <v>609</v>
      </c>
      <c r="AR325" s="25">
        <v>331</v>
      </c>
      <c r="AS325" s="25">
        <v>63.4</v>
      </c>
      <c r="AU325" s="25">
        <v>63.4</v>
      </c>
      <c r="BH325" s="25" t="s">
        <v>260</v>
      </c>
      <c r="BI325" s="25">
        <v>1</v>
      </c>
    </row>
    <row r="326" spans="1:61" x14ac:dyDescent="0.55000000000000004">
      <c r="A326" s="25" t="s">
        <v>621</v>
      </c>
      <c r="B326" s="25" t="s">
        <v>620</v>
      </c>
      <c r="C326" s="25" t="s">
        <v>29</v>
      </c>
      <c r="D326" s="25" t="s">
        <v>276</v>
      </c>
      <c r="E326" s="25" t="s">
        <v>276</v>
      </c>
      <c r="F326" s="25" t="s">
        <v>276</v>
      </c>
      <c r="G326" s="25" t="s">
        <v>276</v>
      </c>
      <c r="H326" s="25" t="s">
        <v>278</v>
      </c>
      <c r="J326" s="25" t="s">
        <v>278</v>
      </c>
      <c r="L326" s="25" t="s">
        <v>278</v>
      </c>
      <c r="M326" s="25" t="s">
        <v>276</v>
      </c>
      <c r="N326" s="25" t="s">
        <v>619</v>
      </c>
      <c r="O326" s="25" t="s">
        <v>276</v>
      </c>
      <c r="P326" s="25" t="s">
        <v>618</v>
      </c>
      <c r="Q326" s="25" t="s">
        <v>617</v>
      </c>
      <c r="R326" s="25" t="s">
        <v>141</v>
      </c>
      <c r="S326" s="25" t="s">
        <v>616</v>
      </c>
      <c r="T326" s="25" t="s">
        <v>11</v>
      </c>
      <c r="U326" s="25" t="s">
        <v>273</v>
      </c>
      <c r="V326" s="25" t="s">
        <v>86</v>
      </c>
      <c r="W326" s="25" t="s">
        <v>271</v>
      </c>
      <c r="Y326" s="25" t="s">
        <v>610</v>
      </c>
      <c r="Z326" s="25" t="s">
        <v>270</v>
      </c>
      <c r="AA326" s="25" t="s">
        <v>114</v>
      </c>
      <c r="AB326" s="25" t="s">
        <v>114</v>
      </c>
      <c r="AC326" s="25" t="s">
        <v>615</v>
      </c>
      <c r="AD326" s="25" t="s">
        <v>614</v>
      </c>
      <c r="AE326" s="25" t="s">
        <v>613</v>
      </c>
      <c r="AF326" s="25" t="s">
        <v>414</v>
      </c>
      <c r="AG326" s="25" t="s">
        <v>413</v>
      </c>
      <c r="AH326" s="25" t="s">
        <v>265</v>
      </c>
      <c r="AI326" s="25" t="s">
        <v>626</v>
      </c>
      <c r="AJ326" s="25" t="s">
        <v>264</v>
      </c>
      <c r="AL326" s="25">
        <v>50</v>
      </c>
      <c r="AM326" s="25" t="s">
        <v>85</v>
      </c>
      <c r="AN326" s="25" t="s">
        <v>611</v>
      </c>
      <c r="AO326" s="25" t="s">
        <v>85</v>
      </c>
      <c r="AP326" s="25" t="s">
        <v>610</v>
      </c>
      <c r="AQ326" s="25" t="s">
        <v>609</v>
      </c>
      <c r="AR326" s="25">
        <v>332</v>
      </c>
      <c r="AS326" s="25">
        <v>243</v>
      </c>
      <c r="AU326" s="25">
        <v>243</v>
      </c>
      <c r="BH326" s="25" t="s">
        <v>260</v>
      </c>
      <c r="BI326" s="25">
        <v>1</v>
      </c>
    </row>
    <row r="327" spans="1:61" x14ac:dyDescent="0.55000000000000004">
      <c r="A327" s="25" t="s">
        <v>621</v>
      </c>
      <c r="B327" s="25" t="s">
        <v>620</v>
      </c>
      <c r="C327" s="25" t="s">
        <v>29</v>
      </c>
      <c r="D327" s="25" t="s">
        <v>276</v>
      </c>
      <c r="E327" s="25" t="s">
        <v>276</v>
      </c>
      <c r="F327" s="25" t="s">
        <v>276</v>
      </c>
      <c r="G327" s="25" t="s">
        <v>276</v>
      </c>
      <c r="H327" s="25" t="s">
        <v>278</v>
      </c>
      <c r="J327" s="25" t="s">
        <v>278</v>
      </c>
      <c r="L327" s="25" t="s">
        <v>278</v>
      </c>
      <c r="M327" s="25" t="s">
        <v>276</v>
      </c>
      <c r="N327" s="25" t="s">
        <v>619</v>
      </c>
      <c r="O327" s="25" t="s">
        <v>276</v>
      </c>
      <c r="P327" s="25" t="s">
        <v>618</v>
      </c>
      <c r="Q327" s="25" t="s">
        <v>617</v>
      </c>
      <c r="R327" s="25" t="s">
        <v>141</v>
      </c>
      <c r="S327" s="25" t="s">
        <v>616</v>
      </c>
      <c r="T327" s="25" t="s">
        <v>11</v>
      </c>
      <c r="U327" s="25" t="s">
        <v>273</v>
      </c>
      <c r="V327" s="25" t="s">
        <v>86</v>
      </c>
      <c r="W327" s="25" t="s">
        <v>271</v>
      </c>
      <c r="Y327" s="25" t="s">
        <v>610</v>
      </c>
      <c r="Z327" s="25" t="s">
        <v>270</v>
      </c>
      <c r="AA327" s="25" t="s">
        <v>114</v>
      </c>
      <c r="AB327" s="25" t="s">
        <v>114</v>
      </c>
      <c r="AC327" s="25" t="s">
        <v>615</v>
      </c>
      <c r="AD327" s="25" t="s">
        <v>614</v>
      </c>
      <c r="AE327" s="25" t="s">
        <v>613</v>
      </c>
      <c r="AF327" s="25" t="s">
        <v>267</v>
      </c>
      <c r="AG327" s="25" t="s">
        <v>266</v>
      </c>
      <c r="AH327" s="25" t="s">
        <v>265</v>
      </c>
      <c r="AI327" s="25" t="s">
        <v>623</v>
      </c>
      <c r="AJ327" s="25" t="s">
        <v>264</v>
      </c>
      <c r="AL327" s="25">
        <v>5</v>
      </c>
      <c r="AM327" s="25" t="s">
        <v>85</v>
      </c>
      <c r="AN327" s="25" t="s">
        <v>611</v>
      </c>
      <c r="AO327" s="25" t="s">
        <v>85</v>
      </c>
      <c r="AP327" s="25" t="s">
        <v>610</v>
      </c>
      <c r="AQ327" s="25" t="s">
        <v>609</v>
      </c>
      <c r="AR327" s="25">
        <v>333</v>
      </c>
      <c r="AS327" s="25">
        <v>82.4</v>
      </c>
      <c r="AU327" s="25">
        <v>8.5</v>
      </c>
      <c r="AV327" s="25">
        <v>2.7</v>
      </c>
      <c r="BB327" s="25">
        <v>11.3</v>
      </c>
      <c r="BH327" s="25" t="s">
        <v>260</v>
      </c>
      <c r="BI327" s="25">
        <v>1</v>
      </c>
    </row>
    <row r="328" spans="1:61" x14ac:dyDescent="0.55000000000000004">
      <c r="A328" s="25" t="s">
        <v>621</v>
      </c>
      <c r="B328" s="25" t="s">
        <v>620</v>
      </c>
      <c r="C328" s="25" t="s">
        <v>29</v>
      </c>
      <c r="D328" s="25" t="s">
        <v>276</v>
      </c>
      <c r="E328" s="25" t="s">
        <v>276</v>
      </c>
      <c r="F328" s="25" t="s">
        <v>276</v>
      </c>
      <c r="G328" s="25" t="s">
        <v>276</v>
      </c>
      <c r="H328" s="25" t="s">
        <v>278</v>
      </c>
      <c r="J328" s="25" t="s">
        <v>278</v>
      </c>
      <c r="L328" s="25" t="s">
        <v>278</v>
      </c>
      <c r="M328" s="25" t="s">
        <v>276</v>
      </c>
      <c r="N328" s="25" t="s">
        <v>619</v>
      </c>
      <c r="O328" s="25" t="s">
        <v>276</v>
      </c>
      <c r="P328" s="25" t="s">
        <v>618</v>
      </c>
      <c r="Q328" s="25" t="s">
        <v>617</v>
      </c>
      <c r="R328" s="25" t="s">
        <v>141</v>
      </c>
      <c r="S328" s="25" t="s">
        <v>616</v>
      </c>
      <c r="T328" s="25" t="s">
        <v>11</v>
      </c>
      <c r="U328" s="25" t="s">
        <v>273</v>
      </c>
      <c r="V328" s="25" t="s">
        <v>86</v>
      </c>
      <c r="W328" s="25" t="s">
        <v>271</v>
      </c>
      <c r="Y328" s="25" t="s">
        <v>610</v>
      </c>
      <c r="Z328" s="25" t="s">
        <v>270</v>
      </c>
      <c r="AA328" s="25" t="s">
        <v>114</v>
      </c>
      <c r="AB328" s="25" t="s">
        <v>114</v>
      </c>
      <c r="AC328" s="25" t="s">
        <v>615</v>
      </c>
      <c r="AD328" s="25" t="s">
        <v>614</v>
      </c>
      <c r="AE328" s="25" t="s">
        <v>613</v>
      </c>
      <c r="AF328" s="25" t="s">
        <v>352</v>
      </c>
      <c r="AG328" s="25" t="s">
        <v>625</v>
      </c>
      <c r="AH328" s="25" t="s">
        <v>265</v>
      </c>
      <c r="AI328" s="25" t="s">
        <v>624</v>
      </c>
      <c r="AJ328" s="25" t="s">
        <v>264</v>
      </c>
      <c r="AL328" s="25">
        <v>5</v>
      </c>
      <c r="AM328" s="25" t="s">
        <v>85</v>
      </c>
      <c r="AN328" s="25" t="s">
        <v>611</v>
      </c>
      <c r="AO328" s="25" t="s">
        <v>85</v>
      </c>
      <c r="AP328" s="25" t="s">
        <v>610</v>
      </c>
      <c r="AQ328" s="25" t="s">
        <v>609</v>
      </c>
      <c r="AR328" s="25">
        <v>334</v>
      </c>
      <c r="AS328" s="25">
        <v>24.6</v>
      </c>
      <c r="AU328" s="25">
        <v>4.96</v>
      </c>
      <c r="AV328" s="25">
        <v>1.7</v>
      </c>
      <c r="BB328" s="25">
        <v>6.76</v>
      </c>
      <c r="BH328" s="25" t="s">
        <v>260</v>
      </c>
      <c r="BI328" s="25">
        <v>1</v>
      </c>
    </row>
    <row r="329" spans="1:61" x14ac:dyDescent="0.55000000000000004">
      <c r="A329" s="25" t="s">
        <v>621</v>
      </c>
      <c r="B329" s="25" t="s">
        <v>620</v>
      </c>
      <c r="C329" s="25" t="s">
        <v>29</v>
      </c>
      <c r="D329" s="25" t="s">
        <v>276</v>
      </c>
      <c r="E329" s="25" t="s">
        <v>276</v>
      </c>
      <c r="F329" s="25" t="s">
        <v>276</v>
      </c>
      <c r="G329" s="25" t="s">
        <v>276</v>
      </c>
      <c r="H329" s="25" t="s">
        <v>278</v>
      </c>
      <c r="J329" s="25" t="s">
        <v>278</v>
      </c>
      <c r="L329" s="25" t="s">
        <v>278</v>
      </c>
      <c r="M329" s="25" t="s">
        <v>276</v>
      </c>
      <c r="N329" s="25" t="s">
        <v>619</v>
      </c>
      <c r="O329" s="25" t="s">
        <v>276</v>
      </c>
      <c r="P329" s="25" t="s">
        <v>618</v>
      </c>
      <c r="Q329" s="25" t="s">
        <v>617</v>
      </c>
      <c r="R329" s="25" t="s">
        <v>141</v>
      </c>
      <c r="S329" s="25" t="s">
        <v>616</v>
      </c>
      <c r="T329" s="25" t="s">
        <v>11</v>
      </c>
      <c r="U329" s="25" t="s">
        <v>273</v>
      </c>
      <c r="V329" s="25" t="s">
        <v>86</v>
      </c>
      <c r="W329" s="25" t="s">
        <v>271</v>
      </c>
      <c r="Y329" s="25" t="s">
        <v>610</v>
      </c>
      <c r="Z329" s="25" t="s">
        <v>270</v>
      </c>
      <c r="AA329" s="25" t="s">
        <v>114</v>
      </c>
      <c r="AB329" s="25" t="s">
        <v>114</v>
      </c>
      <c r="AC329" s="25" t="s">
        <v>615</v>
      </c>
      <c r="AD329" s="25" t="s">
        <v>614</v>
      </c>
      <c r="AE329" s="25" t="s">
        <v>613</v>
      </c>
      <c r="AF329" s="25" t="s">
        <v>300</v>
      </c>
      <c r="AG329" s="25" t="s">
        <v>415</v>
      </c>
      <c r="AH329" s="25" t="s">
        <v>265</v>
      </c>
      <c r="AI329" s="25" t="s">
        <v>623</v>
      </c>
      <c r="AJ329" s="25" t="s">
        <v>264</v>
      </c>
      <c r="AL329" s="25">
        <v>5</v>
      </c>
      <c r="AM329" s="25" t="s">
        <v>85</v>
      </c>
      <c r="AN329" s="25" t="s">
        <v>611</v>
      </c>
      <c r="AO329" s="25" t="s">
        <v>85</v>
      </c>
      <c r="AP329" s="25" t="s">
        <v>610</v>
      </c>
      <c r="AQ329" s="25" t="s">
        <v>609</v>
      </c>
      <c r="AR329" s="25">
        <v>335</v>
      </c>
      <c r="AS329" s="25">
        <v>36.6</v>
      </c>
      <c r="AU329" s="25">
        <v>4.9800000000000004</v>
      </c>
      <c r="AV329" s="25">
        <v>2.2000000000000002</v>
      </c>
      <c r="BB329" s="25">
        <v>8.48</v>
      </c>
      <c r="BH329" s="25" t="s">
        <v>260</v>
      </c>
      <c r="BI329" s="25">
        <v>1</v>
      </c>
    </row>
    <row r="330" spans="1:61" x14ac:dyDescent="0.55000000000000004">
      <c r="A330" s="25" t="s">
        <v>621</v>
      </c>
      <c r="B330" s="25" t="s">
        <v>620</v>
      </c>
      <c r="C330" s="25" t="s">
        <v>29</v>
      </c>
      <c r="D330" s="25" t="s">
        <v>276</v>
      </c>
      <c r="E330" s="25" t="s">
        <v>276</v>
      </c>
      <c r="F330" s="25" t="s">
        <v>276</v>
      </c>
      <c r="G330" s="25" t="s">
        <v>276</v>
      </c>
      <c r="H330" s="25" t="s">
        <v>278</v>
      </c>
      <c r="J330" s="25" t="s">
        <v>278</v>
      </c>
      <c r="L330" s="25" t="s">
        <v>278</v>
      </c>
      <c r="M330" s="25" t="s">
        <v>276</v>
      </c>
      <c r="N330" s="25" t="s">
        <v>619</v>
      </c>
      <c r="O330" s="25" t="s">
        <v>276</v>
      </c>
      <c r="P330" s="25" t="s">
        <v>618</v>
      </c>
      <c r="Q330" s="25" t="s">
        <v>617</v>
      </c>
      <c r="R330" s="25" t="s">
        <v>141</v>
      </c>
      <c r="S330" s="25" t="s">
        <v>616</v>
      </c>
      <c r="T330" s="25" t="s">
        <v>11</v>
      </c>
      <c r="U330" s="25" t="s">
        <v>273</v>
      </c>
      <c r="V330" s="25" t="s">
        <v>86</v>
      </c>
      <c r="W330" s="25" t="s">
        <v>271</v>
      </c>
      <c r="Y330" s="25" t="s">
        <v>610</v>
      </c>
      <c r="Z330" s="25" t="s">
        <v>270</v>
      </c>
      <c r="AA330" s="25" t="s">
        <v>114</v>
      </c>
      <c r="AB330" s="25" t="s">
        <v>114</v>
      </c>
      <c r="AC330" s="25" t="s">
        <v>615</v>
      </c>
      <c r="AD330" s="25" t="s">
        <v>614</v>
      </c>
      <c r="AE330" s="25" t="s">
        <v>613</v>
      </c>
      <c r="AF330" s="25" t="s">
        <v>315</v>
      </c>
      <c r="AG330" s="25" t="s">
        <v>568</v>
      </c>
      <c r="AH330" s="25" t="s">
        <v>265</v>
      </c>
      <c r="AI330" s="25" t="s">
        <v>622</v>
      </c>
      <c r="AJ330" s="25" t="s">
        <v>264</v>
      </c>
      <c r="AL330" s="25">
        <v>5</v>
      </c>
      <c r="AM330" s="25" t="s">
        <v>85</v>
      </c>
      <c r="AN330" s="25" t="s">
        <v>611</v>
      </c>
      <c r="AO330" s="25" t="s">
        <v>85</v>
      </c>
      <c r="AP330" s="25" t="s">
        <v>610</v>
      </c>
      <c r="AQ330" s="25" t="s">
        <v>609</v>
      </c>
      <c r="AR330" s="25">
        <v>336</v>
      </c>
      <c r="AS330" s="25">
        <v>17.8</v>
      </c>
      <c r="AU330" s="25">
        <v>7.57</v>
      </c>
      <c r="BH330" s="25" t="s">
        <v>260</v>
      </c>
      <c r="BI330" s="25">
        <v>1</v>
      </c>
    </row>
    <row r="331" spans="1:61" x14ac:dyDescent="0.55000000000000004">
      <c r="A331" s="25" t="s">
        <v>621</v>
      </c>
      <c r="B331" s="25" t="s">
        <v>620</v>
      </c>
      <c r="C331" s="25" t="s">
        <v>29</v>
      </c>
      <c r="D331" s="25" t="s">
        <v>276</v>
      </c>
      <c r="E331" s="25" t="s">
        <v>276</v>
      </c>
      <c r="F331" s="25" t="s">
        <v>276</v>
      </c>
      <c r="G331" s="25" t="s">
        <v>276</v>
      </c>
      <c r="H331" s="25" t="s">
        <v>278</v>
      </c>
      <c r="J331" s="25" t="s">
        <v>278</v>
      </c>
      <c r="L331" s="25" t="s">
        <v>278</v>
      </c>
      <c r="M331" s="25" t="s">
        <v>276</v>
      </c>
      <c r="N331" s="25" t="s">
        <v>619</v>
      </c>
      <c r="O331" s="25" t="s">
        <v>276</v>
      </c>
      <c r="P331" s="25" t="s">
        <v>618</v>
      </c>
      <c r="Q331" s="25" t="s">
        <v>617</v>
      </c>
      <c r="R331" s="25" t="s">
        <v>141</v>
      </c>
      <c r="S331" s="25" t="s">
        <v>616</v>
      </c>
      <c r="T331" s="25" t="s">
        <v>11</v>
      </c>
      <c r="U331" s="25" t="s">
        <v>273</v>
      </c>
      <c r="V331" s="25" t="s">
        <v>86</v>
      </c>
      <c r="W331" s="25" t="s">
        <v>271</v>
      </c>
      <c r="Y331" s="25" t="s">
        <v>610</v>
      </c>
      <c r="Z331" s="25" t="s">
        <v>270</v>
      </c>
      <c r="AA331" s="25" t="s">
        <v>114</v>
      </c>
      <c r="AB331" s="25" t="s">
        <v>114</v>
      </c>
      <c r="AC331" s="25" t="s">
        <v>615</v>
      </c>
      <c r="AD331" s="25" t="s">
        <v>614</v>
      </c>
      <c r="AE331" s="25" t="s">
        <v>613</v>
      </c>
      <c r="AF331" s="25" t="s">
        <v>339</v>
      </c>
      <c r="AG331" s="25" t="s">
        <v>416</v>
      </c>
      <c r="AH331" s="25" t="s">
        <v>265</v>
      </c>
      <c r="AI331" s="25" t="s">
        <v>612</v>
      </c>
      <c r="AJ331" s="25" t="s">
        <v>264</v>
      </c>
      <c r="AL331" s="25">
        <v>8</v>
      </c>
      <c r="AM331" s="25" t="s">
        <v>85</v>
      </c>
      <c r="AN331" s="25" t="s">
        <v>611</v>
      </c>
      <c r="AO331" s="25" t="s">
        <v>85</v>
      </c>
      <c r="AP331" s="25" t="s">
        <v>610</v>
      </c>
      <c r="AQ331" s="25" t="s">
        <v>609</v>
      </c>
      <c r="AR331" s="25">
        <v>337</v>
      </c>
      <c r="AS331" s="25">
        <v>6.3</v>
      </c>
      <c r="AU331" s="25">
        <v>5.24</v>
      </c>
      <c r="BH331" s="25" t="s">
        <v>260</v>
      </c>
      <c r="BI331" s="25">
        <v>1</v>
      </c>
    </row>
    <row r="332" spans="1:61" x14ac:dyDescent="0.55000000000000004">
      <c r="A332" s="25" t="s">
        <v>608</v>
      </c>
      <c r="B332" s="25" t="s">
        <v>607</v>
      </c>
      <c r="C332" s="25" t="s">
        <v>114</v>
      </c>
      <c r="D332" s="25" t="s">
        <v>276</v>
      </c>
      <c r="E332" s="25" t="s">
        <v>276</v>
      </c>
      <c r="F332" s="25" t="s">
        <v>276</v>
      </c>
      <c r="G332" s="25" t="s">
        <v>276</v>
      </c>
      <c r="H332" s="25" t="s">
        <v>278</v>
      </c>
      <c r="J332" s="25" t="s">
        <v>278</v>
      </c>
      <c r="L332" s="25" t="s">
        <v>276</v>
      </c>
      <c r="M332" s="25" t="s">
        <v>276</v>
      </c>
      <c r="N332" s="25" t="s">
        <v>606</v>
      </c>
      <c r="O332" s="25" t="s">
        <v>278</v>
      </c>
      <c r="P332" s="25" t="s">
        <v>605</v>
      </c>
      <c r="Q332" s="25" t="s">
        <v>604</v>
      </c>
      <c r="R332" s="25" t="s">
        <v>38</v>
      </c>
      <c r="S332" s="25" t="s">
        <v>603</v>
      </c>
      <c r="T332" s="25" t="s">
        <v>37</v>
      </c>
      <c r="U332" s="25" t="s">
        <v>74</v>
      </c>
      <c r="V332" s="25" t="s">
        <v>86</v>
      </c>
      <c r="W332" s="25" t="s">
        <v>271</v>
      </c>
      <c r="Y332" s="25" t="s">
        <v>9</v>
      </c>
      <c r="Z332" s="25" t="s">
        <v>270</v>
      </c>
      <c r="AA332" s="25" t="s">
        <v>95</v>
      </c>
      <c r="AB332" s="25" t="s">
        <v>95</v>
      </c>
      <c r="AC332" s="25" t="s">
        <v>465</v>
      </c>
      <c r="AD332" s="25" t="s">
        <v>602</v>
      </c>
      <c r="AE332" s="25" t="s">
        <v>601</v>
      </c>
      <c r="AF332" s="25" t="s">
        <v>300</v>
      </c>
      <c r="AG332" s="25" t="s">
        <v>299</v>
      </c>
      <c r="AH332" s="25" t="s">
        <v>265</v>
      </c>
      <c r="AI332" s="25" t="s">
        <v>9</v>
      </c>
      <c r="AJ332" s="25" t="s">
        <v>492</v>
      </c>
      <c r="AM332" s="25" t="s">
        <v>13</v>
      </c>
      <c r="AN332" s="25" t="s">
        <v>578</v>
      </c>
      <c r="AO332" s="25" t="s">
        <v>13</v>
      </c>
      <c r="AP332" s="25" t="s">
        <v>9</v>
      </c>
      <c r="AQ332" s="25" t="s">
        <v>600</v>
      </c>
      <c r="AR332" s="25">
        <v>303</v>
      </c>
      <c r="BH332" s="25" t="s">
        <v>599</v>
      </c>
      <c r="BI332" s="25">
        <v>1</v>
      </c>
    </row>
    <row r="333" spans="1:61" x14ac:dyDescent="0.55000000000000004">
      <c r="A333" s="25" t="s">
        <v>598</v>
      </c>
      <c r="B333" s="25" t="s">
        <v>597</v>
      </c>
      <c r="C333" s="25" t="s">
        <v>596</v>
      </c>
      <c r="D333" s="25" t="s">
        <v>276</v>
      </c>
      <c r="E333" s="25" t="s">
        <v>276</v>
      </c>
      <c r="F333" s="25" t="s">
        <v>276</v>
      </c>
      <c r="G333" s="25" t="s">
        <v>276</v>
      </c>
      <c r="H333" s="25" t="s">
        <v>278</v>
      </c>
      <c r="J333" s="25" t="s">
        <v>278</v>
      </c>
      <c r="L333" s="25" t="s">
        <v>276</v>
      </c>
      <c r="M333" s="25" t="s">
        <v>276</v>
      </c>
      <c r="N333" s="25" t="s">
        <v>595</v>
      </c>
      <c r="O333" s="25" t="s">
        <v>278</v>
      </c>
      <c r="P333" s="25" t="s">
        <v>594</v>
      </c>
      <c r="Q333" s="25" t="s">
        <v>593</v>
      </c>
      <c r="R333" s="25" t="s">
        <v>592</v>
      </c>
      <c r="T333" s="25" t="s">
        <v>591</v>
      </c>
      <c r="U333" s="25" t="s">
        <v>209</v>
      </c>
      <c r="V333" s="25" t="s">
        <v>86</v>
      </c>
      <c r="W333" s="25" t="s">
        <v>590</v>
      </c>
      <c r="X333" s="25" t="s">
        <v>589</v>
      </c>
      <c r="Y333" s="25" t="s">
        <v>332</v>
      </c>
      <c r="Z333" s="25" t="s">
        <v>270</v>
      </c>
      <c r="AA333" s="25" t="s">
        <v>346</v>
      </c>
      <c r="AB333" s="25" t="s">
        <v>346</v>
      </c>
      <c r="AC333" s="25" t="s">
        <v>588</v>
      </c>
      <c r="AD333" s="25" t="s">
        <v>587</v>
      </c>
      <c r="AE333" s="25" t="s">
        <v>586</v>
      </c>
      <c r="AF333" s="25" t="s">
        <v>352</v>
      </c>
      <c r="AG333" s="25" t="s">
        <v>86</v>
      </c>
      <c r="AH333" s="25" t="s">
        <v>265</v>
      </c>
      <c r="AI333" s="25" t="s">
        <v>585</v>
      </c>
      <c r="AJ333" s="25" t="s">
        <v>264</v>
      </c>
      <c r="AL333" s="25">
        <v>0.08</v>
      </c>
      <c r="AM333" s="25" t="s">
        <v>85</v>
      </c>
      <c r="AN333" s="25" t="s">
        <v>584</v>
      </c>
      <c r="AO333" s="25" t="s">
        <v>85</v>
      </c>
      <c r="AP333" s="25" t="s">
        <v>332</v>
      </c>
      <c r="AR333" s="25">
        <v>373</v>
      </c>
      <c r="AS333" s="25">
        <v>0.24</v>
      </c>
      <c r="AT333" s="25">
        <v>0.12</v>
      </c>
      <c r="AU333" s="25">
        <v>5.3333333333333302E-2</v>
      </c>
      <c r="AW333" s="25">
        <v>0.09</v>
      </c>
      <c r="BH333" s="25" t="s">
        <v>260</v>
      </c>
      <c r="BI333" s="25">
        <v>0</v>
      </c>
    </row>
    <row r="334" spans="1:61" x14ac:dyDescent="0.55000000000000004">
      <c r="A334" s="25" t="s">
        <v>576</v>
      </c>
      <c r="B334" s="25" t="s">
        <v>575</v>
      </c>
      <c r="C334" s="25" t="s">
        <v>24</v>
      </c>
      <c r="D334" s="25" t="s">
        <v>276</v>
      </c>
      <c r="E334" s="25" t="s">
        <v>276</v>
      </c>
      <c r="F334" s="25" t="s">
        <v>276</v>
      </c>
      <c r="G334" s="25" t="s">
        <v>276</v>
      </c>
      <c r="H334" s="25" t="s">
        <v>278</v>
      </c>
      <c r="J334" s="25" t="s">
        <v>278</v>
      </c>
      <c r="L334" s="25" t="s">
        <v>278</v>
      </c>
      <c r="M334" s="25" t="s">
        <v>276</v>
      </c>
      <c r="N334" s="25" t="s">
        <v>574</v>
      </c>
      <c r="O334" s="25" t="s">
        <v>278</v>
      </c>
      <c r="P334" s="25" t="s">
        <v>86</v>
      </c>
      <c r="Q334" s="25" t="s">
        <v>582</v>
      </c>
      <c r="R334" s="25" t="s">
        <v>86</v>
      </c>
      <c r="S334" s="25" t="s">
        <v>571</v>
      </c>
      <c r="T334" s="25" t="s">
        <v>53</v>
      </c>
      <c r="U334" s="25" t="s">
        <v>74</v>
      </c>
      <c r="V334" s="25" t="s">
        <v>86</v>
      </c>
      <c r="W334" s="25" t="s">
        <v>271</v>
      </c>
      <c r="Y334" s="25" t="s">
        <v>581</v>
      </c>
      <c r="Z334" s="25" t="s">
        <v>270</v>
      </c>
      <c r="AA334" s="25" t="s">
        <v>95</v>
      </c>
      <c r="AB334" s="25" t="s">
        <v>114</v>
      </c>
      <c r="AC334" s="25" t="s">
        <v>86</v>
      </c>
      <c r="AD334" s="25" t="s">
        <v>580</v>
      </c>
      <c r="AE334" s="25" t="s">
        <v>569</v>
      </c>
      <c r="AF334" s="25" t="s">
        <v>315</v>
      </c>
      <c r="AG334" s="25" t="s">
        <v>568</v>
      </c>
      <c r="AH334" s="25" t="s">
        <v>265</v>
      </c>
      <c r="AI334" s="25" t="s">
        <v>583</v>
      </c>
      <c r="AJ334" s="25" t="s">
        <v>492</v>
      </c>
      <c r="AK334" s="25">
        <v>0.01</v>
      </c>
      <c r="AM334" s="25" t="s">
        <v>566</v>
      </c>
      <c r="AN334" s="25" t="s">
        <v>578</v>
      </c>
      <c r="AO334" s="25" t="s">
        <v>566</v>
      </c>
      <c r="AP334" s="25" t="s">
        <v>1237</v>
      </c>
      <c r="AQ334" s="25" t="s">
        <v>565</v>
      </c>
      <c r="AR334" s="25">
        <v>799</v>
      </c>
      <c r="AS334" s="25">
        <v>3.5999999999999997E-2</v>
      </c>
      <c r="AU334" s="25">
        <v>6.6666666666666697E-3</v>
      </c>
      <c r="AW334" s="25">
        <v>0.01</v>
      </c>
      <c r="BH334" s="25" t="s">
        <v>260</v>
      </c>
      <c r="BI334" s="25">
        <v>1</v>
      </c>
    </row>
    <row r="335" spans="1:61" x14ac:dyDescent="0.55000000000000004">
      <c r="A335" s="25" t="s">
        <v>576</v>
      </c>
      <c r="B335" s="25" t="s">
        <v>575</v>
      </c>
      <c r="C335" s="25" t="s">
        <v>24</v>
      </c>
      <c r="D335" s="25" t="s">
        <v>276</v>
      </c>
      <c r="E335" s="25" t="s">
        <v>276</v>
      </c>
      <c r="F335" s="25" t="s">
        <v>276</v>
      </c>
      <c r="G335" s="25" t="s">
        <v>276</v>
      </c>
      <c r="H335" s="25" t="s">
        <v>278</v>
      </c>
      <c r="J335" s="25" t="s">
        <v>278</v>
      </c>
      <c r="L335" s="25" t="s">
        <v>278</v>
      </c>
      <c r="M335" s="25" t="s">
        <v>276</v>
      </c>
      <c r="N335" s="25" t="s">
        <v>574</v>
      </c>
      <c r="O335" s="25" t="s">
        <v>278</v>
      </c>
      <c r="P335" s="25" t="s">
        <v>86</v>
      </c>
      <c r="Q335" s="25" t="s">
        <v>582</v>
      </c>
      <c r="R335" s="25" t="s">
        <v>86</v>
      </c>
      <c r="S335" s="25" t="s">
        <v>571</v>
      </c>
      <c r="T335" s="25" t="s">
        <v>53</v>
      </c>
      <c r="U335" s="25" t="s">
        <v>74</v>
      </c>
      <c r="V335" s="25" t="s">
        <v>86</v>
      </c>
      <c r="W335" s="25" t="s">
        <v>271</v>
      </c>
      <c r="Y335" s="25" t="s">
        <v>581</v>
      </c>
      <c r="Z335" s="25" t="s">
        <v>270</v>
      </c>
      <c r="AA335" s="25" t="s">
        <v>95</v>
      </c>
      <c r="AB335" s="25" t="s">
        <v>114</v>
      </c>
      <c r="AC335" s="25" t="s">
        <v>86</v>
      </c>
      <c r="AD335" s="25" t="s">
        <v>580</v>
      </c>
      <c r="AE335" s="25" t="s">
        <v>569</v>
      </c>
      <c r="AF335" s="25" t="s">
        <v>300</v>
      </c>
      <c r="AG335" s="25" t="s">
        <v>415</v>
      </c>
      <c r="AH335" s="25" t="s">
        <v>265</v>
      </c>
      <c r="AI335" s="25" t="s">
        <v>579</v>
      </c>
      <c r="AJ335" s="25" t="s">
        <v>492</v>
      </c>
      <c r="AK335" s="25">
        <v>0.01</v>
      </c>
      <c r="AM335" s="25" t="s">
        <v>566</v>
      </c>
      <c r="AN335" s="25" t="s">
        <v>578</v>
      </c>
      <c r="AO335" s="25" t="s">
        <v>566</v>
      </c>
      <c r="AP335" s="25" t="s">
        <v>1236</v>
      </c>
      <c r="AQ335" s="25" t="s">
        <v>565</v>
      </c>
      <c r="AR335" s="25">
        <v>798</v>
      </c>
      <c r="AS335" s="25">
        <v>1.2E-2</v>
      </c>
      <c r="AU335" s="25">
        <v>6.6666666666666697E-3</v>
      </c>
      <c r="BH335" s="25" t="s">
        <v>260</v>
      </c>
      <c r="BI335" s="25">
        <v>1</v>
      </c>
    </row>
    <row r="336" spans="1:61" x14ac:dyDescent="0.55000000000000004">
      <c r="A336" s="25" t="s">
        <v>576</v>
      </c>
      <c r="B336" s="25" t="s">
        <v>575</v>
      </c>
      <c r="C336" s="25" t="s">
        <v>24</v>
      </c>
      <c r="D336" s="25" t="s">
        <v>276</v>
      </c>
      <c r="E336" s="25" t="s">
        <v>276</v>
      </c>
      <c r="F336" s="25" t="s">
        <v>276</v>
      </c>
      <c r="G336" s="25" t="s">
        <v>276</v>
      </c>
      <c r="H336" s="25" t="s">
        <v>278</v>
      </c>
      <c r="J336" s="25" t="s">
        <v>278</v>
      </c>
      <c r="L336" s="25" t="s">
        <v>278</v>
      </c>
      <c r="M336" s="25" t="s">
        <v>276</v>
      </c>
      <c r="N336" s="25" t="s">
        <v>574</v>
      </c>
      <c r="O336" s="25" t="s">
        <v>278</v>
      </c>
      <c r="P336" s="25" t="s">
        <v>86</v>
      </c>
      <c r="Q336" s="25" t="s">
        <v>573</v>
      </c>
      <c r="R336" s="25" t="s">
        <v>572</v>
      </c>
      <c r="S336" s="25" t="s">
        <v>571</v>
      </c>
      <c r="T336" s="25" t="s">
        <v>53</v>
      </c>
      <c r="U336" s="25" t="s">
        <v>74</v>
      </c>
      <c r="V336" s="25" t="s">
        <v>86</v>
      </c>
      <c r="W336" s="25" t="s">
        <v>271</v>
      </c>
      <c r="Y336" s="25" t="s">
        <v>86</v>
      </c>
      <c r="Z336" s="25" t="s">
        <v>270</v>
      </c>
      <c r="AA336" s="25" t="s">
        <v>95</v>
      </c>
      <c r="AB336" s="25" t="s">
        <v>114</v>
      </c>
      <c r="AC336" s="25" t="s">
        <v>86</v>
      </c>
      <c r="AD336" s="25" t="s">
        <v>570</v>
      </c>
      <c r="AE336" s="25" t="s">
        <v>569</v>
      </c>
      <c r="AF336" s="25" t="s">
        <v>300</v>
      </c>
      <c r="AG336" s="25" t="s">
        <v>415</v>
      </c>
      <c r="AH336" s="25" t="s">
        <v>265</v>
      </c>
      <c r="AI336" s="25" t="s">
        <v>577</v>
      </c>
      <c r="AJ336" s="25" t="s">
        <v>492</v>
      </c>
      <c r="AK336" s="25">
        <v>0.01</v>
      </c>
      <c r="AM336" s="25" t="s">
        <v>566</v>
      </c>
      <c r="AN336" s="25" t="s">
        <v>567</v>
      </c>
      <c r="AO336" s="25" t="s">
        <v>566</v>
      </c>
      <c r="AP336" s="25" t="s">
        <v>1235</v>
      </c>
      <c r="AQ336" s="25" t="s">
        <v>565</v>
      </c>
      <c r="AR336" s="25">
        <v>800</v>
      </c>
      <c r="AS336" s="25">
        <v>2.5000000000000001E-2</v>
      </c>
      <c r="AU336" s="25">
        <v>6.6666666666666697E-3</v>
      </c>
      <c r="BH336" s="25" t="s">
        <v>260</v>
      </c>
      <c r="BI336" s="25">
        <v>1</v>
      </c>
    </row>
    <row r="337" spans="1:61" x14ac:dyDescent="0.55000000000000004">
      <c r="A337" s="25" t="s">
        <v>576</v>
      </c>
      <c r="B337" s="25" t="s">
        <v>575</v>
      </c>
      <c r="C337" s="25" t="s">
        <v>24</v>
      </c>
      <c r="D337" s="25" t="s">
        <v>276</v>
      </c>
      <c r="E337" s="25" t="s">
        <v>276</v>
      </c>
      <c r="F337" s="25" t="s">
        <v>276</v>
      </c>
      <c r="G337" s="25" t="s">
        <v>276</v>
      </c>
      <c r="H337" s="25" t="s">
        <v>278</v>
      </c>
      <c r="J337" s="25" t="s">
        <v>278</v>
      </c>
      <c r="L337" s="25" t="s">
        <v>278</v>
      </c>
      <c r="M337" s="25" t="s">
        <v>276</v>
      </c>
      <c r="N337" s="25" t="s">
        <v>574</v>
      </c>
      <c r="O337" s="25" t="s">
        <v>278</v>
      </c>
      <c r="P337" s="25" t="s">
        <v>86</v>
      </c>
      <c r="Q337" s="25" t="s">
        <v>573</v>
      </c>
      <c r="R337" s="25" t="s">
        <v>572</v>
      </c>
      <c r="S337" s="25" t="s">
        <v>571</v>
      </c>
      <c r="T337" s="25" t="s">
        <v>53</v>
      </c>
      <c r="U337" s="25" t="s">
        <v>74</v>
      </c>
      <c r="V337" s="25" t="s">
        <v>86</v>
      </c>
      <c r="W337" s="25" t="s">
        <v>271</v>
      </c>
      <c r="Y337" s="25" t="s">
        <v>86</v>
      </c>
      <c r="Z337" s="25" t="s">
        <v>270</v>
      </c>
      <c r="AA337" s="25" t="s">
        <v>95</v>
      </c>
      <c r="AB337" s="25" t="s">
        <v>114</v>
      </c>
      <c r="AC337" s="25" t="s">
        <v>86</v>
      </c>
      <c r="AD337" s="25" t="s">
        <v>570</v>
      </c>
      <c r="AE337" s="25" t="s">
        <v>569</v>
      </c>
      <c r="AF337" s="25" t="s">
        <v>315</v>
      </c>
      <c r="AG337" s="25" t="s">
        <v>568</v>
      </c>
      <c r="AH337" s="25" t="s">
        <v>265</v>
      </c>
      <c r="AI337" s="25" t="s">
        <v>537</v>
      </c>
      <c r="AJ337" s="25" t="s">
        <v>492</v>
      </c>
      <c r="AK337" s="25">
        <v>0.01</v>
      </c>
      <c r="AM337" s="25" t="s">
        <v>566</v>
      </c>
      <c r="AN337" s="25" t="s">
        <v>567</v>
      </c>
      <c r="AO337" s="25" t="s">
        <v>566</v>
      </c>
      <c r="AP337" s="25" t="s">
        <v>1235</v>
      </c>
      <c r="AQ337" s="25" t="s">
        <v>565</v>
      </c>
      <c r="AR337" s="25">
        <v>801</v>
      </c>
      <c r="AS337" s="25">
        <v>5.5E-2</v>
      </c>
      <c r="AU337" s="25">
        <v>6.6666666666666697E-3</v>
      </c>
      <c r="AW337" s="25">
        <v>0.02</v>
      </c>
      <c r="BH337" s="25" t="s">
        <v>260</v>
      </c>
      <c r="BI337" s="25">
        <v>1</v>
      </c>
    </row>
    <row r="338" spans="1:61" x14ac:dyDescent="0.55000000000000004">
      <c r="A338" s="25" t="s">
        <v>564</v>
      </c>
      <c r="B338" s="25" t="s">
        <v>563</v>
      </c>
      <c r="C338" s="25" t="s">
        <v>10</v>
      </c>
      <c r="D338" s="25" t="s">
        <v>276</v>
      </c>
      <c r="E338" s="25" t="s">
        <v>276</v>
      </c>
      <c r="F338" s="25" t="s">
        <v>276</v>
      </c>
      <c r="G338" s="25" t="s">
        <v>276</v>
      </c>
      <c r="H338" s="25" t="s">
        <v>278</v>
      </c>
      <c r="J338" s="25" t="s">
        <v>276</v>
      </c>
      <c r="K338" s="25" t="s">
        <v>278</v>
      </c>
      <c r="L338" s="25" t="s">
        <v>276</v>
      </c>
      <c r="M338" s="25" t="s">
        <v>276</v>
      </c>
      <c r="N338" s="25" t="s">
        <v>562</v>
      </c>
      <c r="O338" s="25" t="s">
        <v>278</v>
      </c>
      <c r="P338" s="25" t="s">
        <v>561</v>
      </c>
      <c r="Q338" s="25" t="s">
        <v>560</v>
      </c>
      <c r="R338" s="25" t="s">
        <v>559</v>
      </c>
      <c r="T338" s="25" t="s">
        <v>53</v>
      </c>
      <c r="U338" s="25" t="s">
        <v>406</v>
      </c>
      <c r="V338" s="25" t="s">
        <v>86</v>
      </c>
      <c r="W338" s="25" t="s">
        <v>271</v>
      </c>
      <c r="Y338" s="25" t="s">
        <v>9</v>
      </c>
      <c r="Z338" s="25" t="s">
        <v>270</v>
      </c>
      <c r="AA338" s="25" t="s">
        <v>294</v>
      </c>
      <c r="AB338" s="25" t="s">
        <v>81</v>
      </c>
      <c r="AC338" s="25" t="s">
        <v>558</v>
      </c>
      <c r="AD338" s="25" t="s">
        <v>557</v>
      </c>
      <c r="AE338" s="25" t="s">
        <v>556</v>
      </c>
      <c r="AF338" s="25" t="s">
        <v>283</v>
      </c>
      <c r="AG338" s="25" t="s">
        <v>461</v>
      </c>
      <c r="AH338" s="25" t="s">
        <v>265</v>
      </c>
      <c r="AI338" s="25" t="s">
        <v>286</v>
      </c>
      <c r="AK338" s="25">
        <v>0.1</v>
      </c>
      <c r="AM338" s="25" t="s">
        <v>399</v>
      </c>
      <c r="AN338" s="25" t="s">
        <v>449</v>
      </c>
      <c r="AO338" s="25" t="s">
        <v>399</v>
      </c>
      <c r="AP338" s="25" t="s">
        <v>1234</v>
      </c>
      <c r="AQ338" s="25" t="s">
        <v>555</v>
      </c>
      <c r="AR338" s="25">
        <v>795</v>
      </c>
      <c r="AS338" s="25">
        <v>17</v>
      </c>
      <c r="AT338" s="25">
        <v>5.0999999999999996</v>
      </c>
      <c r="AU338" s="25">
        <v>0.8</v>
      </c>
      <c r="AX338" s="25">
        <v>0.1</v>
      </c>
      <c r="BH338" s="25" t="s">
        <v>260</v>
      </c>
      <c r="BI338" s="25">
        <v>1</v>
      </c>
    </row>
    <row r="339" spans="1:61" x14ac:dyDescent="0.55000000000000004">
      <c r="A339" s="25" t="s">
        <v>564</v>
      </c>
      <c r="B339" s="25" t="s">
        <v>563</v>
      </c>
      <c r="C339" s="25" t="s">
        <v>10</v>
      </c>
      <c r="D339" s="25" t="s">
        <v>276</v>
      </c>
      <c r="E339" s="25" t="s">
        <v>276</v>
      </c>
      <c r="F339" s="25" t="s">
        <v>276</v>
      </c>
      <c r="G339" s="25" t="s">
        <v>276</v>
      </c>
      <c r="H339" s="25" t="s">
        <v>278</v>
      </c>
      <c r="J339" s="25" t="s">
        <v>276</v>
      </c>
      <c r="K339" s="25" t="s">
        <v>278</v>
      </c>
      <c r="L339" s="25" t="s">
        <v>276</v>
      </c>
      <c r="M339" s="25" t="s">
        <v>276</v>
      </c>
      <c r="N339" s="25" t="s">
        <v>562</v>
      </c>
      <c r="O339" s="25" t="s">
        <v>278</v>
      </c>
      <c r="P339" s="25" t="s">
        <v>561</v>
      </c>
      <c r="Q339" s="25" t="s">
        <v>560</v>
      </c>
      <c r="R339" s="25" t="s">
        <v>559</v>
      </c>
      <c r="T339" s="25" t="s">
        <v>53</v>
      </c>
      <c r="U339" s="25" t="s">
        <v>406</v>
      </c>
      <c r="V339" s="25" t="s">
        <v>86</v>
      </c>
      <c r="W339" s="25" t="s">
        <v>271</v>
      </c>
      <c r="Y339" s="25" t="s">
        <v>9</v>
      </c>
      <c r="Z339" s="25" t="s">
        <v>270</v>
      </c>
      <c r="AA339" s="25" t="s">
        <v>294</v>
      </c>
      <c r="AB339" s="25" t="s">
        <v>81</v>
      </c>
      <c r="AC339" s="25" t="s">
        <v>558</v>
      </c>
      <c r="AD339" s="25" t="s">
        <v>557</v>
      </c>
      <c r="AE339" s="25" t="s">
        <v>556</v>
      </c>
      <c r="AF339" s="25" t="s">
        <v>414</v>
      </c>
      <c r="AG339" s="25" t="s">
        <v>460</v>
      </c>
      <c r="AH339" s="25" t="s">
        <v>265</v>
      </c>
      <c r="AI339" s="25" t="s">
        <v>286</v>
      </c>
      <c r="AK339" s="25">
        <v>0.1</v>
      </c>
      <c r="AM339" s="25" t="s">
        <v>399</v>
      </c>
      <c r="AN339" s="25" t="s">
        <v>449</v>
      </c>
      <c r="AO339" s="25" t="s">
        <v>399</v>
      </c>
      <c r="AP339" s="25" t="s">
        <v>1234</v>
      </c>
      <c r="AQ339" s="25" t="s">
        <v>555</v>
      </c>
      <c r="AR339" s="25">
        <v>796</v>
      </c>
      <c r="AS339" s="25">
        <v>40</v>
      </c>
      <c r="AT339" s="25">
        <v>4.3</v>
      </c>
      <c r="AU339" s="25">
        <v>0.7</v>
      </c>
      <c r="AX339" s="25">
        <v>0.1</v>
      </c>
      <c r="BH339" s="25" t="s">
        <v>260</v>
      </c>
      <c r="BI339" s="25">
        <v>1</v>
      </c>
    </row>
    <row r="340" spans="1:61" x14ac:dyDescent="0.55000000000000004">
      <c r="A340" s="25" t="s">
        <v>564</v>
      </c>
      <c r="B340" s="25" t="s">
        <v>563</v>
      </c>
      <c r="C340" s="25" t="s">
        <v>10</v>
      </c>
      <c r="D340" s="25" t="s">
        <v>276</v>
      </c>
      <c r="E340" s="25" t="s">
        <v>276</v>
      </c>
      <c r="F340" s="25" t="s">
        <v>276</v>
      </c>
      <c r="G340" s="25" t="s">
        <v>276</v>
      </c>
      <c r="H340" s="25" t="s">
        <v>278</v>
      </c>
      <c r="J340" s="25" t="s">
        <v>276</v>
      </c>
      <c r="K340" s="25" t="s">
        <v>278</v>
      </c>
      <c r="L340" s="25" t="s">
        <v>276</v>
      </c>
      <c r="M340" s="25" t="s">
        <v>276</v>
      </c>
      <c r="N340" s="25" t="s">
        <v>562</v>
      </c>
      <c r="O340" s="25" t="s">
        <v>278</v>
      </c>
      <c r="P340" s="25" t="s">
        <v>561</v>
      </c>
      <c r="Q340" s="25" t="s">
        <v>560</v>
      </c>
      <c r="R340" s="25" t="s">
        <v>559</v>
      </c>
      <c r="T340" s="25" t="s">
        <v>53</v>
      </c>
      <c r="U340" s="25" t="s">
        <v>406</v>
      </c>
      <c r="V340" s="25" t="s">
        <v>86</v>
      </c>
      <c r="W340" s="25" t="s">
        <v>271</v>
      </c>
      <c r="Y340" s="25" t="s">
        <v>9</v>
      </c>
      <c r="Z340" s="25" t="s">
        <v>270</v>
      </c>
      <c r="AA340" s="25" t="s">
        <v>294</v>
      </c>
      <c r="AB340" s="25" t="s">
        <v>81</v>
      </c>
      <c r="AC340" s="25" t="s">
        <v>558</v>
      </c>
      <c r="AD340" s="25" t="s">
        <v>557</v>
      </c>
      <c r="AE340" s="25" t="s">
        <v>556</v>
      </c>
      <c r="AF340" s="25" t="s">
        <v>267</v>
      </c>
      <c r="AG340" s="25" t="s">
        <v>459</v>
      </c>
      <c r="AH340" s="25" t="s">
        <v>265</v>
      </c>
      <c r="AI340" s="25" t="s">
        <v>286</v>
      </c>
      <c r="AK340" s="25">
        <v>0.2</v>
      </c>
      <c r="AM340" s="25" t="s">
        <v>399</v>
      </c>
      <c r="AN340" s="25" t="s">
        <v>449</v>
      </c>
      <c r="AO340" s="25" t="s">
        <v>399</v>
      </c>
      <c r="AP340" s="25" t="s">
        <v>1234</v>
      </c>
      <c r="AQ340" s="25" t="s">
        <v>555</v>
      </c>
      <c r="AR340" s="25">
        <v>797</v>
      </c>
      <c r="AS340" s="25">
        <v>85</v>
      </c>
      <c r="AT340" s="25">
        <v>25</v>
      </c>
      <c r="AU340" s="25">
        <v>4.8</v>
      </c>
      <c r="AX340" s="25">
        <v>0.3</v>
      </c>
      <c r="BH340" s="25" t="s">
        <v>260</v>
      </c>
      <c r="BI340" s="25">
        <v>1</v>
      </c>
    </row>
    <row r="341" spans="1:61" x14ac:dyDescent="0.55000000000000004">
      <c r="A341" s="25" t="s">
        <v>432</v>
      </c>
      <c r="B341" s="25" t="s">
        <v>431</v>
      </c>
      <c r="C341" s="25" t="s">
        <v>279</v>
      </c>
      <c r="D341" s="25" t="s">
        <v>276</v>
      </c>
      <c r="E341" s="25" t="s">
        <v>276</v>
      </c>
      <c r="F341" s="25" t="s">
        <v>276</v>
      </c>
      <c r="G341" s="25" t="s">
        <v>276</v>
      </c>
      <c r="H341" s="25" t="s">
        <v>278</v>
      </c>
      <c r="J341" s="25" t="s">
        <v>276</v>
      </c>
      <c r="K341" s="25" t="s">
        <v>278</v>
      </c>
      <c r="L341" s="25" t="s">
        <v>276</v>
      </c>
      <c r="M341" s="25" t="s">
        <v>276</v>
      </c>
      <c r="N341" s="25" t="s">
        <v>430</v>
      </c>
      <c r="O341" s="25" t="s">
        <v>278</v>
      </c>
      <c r="P341" s="25" t="s">
        <v>429</v>
      </c>
      <c r="Q341" s="25" t="s">
        <v>428</v>
      </c>
      <c r="R341" s="25" t="s">
        <v>97</v>
      </c>
      <c r="T341" s="25" t="s">
        <v>96</v>
      </c>
      <c r="U341" s="25" t="s">
        <v>427</v>
      </c>
      <c r="V341" s="25" t="s">
        <v>553</v>
      </c>
      <c r="W341" s="25" t="s">
        <v>271</v>
      </c>
      <c r="Y341" s="25" t="s">
        <v>398</v>
      </c>
      <c r="Z341" s="25" t="s">
        <v>270</v>
      </c>
      <c r="AA341" s="25" t="s">
        <v>29</v>
      </c>
      <c r="AB341" s="25" t="s">
        <v>10</v>
      </c>
      <c r="AC341" s="25" t="s">
        <v>425</v>
      </c>
      <c r="AD341" s="25" t="s">
        <v>552</v>
      </c>
      <c r="AE341" s="25" t="s">
        <v>423</v>
      </c>
      <c r="AF341" s="25" t="s">
        <v>267</v>
      </c>
      <c r="AG341" s="25" t="s">
        <v>266</v>
      </c>
      <c r="AH341" s="25" t="s">
        <v>265</v>
      </c>
      <c r="AI341" s="25" t="s">
        <v>286</v>
      </c>
      <c r="AN341" s="25" t="s">
        <v>86</v>
      </c>
      <c r="AO341" s="25" t="s">
        <v>399</v>
      </c>
      <c r="AP341" s="25" t="s">
        <v>554</v>
      </c>
      <c r="AR341" s="25">
        <v>624</v>
      </c>
      <c r="AT341" s="25">
        <v>201</v>
      </c>
      <c r="BH341" s="25" t="s">
        <v>260</v>
      </c>
      <c r="BI341" s="25">
        <v>1</v>
      </c>
    </row>
    <row r="342" spans="1:61" x14ac:dyDescent="0.55000000000000004">
      <c r="A342" s="25" t="s">
        <v>432</v>
      </c>
      <c r="B342" s="25" t="s">
        <v>431</v>
      </c>
      <c r="C342" s="25" t="s">
        <v>279</v>
      </c>
      <c r="D342" s="25" t="s">
        <v>276</v>
      </c>
      <c r="E342" s="25" t="s">
        <v>276</v>
      </c>
      <c r="F342" s="25" t="s">
        <v>276</v>
      </c>
      <c r="G342" s="25" t="s">
        <v>276</v>
      </c>
      <c r="H342" s="25" t="s">
        <v>278</v>
      </c>
      <c r="J342" s="25" t="s">
        <v>276</v>
      </c>
      <c r="K342" s="25" t="s">
        <v>278</v>
      </c>
      <c r="L342" s="25" t="s">
        <v>276</v>
      </c>
      <c r="M342" s="25" t="s">
        <v>276</v>
      </c>
      <c r="N342" s="25" t="s">
        <v>430</v>
      </c>
      <c r="O342" s="25" t="s">
        <v>278</v>
      </c>
      <c r="P342" s="25" t="s">
        <v>429</v>
      </c>
      <c r="Q342" s="25" t="s">
        <v>428</v>
      </c>
      <c r="R342" s="25" t="s">
        <v>97</v>
      </c>
      <c r="T342" s="25" t="s">
        <v>96</v>
      </c>
      <c r="U342" s="25" t="s">
        <v>427</v>
      </c>
      <c r="V342" s="25" t="s">
        <v>553</v>
      </c>
      <c r="W342" s="25" t="s">
        <v>271</v>
      </c>
      <c r="Y342" s="25" t="s">
        <v>398</v>
      </c>
      <c r="Z342" s="25" t="s">
        <v>270</v>
      </c>
      <c r="AA342" s="25" t="s">
        <v>29</v>
      </c>
      <c r="AB342" s="25" t="s">
        <v>10</v>
      </c>
      <c r="AC342" s="25" t="s">
        <v>425</v>
      </c>
      <c r="AD342" s="25" t="s">
        <v>552</v>
      </c>
      <c r="AE342" s="25" t="s">
        <v>423</v>
      </c>
      <c r="AF342" s="25" t="s">
        <v>283</v>
      </c>
      <c r="AG342" s="25" t="s">
        <v>282</v>
      </c>
      <c r="AH342" s="25" t="s">
        <v>265</v>
      </c>
      <c r="AI342" s="25" t="s">
        <v>286</v>
      </c>
      <c r="AN342" s="25" t="s">
        <v>86</v>
      </c>
      <c r="AO342" s="25" t="s">
        <v>399</v>
      </c>
      <c r="AP342" s="25" t="s">
        <v>398</v>
      </c>
      <c r="AR342" s="25">
        <v>622</v>
      </c>
      <c r="AT342" s="25">
        <v>713</v>
      </c>
      <c r="BH342" s="25" t="s">
        <v>260</v>
      </c>
      <c r="BI342" s="25">
        <v>1</v>
      </c>
    </row>
    <row r="343" spans="1:61" x14ac:dyDescent="0.55000000000000004">
      <c r="A343" s="25" t="s">
        <v>551</v>
      </c>
      <c r="B343" s="25" t="s">
        <v>550</v>
      </c>
      <c r="C343" s="25" t="s">
        <v>549</v>
      </c>
      <c r="D343" s="25" t="s">
        <v>276</v>
      </c>
      <c r="E343" s="25" t="s">
        <v>276</v>
      </c>
      <c r="F343" s="25" t="s">
        <v>276</v>
      </c>
      <c r="G343" s="25" t="s">
        <v>276</v>
      </c>
      <c r="H343" s="25" t="s">
        <v>278</v>
      </c>
      <c r="J343" s="25" t="s">
        <v>278</v>
      </c>
      <c r="L343" s="25" t="s">
        <v>276</v>
      </c>
      <c r="M343" s="25" t="s">
        <v>278</v>
      </c>
      <c r="O343" s="25" t="s">
        <v>278</v>
      </c>
      <c r="P343" s="25" t="s">
        <v>548</v>
      </c>
      <c r="Q343" s="25" t="s">
        <v>547</v>
      </c>
      <c r="R343" s="25" t="s">
        <v>546</v>
      </c>
      <c r="T343" s="25" t="s">
        <v>112</v>
      </c>
      <c r="U343" s="25" t="s">
        <v>427</v>
      </c>
      <c r="V343" s="25" t="s">
        <v>545</v>
      </c>
      <c r="W343" s="25" t="s">
        <v>271</v>
      </c>
      <c r="Y343" s="25" t="s">
        <v>353</v>
      </c>
      <c r="Z343" s="25" t="s">
        <v>270</v>
      </c>
      <c r="AA343" s="25" t="s">
        <v>346</v>
      </c>
      <c r="AB343" s="25" t="s">
        <v>346</v>
      </c>
      <c r="AC343" s="25" t="s">
        <v>544</v>
      </c>
      <c r="AD343" s="25" t="s">
        <v>543</v>
      </c>
      <c r="AE343" s="25" t="s">
        <v>507</v>
      </c>
      <c r="AF343" s="25" t="s">
        <v>283</v>
      </c>
      <c r="AG343" s="25" t="s">
        <v>282</v>
      </c>
      <c r="AH343" s="25" t="s">
        <v>265</v>
      </c>
      <c r="AI343" s="25" t="s">
        <v>9</v>
      </c>
      <c r="AJ343" s="25" t="s">
        <v>492</v>
      </c>
      <c r="AK343" s="25">
        <v>26</v>
      </c>
      <c r="AM343" s="25" t="s">
        <v>399</v>
      </c>
      <c r="AN343" s="25" t="s">
        <v>542</v>
      </c>
      <c r="AO343" s="25" t="s">
        <v>399</v>
      </c>
      <c r="AP343" s="25" t="s">
        <v>353</v>
      </c>
      <c r="AQ343" s="25" t="s">
        <v>541</v>
      </c>
      <c r="AR343" s="25">
        <v>730</v>
      </c>
      <c r="AS343" s="25">
        <v>2400</v>
      </c>
      <c r="AT343" s="25">
        <v>770</v>
      </c>
      <c r="AU343" s="25">
        <v>43</v>
      </c>
      <c r="BH343" s="25" t="s">
        <v>260</v>
      </c>
      <c r="BI343" s="25">
        <v>1</v>
      </c>
    </row>
    <row r="344" spans="1:61" x14ac:dyDescent="0.55000000000000004">
      <c r="A344" s="25" t="s">
        <v>551</v>
      </c>
      <c r="B344" s="25" t="s">
        <v>550</v>
      </c>
      <c r="C344" s="25" t="s">
        <v>549</v>
      </c>
      <c r="D344" s="25" t="s">
        <v>276</v>
      </c>
      <c r="E344" s="25" t="s">
        <v>276</v>
      </c>
      <c r="F344" s="25" t="s">
        <v>276</v>
      </c>
      <c r="G344" s="25" t="s">
        <v>276</v>
      </c>
      <c r="H344" s="25" t="s">
        <v>278</v>
      </c>
      <c r="J344" s="25" t="s">
        <v>278</v>
      </c>
      <c r="L344" s="25" t="s">
        <v>276</v>
      </c>
      <c r="M344" s="25" t="s">
        <v>278</v>
      </c>
      <c r="O344" s="25" t="s">
        <v>278</v>
      </c>
      <c r="P344" s="25" t="s">
        <v>548</v>
      </c>
      <c r="Q344" s="25" t="s">
        <v>547</v>
      </c>
      <c r="R344" s="25" t="s">
        <v>546</v>
      </c>
      <c r="T344" s="25" t="s">
        <v>112</v>
      </c>
      <c r="U344" s="25" t="s">
        <v>427</v>
      </c>
      <c r="V344" s="25" t="s">
        <v>545</v>
      </c>
      <c r="W344" s="25" t="s">
        <v>271</v>
      </c>
      <c r="Y344" s="25" t="s">
        <v>353</v>
      </c>
      <c r="Z344" s="25" t="s">
        <v>270</v>
      </c>
      <c r="AA344" s="25" t="s">
        <v>346</v>
      </c>
      <c r="AB344" s="25" t="s">
        <v>346</v>
      </c>
      <c r="AC344" s="25" t="s">
        <v>544</v>
      </c>
      <c r="AD344" s="25" t="s">
        <v>543</v>
      </c>
      <c r="AE344" s="25" t="s">
        <v>507</v>
      </c>
      <c r="AF344" s="25" t="s">
        <v>267</v>
      </c>
      <c r="AG344" s="25" t="s">
        <v>266</v>
      </c>
      <c r="AH344" s="25" t="s">
        <v>265</v>
      </c>
      <c r="AI344" s="25" t="s">
        <v>9</v>
      </c>
      <c r="AJ344" s="25" t="s">
        <v>492</v>
      </c>
      <c r="AK344" s="25">
        <v>83</v>
      </c>
      <c r="AM344" s="25" t="s">
        <v>399</v>
      </c>
      <c r="AN344" s="25" t="s">
        <v>542</v>
      </c>
      <c r="AO344" s="25" t="s">
        <v>399</v>
      </c>
      <c r="AP344" s="25" t="s">
        <v>353</v>
      </c>
      <c r="AQ344" s="25" t="s">
        <v>541</v>
      </c>
      <c r="AR344" s="25">
        <v>731</v>
      </c>
      <c r="AS344" s="25">
        <v>13000</v>
      </c>
      <c r="AT344" s="25">
        <v>4900</v>
      </c>
      <c r="AU344" s="25">
        <v>210</v>
      </c>
      <c r="BH344" s="25" t="s">
        <v>260</v>
      </c>
      <c r="BI344" s="25">
        <v>1</v>
      </c>
    </row>
    <row r="345" spans="1:61" x14ac:dyDescent="0.55000000000000004">
      <c r="A345" s="25" t="s">
        <v>296</v>
      </c>
      <c r="B345" s="25" t="s">
        <v>295</v>
      </c>
      <c r="C345" s="25" t="s">
        <v>294</v>
      </c>
      <c r="D345" s="25" t="s">
        <v>276</v>
      </c>
      <c r="E345" s="25" t="s">
        <v>276</v>
      </c>
      <c r="F345" s="25" t="s">
        <v>276</v>
      </c>
      <c r="G345" s="25" t="s">
        <v>276</v>
      </c>
      <c r="H345" s="25" t="s">
        <v>278</v>
      </c>
      <c r="J345" s="25" t="s">
        <v>276</v>
      </c>
      <c r="K345" s="25" t="s">
        <v>278</v>
      </c>
      <c r="L345" s="25" t="s">
        <v>276</v>
      </c>
      <c r="M345" s="25" t="s">
        <v>276</v>
      </c>
      <c r="N345" s="25" t="s">
        <v>293</v>
      </c>
      <c r="O345" s="25" t="s">
        <v>276</v>
      </c>
      <c r="P345" s="25" t="s">
        <v>292</v>
      </c>
      <c r="Q345" s="25" t="s">
        <v>291</v>
      </c>
      <c r="R345" s="25" t="s">
        <v>146</v>
      </c>
      <c r="T345" s="25" t="s">
        <v>119</v>
      </c>
      <c r="U345" s="25" t="s">
        <v>406</v>
      </c>
      <c r="V345" s="25" t="s">
        <v>539</v>
      </c>
      <c r="W345" s="25" t="s">
        <v>271</v>
      </c>
      <c r="Y345" s="25" t="s">
        <v>289</v>
      </c>
      <c r="Z345" s="25" t="s">
        <v>270</v>
      </c>
      <c r="AA345" s="25" t="s">
        <v>157</v>
      </c>
      <c r="AB345" s="25" t="s">
        <v>95</v>
      </c>
      <c r="AC345" s="25" t="s">
        <v>86</v>
      </c>
      <c r="AD345" s="25" t="s">
        <v>538</v>
      </c>
      <c r="AE345" s="25" t="s">
        <v>287</v>
      </c>
      <c r="AF345" s="25" t="s">
        <v>267</v>
      </c>
      <c r="AG345" s="25" t="s">
        <v>266</v>
      </c>
      <c r="AH345" s="25" t="s">
        <v>86</v>
      </c>
      <c r="AM345" s="25" t="s">
        <v>399</v>
      </c>
      <c r="AN345" s="25" t="s">
        <v>540</v>
      </c>
      <c r="AO345" s="25" t="s">
        <v>399</v>
      </c>
      <c r="AP345" s="25" t="s">
        <v>464</v>
      </c>
      <c r="AQ345" s="25" t="s">
        <v>284</v>
      </c>
      <c r="AR345" s="25">
        <v>760</v>
      </c>
      <c r="BB345" s="25">
        <v>151</v>
      </c>
      <c r="BH345" s="25" t="s">
        <v>260</v>
      </c>
      <c r="BI345" s="25">
        <v>1</v>
      </c>
    </row>
    <row r="346" spans="1:61" x14ac:dyDescent="0.55000000000000004">
      <c r="A346" s="25" t="s">
        <v>296</v>
      </c>
      <c r="B346" s="25" t="s">
        <v>295</v>
      </c>
      <c r="C346" s="25" t="s">
        <v>294</v>
      </c>
      <c r="D346" s="25" t="s">
        <v>276</v>
      </c>
      <c r="E346" s="25" t="s">
        <v>276</v>
      </c>
      <c r="F346" s="25" t="s">
        <v>276</v>
      </c>
      <c r="G346" s="25" t="s">
        <v>276</v>
      </c>
      <c r="H346" s="25" t="s">
        <v>278</v>
      </c>
      <c r="J346" s="25" t="s">
        <v>276</v>
      </c>
      <c r="K346" s="25" t="s">
        <v>278</v>
      </c>
      <c r="L346" s="25" t="s">
        <v>276</v>
      </c>
      <c r="M346" s="25" t="s">
        <v>276</v>
      </c>
      <c r="N346" s="25" t="s">
        <v>293</v>
      </c>
      <c r="O346" s="25" t="s">
        <v>276</v>
      </c>
      <c r="P346" s="25" t="s">
        <v>292</v>
      </c>
      <c r="Q346" s="25" t="s">
        <v>291</v>
      </c>
      <c r="R346" s="25" t="s">
        <v>146</v>
      </c>
      <c r="T346" s="25" t="s">
        <v>119</v>
      </c>
      <c r="U346" s="25" t="s">
        <v>406</v>
      </c>
      <c r="V346" s="25" t="s">
        <v>539</v>
      </c>
      <c r="W346" s="25" t="s">
        <v>271</v>
      </c>
      <c r="Y346" s="25" t="s">
        <v>289</v>
      </c>
      <c r="Z346" s="25" t="s">
        <v>270</v>
      </c>
      <c r="AA346" s="25" t="s">
        <v>157</v>
      </c>
      <c r="AB346" s="25" t="s">
        <v>95</v>
      </c>
      <c r="AC346" s="25" t="s">
        <v>86</v>
      </c>
      <c r="AD346" s="25" t="s">
        <v>538</v>
      </c>
      <c r="AE346" s="25" t="s">
        <v>287</v>
      </c>
      <c r="AF346" s="25" t="s">
        <v>300</v>
      </c>
      <c r="AG346" s="25" t="s">
        <v>86</v>
      </c>
      <c r="AH346" s="25" t="s">
        <v>265</v>
      </c>
      <c r="AI346" s="25" t="s">
        <v>537</v>
      </c>
      <c r="AJ346" s="25" t="s">
        <v>264</v>
      </c>
      <c r="AK346" s="25">
        <v>0.33</v>
      </c>
      <c r="AM346" s="25" t="s">
        <v>399</v>
      </c>
      <c r="AN346" s="25" t="s">
        <v>536</v>
      </c>
      <c r="AO346" s="25" t="s">
        <v>399</v>
      </c>
      <c r="AP346" s="25" t="s">
        <v>464</v>
      </c>
      <c r="AQ346" s="25" t="s">
        <v>284</v>
      </c>
      <c r="AR346" s="25">
        <v>762</v>
      </c>
      <c r="AU346" s="25">
        <v>0.22</v>
      </c>
      <c r="BB346" s="25">
        <v>1.7</v>
      </c>
      <c r="BH346" s="25" t="s">
        <v>260</v>
      </c>
      <c r="BI346" s="25">
        <v>1</v>
      </c>
    </row>
    <row r="347" spans="1:61" x14ac:dyDescent="0.55000000000000004">
      <c r="A347" s="25" t="s">
        <v>531</v>
      </c>
      <c r="B347" s="25" t="s">
        <v>530</v>
      </c>
      <c r="C347" s="25" t="s">
        <v>318</v>
      </c>
      <c r="D347" s="25" t="s">
        <v>276</v>
      </c>
      <c r="E347" s="25" t="s">
        <v>276</v>
      </c>
      <c r="F347" s="25" t="s">
        <v>276</v>
      </c>
      <c r="G347" s="25" t="s">
        <v>276</v>
      </c>
      <c r="H347" s="25" t="s">
        <v>278</v>
      </c>
      <c r="J347" s="25" t="s">
        <v>278</v>
      </c>
      <c r="L347" s="25" t="s">
        <v>276</v>
      </c>
      <c r="M347" s="25" t="s">
        <v>276</v>
      </c>
      <c r="N347" s="25" t="s">
        <v>529</v>
      </c>
      <c r="O347" s="25" t="s">
        <v>278</v>
      </c>
      <c r="P347" s="25" t="s">
        <v>528</v>
      </c>
      <c r="Q347" s="25" t="s">
        <v>535</v>
      </c>
      <c r="R347" s="25" t="s">
        <v>86</v>
      </c>
      <c r="S347" s="25" t="s">
        <v>86</v>
      </c>
      <c r="T347" s="25" t="s">
        <v>86</v>
      </c>
      <c r="U347" s="25" t="s">
        <v>406</v>
      </c>
      <c r="V347" s="25" t="s">
        <v>526</v>
      </c>
      <c r="W347" s="25" t="s">
        <v>271</v>
      </c>
      <c r="Y347" s="25" t="s">
        <v>532</v>
      </c>
      <c r="Z347" s="25" t="s">
        <v>270</v>
      </c>
      <c r="AA347" s="25" t="s">
        <v>404</v>
      </c>
      <c r="AB347" s="25" t="s">
        <v>404</v>
      </c>
      <c r="AC347" s="25" t="s">
        <v>534</v>
      </c>
      <c r="AD347" s="25" t="s">
        <v>533</v>
      </c>
      <c r="AE347" s="25" t="s">
        <v>523</v>
      </c>
      <c r="AF347" s="25" t="s">
        <v>283</v>
      </c>
      <c r="AG347" s="25" t="s">
        <v>282</v>
      </c>
      <c r="AH347" s="25" t="s">
        <v>265</v>
      </c>
      <c r="AI347" s="25" t="s">
        <v>9</v>
      </c>
      <c r="AJ347" s="25" t="s">
        <v>492</v>
      </c>
      <c r="AK347" s="25">
        <v>1E-3</v>
      </c>
      <c r="AM347" s="25" t="s">
        <v>399</v>
      </c>
      <c r="AN347" s="25" t="s">
        <v>522</v>
      </c>
      <c r="AO347" s="25" t="s">
        <v>399</v>
      </c>
      <c r="AP347" s="25" t="s">
        <v>532</v>
      </c>
      <c r="AQ347" s="25" t="s">
        <v>520</v>
      </c>
      <c r="AR347" s="25">
        <v>735</v>
      </c>
      <c r="AS347" s="25">
        <v>1.57</v>
      </c>
      <c r="AT347" s="25">
        <v>0.8</v>
      </c>
      <c r="AU347" s="25">
        <v>0.28999999999999998</v>
      </c>
      <c r="BH347" s="25" t="s">
        <v>260</v>
      </c>
      <c r="BI347" s="25">
        <v>1</v>
      </c>
    </row>
    <row r="348" spans="1:61" x14ac:dyDescent="0.55000000000000004">
      <c r="A348" s="25" t="s">
        <v>531</v>
      </c>
      <c r="B348" s="25" t="s">
        <v>530</v>
      </c>
      <c r="C348" s="25" t="s">
        <v>318</v>
      </c>
      <c r="D348" s="25" t="s">
        <v>276</v>
      </c>
      <c r="E348" s="25" t="s">
        <v>276</v>
      </c>
      <c r="F348" s="25" t="s">
        <v>276</v>
      </c>
      <c r="G348" s="25" t="s">
        <v>276</v>
      </c>
      <c r="H348" s="25" t="s">
        <v>278</v>
      </c>
      <c r="J348" s="25" t="s">
        <v>278</v>
      </c>
      <c r="L348" s="25" t="s">
        <v>276</v>
      </c>
      <c r="M348" s="25" t="s">
        <v>276</v>
      </c>
      <c r="N348" s="25" t="s">
        <v>529</v>
      </c>
      <c r="O348" s="25" t="s">
        <v>278</v>
      </c>
      <c r="P348" s="25" t="s">
        <v>528</v>
      </c>
      <c r="Q348" s="25" t="s">
        <v>535</v>
      </c>
      <c r="R348" s="25" t="s">
        <v>86</v>
      </c>
      <c r="S348" s="25" t="s">
        <v>86</v>
      </c>
      <c r="T348" s="25" t="s">
        <v>86</v>
      </c>
      <c r="U348" s="25" t="s">
        <v>406</v>
      </c>
      <c r="V348" s="25" t="s">
        <v>526</v>
      </c>
      <c r="W348" s="25" t="s">
        <v>271</v>
      </c>
      <c r="Y348" s="25" t="s">
        <v>532</v>
      </c>
      <c r="Z348" s="25" t="s">
        <v>270</v>
      </c>
      <c r="AA348" s="25" t="s">
        <v>404</v>
      </c>
      <c r="AB348" s="25" t="s">
        <v>404</v>
      </c>
      <c r="AC348" s="25" t="s">
        <v>534</v>
      </c>
      <c r="AD348" s="25" t="s">
        <v>533</v>
      </c>
      <c r="AE348" s="25" t="s">
        <v>523</v>
      </c>
      <c r="AF348" s="25" t="s">
        <v>267</v>
      </c>
      <c r="AG348" s="25" t="s">
        <v>266</v>
      </c>
      <c r="AH348" s="25" t="s">
        <v>265</v>
      </c>
      <c r="AI348" s="25" t="s">
        <v>9</v>
      </c>
      <c r="AJ348" s="25" t="s">
        <v>492</v>
      </c>
      <c r="AK348" s="25">
        <v>1E-3</v>
      </c>
      <c r="AM348" s="25" t="s">
        <v>399</v>
      </c>
      <c r="AN348" s="25" t="s">
        <v>522</v>
      </c>
      <c r="AO348" s="25" t="s">
        <v>399</v>
      </c>
      <c r="AP348" s="25" t="s">
        <v>532</v>
      </c>
      <c r="AQ348" s="25" t="s">
        <v>520</v>
      </c>
      <c r="AR348" s="25">
        <v>737</v>
      </c>
      <c r="AS348" s="25">
        <v>8.3699999999999992</v>
      </c>
      <c r="AT348" s="25">
        <v>3.5</v>
      </c>
      <c r="AU348" s="25">
        <v>1.07</v>
      </c>
      <c r="BH348" s="25" t="s">
        <v>260</v>
      </c>
      <c r="BI348" s="25">
        <v>1</v>
      </c>
    </row>
    <row r="349" spans="1:61" x14ac:dyDescent="0.55000000000000004">
      <c r="A349" s="25" t="s">
        <v>531</v>
      </c>
      <c r="B349" s="25" t="s">
        <v>530</v>
      </c>
      <c r="C349" s="25" t="s">
        <v>318</v>
      </c>
      <c r="D349" s="25" t="s">
        <v>276</v>
      </c>
      <c r="E349" s="25" t="s">
        <v>276</v>
      </c>
      <c r="F349" s="25" t="s">
        <v>276</v>
      </c>
      <c r="G349" s="25" t="s">
        <v>276</v>
      </c>
      <c r="H349" s="25" t="s">
        <v>278</v>
      </c>
      <c r="J349" s="25" t="s">
        <v>278</v>
      </c>
      <c r="L349" s="25" t="s">
        <v>276</v>
      </c>
      <c r="M349" s="25" t="s">
        <v>276</v>
      </c>
      <c r="N349" s="25" t="s">
        <v>529</v>
      </c>
      <c r="O349" s="25" t="s">
        <v>278</v>
      </c>
      <c r="P349" s="25" t="s">
        <v>528</v>
      </c>
      <c r="Q349" s="25" t="s">
        <v>527</v>
      </c>
      <c r="R349" s="25" t="s">
        <v>125</v>
      </c>
      <c r="T349" s="25" t="s">
        <v>119</v>
      </c>
      <c r="U349" s="25" t="s">
        <v>406</v>
      </c>
      <c r="V349" s="25" t="s">
        <v>526</v>
      </c>
      <c r="W349" s="25" t="s">
        <v>271</v>
      </c>
      <c r="Y349" s="25" t="s">
        <v>521</v>
      </c>
      <c r="Z349" s="25" t="s">
        <v>270</v>
      </c>
      <c r="AA349" s="25" t="s">
        <v>318</v>
      </c>
      <c r="AB349" s="25" t="s">
        <v>318</v>
      </c>
      <c r="AC349" s="25" t="s">
        <v>525</v>
      </c>
      <c r="AD349" s="25" t="s">
        <v>524</v>
      </c>
      <c r="AE349" s="25" t="s">
        <v>523</v>
      </c>
      <c r="AF349" s="25" t="s">
        <v>283</v>
      </c>
      <c r="AG349" s="25" t="s">
        <v>282</v>
      </c>
      <c r="AH349" s="25" t="s">
        <v>265</v>
      </c>
      <c r="AI349" s="25" t="s">
        <v>9</v>
      </c>
      <c r="AJ349" s="25" t="s">
        <v>492</v>
      </c>
      <c r="AK349" s="25">
        <v>1E-3</v>
      </c>
      <c r="AM349" s="25" t="s">
        <v>399</v>
      </c>
      <c r="AN349" s="25" t="s">
        <v>522</v>
      </c>
      <c r="AO349" s="25" t="s">
        <v>399</v>
      </c>
      <c r="AP349" s="25" t="s">
        <v>521</v>
      </c>
      <c r="AQ349" s="25" t="s">
        <v>520</v>
      </c>
      <c r="AR349" s="25">
        <v>741</v>
      </c>
      <c r="AS349" s="25">
        <v>1.82</v>
      </c>
      <c r="AT349" s="25">
        <v>1.0900000000000001</v>
      </c>
      <c r="AU349" s="25">
        <v>0.42</v>
      </c>
      <c r="BH349" s="25" t="s">
        <v>260</v>
      </c>
      <c r="BI349" s="25">
        <v>1</v>
      </c>
    </row>
    <row r="350" spans="1:61" x14ac:dyDescent="0.55000000000000004">
      <c r="A350" s="25" t="s">
        <v>531</v>
      </c>
      <c r="B350" s="25" t="s">
        <v>530</v>
      </c>
      <c r="C350" s="25" t="s">
        <v>318</v>
      </c>
      <c r="D350" s="25" t="s">
        <v>276</v>
      </c>
      <c r="E350" s="25" t="s">
        <v>276</v>
      </c>
      <c r="F350" s="25" t="s">
        <v>276</v>
      </c>
      <c r="G350" s="25" t="s">
        <v>276</v>
      </c>
      <c r="H350" s="25" t="s">
        <v>278</v>
      </c>
      <c r="J350" s="25" t="s">
        <v>278</v>
      </c>
      <c r="L350" s="25" t="s">
        <v>276</v>
      </c>
      <c r="M350" s="25" t="s">
        <v>276</v>
      </c>
      <c r="N350" s="25" t="s">
        <v>529</v>
      </c>
      <c r="O350" s="25" t="s">
        <v>278</v>
      </c>
      <c r="P350" s="25" t="s">
        <v>528</v>
      </c>
      <c r="Q350" s="25" t="s">
        <v>527</v>
      </c>
      <c r="R350" s="25" t="s">
        <v>125</v>
      </c>
      <c r="T350" s="25" t="s">
        <v>119</v>
      </c>
      <c r="U350" s="25" t="s">
        <v>406</v>
      </c>
      <c r="V350" s="25" t="s">
        <v>526</v>
      </c>
      <c r="W350" s="25" t="s">
        <v>271</v>
      </c>
      <c r="Y350" s="25" t="s">
        <v>521</v>
      </c>
      <c r="Z350" s="25" t="s">
        <v>270</v>
      </c>
      <c r="AA350" s="25" t="s">
        <v>318</v>
      </c>
      <c r="AB350" s="25" t="s">
        <v>318</v>
      </c>
      <c r="AC350" s="25" t="s">
        <v>525</v>
      </c>
      <c r="AD350" s="25" t="s">
        <v>524</v>
      </c>
      <c r="AE350" s="25" t="s">
        <v>523</v>
      </c>
      <c r="AF350" s="25" t="s">
        <v>414</v>
      </c>
      <c r="AG350" s="25" t="s">
        <v>413</v>
      </c>
      <c r="AH350" s="25" t="s">
        <v>265</v>
      </c>
      <c r="AI350" s="25" t="s">
        <v>9</v>
      </c>
      <c r="AJ350" s="25" t="s">
        <v>492</v>
      </c>
      <c r="AK350" s="25">
        <v>1E-3</v>
      </c>
      <c r="AM350" s="25" t="s">
        <v>399</v>
      </c>
      <c r="AN350" s="25" t="s">
        <v>522</v>
      </c>
      <c r="AO350" s="25" t="s">
        <v>399</v>
      </c>
      <c r="AP350" s="25" t="s">
        <v>521</v>
      </c>
      <c r="AQ350" s="25" t="s">
        <v>520</v>
      </c>
      <c r="AR350" s="25">
        <v>742</v>
      </c>
      <c r="AS350" s="25">
        <v>0.42</v>
      </c>
      <c r="AT350" s="25">
        <v>0.31</v>
      </c>
      <c r="AU350" s="25">
        <v>0.2</v>
      </c>
      <c r="BH350" s="25" t="s">
        <v>260</v>
      </c>
      <c r="BI350" s="25">
        <v>1</v>
      </c>
    </row>
    <row r="351" spans="1:61" x14ac:dyDescent="0.55000000000000004">
      <c r="A351" s="25" t="s">
        <v>531</v>
      </c>
      <c r="B351" s="25" t="s">
        <v>530</v>
      </c>
      <c r="C351" s="25" t="s">
        <v>318</v>
      </c>
      <c r="D351" s="25" t="s">
        <v>276</v>
      </c>
      <c r="E351" s="25" t="s">
        <v>276</v>
      </c>
      <c r="F351" s="25" t="s">
        <v>276</v>
      </c>
      <c r="G351" s="25" t="s">
        <v>276</v>
      </c>
      <c r="H351" s="25" t="s">
        <v>278</v>
      </c>
      <c r="J351" s="25" t="s">
        <v>278</v>
      </c>
      <c r="L351" s="25" t="s">
        <v>276</v>
      </c>
      <c r="M351" s="25" t="s">
        <v>276</v>
      </c>
      <c r="N351" s="25" t="s">
        <v>529</v>
      </c>
      <c r="O351" s="25" t="s">
        <v>278</v>
      </c>
      <c r="P351" s="25" t="s">
        <v>528</v>
      </c>
      <c r="Q351" s="25" t="s">
        <v>527</v>
      </c>
      <c r="R351" s="25" t="s">
        <v>125</v>
      </c>
      <c r="T351" s="25" t="s">
        <v>119</v>
      </c>
      <c r="U351" s="25" t="s">
        <v>406</v>
      </c>
      <c r="V351" s="25" t="s">
        <v>526</v>
      </c>
      <c r="W351" s="25" t="s">
        <v>271</v>
      </c>
      <c r="Y351" s="25" t="s">
        <v>521</v>
      </c>
      <c r="Z351" s="25" t="s">
        <v>270</v>
      </c>
      <c r="AA351" s="25" t="s">
        <v>318</v>
      </c>
      <c r="AB351" s="25" t="s">
        <v>318</v>
      </c>
      <c r="AC351" s="25" t="s">
        <v>525</v>
      </c>
      <c r="AD351" s="25" t="s">
        <v>524</v>
      </c>
      <c r="AE351" s="25" t="s">
        <v>523</v>
      </c>
      <c r="AF351" s="25" t="s">
        <v>267</v>
      </c>
      <c r="AG351" s="25" t="s">
        <v>266</v>
      </c>
      <c r="AH351" s="25" t="s">
        <v>265</v>
      </c>
      <c r="AI351" s="25" t="s">
        <v>9</v>
      </c>
      <c r="AJ351" s="25" t="s">
        <v>492</v>
      </c>
      <c r="AK351" s="25">
        <v>1E-3</v>
      </c>
      <c r="AM351" s="25" t="s">
        <v>399</v>
      </c>
      <c r="AN351" s="25" t="s">
        <v>522</v>
      </c>
      <c r="AO351" s="25" t="s">
        <v>399</v>
      </c>
      <c r="AP351" s="25" t="s">
        <v>521</v>
      </c>
      <c r="AQ351" s="25" t="s">
        <v>520</v>
      </c>
      <c r="AR351" s="25">
        <v>743</v>
      </c>
      <c r="AS351" s="25">
        <v>1.31</v>
      </c>
      <c r="AT351" s="25">
        <v>0.71</v>
      </c>
      <c r="AU351" s="25">
        <v>0.3</v>
      </c>
      <c r="BH351" s="25" t="s">
        <v>260</v>
      </c>
      <c r="BI351" s="25">
        <v>1</v>
      </c>
    </row>
    <row r="352" spans="1:61" x14ac:dyDescent="0.55000000000000004">
      <c r="A352" s="25" t="s">
        <v>515</v>
      </c>
      <c r="B352" s="25" t="s">
        <v>514</v>
      </c>
      <c r="C352" s="25" t="s">
        <v>114</v>
      </c>
      <c r="D352" s="25" t="s">
        <v>276</v>
      </c>
      <c r="E352" s="25" t="s">
        <v>276</v>
      </c>
      <c r="F352" s="25" t="s">
        <v>276</v>
      </c>
      <c r="G352" s="25" t="s">
        <v>276</v>
      </c>
      <c r="H352" s="25" t="s">
        <v>278</v>
      </c>
      <c r="J352" s="25" t="s">
        <v>276</v>
      </c>
      <c r="K352" s="25" t="s">
        <v>278</v>
      </c>
      <c r="L352" s="25" t="s">
        <v>278</v>
      </c>
      <c r="M352" s="25" t="s">
        <v>276</v>
      </c>
      <c r="N352" s="25" t="s">
        <v>513</v>
      </c>
      <c r="O352" s="25" t="s">
        <v>278</v>
      </c>
      <c r="P352" s="25" t="s">
        <v>512</v>
      </c>
      <c r="Q352" s="25" t="s">
        <v>511</v>
      </c>
      <c r="R352" s="25" t="s">
        <v>498</v>
      </c>
      <c r="T352" s="25" t="s">
        <v>53</v>
      </c>
      <c r="U352" s="25" t="s">
        <v>406</v>
      </c>
      <c r="V352" s="25" t="s">
        <v>510</v>
      </c>
      <c r="W352" s="25" t="s">
        <v>271</v>
      </c>
      <c r="Y352" s="25" t="s">
        <v>398</v>
      </c>
      <c r="Z352" s="25" t="s">
        <v>270</v>
      </c>
      <c r="AA352" s="25" t="s">
        <v>157</v>
      </c>
      <c r="AB352" s="25" t="s">
        <v>157</v>
      </c>
      <c r="AC352" s="25" t="s">
        <v>509</v>
      </c>
      <c r="AD352" s="25" t="s">
        <v>508</v>
      </c>
      <c r="AE352" s="25" t="s">
        <v>507</v>
      </c>
      <c r="AF352" s="25" t="s">
        <v>300</v>
      </c>
      <c r="AG352" s="25" t="s">
        <v>86</v>
      </c>
      <c r="AH352" s="25" t="s">
        <v>265</v>
      </c>
      <c r="AI352" s="25" t="s">
        <v>506</v>
      </c>
      <c r="AJ352" s="25" t="s">
        <v>492</v>
      </c>
      <c r="AM352" s="25" t="s">
        <v>399</v>
      </c>
      <c r="AN352" s="25" t="s">
        <v>505</v>
      </c>
      <c r="AO352" s="25" t="s">
        <v>399</v>
      </c>
      <c r="AP352" s="25" t="s">
        <v>9</v>
      </c>
      <c r="AQ352" s="25" t="s">
        <v>504</v>
      </c>
      <c r="AR352" s="25">
        <v>125</v>
      </c>
      <c r="BH352" s="25" t="s">
        <v>503</v>
      </c>
      <c r="BI352" s="25">
        <v>1</v>
      </c>
    </row>
    <row r="353" spans="1:61" x14ac:dyDescent="0.55000000000000004">
      <c r="A353" s="25" t="s">
        <v>502</v>
      </c>
      <c r="B353" s="25" t="s">
        <v>501</v>
      </c>
      <c r="C353" s="25" t="s">
        <v>157</v>
      </c>
      <c r="D353" s="25" t="s">
        <v>276</v>
      </c>
      <c r="E353" s="25" t="s">
        <v>276</v>
      </c>
      <c r="F353" s="25" t="s">
        <v>276</v>
      </c>
      <c r="G353" s="25" t="s">
        <v>276</v>
      </c>
      <c r="H353" s="25" t="s">
        <v>278</v>
      </c>
      <c r="J353" s="25" t="s">
        <v>276</v>
      </c>
      <c r="K353" s="25" t="s">
        <v>278</v>
      </c>
      <c r="L353" s="25" t="s">
        <v>278</v>
      </c>
      <c r="M353" s="25" t="s">
        <v>276</v>
      </c>
      <c r="N353" s="25" t="s">
        <v>500</v>
      </c>
      <c r="O353" s="25" t="s">
        <v>278</v>
      </c>
      <c r="P353" s="25" t="s">
        <v>86</v>
      </c>
      <c r="Q353" s="25" t="s">
        <v>499</v>
      </c>
      <c r="R353" s="25" t="s">
        <v>498</v>
      </c>
      <c r="T353" s="25" t="s">
        <v>53</v>
      </c>
      <c r="U353" s="25" t="s">
        <v>406</v>
      </c>
      <c r="V353" s="25" t="s">
        <v>497</v>
      </c>
      <c r="W353" s="25" t="s">
        <v>271</v>
      </c>
      <c r="Y353" s="25" t="s">
        <v>440</v>
      </c>
      <c r="Z353" s="25" t="s">
        <v>270</v>
      </c>
      <c r="AA353" s="25" t="s">
        <v>404</v>
      </c>
      <c r="AB353" s="25" t="s">
        <v>404</v>
      </c>
      <c r="AC353" s="25" t="s">
        <v>496</v>
      </c>
      <c r="AD353" s="25" t="s">
        <v>495</v>
      </c>
      <c r="AE353" s="25" t="s">
        <v>494</v>
      </c>
      <c r="AF353" s="25" t="s">
        <v>283</v>
      </c>
      <c r="AG353" s="25" t="s">
        <v>493</v>
      </c>
      <c r="AH353" s="25" t="s">
        <v>265</v>
      </c>
      <c r="AI353" s="25" t="s">
        <v>9</v>
      </c>
      <c r="AJ353" s="25" t="s">
        <v>492</v>
      </c>
      <c r="AN353" s="25" t="s">
        <v>86</v>
      </c>
      <c r="AO353" s="25" t="s">
        <v>399</v>
      </c>
      <c r="AP353" s="25" t="s">
        <v>491</v>
      </c>
      <c r="AQ353" s="25" t="s">
        <v>490</v>
      </c>
      <c r="AR353" s="25">
        <v>403</v>
      </c>
      <c r="BH353" s="25" t="s">
        <v>489</v>
      </c>
      <c r="BI353" s="25">
        <v>1</v>
      </c>
    </row>
    <row r="354" spans="1:61" x14ac:dyDescent="0.55000000000000004">
      <c r="A354" s="25" t="s">
        <v>432</v>
      </c>
      <c r="B354" s="25" t="s">
        <v>431</v>
      </c>
      <c r="C354" s="25" t="s">
        <v>279</v>
      </c>
      <c r="D354" s="25" t="s">
        <v>276</v>
      </c>
      <c r="E354" s="25" t="s">
        <v>276</v>
      </c>
      <c r="F354" s="25" t="s">
        <v>276</v>
      </c>
      <c r="G354" s="25" t="s">
        <v>276</v>
      </c>
      <c r="H354" s="25" t="s">
        <v>278</v>
      </c>
      <c r="J354" s="25" t="s">
        <v>276</v>
      </c>
      <c r="K354" s="25" t="s">
        <v>278</v>
      </c>
      <c r="L354" s="25" t="s">
        <v>276</v>
      </c>
      <c r="M354" s="25" t="s">
        <v>276</v>
      </c>
      <c r="N354" s="25" t="s">
        <v>430</v>
      </c>
      <c r="O354" s="25" t="s">
        <v>278</v>
      </c>
      <c r="P354" s="25" t="s">
        <v>429</v>
      </c>
      <c r="Q354" s="25" t="s">
        <v>428</v>
      </c>
      <c r="R354" s="25" t="s">
        <v>97</v>
      </c>
      <c r="T354" s="25" t="s">
        <v>96</v>
      </c>
      <c r="U354" s="25" t="s">
        <v>427</v>
      </c>
      <c r="V354" s="25" t="s">
        <v>488</v>
      </c>
      <c r="W354" s="25" t="s">
        <v>271</v>
      </c>
      <c r="Y354" s="25" t="s">
        <v>422</v>
      </c>
      <c r="Z354" s="25" t="s">
        <v>270</v>
      </c>
      <c r="AA354" s="25" t="s">
        <v>29</v>
      </c>
      <c r="AB354" s="25" t="s">
        <v>10</v>
      </c>
      <c r="AC354" s="25" t="s">
        <v>425</v>
      </c>
      <c r="AD354" s="25" t="s">
        <v>487</v>
      </c>
      <c r="AE354" s="25" t="s">
        <v>423</v>
      </c>
      <c r="AF354" s="25" t="s">
        <v>283</v>
      </c>
      <c r="AG354" s="25" t="s">
        <v>282</v>
      </c>
      <c r="AH354" s="25" t="s">
        <v>265</v>
      </c>
      <c r="AI354" s="25" t="s">
        <v>9</v>
      </c>
      <c r="AJ354" s="25" t="s">
        <v>264</v>
      </c>
      <c r="AN354" s="25" t="s">
        <v>86</v>
      </c>
      <c r="AO354" s="25" t="s">
        <v>399</v>
      </c>
      <c r="AP354" s="25" t="s">
        <v>1233</v>
      </c>
      <c r="AR354" s="25">
        <v>625</v>
      </c>
      <c r="AU354" s="25">
        <v>170</v>
      </c>
      <c r="AW354" s="25">
        <v>1590</v>
      </c>
      <c r="BH354" s="25" t="s">
        <v>260</v>
      </c>
      <c r="BI354" s="25">
        <v>1</v>
      </c>
    </row>
    <row r="355" spans="1:61" x14ac:dyDescent="0.55000000000000004">
      <c r="A355" s="25" t="s">
        <v>432</v>
      </c>
      <c r="B355" s="25" t="s">
        <v>431</v>
      </c>
      <c r="C355" s="25" t="s">
        <v>279</v>
      </c>
      <c r="D355" s="25" t="s">
        <v>276</v>
      </c>
      <c r="E355" s="25" t="s">
        <v>276</v>
      </c>
      <c r="F355" s="25" t="s">
        <v>276</v>
      </c>
      <c r="G355" s="25" t="s">
        <v>276</v>
      </c>
      <c r="H355" s="25" t="s">
        <v>278</v>
      </c>
      <c r="J355" s="25" t="s">
        <v>276</v>
      </c>
      <c r="K355" s="25" t="s">
        <v>278</v>
      </c>
      <c r="L355" s="25" t="s">
        <v>276</v>
      </c>
      <c r="M355" s="25" t="s">
        <v>276</v>
      </c>
      <c r="N355" s="25" t="s">
        <v>430</v>
      </c>
      <c r="O355" s="25" t="s">
        <v>278</v>
      </c>
      <c r="P355" s="25" t="s">
        <v>429</v>
      </c>
      <c r="Q355" s="25" t="s">
        <v>428</v>
      </c>
      <c r="R355" s="25" t="s">
        <v>97</v>
      </c>
      <c r="T355" s="25" t="s">
        <v>96</v>
      </c>
      <c r="U355" s="25" t="s">
        <v>427</v>
      </c>
      <c r="V355" s="25" t="s">
        <v>488</v>
      </c>
      <c r="W355" s="25" t="s">
        <v>271</v>
      </c>
      <c r="Y355" s="25" t="s">
        <v>422</v>
      </c>
      <c r="Z355" s="25" t="s">
        <v>270</v>
      </c>
      <c r="AA355" s="25" t="s">
        <v>29</v>
      </c>
      <c r="AB355" s="25" t="s">
        <v>10</v>
      </c>
      <c r="AC355" s="25" t="s">
        <v>425</v>
      </c>
      <c r="AD355" s="25" t="s">
        <v>487</v>
      </c>
      <c r="AE355" s="25" t="s">
        <v>423</v>
      </c>
      <c r="AF355" s="25" t="s">
        <v>414</v>
      </c>
      <c r="AG355" s="25" t="s">
        <v>413</v>
      </c>
      <c r="AH355" s="25" t="s">
        <v>265</v>
      </c>
      <c r="AI355" s="25" t="s">
        <v>9</v>
      </c>
      <c r="AJ355" s="25" t="s">
        <v>264</v>
      </c>
      <c r="AN355" s="25" t="s">
        <v>86</v>
      </c>
      <c r="AO355" s="25" t="s">
        <v>399</v>
      </c>
      <c r="AP355" s="25" t="s">
        <v>1233</v>
      </c>
      <c r="AR355" s="25">
        <v>626</v>
      </c>
      <c r="AW355" s="25">
        <v>1970</v>
      </c>
      <c r="BH355" s="25" t="s">
        <v>260</v>
      </c>
      <c r="BI355" s="25">
        <v>1</v>
      </c>
    </row>
    <row r="356" spans="1:61" x14ac:dyDescent="0.55000000000000004">
      <c r="A356" s="25" t="s">
        <v>432</v>
      </c>
      <c r="B356" s="25" t="s">
        <v>431</v>
      </c>
      <c r="C356" s="25" t="s">
        <v>279</v>
      </c>
      <c r="D356" s="25" t="s">
        <v>276</v>
      </c>
      <c r="E356" s="25" t="s">
        <v>276</v>
      </c>
      <c r="F356" s="25" t="s">
        <v>276</v>
      </c>
      <c r="G356" s="25" t="s">
        <v>276</v>
      </c>
      <c r="H356" s="25" t="s">
        <v>278</v>
      </c>
      <c r="J356" s="25" t="s">
        <v>276</v>
      </c>
      <c r="K356" s="25" t="s">
        <v>278</v>
      </c>
      <c r="L356" s="25" t="s">
        <v>276</v>
      </c>
      <c r="M356" s="25" t="s">
        <v>276</v>
      </c>
      <c r="N356" s="25" t="s">
        <v>430</v>
      </c>
      <c r="O356" s="25" t="s">
        <v>278</v>
      </c>
      <c r="P356" s="25" t="s">
        <v>429</v>
      </c>
      <c r="Q356" s="25" t="s">
        <v>428</v>
      </c>
      <c r="R356" s="25" t="s">
        <v>97</v>
      </c>
      <c r="T356" s="25" t="s">
        <v>96</v>
      </c>
      <c r="U356" s="25" t="s">
        <v>427</v>
      </c>
      <c r="V356" s="25" t="s">
        <v>488</v>
      </c>
      <c r="W356" s="25" t="s">
        <v>271</v>
      </c>
      <c r="Y356" s="25" t="s">
        <v>422</v>
      </c>
      <c r="Z356" s="25" t="s">
        <v>270</v>
      </c>
      <c r="AA356" s="25" t="s">
        <v>29</v>
      </c>
      <c r="AB356" s="25" t="s">
        <v>10</v>
      </c>
      <c r="AC356" s="25" t="s">
        <v>425</v>
      </c>
      <c r="AD356" s="25" t="s">
        <v>487</v>
      </c>
      <c r="AE356" s="25" t="s">
        <v>423</v>
      </c>
      <c r="AF356" s="25" t="s">
        <v>267</v>
      </c>
      <c r="AG356" s="25" t="s">
        <v>266</v>
      </c>
      <c r="AH356" s="25" t="s">
        <v>265</v>
      </c>
      <c r="AI356" s="25" t="s">
        <v>9</v>
      </c>
      <c r="AJ356" s="25" t="s">
        <v>264</v>
      </c>
      <c r="AN356" s="25" t="s">
        <v>86</v>
      </c>
      <c r="AO356" s="25" t="s">
        <v>399</v>
      </c>
      <c r="AP356" s="25" t="s">
        <v>1233</v>
      </c>
      <c r="AR356" s="25">
        <v>627</v>
      </c>
      <c r="AS356" s="25">
        <v>57800</v>
      </c>
      <c r="AW356" s="25">
        <v>7170</v>
      </c>
      <c r="BH356" s="25" t="s">
        <v>260</v>
      </c>
      <c r="BI356" s="25">
        <v>1</v>
      </c>
    </row>
    <row r="357" spans="1:61" x14ac:dyDescent="0.55000000000000004">
      <c r="A357" s="25" t="s">
        <v>448</v>
      </c>
      <c r="B357" s="25" t="s">
        <v>447</v>
      </c>
      <c r="C357" s="25" t="s">
        <v>29</v>
      </c>
      <c r="D357" s="25" t="s">
        <v>276</v>
      </c>
      <c r="E357" s="25" t="s">
        <v>276</v>
      </c>
      <c r="F357" s="25" t="s">
        <v>276</v>
      </c>
      <c r="G357" s="25" t="s">
        <v>276</v>
      </c>
      <c r="H357" s="25" t="s">
        <v>278</v>
      </c>
      <c r="J357" s="25" t="s">
        <v>278</v>
      </c>
      <c r="L357" s="25" t="s">
        <v>278</v>
      </c>
      <c r="M357" s="25" t="s">
        <v>276</v>
      </c>
      <c r="N357" s="25" t="s">
        <v>446</v>
      </c>
      <c r="O357" s="25" t="s">
        <v>278</v>
      </c>
      <c r="P357" s="25" t="s">
        <v>445</v>
      </c>
      <c r="Q357" s="25" t="s">
        <v>444</v>
      </c>
      <c r="R357" s="25" t="s">
        <v>443</v>
      </c>
      <c r="T357" s="25" t="s">
        <v>442</v>
      </c>
      <c r="U357" s="25" t="s">
        <v>427</v>
      </c>
      <c r="V357" s="25" t="s">
        <v>486</v>
      </c>
      <c r="W357" s="25" t="s">
        <v>271</v>
      </c>
      <c r="Y357" s="25" t="s">
        <v>440</v>
      </c>
      <c r="Z357" s="25" t="s">
        <v>270</v>
      </c>
      <c r="AA357" s="25" t="s">
        <v>157</v>
      </c>
      <c r="AB357" s="25" t="s">
        <v>24</v>
      </c>
      <c r="AC357" s="25" t="s">
        <v>439</v>
      </c>
      <c r="AD357" s="25" t="s">
        <v>485</v>
      </c>
      <c r="AE357" s="25" t="s">
        <v>437</v>
      </c>
      <c r="AF357" s="25" t="s">
        <v>352</v>
      </c>
      <c r="AG357" s="25" t="s">
        <v>351</v>
      </c>
      <c r="AH357" s="25" t="s">
        <v>86</v>
      </c>
      <c r="AN357" s="25" t="s">
        <v>449</v>
      </c>
      <c r="AO357" s="25" t="s">
        <v>435</v>
      </c>
      <c r="AP357" s="25" t="s">
        <v>1232</v>
      </c>
      <c r="AR357" s="25">
        <v>536</v>
      </c>
      <c r="AS357" s="25">
        <v>1.22</v>
      </c>
      <c r="AT357" s="25">
        <v>0.28399999999999997</v>
      </c>
      <c r="AU357" s="25">
        <v>1.7999999999999999E-2</v>
      </c>
      <c r="BH357" s="25" t="s">
        <v>260</v>
      </c>
      <c r="BI357" s="25">
        <v>1</v>
      </c>
    </row>
    <row r="358" spans="1:61" x14ac:dyDescent="0.55000000000000004">
      <c r="A358" s="25" t="s">
        <v>448</v>
      </c>
      <c r="B358" s="25" t="s">
        <v>447</v>
      </c>
      <c r="C358" s="25" t="s">
        <v>29</v>
      </c>
      <c r="D358" s="25" t="s">
        <v>276</v>
      </c>
      <c r="E358" s="25" t="s">
        <v>276</v>
      </c>
      <c r="F358" s="25" t="s">
        <v>276</v>
      </c>
      <c r="G358" s="25" t="s">
        <v>276</v>
      </c>
      <c r="H358" s="25" t="s">
        <v>278</v>
      </c>
      <c r="J358" s="25" t="s">
        <v>278</v>
      </c>
      <c r="L358" s="25" t="s">
        <v>278</v>
      </c>
      <c r="M358" s="25" t="s">
        <v>276</v>
      </c>
      <c r="N358" s="25" t="s">
        <v>446</v>
      </c>
      <c r="O358" s="25" t="s">
        <v>278</v>
      </c>
      <c r="P358" s="25" t="s">
        <v>445</v>
      </c>
      <c r="Q358" s="25" t="s">
        <v>444</v>
      </c>
      <c r="R358" s="25" t="s">
        <v>443</v>
      </c>
      <c r="T358" s="25" t="s">
        <v>442</v>
      </c>
      <c r="U358" s="25" t="s">
        <v>427</v>
      </c>
      <c r="V358" s="25" t="s">
        <v>486</v>
      </c>
      <c r="W358" s="25" t="s">
        <v>271</v>
      </c>
      <c r="Y358" s="25" t="s">
        <v>440</v>
      </c>
      <c r="Z358" s="25" t="s">
        <v>270</v>
      </c>
      <c r="AA358" s="25" t="s">
        <v>157</v>
      </c>
      <c r="AB358" s="25" t="s">
        <v>24</v>
      </c>
      <c r="AC358" s="25" t="s">
        <v>439</v>
      </c>
      <c r="AD358" s="25" t="s">
        <v>485</v>
      </c>
      <c r="AE358" s="25" t="s">
        <v>437</v>
      </c>
      <c r="AF358" s="25" t="s">
        <v>300</v>
      </c>
      <c r="AG358" s="25" t="s">
        <v>350</v>
      </c>
      <c r="AH358" s="25" t="s">
        <v>265</v>
      </c>
      <c r="AI358" s="25" t="s">
        <v>458</v>
      </c>
      <c r="AJ358" s="25" t="s">
        <v>264</v>
      </c>
      <c r="AN358" s="25" t="s">
        <v>436</v>
      </c>
      <c r="AO358" s="25" t="s">
        <v>435</v>
      </c>
      <c r="AP358" s="25" t="s">
        <v>1231</v>
      </c>
      <c r="AR358" s="25">
        <v>537</v>
      </c>
      <c r="AS358" s="25">
        <v>0.98199999999999998</v>
      </c>
      <c r="AT358" s="25">
        <v>0.13500000000000001</v>
      </c>
      <c r="AU358" s="25">
        <v>2E-3</v>
      </c>
      <c r="BH358" s="25" t="s">
        <v>260</v>
      </c>
      <c r="BI358" s="25">
        <v>1</v>
      </c>
    </row>
    <row r="359" spans="1:61" x14ac:dyDescent="0.55000000000000004">
      <c r="A359" s="25" t="s">
        <v>448</v>
      </c>
      <c r="B359" s="25" t="s">
        <v>447</v>
      </c>
      <c r="C359" s="25" t="s">
        <v>29</v>
      </c>
      <c r="D359" s="25" t="s">
        <v>276</v>
      </c>
      <c r="E359" s="25" t="s">
        <v>276</v>
      </c>
      <c r="F359" s="25" t="s">
        <v>276</v>
      </c>
      <c r="G359" s="25" t="s">
        <v>276</v>
      </c>
      <c r="H359" s="25" t="s">
        <v>278</v>
      </c>
      <c r="J359" s="25" t="s">
        <v>278</v>
      </c>
      <c r="L359" s="25" t="s">
        <v>278</v>
      </c>
      <c r="M359" s="25" t="s">
        <v>276</v>
      </c>
      <c r="N359" s="25" t="s">
        <v>446</v>
      </c>
      <c r="O359" s="25" t="s">
        <v>278</v>
      </c>
      <c r="P359" s="25" t="s">
        <v>445</v>
      </c>
      <c r="Q359" s="25" t="s">
        <v>444</v>
      </c>
      <c r="R359" s="25" t="s">
        <v>443</v>
      </c>
      <c r="T359" s="25" t="s">
        <v>442</v>
      </c>
      <c r="U359" s="25" t="s">
        <v>427</v>
      </c>
      <c r="V359" s="25" t="s">
        <v>486</v>
      </c>
      <c r="W359" s="25" t="s">
        <v>271</v>
      </c>
      <c r="Y359" s="25" t="s">
        <v>440</v>
      </c>
      <c r="Z359" s="25" t="s">
        <v>270</v>
      </c>
      <c r="AA359" s="25" t="s">
        <v>157</v>
      </c>
      <c r="AB359" s="25" t="s">
        <v>24</v>
      </c>
      <c r="AC359" s="25" t="s">
        <v>439</v>
      </c>
      <c r="AD359" s="25" t="s">
        <v>485</v>
      </c>
      <c r="AE359" s="25" t="s">
        <v>437</v>
      </c>
      <c r="AF359" s="25" t="s">
        <v>339</v>
      </c>
      <c r="AG359" s="25" t="s">
        <v>338</v>
      </c>
      <c r="AH359" s="25" t="s">
        <v>265</v>
      </c>
      <c r="AI359" s="25" t="s">
        <v>451</v>
      </c>
      <c r="AJ359" s="25" t="s">
        <v>264</v>
      </c>
      <c r="AN359" s="25" t="s">
        <v>436</v>
      </c>
      <c r="AO359" s="25" t="s">
        <v>435</v>
      </c>
      <c r="AP359" s="25" t="s">
        <v>1231</v>
      </c>
      <c r="AR359" s="25">
        <v>538</v>
      </c>
      <c r="AS359" s="25">
        <v>0.26400000000000001</v>
      </c>
      <c r="AT359" s="25">
        <v>3.5000000000000003E-2</v>
      </c>
      <c r="AU359" s="25">
        <v>1E-3</v>
      </c>
      <c r="BH359" s="25" t="s">
        <v>260</v>
      </c>
      <c r="BI359" s="25">
        <v>1</v>
      </c>
    </row>
    <row r="360" spans="1:61" x14ac:dyDescent="0.55000000000000004">
      <c r="A360" s="25" t="s">
        <v>448</v>
      </c>
      <c r="B360" s="25" t="s">
        <v>447</v>
      </c>
      <c r="C360" s="25" t="s">
        <v>29</v>
      </c>
      <c r="D360" s="25" t="s">
        <v>276</v>
      </c>
      <c r="E360" s="25" t="s">
        <v>276</v>
      </c>
      <c r="F360" s="25" t="s">
        <v>276</v>
      </c>
      <c r="G360" s="25" t="s">
        <v>276</v>
      </c>
      <c r="H360" s="25" t="s">
        <v>278</v>
      </c>
      <c r="J360" s="25" t="s">
        <v>278</v>
      </c>
      <c r="L360" s="25" t="s">
        <v>278</v>
      </c>
      <c r="M360" s="25" t="s">
        <v>276</v>
      </c>
      <c r="N360" s="25" t="s">
        <v>446</v>
      </c>
      <c r="O360" s="25" t="s">
        <v>278</v>
      </c>
      <c r="P360" s="25" t="s">
        <v>445</v>
      </c>
      <c r="Q360" s="25" t="s">
        <v>444</v>
      </c>
      <c r="R360" s="25" t="s">
        <v>443</v>
      </c>
      <c r="T360" s="25" t="s">
        <v>442</v>
      </c>
      <c r="U360" s="25" t="s">
        <v>427</v>
      </c>
      <c r="V360" s="25" t="s">
        <v>486</v>
      </c>
      <c r="W360" s="25" t="s">
        <v>271</v>
      </c>
      <c r="Y360" s="25" t="s">
        <v>440</v>
      </c>
      <c r="Z360" s="25" t="s">
        <v>270</v>
      </c>
      <c r="AA360" s="25" t="s">
        <v>157</v>
      </c>
      <c r="AB360" s="25" t="s">
        <v>24</v>
      </c>
      <c r="AC360" s="25" t="s">
        <v>439</v>
      </c>
      <c r="AD360" s="25" t="s">
        <v>485</v>
      </c>
      <c r="AE360" s="25" t="s">
        <v>437</v>
      </c>
      <c r="AF360" s="25" t="s">
        <v>283</v>
      </c>
      <c r="AG360" s="25" t="s">
        <v>461</v>
      </c>
      <c r="AH360" s="25" t="s">
        <v>265</v>
      </c>
      <c r="AI360" s="25" t="s">
        <v>458</v>
      </c>
      <c r="AJ360" s="25" t="s">
        <v>264</v>
      </c>
      <c r="AN360" s="25" t="s">
        <v>436</v>
      </c>
      <c r="AO360" s="25" t="s">
        <v>435</v>
      </c>
      <c r="AP360" s="25" t="s">
        <v>1230</v>
      </c>
      <c r="AR360" s="25">
        <v>533</v>
      </c>
      <c r="AS360" s="25">
        <v>1.96</v>
      </c>
      <c r="AT360" s="25">
        <v>0.316</v>
      </c>
      <c r="AU360" s="25">
        <v>2E-3</v>
      </c>
      <c r="BH360" s="25" t="s">
        <v>260</v>
      </c>
      <c r="BI360" s="25">
        <v>1</v>
      </c>
    </row>
    <row r="361" spans="1:61" x14ac:dyDescent="0.55000000000000004">
      <c r="A361" s="25" t="s">
        <v>448</v>
      </c>
      <c r="B361" s="25" t="s">
        <v>447</v>
      </c>
      <c r="C361" s="25" t="s">
        <v>29</v>
      </c>
      <c r="D361" s="25" t="s">
        <v>276</v>
      </c>
      <c r="E361" s="25" t="s">
        <v>276</v>
      </c>
      <c r="F361" s="25" t="s">
        <v>276</v>
      </c>
      <c r="G361" s="25" t="s">
        <v>276</v>
      </c>
      <c r="H361" s="25" t="s">
        <v>278</v>
      </c>
      <c r="J361" s="25" t="s">
        <v>278</v>
      </c>
      <c r="L361" s="25" t="s">
        <v>278</v>
      </c>
      <c r="M361" s="25" t="s">
        <v>276</v>
      </c>
      <c r="N361" s="25" t="s">
        <v>446</v>
      </c>
      <c r="O361" s="25" t="s">
        <v>278</v>
      </c>
      <c r="P361" s="25" t="s">
        <v>445</v>
      </c>
      <c r="Q361" s="25" t="s">
        <v>444</v>
      </c>
      <c r="R361" s="25" t="s">
        <v>443</v>
      </c>
      <c r="T361" s="25" t="s">
        <v>442</v>
      </c>
      <c r="U361" s="25" t="s">
        <v>427</v>
      </c>
      <c r="V361" s="25" t="s">
        <v>486</v>
      </c>
      <c r="W361" s="25" t="s">
        <v>271</v>
      </c>
      <c r="Y361" s="25" t="s">
        <v>440</v>
      </c>
      <c r="Z361" s="25" t="s">
        <v>270</v>
      </c>
      <c r="AA361" s="25" t="s">
        <v>157</v>
      </c>
      <c r="AB361" s="25" t="s">
        <v>24</v>
      </c>
      <c r="AC361" s="25" t="s">
        <v>439</v>
      </c>
      <c r="AD361" s="25" t="s">
        <v>485</v>
      </c>
      <c r="AE361" s="25" t="s">
        <v>437</v>
      </c>
      <c r="AF361" s="25" t="s">
        <v>414</v>
      </c>
      <c r="AG361" s="25" t="s">
        <v>460</v>
      </c>
      <c r="AH361" s="25" t="s">
        <v>265</v>
      </c>
      <c r="AI361" s="25" t="s">
        <v>458</v>
      </c>
      <c r="AJ361" s="25" t="s">
        <v>264</v>
      </c>
      <c r="AN361" s="25" t="s">
        <v>436</v>
      </c>
      <c r="AO361" s="25" t="s">
        <v>435</v>
      </c>
      <c r="AP361" s="25" t="s">
        <v>1230</v>
      </c>
      <c r="AR361" s="25">
        <v>534</v>
      </c>
      <c r="AS361" s="25">
        <v>42.7</v>
      </c>
      <c r="AT361" s="25">
        <v>2.2200000000000002</v>
      </c>
      <c r="AU361" s="25">
        <v>1E-3</v>
      </c>
      <c r="BH361" s="25" t="s">
        <v>260</v>
      </c>
      <c r="BI361" s="25">
        <v>1</v>
      </c>
    </row>
    <row r="362" spans="1:61" x14ac:dyDescent="0.55000000000000004">
      <c r="A362" s="25" t="s">
        <v>448</v>
      </c>
      <c r="B362" s="25" t="s">
        <v>447</v>
      </c>
      <c r="C362" s="25" t="s">
        <v>29</v>
      </c>
      <c r="D362" s="25" t="s">
        <v>276</v>
      </c>
      <c r="E362" s="25" t="s">
        <v>276</v>
      </c>
      <c r="F362" s="25" t="s">
        <v>276</v>
      </c>
      <c r="G362" s="25" t="s">
        <v>276</v>
      </c>
      <c r="H362" s="25" t="s">
        <v>278</v>
      </c>
      <c r="J362" s="25" t="s">
        <v>278</v>
      </c>
      <c r="L362" s="25" t="s">
        <v>278</v>
      </c>
      <c r="M362" s="25" t="s">
        <v>276</v>
      </c>
      <c r="N362" s="25" t="s">
        <v>446</v>
      </c>
      <c r="O362" s="25" t="s">
        <v>278</v>
      </c>
      <c r="P362" s="25" t="s">
        <v>445</v>
      </c>
      <c r="Q362" s="25" t="s">
        <v>444</v>
      </c>
      <c r="R362" s="25" t="s">
        <v>443</v>
      </c>
      <c r="T362" s="25" t="s">
        <v>442</v>
      </c>
      <c r="U362" s="25" t="s">
        <v>427</v>
      </c>
      <c r="V362" s="25" t="s">
        <v>486</v>
      </c>
      <c r="W362" s="25" t="s">
        <v>271</v>
      </c>
      <c r="Y362" s="25" t="s">
        <v>440</v>
      </c>
      <c r="Z362" s="25" t="s">
        <v>270</v>
      </c>
      <c r="AA362" s="25" t="s">
        <v>157</v>
      </c>
      <c r="AB362" s="25" t="s">
        <v>24</v>
      </c>
      <c r="AC362" s="25" t="s">
        <v>439</v>
      </c>
      <c r="AD362" s="25" t="s">
        <v>485</v>
      </c>
      <c r="AE362" s="25" t="s">
        <v>437</v>
      </c>
      <c r="AF362" s="25" t="s">
        <v>267</v>
      </c>
      <c r="AG362" s="25" t="s">
        <v>459</v>
      </c>
      <c r="AH362" s="25" t="s">
        <v>265</v>
      </c>
      <c r="AI362" s="25" t="s">
        <v>9</v>
      </c>
      <c r="AJ362" s="25" t="s">
        <v>264</v>
      </c>
      <c r="AN362" s="25" t="s">
        <v>436</v>
      </c>
      <c r="AO362" s="25" t="s">
        <v>435</v>
      </c>
      <c r="AP362" s="25" t="s">
        <v>1230</v>
      </c>
      <c r="AR362" s="25">
        <v>535</v>
      </c>
      <c r="AS362" s="25">
        <v>997</v>
      </c>
      <c r="AT362" s="25">
        <v>114</v>
      </c>
      <c r="AU362" s="25">
        <v>0.83399999999999996</v>
      </c>
      <c r="BH362" s="25" t="s">
        <v>260</v>
      </c>
      <c r="BI362" s="25">
        <v>1</v>
      </c>
    </row>
    <row r="363" spans="1:61" x14ac:dyDescent="0.55000000000000004">
      <c r="A363" s="25" t="s">
        <v>448</v>
      </c>
      <c r="B363" s="25" t="s">
        <v>447</v>
      </c>
      <c r="C363" s="25" t="s">
        <v>29</v>
      </c>
      <c r="D363" s="25" t="s">
        <v>276</v>
      </c>
      <c r="E363" s="25" t="s">
        <v>276</v>
      </c>
      <c r="F363" s="25" t="s">
        <v>276</v>
      </c>
      <c r="G363" s="25" t="s">
        <v>276</v>
      </c>
      <c r="H363" s="25" t="s">
        <v>278</v>
      </c>
      <c r="J363" s="25" t="s">
        <v>278</v>
      </c>
      <c r="L363" s="25" t="s">
        <v>278</v>
      </c>
      <c r="M363" s="25" t="s">
        <v>276</v>
      </c>
      <c r="N363" s="25" t="s">
        <v>446</v>
      </c>
      <c r="O363" s="25" t="s">
        <v>278</v>
      </c>
      <c r="P363" s="25" t="s">
        <v>445</v>
      </c>
      <c r="Q363" s="25" t="s">
        <v>484</v>
      </c>
      <c r="R363" s="25" t="s">
        <v>483</v>
      </c>
      <c r="T363" s="25" t="s">
        <v>96</v>
      </c>
      <c r="U363" s="25" t="s">
        <v>427</v>
      </c>
      <c r="V363" s="25" t="s">
        <v>455</v>
      </c>
      <c r="W363" s="25" t="s">
        <v>271</v>
      </c>
      <c r="Y363" s="25" t="s">
        <v>9</v>
      </c>
      <c r="Z363" s="25" t="s">
        <v>270</v>
      </c>
      <c r="AA363" s="25" t="s">
        <v>24</v>
      </c>
      <c r="AB363" s="25" t="s">
        <v>24</v>
      </c>
      <c r="AC363" s="25" t="s">
        <v>469</v>
      </c>
      <c r="AD363" s="25" t="s">
        <v>453</v>
      </c>
      <c r="AE363" s="25" t="s">
        <v>452</v>
      </c>
      <c r="AF363" s="25" t="s">
        <v>283</v>
      </c>
      <c r="AG363" s="25" t="s">
        <v>461</v>
      </c>
      <c r="AH363" s="25" t="s">
        <v>265</v>
      </c>
      <c r="AI363" s="25" t="s">
        <v>458</v>
      </c>
      <c r="AJ363" s="25" t="s">
        <v>264</v>
      </c>
      <c r="AN363" s="25" t="s">
        <v>450</v>
      </c>
      <c r="AO363" s="25" t="s">
        <v>435</v>
      </c>
      <c r="AP363" s="25" t="s">
        <v>464</v>
      </c>
      <c r="AR363" s="25">
        <v>542</v>
      </c>
      <c r="AS363" s="25">
        <v>1.43</v>
      </c>
      <c r="AT363" s="25">
        <v>0.59</v>
      </c>
      <c r="AU363" s="25">
        <v>0.26800000000000002</v>
      </c>
      <c r="BH363" s="25" t="s">
        <v>260</v>
      </c>
      <c r="BI363" s="25">
        <v>1</v>
      </c>
    </row>
    <row r="364" spans="1:61" x14ac:dyDescent="0.55000000000000004">
      <c r="A364" s="25" t="s">
        <v>448</v>
      </c>
      <c r="B364" s="25" t="s">
        <v>447</v>
      </c>
      <c r="C364" s="25" t="s">
        <v>29</v>
      </c>
      <c r="D364" s="25" t="s">
        <v>276</v>
      </c>
      <c r="E364" s="25" t="s">
        <v>276</v>
      </c>
      <c r="F364" s="25" t="s">
        <v>276</v>
      </c>
      <c r="G364" s="25" t="s">
        <v>276</v>
      </c>
      <c r="H364" s="25" t="s">
        <v>278</v>
      </c>
      <c r="J364" s="25" t="s">
        <v>278</v>
      </c>
      <c r="L364" s="25" t="s">
        <v>278</v>
      </c>
      <c r="M364" s="25" t="s">
        <v>276</v>
      </c>
      <c r="N364" s="25" t="s">
        <v>446</v>
      </c>
      <c r="O364" s="25" t="s">
        <v>278</v>
      </c>
      <c r="P364" s="25" t="s">
        <v>445</v>
      </c>
      <c r="Q364" s="25" t="s">
        <v>484</v>
      </c>
      <c r="R364" s="25" t="s">
        <v>483</v>
      </c>
      <c r="T364" s="25" t="s">
        <v>96</v>
      </c>
      <c r="U364" s="25" t="s">
        <v>427</v>
      </c>
      <c r="V364" s="25" t="s">
        <v>455</v>
      </c>
      <c r="W364" s="25" t="s">
        <v>271</v>
      </c>
      <c r="Y364" s="25" t="s">
        <v>9</v>
      </c>
      <c r="Z364" s="25" t="s">
        <v>270</v>
      </c>
      <c r="AA364" s="25" t="s">
        <v>24</v>
      </c>
      <c r="AB364" s="25" t="s">
        <v>24</v>
      </c>
      <c r="AC364" s="25" t="s">
        <v>469</v>
      </c>
      <c r="AD364" s="25" t="s">
        <v>453</v>
      </c>
      <c r="AE364" s="25" t="s">
        <v>452</v>
      </c>
      <c r="AF364" s="25" t="s">
        <v>414</v>
      </c>
      <c r="AG364" s="25" t="s">
        <v>460</v>
      </c>
      <c r="AH364" s="25" t="s">
        <v>265</v>
      </c>
      <c r="AI364" s="25" t="s">
        <v>458</v>
      </c>
      <c r="AJ364" s="25" t="s">
        <v>264</v>
      </c>
      <c r="AN364" s="25" t="s">
        <v>450</v>
      </c>
      <c r="AO364" s="25" t="s">
        <v>435</v>
      </c>
      <c r="AP364" s="25" t="s">
        <v>464</v>
      </c>
      <c r="AR364" s="25">
        <v>543</v>
      </c>
      <c r="AS364" s="25">
        <v>42.7</v>
      </c>
      <c r="AT364" s="25">
        <v>13.1</v>
      </c>
      <c r="AU364" s="25">
        <v>5.35</v>
      </c>
      <c r="BH364" s="25" t="s">
        <v>260</v>
      </c>
      <c r="BI364" s="25">
        <v>1</v>
      </c>
    </row>
    <row r="365" spans="1:61" x14ac:dyDescent="0.55000000000000004">
      <c r="A365" s="25" t="s">
        <v>448</v>
      </c>
      <c r="B365" s="25" t="s">
        <v>447</v>
      </c>
      <c r="C365" s="25" t="s">
        <v>29</v>
      </c>
      <c r="D365" s="25" t="s">
        <v>276</v>
      </c>
      <c r="E365" s="25" t="s">
        <v>276</v>
      </c>
      <c r="F365" s="25" t="s">
        <v>276</v>
      </c>
      <c r="G365" s="25" t="s">
        <v>276</v>
      </c>
      <c r="H365" s="25" t="s">
        <v>278</v>
      </c>
      <c r="J365" s="25" t="s">
        <v>278</v>
      </c>
      <c r="L365" s="25" t="s">
        <v>278</v>
      </c>
      <c r="M365" s="25" t="s">
        <v>276</v>
      </c>
      <c r="N365" s="25" t="s">
        <v>446</v>
      </c>
      <c r="O365" s="25" t="s">
        <v>278</v>
      </c>
      <c r="P365" s="25" t="s">
        <v>445</v>
      </c>
      <c r="Q365" s="25" t="s">
        <v>484</v>
      </c>
      <c r="R365" s="25" t="s">
        <v>483</v>
      </c>
      <c r="T365" s="25" t="s">
        <v>96</v>
      </c>
      <c r="U365" s="25" t="s">
        <v>427</v>
      </c>
      <c r="V365" s="25" t="s">
        <v>455</v>
      </c>
      <c r="W365" s="25" t="s">
        <v>271</v>
      </c>
      <c r="Y365" s="25" t="s">
        <v>9</v>
      </c>
      <c r="Z365" s="25" t="s">
        <v>270</v>
      </c>
      <c r="AA365" s="25" t="s">
        <v>24</v>
      </c>
      <c r="AB365" s="25" t="s">
        <v>24</v>
      </c>
      <c r="AC365" s="25" t="s">
        <v>469</v>
      </c>
      <c r="AD365" s="25" t="s">
        <v>453</v>
      </c>
      <c r="AE365" s="25" t="s">
        <v>452</v>
      </c>
      <c r="AF365" s="25" t="s">
        <v>267</v>
      </c>
      <c r="AG365" s="25" t="s">
        <v>459</v>
      </c>
      <c r="AH365" s="25" t="s">
        <v>265</v>
      </c>
      <c r="AI365" s="25" t="s">
        <v>9</v>
      </c>
      <c r="AJ365" s="25" t="s">
        <v>264</v>
      </c>
      <c r="AN365" s="25" t="s">
        <v>450</v>
      </c>
      <c r="AO365" s="25" t="s">
        <v>435</v>
      </c>
      <c r="AP365" s="25" t="s">
        <v>464</v>
      </c>
      <c r="AR365" s="25">
        <v>544</v>
      </c>
      <c r="AS365" s="25">
        <v>16</v>
      </c>
      <c r="AT365" s="25">
        <v>6.4</v>
      </c>
      <c r="AU365" s="25">
        <v>3.16</v>
      </c>
      <c r="BH365" s="25" t="s">
        <v>260</v>
      </c>
      <c r="BI365" s="25">
        <v>1</v>
      </c>
    </row>
    <row r="366" spans="1:61" x14ac:dyDescent="0.55000000000000004">
      <c r="A366" s="25" t="s">
        <v>448</v>
      </c>
      <c r="B366" s="25" t="s">
        <v>447</v>
      </c>
      <c r="C366" s="25" t="s">
        <v>29</v>
      </c>
      <c r="D366" s="25" t="s">
        <v>276</v>
      </c>
      <c r="E366" s="25" t="s">
        <v>276</v>
      </c>
      <c r="F366" s="25" t="s">
        <v>276</v>
      </c>
      <c r="G366" s="25" t="s">
        <v>276</v>
      </c>
      <c r="H366" s="25" t="s">
        <v>278</v>
      </c>
      <c r="J366" s="25" t="s">
        <v>278</v>
      </c>
      <c r="L366" s="25" t="s">
        <v>278</v>
      </c>
      <c r="M366" s="25" t="s">
        <v>276</v>
      </c>
      <c r="N366" s="25" t="s">
        <v>446</v>
      </c>
      <c r="O366" s="25" t="s">
        <v>278</v>
      </c>
      <c r="P366" s="25" t="s">
        <v>445</v>
      </c>
      <c r="Q366" s="25" t="s">
        <v>484</v>
      </c>
      <c r="R366" s="25" t="s">
        <v>483</v>
      </c>
      <c r="T366" s="25" t="s">
        <v>96</v>
      </c>
      <c r="U366" s="25" t="s">
        <v>427</v>
      </c>
      <c r="V366" s="25" t="s">
        <v>455</v>
      </c>
      <c r="W366" s="25" t="s">
        <v>271</v>
      </c>
      <c r="Y366" s="25" t="s">
        <v>9</v>
      </c>
      <c r="Z366" s="25" t="s">
        <v>270</v>
      </c>
      <c r="AA366" s="25" t="s">
        <v>24</v>
      </c>
      <c r="AB366" s="25" t="s">
        <v>24</v>
      </c>
      <c r="AC366" s="25" t="s">
        <v>469</v>
      </c>
      <c r="AD366" s="25" t="s">
        <v>453</v>
      </c>
      <c r="AE366" s="25" t="s">
        <v>452</v>
      </c>
      <c r="AF366" s="25" t="s">
        <v>300</v>
      </c>
      <c r="AG366" s="25" t="s">
        <v>350</v>
      </c>
      <c r="AH366" s="25" t="s">
        <v>265</v>
      </c>
      <c r="AI366" s="25" t="s">
        <v>458</v>
      </c>
      <c r="AJ366" s="25" t="s">
        <v>264</v>
      </c>
      <c r="AN366" s="25" t="s">
        <v>450</v>
      </c>
      <c r="AO366" s="25" t="s">
        <v>435</v>
      </c>
      <c r="AP366" s="25" t="s">
        <v>464</v>
      </c>
      <c r="AR366" s="25">
        <v>546</v>
      </c>
      <c r="AS366" s="25">
        <v>2.1999999999999999E-2</v>
      </c>
      <c r="AT366" s="25">
        <v>1.4999999999999999E-2</v>
      </c>
      <c r="AU366" s="25">
        <v>0.01</v>
      </c>
      <c r="BH366" s="25" t="s">
        <v>260</v>
      </c>
      <c r="BI366" s="25">
        <v>1</v>
      </c>
    </row>
    <row r="367" spans="1:61" x14ac:dyDescent="0.55000000000000004">
      <c r="A367" s="25" t="s">
        <v>448</v>
      </c>
      <c r="B367" s="25" t="s">
        <v>447</v>
      </c>
      <c r="C367" s="25" t="s">
        <v>29</v>
      </c>
      <c r="D367" s="25" t="s">
        <v>276</v>
      </c>
      <c r="E367" s="25" t="s">
        <v>276</v>
      </c>
      <c r="F367" s="25" t="s">
        <v>276</v>
      </c>
      <c r="G367" s="25" t="s">
        <v>276</v>
      </c>
      <c r="H367" s="25" t="s">
        <v>278</v>
      </c>
      <c r="J367" s="25" t="s">
        <v>278</v>
      </c>
      <c r="L367" s="25" t="s">
        <v>278</v>
      </c>
      <c r="M367" s="25" t="s">
        <v>276</v>
      </c>
      <c r="N367" s="25" t="s">
        <v>446</v>
      </c>
      <c r="O367" s="25" t="s">
        <v>278</v>
      </c>
      <c r="P367" s="25" t="s">
        <v>445</v>
      </c>
      <c r="Q367" s="25" t="s">
        <v>484</v>
      </c>
      <c r="R367" s="25" t="s">
        <v>483</v>
      </c>
      <c r="T367" s="25" t="s">
        <v>96</v>
      </c>
      <c r="U367" s="25" t="s">
        <v>427</v>
      </c>
      <c r="V367" s="25" t="s">
        <v>455</v>
      </c>
      <c r="W367" s="25" t="s">
        <v>271</v>
      </c>
      <c r="Y367" s="25" t="s">
        <v>9</v>
      </c>
      <c r="Z367" s="25" t="s">
        <v>270</v>
      </c>
      <c r="AA367" s="25" t="s">
        <v>24</v>
      </c>
      <c r="AB367" s="25" t="s">
        <v>24</v>
      </c>
      <c r="AC367" s="25" t="s">
        <v>469</v>
      </c>
      <c r="AD367" s="25" t="s">
        <v>453</v>
      </c>
      <c r="AE367" s="25" t="s">
        <v>452</v>
      </c>
      <c r="AF367" s="25" t="s">
        <v>339</v>
      </c>
      <c r="AG367" s="25" t="s">
        <v>338</v>
      </c>
      <c r="AH367" s="25" t="s">
        <v>265</v>
      </c>
      <c r="AI367" s="25" t="s">
        <v>451</v>
      </c>
      <c r="AJ367" s="25" t="s">
        <v>264</v>
      </c>
      <c r="AN367" s="25" t="s">
        <v>450</v>
      </c>
      <c r="AO367" s="25" t="s">
        <v>435</v>
      </c>
      <c r="AP367" s="25" t="s">
        <v>464</v>
      </c>
      <c r="AR367" s="25">
        <v>547</v>
      </c>
      <c r="AS367" s="25">
        <v>0.154</v>
      </c>
      <c r="AT367" s="25">
        <v>0.10100000000000001</v>
      </c>
      <c r="AU367" s="25">
        <v>3.6999999999999998E-2</v>
      </c>
      <c r="BH367" s="25" t="s">
        <v>260</v>
      </c>
      <c r="BI367" s="25">
        <v>1</v>
      </c>
    </row>
    <row r="368" spans="1:61" x14ac:dyDescent="0.55000000000000004">
      <c r="A368" s="25" t="s">
        <v>448</v>
      </c>
      <c r="B368" s="25" t="s">
        <v>447</v>
      </c>
      <c r="C368" s="25" t="s">
        <v>29</v>
      </c>
      <c r="D368" s="25" t="s">
        <v>276</v>
      </c>
      <c r="E368" s="25" t="s">
        <v>276</v>
      </c>
      <c r="F368" s="25" t="s">
        <v>276</v>
      </c>
      <c r="G368" s="25" t="s">
        <v>276</v>
      </c>
      <c r="H368" s="25" t="s">
        <v>278</v>
      </c>
      <c r="J368" s="25" t="s">
        <v>278</v>
      </c>
      <c r="L368" s="25" t="s">
        <v>278</v>
      </c>
      <c r="M368" s="25" t="s">
        <v>276</v>
      </c>
      <c r="N368" s="25" t="s">
        <v>446</v>
      </c>
      <c r="O368" s="25" t="s">
        <v>278</v>
      </c>
      <c r="P368" s="25" t="s">
        <v>445</v>
      </c>
      <c r="Q368" s="25" t="s">
        <v>484</v>
      </c>
      <c r="R368" s="25" t="s">
        <v>483</v>
      </c>
      <c r="T368" s="25" t="s">
        <v>96</v>
      </c>
      <c r="U368" s="25" t="s">
        <v>427</v>
      </c>
      <c r="V368" s="25" t="s">
        <v>455</v>
      </c>
      <c r="W368" s="25" t="s">
        <v>271</v>
      </c>
      <c r="Y368" s="25" t="s">
        <v>9</v>
      </c>
      <c r="Z368" s="25" t="s">
        <v>270</v>
      </c>
      <c r="AA368" s="25" t="s">
        <v>24</v>
      </c>
      <c r="AB368" s="25" t="s">
        <v>24</v>
      </c>
      <c r="AC368" s="25" t="s">
        <v>469</v>
      </c>
      <c r="AD368" s="25" t="s">
        <v>453</v>
      </c>
      <c r="AE368" s="25" t="s">
        <v>452</v>
      </c>
      <c r="AF368" s="25" t="s">
        <v>352</v>
      </c>
      <c r="AG368" s="25" t="s">
        <v>351</v>
      </c>
      <c r="AH368" s="25" t="s">
        <v>86</v>
      </c>
      <c r="AN368" s="25" t="s">
        <v>449</v>
      </c>
      <c r="AO368" s="25" t="s">
        <v>435</v>
      </c>
      <c r="AP368" s="25" t="s">
        <v>440</v>
      </c>
      <c r="AR368" s="25">
        <v>545</v>
      </c>
      <c r="AS368" s="25">
        <v>1.22</v>
      </c>
      <c r="AT368" s="25">
        <v>0.753</v>
      </c>
      <c r="AU368" s="25">
        <v>0.53600000000000003</v>
      </c>
      <c r="BH368" s="25" t="s">
        <v>260</v>
      </c>
      <c r="BI368" s="25">
        <v>1</v>
      </c>
    </row>
    <row r="369" spans="1:61" x14ac:dyDescent="0.55000000000000004">
      <c r="A369" s="25" t="s">
        <v>448</v>
      </c>
      <c r="B369" s="25" t="s">
        <v>447</v>
      </c>
      <c r="C369" s="25" t="s">
        <v>29</v>
      </c>
      <c r="D369" s="25" t="s">
        <v>276</v>
      </c>
      <c r="E369" s="25" t="s">
        <v>276</v>
      </c>
      <c r="F369" s="25" t="s">
        <v>276</v>
      </c>
      <c r="G369" s="25" t="s">
        <v>276</v>
      </c>
      <c r="H369" s="25" t="s">
        <v>278</v>
      </c>
      <c r="J369" s="25" t="s">
        <v>278</v>
      </c>
      <c r="L369" s="25" t="s">
        <v>278</v>
      </c>
      <c r="M369" s="25" t="s">
        <v>276</v>
      </c>
      <c r="N369" s="25" t="s">
        <v>446</v>
      </c>
      <c r="O369" s="25" t="s">
        <v>278</v>
      </c>
      <c r="P369" s="25" t="s">
        <v>445</v>
      </c>
      <c r="Q369" s="25" t="s">
        <v>482</v>
      </c>
      <c r="R369" s="25" t="s">
        <v>479</v>
      </c>
      <c r="T369" s="25" t="s">
        <v>112</v>
      </c>
      <c r="U369" s="25" t="s">
        <v>427</v>
      </c>
      <c r="V369" s="25" t="s">
        <v>455</v>
      </c>
      <c r="W369" s="25" t="s">
        <v>271</v>
      </c>
      <c r="Y369" s="25" t="s">
        <v>9</v>
      </c>
      <c r="Z369" s="25" t="s">
        <v>270</v>
      </c>
      <c r="AA369" s="25" t="s">
        <v>114</v>
      </c>
      <c r="AB369" s="25" t="s">
        <v>114</v>
      </c>
      <c r="AC369" s="25" t="s">
        <v>481</v>
      </c>
      <c r="AD369" s="25" t="s">
        <v>453</v>
      </c>
      <c r="AE369" s="25" t="s">
        <v>452</v>
      </c>
      <c r="AF369" s="25" t="s">
        <v>283</v>
      </c>
      <c r="AG369" s="25" t="s">
        <v>461</v>
      </c>
      <c r="AH369" s="25" t="s">
        <v>265</v>
      </c>
      <c r="AI369" s="25" t="s">
        <v>458</v>
      </c>
      <c r="AJ369" s="25" t="s">
        <v>264</v>
      </c>
      <c r="AN369" s="25" t="s">
        <v>450</v>
      </c>
      <c r="AO369" s="25" t="s">
        <v>435</v>
      </c>
      <c r="AP369" s="25" t="s">
        <v>440</v>
      </c>
      <c r="AR369" s="25">
        <v>548</v>
      </c>
      <c r="AS369" s="25">
        <v>0.52300000000000002</v>
      </c>
      <c r="AT369" s="25">
        <v>0.24099999999999999</v>
      </c>
      <c r="AU369" s="25">
        <v>8.5000000000000006E-2</v>
      </c>
      <c r="BH369" s="25" t="s">
        <v>260</v>
      </c>
      <c r="BI369" s="25">
        <v>1</v>
      </c>
    </row>
    <row r="370" spans="1:61" x14ac:dyDescent="0.55000000000000004">
      <c r="A370" s="25" t="s">
        <v>448</v>
      </c>
      <c r="B370" s="25" t="s">
        <v>447</v>
      </c>
      <c r="C370" s="25" t="s">
        <v>29</v>
      </c>
      <c r="D370" s="25" t="s">
        <v>276</v>
      </c>
      <c r="E370" s="25" t="s">
        <v>276</v>
      </c>
      <c r="F370" s="25" t="s">
        <v>276</v>
      </c>
      <c r="G370" s="25" t="s">
        <v>276</v>
      </c>
      <c r="H370" s="25" t="s">
        <v>278</v>
      </c>
      <c r="J370" s="25" t="s">
        <v>278</v>
      </c>
      <c r="L370" s="25" t="s">
        <v>278</v>
      </c>
      <c r="M370" s="25" t="s">
        <v>276</v>
      </c>
      <c r="N370" s="25" t="s">
        <v>446</v>
      </c>
      <c r="O370" s="25" t="s">
        <v>278</v>
      </c>
      <c r="P370" s="25" t="s">
        <v>445</v>
      </c>
      <c r="Q370" s="25" t="s">
        <v>482</v>
      </c>
      <c r="R370" s="25" t="s">
        <v>479</v>
      </c>
      <c r="T370" s="25" t="s">
        <v>112</v>
      </c>
      <c r="U370" s="25" t="s">
        <v>427</v>
      </c>
      <c r="V370" s="25" t="s">
        <v>455</v>
      </c>
      <c r="W370" s="25" t="s">
        <v>271</v>
      </c>
      <c r="Y370" s="25" t="s">
        <v>9</v>
      </c>
      <c r="Z370" s="25" t="s">
        <v>270</v>
      </c>
      <c r="AA370" s="25" t="s">
        <v>114</v>
      </c>
      <c r="AB370" s="25" t="s">
        <v>114</v>
      </c>
      <c r="AC370" s="25" t="s">
        <v>481</v>
      </c>
      <c r="AD370" s="25" t="s">
        <v>453</v>
      </c>
      <c r="AE370" s="25" t="s">
        <v>452</v>
      </c>
      <c r="AF370" s="25" t="s">
        <v>414</v>
      </c>
      <c r="AG370" s="25" t="s">
        <v>460</v>
      </c>
      <c r="AH370" s="25" t="s">
        <v>265</v>
      </c>
      <c r="AI370" s="25" t="s">
        <v>458</v>
      </c>
      <c r="AJ370" s="25" t="s">
        <v>264</v>
      </c>
      <c r="AN370" s="25" t="s">
        <v>450</v>
      </c>
      <c r="AO370" s="25" t="s">
        <v>435</v>
      </c>
      <c r="AP370" s="25" t="s">
        <v>440</v>
      </c>
      <c r="AR370" s="25">
        <v>549</v>
      </c>
      <c r="AS370" s="25">
        <v>12.4</v>
      </c>
      <c r="AT370" s="25">
        <v>4.9400000000000004</v>
      </c>
      <c r="AU370" s="25">
        <v>1.1399999999999999</v>
      </c>
      <c r="BH370" s="25" t="s">
        <v>260</v>
      </c>
      <c r="BI370" s="25">
        <v>1</v>
      </c>
    </row>
    <row r="371" spans="1:61" x14ac:dyDescent="0.55000000000000004">
      <c r="A371" s="25" t="s">
        <v>448</v>
      </c>
      <c r="B371" s="25" t="s">
        <v>447</v>
      </c>
      <c r="C371" s="25" t="s">
        <v>29</v>
      </c>
      <c r="D371" s="25" t="s">
        <v>276</v>
      </c>
      <c r="E371" s="25" t="s">
        <v>276</v>
      </c>
      <c r="F371" s="25" t="s">
        <v>276</v>
      </c>
      <c r="G371" s="25" t="s">
        <v>276</v>
      </c>
      <c r="H371" s="25" t="s">
        <v>278</v>
      </c>
      <c r="J371" s="25" t="s">
        <v>278</v>
      </c>
      <c r="L371" s="25" t="s">
        <v>278</v>
      </c>
      <c r="M371" s="25" t="s">
        <v>276</v>
      </c>
      <c r="N371" s="25" t="s">
        <v>446</v>
      </c>
      <c r="O371" s="25" t="s">
        <v>278</v>
      </c>
      <c r="P371" s="25" t="s">
        <v>445</v>
      </c>
      <c r="Q371" s="25" t="s">
        <v>482</v>
      </c>
      <c r="R371" s="25" t="s">
        <v>479</v>
      </c>
      <c r="T371" s="25" t="s">
        <v>112</v>
      </c>
      <c r="U371" s="25" t="s">
        <v>427</v>
      </c>
      <c r="V371" s="25" t="s">
        <v>455</v>
      </c>
      <c r="W371" s="25" t="s">
        <v>271</v>
      </c>
      <c r="Y371" s="25" t="s">
        <v>9</v>
      </c>
      <c r="Z371" s="25" t="s">
        <v>270</v>
      </c>
      <c r="AA371" s="25" t="s">
        <v>114</v>
      </c>
      <c r="AB371" s="25" t="s">
        <v>114</v>
      </c>
      <c r="AC371" s="25" t="s">
        <v>481</v>
      </c>
      <c r="AD371" s="25" t="s">
        <v>453</v>
      </c>
      <c r="AE371" s="25" t="s">
        <v>452</v>
      </c>
      <c r="AF371" s="25" t="s">
        <v>267</v>
      </c>
      <c r="AG371" s="25" t="s">
        <v>459</v>
      </c>
      <c r="AH371" s="25" t="s">
        <v>265</v>
      </c>
      <c r="AI371" s="25" t="s">
        <v>9</v>
      </c>
      <c r="AJ371" s="25" t="s">
        <v>264</v>
      </c>
      <c r="AN371" s="25" t="s">
        <v>450</v>
      </c>
      <c r="AO371" s="25" t="s">
        <v>435</v>
      </c>
      <c r="AP371" s="25" t="s">
        <v>440</v>
      </c>
      <c r="AR371" s="25">
        <v>550</v>
      </c>
      <c r="AS371" s="25">
        <v>7.3</v>
      </c>
      <c r="AT371" s="25">
        <v>6.03</v>
      </c>
      <c r="AU371" s="25">
        <v>2.89</v>
      </c>
      <c r="BH371" s="25" t="s">
        <v>260</v>
      </c>
      <c r="BI371" s="25">
        <v>1</v>
      </c>
    </row>
    <row r="372" spans="1:61" x14ac:dyDescent="0.55000000000000004">
      <c r="A372" s="25" t="s">
        <v>448</v>
      </c>
      <c r="B372" s="25" t="s">
        <v>447</v>
      </c>
      <c r="C372" s="25" t="s">
        <v>29</v>
      </c>
      <c r="D372" s="25" t="s">
        <v>276</v>
      </c>
      <c r="E372" s="25" t="s">
        <v>276</v>
      </c>
      <c r="F372" s="25" t="s">
        <v>276</v>
      </c>
      <c r="G372" s="25" t="s">
        <v>276</v>
      </c>
      <c r="H372" s="25" t="s">
        <v>278</v>
      </c>
      <c r="J372" s="25" t="s">
        <v>278</v>
      </c>
      <c r="L372" s="25" t="s">
        <v>278</v>
      </c>
      <c r="M372" s="25" t="s">
        <v>276</v>
      </c>
      <c r="N372" s="25" t="s">
        <v>446</v>
      </c>
      <c r="O372" s="25" t="s">
        <v>278</v>
      </c>
      <c r="P372" s="25" t="s">
        <v>445</v>
      </c>
      <c r="Q372" s="25" t="s">
        <v>482</v>
      </c>
      <c r="R372" s="25" t="s">
        <v>479</v>
      </c>
      <c r="T372" s="25" t="s">
        <v>112</v>
      </c>
      <c r="U372" s="25" t="s">
        <v>427</v>
      </c>
      <c r="V372" s="25" t="s">
        <v>455</v>
      </c>
      <c r="W372" s="25" t="s">
        <v>271</v>
      </c>
      <c r="Y372" s="25" t="s">
        <v>9</v>
      </c>
      <c r="Z372" s="25" t="s">
        <v>270</v>
      </c>
      <c r="AA372" s="25" t="s">
        <v>114</v>
      </c>
      <c r="AB372" s="25" t="s">
        <v>114</v>
      </c>
      <c r="AC372" s="25" t="s">
        <v>481</v>
      </c>
      <c r="AD372" s="25" t="s">
        <v>453</v>
      </c>
      <c r="AE372" s="25" t="s">
        <v>452</v>
      </c>
      <c r="AF372" s="25" t="s">
        <v>352</v>
      </c>
      <c r="AG372" s="25" t="s">
        <v>351</v>
      </c>
      <c r="AH372" s="25" t="s">
        <v>86</v>
      </c>
      <c r="AN372" s="25" t="s">
        <v>449</v>
      </c>
      <c r="AO372" s="25" t="s">
        <v>435</v>
      </c>
      <c r="AP372" s="25" t="s">
        <v>440</v>
      </c>
      <c r="AR372" s="25">
        <v>551</v>
      </c>
      <c r="AS372" s="25">
        <v>0.33500000000000002</v>
      </c>
      <c r="AT372" s="25">
        <v>0.14000000000000001</v>
      </c>
      <c r="AU372" s="25">
        <v>8.7999999999999995E-2</v>
      </c>
      <c r="BH372" s="25" t="s">
        <v>260</v>
      </c>
      <c r="BI372" s="25">
        <v>1</v>
      </c>
    </row>
    <row r="373" spans="1:61" x14ac:dyDescent="0.55000000000000004">
      <c r="A373" s="25" t="s">
        <v>448</v>
      </c>
      <c r="B373" s="25" t="s">
        <v>447</v>
      </c>
      <c r="C373" s="25" t="s">
        <v>29</v>
      </c>
      <c r="D373" s="25" t="s">
        <v>276</v>
      </c>
      <c r="E373" s="25" t="s">
        <v>276</v>
      </c>
      <c r="F373" s="25" t="s">
        <v>276</v>
      </c>
      <c r="G373" s="25" t="s">
        <v>276</v>
      </c>
      <c r="H373" s="25" t="s">
        <v>278</v>
      </c>
      <c r="J373" s="25" t="s">
        <v>278</v>
      </c>
      <c r="L373" s="25" t="s">
        <v>278</v>
      </c>
      <c r="M373" s="25" t="s">
        <v>276</v>
      </c>
      <c r="N373" s="25" t="s">
        <v>446</v>
      </c>
      <c r="O373" s="25" t="s">
        <v>278</v>
      </c>
      <c r="P373" s="25" t="s">
        <v>445</v>
      </c>
      <c r="Q373" s="25" t="s">
        <v>482</v>
      </c>
      <c r="R373" s="25" t="s">
        <v>479</v>
      </c>
      <c r="T373" s="25" t="s">
        <v>112</v>
      </c>
      <c r="U373" s="25" t="s">
        <v>427</v>
      </c>
      <c r="V373" s="25" t="s">
        <v>455</v>
      </c>
      <c r="W373" s="25" t="s">
        <v>271</v>
      </c>
      <c r="Y373" s="25" t="s">
        <v>9</v>
      </c>
      <c r="Z373" s="25" t="s">
        <v>270</v>
      </c>
      <c r="AA373" s="25" t="s">
        <v>114</v>
      </c>
      <c r="AB373" s="25" t="s">
        <v>114</v>
      </c>
      <c r="AC373" s="25" t="s">
        <v>481</v>
      </c>
      <c r="AD373" s="25" t="s">
        <v>453</v>
      </c>
      <c r="AE373" s="25" t="s">
        <v>452</v>
      </c>
      <c r="AF373" s="25" t="s">
        <v>300</v>
      </c>
      <c r="AG373" s="25" t="s">
        <v>350</v>
      </c>
      <c r="AH373" s="25" t="s">
        <v>265</v>
      </c>
      <c r="AI373" s="25" t="s">
        <v>458</v>
      </c>
      <c r="AJ373" s="25" t="s">
        <v>264</v>
      </c>
      <c r="AN373" s="25" t="s">
        <v>450</v>
      </c>
      <c r="AO373" s="25" t="s">
        <v>435</v>
      </c>
      <c r="AP373" s="25" t="s">
        <v>440</v>
      </c>
      <c r="AR373" s="25">
        <v>552</v>
      </c>
      <c r="AS373" s="25">
        <v>2.8000000000000001E-2</v>
      </c>
      <c r="AT373" s="25">
        <v>8.9999999999999993E-3</v>
      </c>
      <c r="AU373" s="25">
        <v>2E-3</v>
      </c>
      <c r="BH373" s="25" t="s">
        <v>260</v>
      </c>
      <c r="BI373" s="25">
        <v>1</v>
      </c>
    </row>
    <row r="374" spans="1:61" x14ac:dyDescent="0.55000000000000004">
      <c r="A374" s="25" t="s">
        <v>448</v>
      </c>
      <c r="B374" s="25" t="s">
        <v>447</v>
      </c>
      <c r="C374" s="25" t="s">
        <v>29</v>
      </c>
      <c r="D374" s="25" t="s">
        <v>276</v>
      </c>
      <c r="E374" s="25" t="s">
        <v>276</v>
      </c>
      <c r="F374" s="25" t="s">
        <v>276</v>
      </c>
      <c r="G374" s="25" t="s">
        <v>276</v>
      </c>
      <c r="H374" s="25" t="s">
        <v>278</v>
      </c>
      <c r="J374" s="25" t="s">
        <v>278</v>
      </c>
      <c r="L374" s="25" t="s">
        <v>278</v>
      </c>
      <c r="M374" s="25" t="s">
        <v>276</v>
      </c>
      <c r="N374" s="25" t="s">
        <v>446</v>
      </c>
      <c r="O374" s="25" t="s">
        <v>278</v>
      </c>
      <c r="P374" s="25" t="s">
        <v>445</v>
      </c>
      <c r="Q374" s="25" t="s">
        <v>482</v>
      </c>
      <c r="R374" s="25" t="s">
        <v>479</v>
      </c>
      <c r="T374" s="25" t="s">
        <v>112</v>
      </c>
      <c r="U374" s="25" t="s">
        <v>427</v>
      </c>
      <c r="V374" s="25" t="s">
        <v>455</v>
      </c>
      <c r="W374" s="25" t="s">
        <v>271</v>
      </c>
      <c r="Y374" s="25" t="s">
        <v>9</v>
      </c>
      <c r="Z374" s="25" t="s">
        <v>270</v>
      </c>
      <c r="AA374" s="25" t="s">
        <v>114</v>
      </c>
      <c r="AB374" s="25" t="s">
        <v>114</v>
      </c>
      <c r="AC374" s="25" t="s">
        <v>481</v>
      </c>
      <c r="AD374" s="25" t="s">
        <v>453</v>
      </c>
      <c r="AE374" s="25" t="s">
        <v>452</v>
      </c>
      <c r="AF374" s="25" t="s">
        <v>339</v>
      </c>
      <c r="AG374" s="25" t="s">
        <v>338</v>
      </c>
      <c r="AH374" s="25" t="s">
        <v>265</v>
      </c>
      <c r="AI374" s="25" t="s">
        <v>451</v>
      </c>
      <c r="AJ374" s="25" t="s">
        <v>264</v>
      </c>
      <c r="AN374" s="25" t="s">
        <v>450</v>
      </c>
      <c r="AO374" s="25" t="s">
        <v>435</v>
      </c>
      <c r="AP374" s="25" t="s">
        <v>440</v>
      </c>
      <c r="AR374" s="25">
        <v>553</v>
      </c>
      <c r="AS374" s="25">
        <v>2.9000000000000001E-2</v>
      </c>
      <c r="AT374" s="25">
        <v>1.2E-2</v>
      </c>
      <c r="AU374" s="25">
        <v>6.0000000000000001E-3</v>
      </c>
      <c r="BH374" s="25" t="s">
        <v>260</v>
      </c>
      <c r="BI374" s="25">
        <v>1</v>
      </c>
    </row>
    <row r="375" spans="1:61" x14ac:dyDescent="0.55000000000000004">
      <c r="A375" s="25" t="s">
        <v>448</v>
      </c>
      <c r="B375" s="25" t="s">
        <v>447</v>
      </c>
      <c r="C375" s="25" t="s">
        <v>29</v>
      </c>
      <c r="D375" s="25" t="s">
        <v>276</v>
      </c>
      <c r="E375" s="25" t="s">
        <v>276</v>
      </c>
      <c r="F375" s="25" t="s">
        <v>276</v>
      </c>
      <c r="G375" s="25" t="s">
        <v>276</v>
      </c>
      <c r="H375" s="25" t="s">
        <v>278</v>
      </c>
      <c r="J375" s="25" t="s">
        <v>278</v>
      </c>
      <c r="L375" s="25" t="s">
        <v>278</v>
      </c>
      <c r="M375" s="25" t="s">
        <v>276</v>
      </c>
      <c r="N375" s="25" t="s">
        <v>446</v>
      </c>
      <c r="O375" s="25" t="s">
        <v>278</v>
      </c>
      <c r="P375" s="25" t="s">
        <v>445</v>
      </c>
      <c r="Q375" s="25" t="s">
        <v>480</v>
      </c>
      <c r="R375" s="25" t="s">
        <v>479</v>
      </c>
      <c r="T375" s="25" t="s">
        <v>112</v>
      </c>
      <c r="U375" s="25" t="s">
        <v>427</v>
      </c>
      <c r="V375" s="25" t="s">
        <v>455</v>
      </c>
      <c r="W375" s="25" t="s">
        <v>271</v>
      </c>
      <c r="Y375" s="25" t="s">
        <v>9</v>
      </c>
      <c r="Z375" s="25" t="s">
        <v>270</v>
      </c>
      <c r="AA375" s="25" t="s">
        <v>24</v>
      </c>
      <c r="AB375" s="25" t="s">
        <v>24</v>
      </c>
      <c r="AC375" s="25" t="s">
        <v>469</v>
      </c>
      <c r="AD375" s="25" t="s">
        <v>453</v>
      </c>
      <c r="AE375" s="25" t="s">
        <v>452</v>
      </c>
      <c r="AF375" s="25" t="s">
        <v>283</v>
      </c>
      <c r="AG375" s="25" t="s">
        <v>461</v>
      </c>
      <c r="AH375" s="25" t="s">
        <v>265</v>
      </c>
      <c r="AI375" s="25" t="s">
        <v>458</v>
      </c>
      <c r="AJ375" s="25" t="s">
        <v>264</v>
      </c>
      <c r="AN375" s="25" t="s">
        <v>450</v>
      </c>
      <c r="AO375" s="25" t="s">
        <v>435</v>
      </c>
      <c r="AP375" s="25" t="s">
        <v>368</v>
      </c>
      <c r="AR375" s="25">
        <v>554</v>
      </c>
      <c r="AS375" s="25">
        <v>0.13800000000000001</v>
      </c>
      <c r="AT375" s="25">
        <v>0.10100000000000001</v>
      </c>
      <c r="AU375" s="25">
        <v>4.1000000000000002E-2</v>
      </c>
      <c r="BH375" s="25" t="s">
        <v>260</v>
      </c>
      <c r="BI375" s="25">
        <v>1</v>
      </c>
    </row>
    <row r="376" spans="1:61" x14ac:dyDescent="0.55000000000000004">
      <c r="A376" s="25" t="s">
        <v>448</v>
      </c>
      <c r="B376" s="25" t="s">
        <v>447</v>
      </c>
      <c r="C376" s="25" t="s">
        <v>29</v>
      </c>
      <c r="D376" s="25" t="s">
        <v>276</v>
      </c>
      <c r="E376" s="25" t="s">
        <v>276</v>
      </c>
      <c r="F376" s="25" t="s">
        <v>276</v>
      </c>
      <c r="G376" s="25" t="s">
        <v>276</v>
      </c>
      <c r="H376" s="25" t="s">
        <v>278</v>
      </c>
      <c r="J376" s="25" t="s">
        <v>278</v>
      </c>
      <c r="L376" s="25" t="s">
        <v>278</v>
      </c>
      <c r="M376" s="25" t="s">
        <v>276</v>
      </c>
      <c r="N376" s="25" t="s">
        <v>446</v>
      </c>
      <c r="O376" s="25" t="s">
        <v>278</v>
      </c>
      <c r="P376" s="25" t="s">
        <v>445</v>
      </c>
      <c r="Q376" s="25" t="s">
        <v>480</v>
      </c>
      <c r="R376" s="25" t="s">
        <v>479</v>
      </c>
      <c r="T376" s="25" t="s">
        <v>112</v>
      </c>
      <c r="U376" s="25" t="s">
        <v>427</v>
      </c>
      <c r="V376" s="25" t="s">
        <v>455</v>
      </c>
      <c r="W376" s="25" t="s">
        <v>271</v>
      </c>
      <c r="Y376" s="25" t="s">
        <v>9</v>
      </c>
      <c r="Z376" s="25" t="s">
        <v>270</v>
      </c>
      <c r="AA376" s="25" t="s">
        <v>24</v>
      </c>
      <c r="AB376" s="25" t="s">
        <v>24</v>
      </c>
      <c r="AC376" s="25" t="s">
        <v>469</v>
      </c>
      <c r="AD376" s="25" t="s">
        <v>453</v>
      </c>
      <c r="AE376" s="25" t="s">
        <v>452</v>
      </c>
      <c r="AF376" s="25" t="s">
        <v>414</v>
      </c>
      <c r="AG376" s="25" t="s">
        <v>460</v>
      </c>
      <c r="AH376" s="25" t="s">
        <v>265</v>
      </c>
      <c r="AI376" s="25" t="s">
        <v>458</v>
      </c>
      <c r="AJ376" s="25" t="s">
        <v>264</v>
      </c>
      <c r="AN376" s="25" t="s">
        <v>450</v>
      </c>
      <c r="AO376" s="25" t="s">
        <v>435</v>
      </c>
      <c r="AP376" s="25" t="s">
        <v>368</v>
      </c>
      <c r="AR376" s="25">
        <v>555</v>
      </c>
      <c r="AS376" s="25">
        <v>3.7999999999999999E-2</v>
      </c>
      <c r="AT376" s="25">
        <v>2.8000000000000001E-2</v>
      </c>
      <c r="AU376" s="25">
        <v>1.6E-2</v>
      </c>
      <c r="BH376" s="25" t="s">
        <v>260</v>
      </c>
      <c r="BI376" s="25">
        <v>1</v>
      </c>
    </row>
    <row r="377" spans="1:61" x14ac:dyDescent="0.55000000000000004">
      <c r="A377" s="25" t="s">
        <v>448</v>
      </c>
      <c r="B377" s="25" t="s">
        <v>447</v>
      </c>
      <c r="C377" s="25" t="s">
        <v>29</v>
      </c>
      <c r="D377" s="25" t="s">
        <v>276</v>
      </c>
      <c r="E377" s="25" t="s">
        <v>276</v>
      </c>
      <c r="F377" s="25" t="s">
        <v>276</v>
      </c>
      <c r="G377" s="25" t="s">
        <v>276</v>
      </c>
      <c r="H377" s="25" t="s">
        <v>278</v>
      </c>
      <c r="J377" s="25" t="s">
        <v>278</v>
      </c>
      <c r="L377" s="25" t="s">
        <v>278</v>
      </c>
      <c r="M377" s="25" t="s">
        <v>276</v>
      </c>
      <c r="N377" s="25" t="s">
        <v>446</v>
      </c>
      <c r="O377" s="25" t="s">
        <v>278</v>
      </c>
      <c r="P377" s="25" t="s">
        <v>445</v>
      </c>
      <c r="Q377" s="25" t="s">
        <v>480</v>
      </c>
      <c r="R377" s="25" t="s">
        <v>479</v>
      </c>
      <c r="T377" s="25" t="s">
        <v>112</v>
      </c>
      <c r="U377" s="25" t="s">
        <v>427</v>
      </c>
      <c r="V377" s="25" t="s">
        <v>455</v>
      </c>
      <c r="W377" s="25" t="s">
        <v>271</v>
      </c>
      <c r="Y377" s="25" t="s">
        <v>9</v>
      </c>
      <c r="Z377" s="25" t="s">
        <v>270</v>
      </c>
      <c r="AA377" s="25" t="s">
        <v>24</v>
      </c>
      <c r="AB377" s="25" t="s">
        <v>24</v>
      </c>
      <c r="AC377" s="25" t="s">
        <v>469</v>
      </c>
      <c r="AD377" s="25" t="s">
        <v>453</v>
      </c>
      <c r="AE377" s="25" t="s">
        <v>452</v>
      </c>
      <c r="AF377" s="25" t="s">
        <v>267</v>
      </c>
      <c r="AG377" s="25" t="s">
        <v>459</v>
      </c>
      <c r="AH377" s="25" t="s">
        <v>265</v>
      </c>
      <c r="AI377" s="25" t="s">
        <v>9</v>
      </c>
      <c r="AJ377" s="25" t="s">
        <v>264</v>
      </c>
      <c r="AN377" s="25" t="s">
        <v>450</v>
      </c>
      <c r="AO377" s="25" t="s">
        <v>435</v>
      </c>
      <c r="AP377" s="25" t="s">
        <v>368</v>
      </c>
      <c r="AR377" s="25">
        <v>556</v>
      </c>
      <c r="AS377" s="25">
        <v>504</v>
      </c>
      <c r="AT377" s="25">
        <v>258</v>
      </c>
      <c r="AU377" s="25">
        <v>26.5</v>
      </c>
      <c r="BH377" s="25" t="s">
        <v>260</v>
      </c>
      <c r="BI377" s="25">
        <v>1</v>
      </c>
    </row>
    <row r="378" spans="1:61" x14ac:dyDescent="0.55000000000000004">
      <c r="A378" s="25" t="s">
        <v>448</v>
      </c>
      <c r="B378" s="25" t="s">
        <v>447</v>
      </c>
      <c r="C378" s="25" t="s">
        <v>29</v>
      </c>
      <c r="D378" s="25" t="s">
        <v>276</v>
      </c>
      <c r="E378" s="25" t="s">
        <v>276</v>
      </c>
      <c r="F378" s="25" t="s">
        <v>276</v>
      </c>
      <c r="G378" s="25" t="s">
        <v>276</v>
      </c>
      <c r="H378" s="25" t="s">
        <v>278</v>
      </c>
      <c r="J378" s="25" t="s">
        <v>278</v>
      </c>
      <c r="L378" s="25" t="s">
        <v>278</v>
      </c>
      <c r="M378" s="25" t="s">
        <v>276</v>
      </c>
      <c r="N378" s="25" t="s">
        <v>446</v>
      </c>
      <c r="O378" s="25" t="s">
        <v>278</v>
      </c>
      <c r="P378" s="25" t="s">
        <v>445</v>
      </c>
      <c r="Q378" s="25" t="s">
        <v>480</v>
      </c>
      <c r="R378" s="25" t="s">
        <v>479</v>
      </c>
      <c r="T378" s="25" t="s">
        <v>112</v>
      </c>
      <c r="U378" s="25" t="s">
        <v>427</v>
      </c>
      <c r="V378" s="25" t="s">
        <v>455</v>
      </c>
      <c r="W378" s="25" t="s">
        <v>271</v>
      </c>
      <c r="Y378" s="25" t="s">
        <v>9</v>
      </c>
      <c r="Z378" s="25" t="s">
        <v>270</v>
      </c>
      <c r="AA378" s="25" t="s">
        <v>24</v>
      </c>
      <c r="AB378" s="25" t="s">
        <v>24</v>
      </c>
      <c r="AC378" s="25" t="s">
        <v>469</v>
      </c>
      <c r="AD378" s="25" t="s">
        <v>453</v>
      </c>
      <c r="AE378" s="25" t="s">
        <v>452</v>
      </c>
      <c r="AF378" s="25" t="s">
        <v>300</v>
      </c>
      <c r="AG378" s="25" t="s">
        <v>350</v>
      </c>
      <c r="AH378" s="25" t="s">
        <v>265</v>
      </c>
      <c r="AI378" s="25" t="s">
        <v>458</v>
      </c>
      <c r="AJ378" s="25" t="s">
        <v>264</v>
      </c>
      <c r="AN378" s="25" t="s">
        <v>450</v>
      </c>
      <c r="AO378" s="25" t="s">
        <v>435</v>
      </c>
      <c r="AP378" s="25" t="s">
        <v>368</v>
      </c>
      <c r="AR378" s="25">
        <v>558</v>
      </c>
      <c r="AS378" s="25">
        <v>6.0000000000000001E-3</v>
      </c>
      <c r="AT378" s="25">
        <v>4.0000000000000001E-3</v>
      </c>
      <c r="AU378" s="25">
        <v>2E-3</v>
      </c>
      <c r="BH378" s="25" t="s">
        <v>260</v>
      </c>
      <c r="BI378" s="25">
        <v>1</v>
      </c>
    </row>
    <row r="379" spans="1:61" x14ac:dyDescent="0.55000000000000004">
      <c r="A379" s="25" t="s">
        <v>448</v>
      </c>
      <c r="B379" s="25" t="s">
        <v>447</v>
      </c>
      <c r="C379" s="25" t="s">
        <v>29</v>
      </c>
      <c r="D379" s="25" t="s">
        <v>276</v>
      </c>
      <c r="E379" s="25" t="s">
        <v>276</v>
      </c>
      <c r="F379" s="25" t="s">
        <v>276</v>
      </c>
      <c r="G379" s="25" t="s">
        <v>276</v>
      </c>
      <c r="H379" s="25" t="s">
        <v>278</v>
      </c>
      <c r="J379" s="25" t="s">
        <v>278</v>
      </c>
      <c r="L379" s="25" t="s">
        <v>278</v>
      </c>
      <c r="M379" s="25" t="s">
        <v>276</v>
      </c>
      <c r="N379" s="25" t="s">
        <v>446</v>
      </c>
      <c r="O379" s="25" t="s">
        <v>278</v>
      </c>
      <c r="P379" s="25" t="s">
        <v>445</v>
      </c>
      <c r="Q379" s="25" t="s">
        <v>480</v>
      </c>
      <c r="R379" s="25" t="s">
        <v>479</v>
      </c>
      <c r="T379" s="25" t="s">
        <v>112</v>
      </c>
      <c r="U379" s="25" t="s">
        <v>427</v>
      </c>
      <c r="V379" s="25" t="s">
        <v>455</v>
      </c>
      <c r="W379" s="25" t="s">
        <v>271</v>
      </c>
      <c r="Y379" s="25" t="s">
        <v>9</v>
      </c>
      <c r="Z379" s="25" t="s">
        <v>270</v>
      </c>
      <c r="AA379" s="25" t="s">
        <v>24</v>
      </c>
      <c r="AB379" s="25" t="s">
        <v>24</v>
      </c>
      <c r="AC379" s="25" t="s">
        <v>469</v>
      </c>
      <c r="AD379" s="25" t="s">
        <v>453</v>
      </c>
      <c r="AE379" s="25" t="s">
        <v>452</v>
      </c>
      <c r="AF379" s="25" t="s">
        <v>339</v>
      </c>
      <c r="AG379" s="25" t="s">
        <v>338</v>
      </c>
      <c r="AH379" s="25" t="s">
        <v>265</v>
      </c>
      <c r="AI379" s="25" t="s">
        <v>451</v>
      </c>
      <c r="AJ379" s="25" t="s">
        <v>264</v>
      </c>
      <c r="AN379" s="25" t="s">
        <v>450</v>
      </c>
      <c r="AO379" s="25" t="s">
        <v>435</v>
      </c>
      <c r="AP379" s="25" t="s">
        <v>368</v>
      </c>
      <c r="AR379" s="25">
        <v>559</v>
      </c>
      <c r="AS379" s="25">
        <v>0.01</v>
      </c>
      <c r="AT379" s="25">
        <v>6.0000000000000001E-3</v>
      </c>
      <c r="AU379" s="25">
        <v>3.0000000000000001E-3</v>
      </c>
      <c r="BH379" s="25" t="s">
        <v>260</v>
      </c>
      <c r="BI379" s="25">
        <v>1</v>
      </c>
    </row>
    <row r="380" spans="1:61" x14ac:dyDescent="0.55000000000000004">
      <c r="A380" s="25" t="s">
        <v>448</v>
      </c>
      <c r="B380" s="25" t="s">
        <v>447</v>
      </c>
      <c r="C380" s="25" t="s">
        <v>29</v>
      </c>
      <c r="D380" s="25" t="s">
        <v>276</v>
      </c>
      <c r="E380" s="25" t="s">
        <v>276</v>
      </c>
      <c r="F380" s="25" t="s">
        <v>276</v>
      </c>
      <c r="G380" s="25" t="s">
        <v>276</v>
      </c>
      <c r="H380" s="25" t="s">
        <v>278</v>
      </c>
      <c r="J380" s="25" t="s">
        <v>278</v>
      </c>
      <c r="L380" s="25" t="s">
        <v>278</v>
      </c>
      <c r="M380" s="25" t="s">
        <v>276</v>
      </c>
      <c r="N380" s="25" t="s">
        <v>446</v>
      </c>
      <c r="O380" s="25" t="s">
        <v>278</v>
      </c>
      <c r="P380" s="25" t="s">
        <v>445</v>
      </c>
      <c r="Q380" s="25" t="s">
        <v>480</v>
      </c>
      <c r="R380" s="25" t="s">
        <v>479</v>
      </c>
      <c r="T380" s="25" t="s">
        <v>112</v>
      </c>
      <c r="U380" s="25" t="s">
        <v>427</v>
      </c>
      <c r="V380" s="25" t="s">
        <v>455</v>
      </c>
      <c r="W380" s="25" t="s">
        <v>271</v>
      </c>
      <c r="Y380" s="25" t="s">
        <v>9</v>
      </c>
      <c r="Z380" s="25" t="s">
        <v>270</v>
      </c>
      <c r="AA380" s="25" t="s">
        <v>24</v>
      </c>
      <c r="AB380" s="25" t="s">
        <v>24</v>
      </c>
      <c r="AC380" s="25" t="s">
        <v>469</v>
      </c>
      <c r="AD380" s="25" t="s">
        <v>453</v>
      </c>
      <c r="AE380" s="25" t="s">
        <v>452</v>
      </c>
      <c r="AF380" s="25" t="s">
        <v>352</v>
      </c>
      <c r="AG380" s="25" t="s">
        <v>351</v>
      </c>
      <c r="AH380" s="25" t="s">
        <v>86</v>
      </c>
      <c r="AN380" s="25" t="s">
        <v>449</v>
      </c>
      <c r="AO380" s="25" t="s">
        <v>435</v>
      </c>
      <c r="AP380" s="25" t="s">
        <v>440</v>
      </c>
      <c r="AR380" s="25">
        <v>557</v>
      </c>
      <c r="AS380" s="25">
        <v>7.0999999999999994E-2</v>
      </c>
      <c r="AT380" s="25">
        <v>0.05</v>
      </c>
      <c r="AU380" s="25">
        <v>1.7999999999999999E-2</v>
      </c>
      <c r="BH380" s="25" t="s">
        <v>260</v>
      </c>
      <c r="BI380" s="25">
        <v>1</v>
      </c>
    </row>
    <row r="381" spans="1:61" x14ac:dyDescent="0.55000000000000004">
      <c r="A381" s="25" t="s">
        <v>448</v>
      </c>
      <c r="B381" s="25" t="s">
        <v>447</v>
      </c>
      <c r="C381" s="25" t="s">
        <v>29</v>
      </c>
      <c r="D381" s="25" t="s">
        <v>276</v>
      </c>
      <c r="E381" s="25" t="s">
        <v>276</v>
      </c>
      <c r="F381" s="25" t="s">
        <v>276</v>
      </c>
      <c r="G381" s="25" t="s">
        <v>276</v>
      </c>
      <c r="H381" s="25" t="s">
        <v>278</v>
      </c>
      <c r="J381" s="25" t="s">
        <v>278</v>
      </c>
      <c r="L381" s="25" t="s">
        <v>278</v>
      </c>
      <c r="M381" s="25" t="s">
        <v>276</v>
      </c>
      <c r="N381" s="25" t="s">
        <v>446</v>
      </c>
      <c r="O381" s="25" t="s">
        <v>278</v>
      </c>
      <c r="P381" s="25" t="s">
        <v>445</v>
      </c>
      <c r="Q381" s="25" t="s">
        <v>478</v>
      </c>
      <c r="R381" s="25" t="s">
        <v>477</v>
      </c>
      <c r="T381" s="25" t="s">
        <v>112</v>
      </c>
      <c r="U381" s="25" t="s">
        <v>427</v>
      </c>
      <c r="V381" s="25" t="s">
        <v>455</v>
      </c>
      <c r="W381" s="25" t="s">
        <v>271</v>
      </c>
      <c r="Y381" s="25" t="s">
        <v>9</v>
      </c>
      <c r="Z381" s="25" t="s">
        <v>270</v>
      </c>
      <c r="AA381" s="25" t="s">
        <v>95</v>
      </c>
      <c r="AB381" s="25" t="s">
        <v>95</v>
      </c>
      <c r="AC381" s="25" t="s">
        <v>476</v>
      </c>
      <c r="AD381" s="25" t="s">
        <v>453</v>
      </c>
      <c r="AE381" s="25" t="s">
        <v>452</v>
      </c>
      <c r="AF381" s="25" t="s">
        <v>283</v>
      </c>
      <c r="AG381" s="25" t="s">
        <v>461</v>
      </c>
      <c r="AH381" s="25" t="s">
        <v>265</v>
      </c>
      <c r="AI381" s="25" t="s">
        <v>458</v>
      </c>
      <c r="AJ381" s="25" t="s">
        <v>264</v>
      </c>
      <c r="AN381" s="25" t="s">
        <v>450</v>
      </c>
      <c r="AO381" s="25" t="s">
        <v>435</v>
      </c>
      <c r="AP381" s="25" t="s">
        <v>313</v>
      </c>
      <c r="AR381" s="25">
        <v>560</v>
      </c>
      <c r="AS381" s="25">
        <v>0.48299999999999998</v>
      </c>
      <c r="AT381" s="25">
        <v>0.22500000000000001</v>
      </c>
      <c r="AU381" s="25">
        <v>1.2999999999999999E-2</v>
      </c>
      <c r="BH381" s="25" t="s">
        <v>260</v>
      </c>
      <c r="BI381" s="25">
        <v>1</v>
      </c>
    </row>
    <row r="382" spans="1:61" x14ac:dyDescent="0.55000000000000004">
      <c r="A382" s="25" t="s">
        <v>448</v>
      </c>
      <c r="B382" s="25" t="s">
        <v>447</v>
      </c>
      <c r="C382" s="25" t="s">
        <v>29</v>
      </c>
      <c r="D382" s="25" t="s">
        <v>276</v>
      </c>
      <c r="E382" s="25" t="s">
        <v>276</v>
      </c>
      <c r="F382" s="25" t="s">
        <v>276</v>
      </c>
      <c r="G382" s="25" t="s">
        <v>276</v>
      </c>
      <c r="H382" s="25" t="s">
        <v>278</v>
      </c>
      <c r="J382" s="25" t="s">
        <v>278</v>
      </c>
      <c r="L382" s="25" t="s">
        <v>278</v>
      </c>
      <c r="M382" s="25" t="s">
        <v>276</v>
      </c>
      <c r="N382" s="25" t="s">
        <v>446</v>
      </c>
      <c r="O382" s="25" t="s">
        <v>278</v>
      </c>
      <c r="P382" s="25" t="s">
        <v>445</v>
      </c>
      <c r="Q382" s="25" t="s">
        <v>478</v>
      </c>
      <c r="R382" s="25" t="s">
        <v>477</v>
      </c>
      <c r="T382" s="25" t="s">
        <v>112</v>
      </c>
      <c r="U382" s="25" t="s">
        <v>427</v>
      </c>
      <c r="V382" s="25" t="s">
        <v>455</v>
      </c>
      <c r="W382" s="25" t="s">
        <v>271</v>
      </c>
      <c r="Y382" s="25" t="s">
        <v>9</v>
      </c>
      <c r="Z382" s="25" t="s">
        <v>270</v>
      </c>
      <c r="AA382" s="25" t="s">
        <v>95</v>
      </c>
      <c r="AB382" s="25" t="s">
        <v>95</v>
      </c>
      <c r="AC382" s="25" t="s">
        <v>476</v>
      </c>
      <c r="AD382" s="25" t="s">
        <v>453</v>
      </c>
      <c r="AE382" s="25" t="s">
        <v>452</v>
      </c>
      <c r="AF382" s="25" t="s">
        <v>414</v>
      </c>
      <c r="AG382" s="25" t="s">
        <v>460</v>
      </c>
      <c r="AH382" s="25" t="s">
        <v>265</v>
      </c>
      <c r="AI382" s="25" t="s">
        <v>458</v>
      </c>
      <c r="AJ382" s="25" t="s">
        <v>264</v>
      </c>
      <c r="AN382" s="25" t="s">
        <v>450</v>
      </c>
      <c r="AO382" s="25" t="s">
        <v>435</v>
      </c>
      <c r="AP382" s="25" t="s">
        <v>313</v>
      </c>
      <c r="AR382" s="25">
        <v>561</v>
      </c>
      <c r="AS382" s="25">
        <v>7.2999999999999995E-2</v>
      </c>
      <c r="AT382" s="25">
        <v>5.7000000000000002E-2</v>
      </c>
      <c r="AU382" s="25">
        <v>2.5999999999999999E-2</v>
      </c>
      <c r="BH382" s="25" t="s">
        <v>260</v>
      </c>
      <c r="BI382" s="25">
        <v>1</v>
      </c>
    </row>
    <row r="383" spans="1:61" x14ac:dyDescent="0.55000000000000004">
      <c r="A383" s="25" t="s">
        <v>448</v>
      </c>
      <c r="B383" s="25" t="s">
        <v>447</v>
      </c>
      <c r="C383" s="25" t="s">
        <v>29</v>
      </c>
      <c r="D383" s="25" t="s">
        <v>276</v>
      </c>
      <c r="E383" s="25" t="s">
        <v>276</v>
      </c>
      <c r="F383" s="25" t="s">
        <v>276</v>
      </c>
      <c r="G383" s="25" t="s">
        <v>276</v>
      </c>
      <c r="H383" s="25" t="s">
        <v>278</v>
      </c>
      <c r="J383" s="25" t="s">
        <v>278</v>
      </c>
      <c r="L383" s="25" t="s">
        <v>278</v>
      </c>
      <c r="M383" s="25" t="s">
        <v>276</v>
      </c>
      <c r="N383" s="25" t="s">
        <v>446</v>
      </c>
      <c r="O383" s="25" t="s">
        <v>278</v>
      </c>
      <c r="P383" s="25" t="s">
        <v>445</v>
      </c>
      <c r="Q383" s="25" t="s">
        <v>478</v>
      </c>
      <c r="R383" s="25" t="s">
        <v>477</v>
      </c>
      <c r="T383" s="25" t="s">
        <v>112</v>
      </c>
      <c r="U383" s="25" t="s">
        <v>427</v>
      </c>
      <c r="V383" s="25" t="s">
        <v>455</v>
      </c>
      <c r="W383" s="25" t="s">
        <v>271</v>
      </c>
      <c r="Y383" s="25" t="s">
        <v>9</v>
      </c>
      <c r="Z383" s="25" t="s">
        <v>270</v>
      </c>
      <c r="AA383" s="25" t="s">
        <v>95</v>
      </c>
      <c r="AB383" s="25" t="s">
        <v>95</v>
      </c>
      <c r="AC383" s="25" t="s">
        <v>476</v>
      </c>
      <c r="AD383" s="25" t="s">
        <v>453</v>
      </c>
      <c r="AE383" s="25" t="s">
        <v>452</v>
      </c>
      <c r="AF383" s="25" t="s">
        <v>267</v>
      </c>
      <c r="AG383" s="25" t="s">
        <v>459</v>
      </c>
      <c r="AH383" s="25" t="s">
        <v>265</v>
      </c>
      <c r="AI383" s="25" t="s">
        <v>9</v>
      </c>
      <c r="AJ383" s="25" t="s">
        <v>264</v>
      </c>
      <c r="AN383" s="25" t="s">
        <v>450</v>
      </c>
      <c r="AO383" s="25" t="s">
        <v>435</v>
      </c>
      <c r="AP383" s="25" t="s">
        <v>313</v>
      </c>
      <c r="AR383" s="25">
        <v>562</v>
      </c>
      <c r="AS383" s="25">
        <v>554</v>
      </c>
      <c r="AT383" s="25">
        <v>349</v>
      </c>
      <c r="AU383" s="25">
        <v>163</v>
      </c>
      <c r="BH383" s="25" t="s">
        <v>260</v>
      </c>
      <c r="BI383" s="25">
        <v>1</v>
      </c>
    </row>
    <row r="384" spans="1:61" x14ac:dyDescent="0.55000000000000004">
      <c r="A384" s="25" t="s">
        <v>448</v>
      </c>
      <c r="B384" s="25" t="s">
        <v>447</v>
      </c>
      <c r="C384" s="25" t="s">
        <v>29</v>
      </c>
      <c r="D384" s="25" t="s">
        <v>276</v>
      </c>
      <c r="E384" s="25" t="s">
        <v>276</v>
      </c>
      <c r="F384" s="25" t="s">
        <v>276</v>
      </c>
      <c r="G384" s="25" t="s">
        <v>276</v>
      </c>
      <c r="H384" s="25" t="s">
        <v>278</v>
      </c>
      <c r="J384" s="25" t="s">
        <v>278</v>
      </c>
      <c r="L384" s="25" t="s">
        <v>278</v>
      </c>
      <c r="M384" s="25" t="s">
        <v>276</v>
      </c>
      <c r="N384" s="25" t="s">
        <v>446</v>
      </c>
      <c r="O384" s="25" t="s">
        <v>278</v>
      </c>
      <c r="P384" s="25" t="s">
        <v>445</v>
      </c>
      <c r="Q384" s="25" t="s">
        <v>478</v>
      </c>
      <c r="R384" s="25" t="s">
        <v>477</v>
      </c>
      <c r="T384" s="25" t="s">
        <v>112</v>
      </c>
      <c r="U384" s="25" t="s">
        <v>427</v>
      </c>
      <c r="V384" s="25" t="s">
        <v>455</v>
      </c>
      <c r="W384" s="25" t="s">
        <v>271</v>
      </c>
      <c r="Y384" s="25" t="s">
        <v>9</v>
      </c>
      <c r="Z384" s="25" t="s">
        <v>270</v>
      </c>
      <c r="AA384" s="25" t="s">
        <v>95</v>
      </c>
      <c r="AB384" s="25" t="s">
        <v>95</v>
      </c>
      <c r="AC384" s="25" t="s">
        <v>476</v>
      </c>
      <c r="AD384" s="25" t="s">
        <v>453</v>
      </c>
      <c r="AE384" s="25" t="s">
        <v>452</v>
      </c>
      <c r="AF384" s="25" t="s">
        <v>352</v>
      </c>
      <c r="AG384" s="25" t="s">
        <v>351</v>
      </c>
      <c r="AH384" s="25" t="s">
        <v>86</v>
      </c>
      <c r="AN384" s="25" t="s">
        <v>449</v>
      </c>
      <c r="AO384" s="25" t="s">
        <v>435</v>
      </c>
      <c r="AP384" s="25" t="s">
        <v>313</v>
      </c>
      <c r="AR384" s="25">
        <v>563</v>
      </c>
      <c r="AS384" s="25">
        <v>0.16700000000000001</v>
      </c>
      <c r="AT384" s="25">
        <v>5.1999999999999998E-2</v>
      </c>
      <c r="AU384" s="25">
        <v>1.2999999999999999E-2</v>
      </c>
      <c r="BH384" s="25" t="s">
        <v>260</v>
      </c>
      <c r="BI384" s="25">
        <v>1</v>
      </c>
    </row>
    <row r="385" spans="1:61" x14ac:dyDescent="0.55000000000000004">
      <c r="A385" s="25" t="s">
        <v>448</v>
      </c>
      <c r="B385" s="25" t="s">
        <v>447</v>
      </c>
      <c r="C385" s="25" t="s">
        <v>29</v>
      </c>
      <c r="D385" s="25" t="s">
        <v>276</v>
      </c>
      <c r="E385" s="25" t="s">
        <v>276</v>
      </c>
      <c r="F385" s="25" t="s">
        <v>276</v>
      </c>
      <c r="G385" s="25" t="s">
        <v>276</v>
      </c>
      <c r="H385" s="25" t="s">
        <v>278</v>
      </c>
      <c r="J385" s="25" t="s">
        <v>278</v>
      </c>
      <c r="L385" s="25" t="s">
        <v>278</v>
      </c>
      <c r="M385" s="25" t="s">
        <v>276</v>
      </c>
      <c r="N385" s="25" t="s">
        <v>446</v>
      </c>
      <c r="O385" s="25" t="s">
        <v>278</v>
      </c>
      <c r="P385" s="25" t="s">
        <v>445</v>
      </c>
      <c r="Q385" s="25" t="s">
        <v>478</v>
      </c>
      <c r="R385" s="25" t="s">
        <v>477</v>
      </c>
      <c r="T385" s="25" t="s">
        <v>112</v>
      </c>
      <c r="U385" s="25" t="s">
        <v>427</v>
      </c>
      <c r="V385" s="25" t="s">
        <v>455</v>
      </c>
      <c r="W385" s="25" t="s">
        <v>271</v>
      </c>
      <c r="Y385" s="25" t="s">
        <v>9</v>
      </c>
      <c r="Z385" s="25" t="s">
        <v>270</v>
      </c>
      <c r="AA385" s="25" t="s">
        <v>95</v>
      </c>
      <c r="AB385" s="25" t="s">
        <v>95</v>
      </c>
      <c r="AC385" s="25" t="s">
        <v>476</v>
      </c>
      <c r="AD385" s="25" t="s">
        <v>453</v>
      </c>
      <c r="AE385" s="25" t="s">
        <v>452</v>
      </c>
      <c r="AF385" s="25" t="s">
        <v>300</v>
      </c>
      <c r="AG385" s="25" t="s">
        <v>350</v>
      </c>
      <c r="AH385" s="25" t="s">
        <v>265</v>
      </c>
      <c r="AI385" s="25" t="s">
        <v>458</v>
      </c>
      <c r="AJ385" s="25" t="s">
        <v>264</v>
      </c>
      <c r="AN385" s="25" t="s">
        <v>450</v>
      </c>
      <c r="AO385" s="25" t="s">
        <v>435</v>
      </c>
      <c r="AP385" s="25" t="s">
        <v>313</v>
      </c>
      <c r="AR385" s="25">
        <v>564</v>
      </c>
      <c r="AS385" s="25">
        <v>2.7E-2</v>
      </c>
      <c r="AT385" s="25">
        <v>1.9E-2</v>
      </c>
      <c r="AU385" s="25">
        <v>1.2E-2</v>
      </c>
      <c r="BH385" s="25" t="s">
        <v>260</v>
      </c>
      <c r="BI385" s="25">
        <v>1</v>
      </c>
    </row>
    <row r="386" spans="1:61" x14ac:dyDescent="0.55000000000000004">
      <c r="A386" s="25" t="s">
        <v>448</v>
      </c>
      <c r="B386" s="25" t="s">
        <v>447</v>
      </c>
      <c r="C386" s="25" t="s">
        <v>29</v>
      </c>
      <c r="D386" s="25" t="s">
        <v>276</v>
      </c>
      <c r="E386" s="25" t="s">
        <v>276</v>
      </c>
      <c r="F386" s="25" t="s">
        <v>276</v>
      </c>
      <c r="G386" s="25" t="s">
        <v>276</v>
      </c>
      <c r="H386" s="25" t="s">
        <v>278</v>
      </c>
      <c r="J386" s="25" t="s">
        <v>278</v>
      </c>
      <c r="L386" s="25" t="s">
        <v>278</v>
      </c>
      <c r="M386" s="25" t="s">
        <v>276</v>
      </c>
      <c r="N386" s="25" t="s">
        <v>446</v>
      </c>
      <c r="O386" s="25" t="s">
        <v>278</v>
      </c>
      <c r="P386" s="25" t="s">
        <v>445</v>
      </c>
      <c r="Q386" s="25" t="s">
        <v>478</v>
      </c>
      <c r="R386" s="25" t="s">
        <v>477</v>
      </c>
      <c r="T386" s="25" t="s">
        <v>112</v>
      </c>
      <c r="U386" s="25" t="s">
        <v>427</v>
      </c>
      <c r="V386" s="25" t="s">
        <v>455</v>
      </c>
      <c r="W386" s="25" t="s">
        <v>271</v>
      </c>
      <c r="Y386" s="25" t="s">
        <v>9</v>
      </c>
      <c r="Z386" s="25" t="s">
        <v>270</v>
      </c>
      <c r="AA386" s="25" t="s">
        <v>95</v>
      </c>
      <c r="AB386" s="25" t="s">
        <v>95</v>
      </c>
      <c r="AC386" s="25" t="s">
        <v>476</v>
      </c>
      <c r="AD386" s="25" t="s">
        <v>453</v>
      </c>
      <c r="AE386" s="25" t="s">
        <v>452</v>
      </c>
      <c r="AF386" s="25" t="s">
        <v>339</v>
      </c>
      <c r="AG386" s="25" t="s">
        <v>338</v>
      </c>
      <c r="AH386" s="25" t="s">
        <v>265</v>
      </c>
      <c r="AI386" s="25" t="s">
        <v>451</v>
      </c>
      <c r="AJ386" s="25" t="s">
        <v>264</v>
      </c>
      <c r="AN386" s="25" t="s">
        <v>450</v>
      </c>
      <c r="AO386" s="25" t="s">
        <v>435</v>
      </c>
      <c r="AP386" s="25" t="s">
        <v>313</v>
      </c>
      <c r="AR386" s="25">
        <v>565</v>
      </c>
      <c r="AS386" s="25">
        <v>0.16700000000000001</v>
      </c>
      <c r="AT386" s="25">
        <v>5.1999999999999998E-2</v>
      </c>
      <c r="AU386" s="25">
        <v>1.2999999999999999E-2</v>
      </c>
      <c r="BH386" s="25" t="s">
        <v>260</v>
      </c>
      <c r="BI386" s="25">
        <v>1</v>
      </c>
    </row>
    <row r="387" spans="1:61" x14ac:dyDescent="0.55000000000000004">
      <c r="A387" s="25" t="s">
        <v>448</v>
      </c>
      <c r="B387" s="25" t="s">
        <v>447</v>
      </c>
      <c r="C387" s="25" t="s">
        <v>29</v>
      </c>
      <c r="D387" s="25" t="s">
        <v>276</v>
      </c>
      <c r="E387" s="25" t="s">
        <v>276</v>
      </c>
      <c r="F387" s="25" t="s">
        <v>276</v>
      </c>
      <c r="G387" s="25" t="s">
        <v>276</v>
      </c>
      <c r="H387" s="25" t="s">
        <v>278</v>
      </c>
      <c r="J387" s="25" t="s">
        <v>278</v>
      </c>
      <c r="L387" s="25" t="s">
        <v>278</v>
      </c>
      <c r="M387" s="25" t="s">
        <v>276</v>
      </c>
      <c r="N387" s="25" t="s">
        <v>446</v>
      </c>
      <c r="O387" s="25" t="s">
        <v>278</v>
      </c>
      <c r="P387" s="25" t="s">
        <v>445</v>
      </c>
      <c r="Q387" s="25" t="s">
        <v>475</v>
      </c>
      <c r="R387" s="25" t="s">
        <v>474</v>
      </c>
      <c r="T387" s="25" t="s">
        <v>65</v>
      </c>
      <c r="U387" s="25" t="s">
        <v>427</v>
      </c>
      <c r="V387" s="25" t="s">
        <v>455</v>
      </c>
      <c r="W387" s="25" t="s">
        <v>271</v>
      </c>
      <c r="Y387" s="25" t="s">
        <v>9</v>
      </c>
      <c r="Z387" s="25" t="s">
        <v>270</v>
      </c>
      <c r="AA387" s="25" t="s">
        <v>157</v>
      </c>
      <c r="AB387" s="25" t="s">
        <v>157</v>
      </c>
      <c r="AC387" s="25" t="s">
        <v>473</v>
      </c>
      <c r="AD387" s="25" t="s">
        <v>453</v>
      </c>
      <c r="AE387" s="25" t="s">
        <v>452</v>
      </c>
      <c r="AF387" s="25" t="s">
        <v>283</v>
      </c>
      <c r="AG387" s="25" t="s">
        <v>461</v>
      </c>
      <c r="AH387" s="25" t="s">
        <v>265</v>
      </c>
      <c r="AI387" s="25" t="s">
        <v>458</v>
      </c>
      <c r="AJ387" s="25" t="s">
        <v>264</v>
      </c>
      <c r="AN387" s="25" t="s">
        <v>450</v>
      </c>
      <c r="AO387" s="25" t="s">
        <v>435</v>
      </c>
      <c r="AP387" s="25" t="s">
        <v>368</v>
      </c>
      <c r="AR387" s="25">
        <v>566</v>
      </c>
      <c r="AS387" s="25">
        <v>0.58799999999999997</v>
      </c>
      <c r="AT387" s="25">
        <v>0.32500000000000001</v>
      </c>
      <c r="AU387" s="25">
        <v>0.14299999999999999</v>
      </c>
      <c r="BH387" s="25" t="s">
        <v>260</v>
      </c>
      <c r="BI387" s="25">
        <v>1</v>
      </c>
    </row>
    <row r="388" spans="1:61" x14ac:dyDescent="0.55000000000000004">
      <c r="A388" s="25" t="s">
        <v>448</v>
      </c>
      <c r="B388" s="25" t="s">
        <v>447</v>
      </c>
      <c r="C388" s="25" t="s">
        <v>29</v>
      </c>
      <c r="D388" s="25" t="s">
        <v>276</v>
      </c>
      <c r="E388" s="25" t="s">
        <v>276</v>
      </c>
      <c r="F388" s="25" t="s">
        <v>276</v>
      </c>
      <c r="G388" s="25" t="s">
        <v>276</v>
      </c>
      <c r="H388" s="25" t="s">
        <v>278</v>
      </c>
      <c r="J388" s="25" t="s">
        <v>278</v>
      </c>
      <c r="L388" s="25" t="s">
        <v>278</v>
      </c>
      <c r="M388" s="25" t="s">
        <v>276</v>
      </c>
      <c r="N388" s="25" t="s">
        <v>446</v>
      </c>
      <c r="O388" s="25" t="s">
        <v>278</v>
      </c>
      <c r="P388" s="25" t="s">
        <v>445</v>
      </c>
      <c r="Q388" s="25" t="s">
        <v>475</v>
      </c>
      <c r="R388" s="25" t="s">
        <v>474</v>
      </c>
      <c r="T388" s="25" t="s">
        <v>65</v>
      </c>
      <c r="U388" s="25" t="s">
        <v>427</v>
      </c>
      <c r="V388" s="25" t="s">
        <v>455</v>
      </c>
      <c r="W388" s="25" t="s">
        <v>271</v>
      </c>
      <c r="Y388" s="25" t="s">
        <v>9</v>
      </c>
      <c r="Z388" s="25" t="s">
        <v>270</v>
      </c>
      <c r="AA388" s="25" t="s">
        <v>157</v>
      </c>
      <c r="AB388" s="25" t="s">
        <v>157</v>
      </c>
      <c r="AC388" s="25" t="s">
        <v>473</v>
      </c>
      <c r="AD388" s="25" t="s">
        <v>453</v>
      </c>
      <c r="AE388" s="25" t="s">
        <v>452</v>
      </c>
      <c r="AF388" s="25" t="s">
        <v>300</v>
      </c>
      <c r="AG388" s="25" t="s">
        <v>350</v>
      </c>
      <c r="AH388" s="25" t="s">
        <v>265</v>
      </c>
      <c r="AI388" s="25" t="s">
        <v>458</v>
      </c>
      <c r="AJ388" s="25" t="s">
        <v>264</v>
      </c>
      <c r="AN388" s="25" t="s">
        <v>450</v>
      </c>
      <c r="AO388" s="25" t="s">
        <v>435</v>
      </c>
      <c r="AP388" s="25" t="s">
        <v>440</v>
      </c>
      <c r="AR388" s="25">
        <v>569</v>
      </c>
      <c r="AS388" s="25">
        <v>0.98199999999999998</v>
      </c>
      <c r="AT388" s="25">
        <v>0.70799999999999996</v>
      </c>
      <c r="AU388" s="25">
        <v>0.29199999999999998</v>
      </c>
      <c r="BH388" s="25" t="s">
        <v>260</v>
      </c>
      <c r="BI388" s="25">
        <v>1</v>
      </c>
    </row>
    <row r="389" spans="1:61" x14ac:dyDescent="0.55000000000000004">
      <c r="A389" s="25" t="s">
        <v>448</v>
      </c>
      <c r="B389" s="25" t="s">
        <v>447</v>
      </c>
      <c r="C389" s="25" t="s">
        <v>29</v>
      </c>
      <c r="D389" s="25" t="s">
        <v>276</v>
      </c>
      <c r="E389" s="25" t="s">
        <v>276</v>
      </c>
      <c r="F389" s="25" t="s">
        <v>276</v>
      </c>
      <c r="G389" s="25" t="s">
        <v>276</v>
      </c>
      <c r="H389" s="25" t="s">
        <v>278</v>
      </c>
      <c r="J389" s="25" t="s">
        <v>278</v>
      </c>
      <c r="L389" s="25" t="s">
        <v>278</v>
      </c>
      <c r="M389" s="25" t="s">
        <v>276</v>
      </c>
      <c r="N389" s="25" t="s">
        <v>446</v>
      </c>
      <c r="O389" s="25" t="s">
        <v>278</v>
      </c>
      <c r="P389" s="25" t="s">
        <v>445</v>
      </c>
      <c r="Q389" s="25" t="s">
        <v>475</v>
      </c>
      <c r="R389" s="25" t="s">
        <v>474</v>
      </c>
      <c r="T389" s="25" t="s">
        <v>65</v>
      </c>
      <c r="U389" s="25" t="s">
        <v>427</v>
      </c>
      <c r="V389" s="25" t="s">
        <v>455</v>
      </c>
      <c r="W389" s="25" t="s">
        <v>271</v>
      </c>
      <c r="Y389" s="25" t="s">
        <v>9</v>
      </c>
      <c r="Z389" s="25" t="s">
        <v>270</v>
      </c>
      <c r="AA389" s="25" t="s">
        <v>157</v>
      </c>
      <c r="AB389" s="25" t="s">
        <v>157</v>
      </c>
      <c r="AC389" s="25" t="s">
        <v>473</v>
      </c>
      <c r="AD389" s="25" t="s">
        <v>453</v>
      </c>
      <c r="AE389" s="25" t="s">
        <v>452</v>
      </c>
      <c r="AF389" s="25" t="s">
        <v>339</v>
      </c>
      <c r="AG389" s="25" t="s">
        <v>338</v>
      </c>
      <c r="AH389" s="25" t="s">
        <v>265</v>
      </c>
      <c r="AI389" s="25" t="s">
        <v>451</v>
      </c>
      <c r="AJ389" s="25" t="s">
        <v>264</v>
      </c>
      <c r="AN389" s="25" t="s">
        <v>450</v>
      </c>
      <c r="AO389" s="25" t="s">
        <v>435</v>
      </c>
      <c r="AP389" s="25" t="s">
        <v>440</v>
      </c>
      <c r="AR389" s="25">
        <v>570</v>
      </c>
      <c r="AS389" s="25">
        <v>1.6E-2</v>
      </c>
      <c r="AT389" s="25">
        <v>1.2999999999999999E-2</v>
      </c>
      <c r="AU389" s="25">
        <v>7.0000000000000001E-3</v>
      </c>
      <c r="BH389" s="25" t="s">
        <v>260</v>
      </c>
      <c r="BI389" s="25">
        <v>1</v>
      </c>
    </row>
    <row r="390" spans="1:61" x14ac:dyDescent="0.55000000000000004">
      <c r="A390" s="25" t="s">
        <v>448</v>
      </c>
      <c r="B390" s="25" t="s">
        <v>447</v>
      </c>
      <c r="C390" s="25" t="s">
        <v>29</v>
      </c>
      <c r="D390" s="25" t="s">
        <v>276</v>
      </c>
      <c r="E390" s="25" t="s">
        <v>276</v>
      </c>
      <c r="F390" s="25" t="s">
        <v>276</v>
      </c>
      <c r="G390" s="25" t="s">
        <v>276</v>
      </c>
      <c r="H390" s="25" t="s">
        <v>278</v>
      </c>
      <c r="J390" s="25" t="s">
        <v>278</v>
      </c>
      <c r="L390" s="25" t="s">
        <v>278</v>
      </c>
      <c r="M390" s="25" t="s">
        <v>276</v>
      </c>
      <c r="N390" s="25" t="s">
        <v>446</v>
      </c>
      <c r="O390" s="25" t="s">
        <v>278</v>
      </c>
      <c r="P390" s="25" t="s">
        <v>445</v>
      </c>
      <c r="Q390" s="25" t="s">
        <v>475</v>
      </c>
      <c r="R390" s="25" t="s">
        <v>474</v>
      </c>
      <c r="T390" s="25" t="s">
        <v>65</v>
      </c>
      <c r="U390" s="25" t="s">
        <v>427</v>
      </c>
      <c r="V390" s="25" t="s">
        <v>455</v>
      </c>
      <c r="W390" s="25" t="s">
        <v>271</v>
      </c>
      <c r="Y390" s="25" t="s">
        <v>9</v>
      </c>
      <c r="Z390" s="25" t="s">
        <v>270</v>
      </c>
      <c r="AA390" s="25" t="s">
        <v>157</v>
      </c>
      <c r="AB390" s="25" t="s">
        <v>157</v>
      </c>
      <c r="AC390" s="25" t="s">
        <v>473</v>
      </c>
      <c r="AD390" s="25" t="s">
        <v>453</v>
      </c>
      <c r="AE390" s="25" t="s">
        <v>452</v>
      </c>
      <c r="AF390" s="25" t="s">
        <v>414</v>
      </c>
      <c r="AG390" s="25" t="s">
        <v>460</v>
      </c>
      <c r="AH390" s="25" t="s">
        <v>265</v>
      </c>
      <c r="AI390" s="25" t="s">
        <v>458</v>
      </c>
      <c r="AJ390" s="25" t="s">
        <v>264</v>
      </c>
      <c r="AN390" s="25" t="s">
        <v>450</v>
      </c>
      <c r="AO390" s="25" t="s">
        <v>435</v>
      </c>
      <c r="AP390" s="25" t="s">
        <v>353</v>
      </c>
      <c r="AR390" s="25">
        <v>567</v>
      </c>
      <c r="AS390" s="25">
        <v>0.42299999999999999</v>
      </c>
      <c r="AT390" s="25">
        <v>0.19</v>
      </c>
      <c r="AU390" s="25">
        <v>8.5999999999999993E-2</v>
      </c>
      <c r="BH390" s="25" t="s">
        <v>260</v>
      </c>
      <c r="BI390" s="25">
        <v>1</v>
      </c>
    </row>
    <row r="391" spans="1:61" x14ac:dyDescent="0.55000000000000004">
      <c r="A391" s="25" t="s">
        <v>448</v>
      </c>
      <c r="B391" s="25" t="s">
        <v>447</v>
      </c>
      <c r="C391" s="25" t="s">
        <v>29</v>
      </c>
      <c r="D391" s="25" t="s">
        <v>276</v>
      </c>
      <c r="E391" s="25" t="s">
        <v>276</v>
      </c>
      <c r="F391" s="25" t="s">
        <v>276</v>
      </c>
      <c r="G391" s="25" t="s">
        <v>276</v>
      </c>
      <c r="H391" s="25" t="s">
        <v>278</v>
      </c>
      <c r="J391" s="25" t="s">
        <v>278</v>
      </c>
      <c r="L391" s="25" t="s">
        <v>278</v>
      </c>
      <c r="M391" s="25" t="s">
        <v>276</v>
      </c>
      <c r="N391" s="25" t="s">
        <v>446</v>
      </c>
      <c r="O391" s="25" t="s">
        <v>278</v>
      </c>
      <c r="P391" s="25" t="s">
        <v>445</v>
      </c>
      <c r="Q391" s="25" t="s">
        <v>475</v>
      </c>
      <c r="R391" s="25" t="s">
        <v>474</v>
      </c>
      <c r="T391" s="25" t="s">
        <v>65</v>
      </c>
      <c r="U391" s="25" t="s">
        <v>427</v>
      </c>
      <c r="V391" s="25" t="s">
        <v>455</v>
      </c>
      <c r="W391" s="25" t="s">
        <v>271</v>
      </c>
      <c r="Y391" s="25" t="s">
        <v>9</v>
      </c>
      <c r="Z391" s="25" t="s">
        <v>270</v>
      </c>
      <c r="AA391" s="25" t="s">
        <v>157</v>
      </c>
      <c r="AB391" s="25" t="s">
        <v>157</v>
      </c>
      <c r="AC391" s="25" t="s">
        <v>473</v>
      </c>
      <c r="AD391" s="25" t="s">
        <v>453</v>
      </c>
      <c r="AE391" s="25" t="s">
        <v>452</v>
      </c>
      <c r="AF391" s="25" t="s">
        <v>267</v>
      </c>
      <c r="AG391" s="25" t="s">
        <v>459</v>
      </c>
      <c r="AH391" s="25" t="s">
        <v>265</v>
      </c>
      <c r="AI391" s="25" t="s">
        <v>9</v>
      </c>
      <c r="AJ391" s="25" t="s">
        <v>264</v>
      </c>
      <c r="AN391" s="25" t="s">
        <v>450</v>
      </c>
      <c r="AO391" s="25" t="s">
        <v>435</v>
      </c>
      <c r="AP391" s="25" t="s">
        <v>353</v>
      </c>
      <c r="AR391" s="25">
        <v>568</v>
      </c>
      <c r="AS391" s="25">
        <v>220</v>
      </c>
      <c r="AT391" s="25">
        <v>63.9</v>
      </c>
      <c r="AU391" s="25">
        <v>10</v>
      </c>
      <c r="BH391" s="25" t="s">
        <v>260</v>
      </c>
      <c r="BI391" s="25">
        <v>1</v>
      </c>
    </row>
    <row r="392" spans="1:61" x14ac:dyDescent="0.55000000000000004">
      <c r="A392" s="25" t="s">
        <v>448</v>
      </c>
      <c r="B392" s="25" t="s">
        <v>447</v>
      </c>
      <c r="C392" s="25" t="s">
        <v>29</v>
      </c>
      <c r="D392" s="25" t="s">
        <v>276</v>
      </c>
      <c r="E392" s="25" t="s">
        <v>276</v>
      </c>
      <c r="F392" s="25" t="s">
        <v>276</v>
      </c>
      <c r="G392" s="25" t="s">
        <v>276</v>
      </c>
      <c r="H392" s="25" t="s">
        <v>278</v>
      </c>
      <c r="J392" s="25" t="s">
        <v>278</v>
      </c>
      <c r="L392" s="25" t="s">
        <v>278</v>
      </c>
      <c r="M392" s="25" t="s">
        <v>276</v>
      </c>
      <c r="N392" s="25" t="s">
        <v>446</v>
      </c>
      <c r="O392" s="25" t="s">
        <v>278</v>
      </c>
      <c r="P392" s="25" t="s">
        <v>445</v>
      </c>
      <c r="Q392" s="25" t="s">
        <v>472</v>
      </c>
      <c r="R392" s="25" t="s">
        <v>97</v>
      </c>
      <c r="T392" s="25" t="s">
        <v>96</v>
      </c>
      <c r="U392" s="25" t="s">
        <v>427</v>
      </c>
      <c r="V392" s="25" t="s">
        <v>455</v>
      </c>
      <c r="W392" s="25" t="s">
        <v>271</v>
      </c>
      <c r="Y392" s="25" t="s">
        <v>9</v>
      </c>
      <c r="Z392" s="25" t="s">
        <v>270</v>
      </c>
      <c r="AA392" s="25" t="s">
        <v>95</v>
      </c>
      <c r="AB392" s="25" t="s">
        <v>95</v>
      </c>
      <c r="AC392" s="25" t="s">
        <v>471</v>
      </c>
      <c r="AD392" s="25" t="s">
        <v>453</v>
      </c>
      <c r="AE392" s="25" t="s">
        <v>452</v>
      </c>
      <c r="AF392" s="25" t="s">
        <v>283</v>
      </c>
      <c r="AG392" s="25" t="s">
        <v>461</v>
      </c>
      <c r="AH392" s="25" t="s">
        <v>265</v>
      </c>
      <c r="AI392" s="25" t="s">
        <v>458</v>
      </c>
      <c r="AJ392" s="25" t="s">
        <v>264</v>
      </c>
      <c r="AN392" s="25" t="s">
        <v>450</v>
      </c>
      <c r="AO392" s="25" t="s">
        <v>435</v>
      </c>
      <c r="AP392" s="25" t="s">
        <v>313</v>
      </c>
      <c r="AR392" s="25">
        <v>571</v>
      </c>
      <c r="AS392" s="25">
        <v>1.5</v>
      </c>
      <c r="AT392" s="25">
        <v>0.44</v>
      </c>
      <c r="AU392" s="25">
        <v>3.6999999999999998E-2</v>
      </c>
      <c r="BH392" s="25" t="s">
        <v>260</v>
      </c>
      <c r="BI392" s="25">
        <v>1</v>
      </c>
    </row>
    <row r="393" spans="1:61" x14ac:dyDescent="0.55000000000000004">
      <c r="A393" s="25" t="s">
        <v>448</v>
      </c>
      <c r="B393" s="25" t="s">
        <v>447</v>
      </c>
      <c r="C393" s="25" t="s">
        <v>29</v>
      </c>
      <c r="D393" s="25" t="s">
        <v>276</v>
      </c>
      <c r="E393" s="25" t="s">
        <v>276</v>
      </c>
      <c r="F393" s="25" t="s">
        <v>276</v>
      </c>
      <c r="G393" s="25" t="s">
        <v>276</v>
      </c>
      <c r="H393" s="25" t="s">
        <v>278</v>
      </c>
      <c r="J393" s="25" t="s">
        <v>278</v>
      </c>
      <c r="L393" s="25" t="s">
        <v>278</v>
      </c>
      <c r="M393" s="25" t="s">
        <v>276</v>
      </c>
      <c r="N393" s="25" t="s">
        <v>446</v>
      </c>
      <c r="O393" s="25" t="s">
        <v>278</v>
      </c>
      <c r="P393" s="25" t="s">
        <v>445</v>
      </c>
      <c r="Q393" s="25" t="s">
        <v>472</v>
      </c>
      <c r="R393" s="25" t="s">
        <v>97</v>
      </c>
      <c r="T393" s="25" t="s">
        <v>96</v>
      </c>
      <c r="U393" s="25" t="s">
        <v>427</v>
      </c>
      <c r="V393" s="25" t="s">
        <v>455</v>
      </c>
      <c r="W393" s="25" t="s">
        <v>271</v>
      </c>
      <c r="Y393" s="25" t="s">
        <v>9</v>
      </c>
      <c r="Z393" s="25" t="s">
        <v>270</v>
      </c>
      <c r="AA393" s="25" t="s">
        <v>95</v>
      </c>
      <c r="AB393" s="25" t="s">
        <v>95</v>
      </c>
      <c r="AC393" s="25" t="s">
        <v>471</v>
      </c>
      <c r="AD393" s="25" t="s">
        <v>453</v>
      </c>
      <c r="AE393" s="25" t="s">
        <v>452</v>
      </c>
      <c r="AF393" s="25" t="s">
        <v>414</v>
      </c>
      <c r="AG393" s="25" t="s">
        <v>460</v>
      </c>
      <c r="AH393" s="25" t="s">
        <v>265</v>
      </c>
      <c r="AI393" s="25" t="s">
        <v>458</v>
      </c>
      <c r="AJ393" s="25" t="s">
        <v>264</v>
      </c>
      <c r="AN393" s="25" t="s">
        <v>450</v>
      </c>
      <c r="AO393" s="25" t="s">
        <v>435</v>
      </c>
      <c r="AP393" s="25" t="s">
        <v>313</v>
      </c>
      <c r="AR393" s="25">
        <v>572</v>
      </c>
      <c r="AS393" s="25">
        <v>0.53700000000000003</v>
      </c>
      <c r="AT393" s="25">
        <v>0.24199999999999999</v>
      </c>
      <c r="AU393" s="25">
        <v>2.3E-2</v>
      </c>
      <c r="BH393" s="25" t="s">
        <v>260</v>
      </c>
      <c r="BI393" s="25">
        <v>1</v>
      </c>
    </row>
    <row r="394" spans="1:61" x14ac:dyDescent="0.55000000000000004">
      <c r="A394" s="25" t="s">
        <v>448</v>
      </c>
      <c r="B394" s="25" t="s">
        <v>447</v>
      </c>
      <c r="C394" s="25" t="s">
        <v>29</v>
      </c>
      <c r="D394" s="25" t="s">
        <v>276</v>
      </c>
      <c r="E394" s="25" t="s">
        <v>276</v>
      </c>
      <c r="F394" s="25" t="s">
        <v>276</v>
      </c>
      <c r="G394" s="25" t="s">
        <v>276</v>
      </c>
      <c r="H394" s="25" t="s">
        <v>278</v>
      </c>
      <c r="J394" s="25" t="s">
        <v>278</v>
      </c>
      <c r="L394" s="25" t="s">
        <v>278</v>
      </c>
      <c r="M394" s="25" t="s">
        <v>276</v>
      </c>
      <c r="N394" s="25" t="s">
        <v>446</v>
      </c>
      <c r="O394" s="25" t="s">
        <v>278</v>
      </c>
      <c r="P394" s="25" t="s">
        <v>445</v>
      </c>
      <c r="Q394" s="25" t="s">
        <v>472</v>
      </c>
      <c r="R394" s="25" t="s">
        <v>97</v>
      </c>
      <c r="T394" s="25" t="s">
        <v>96</v>
      </c>
      <c r="U394" s="25" t="s">
        <v>427</v>
      </c>
      <c r="V394" s="25" t="s">
        <v>455</v>
      </c>
      <c r="W394" s="25" t="s">
        <v>271</v>
      </c>
      <c r="Y394" s="25" t="s">
        <v>9</v>
      </c>
      <c r="Z394" s="25" t="s">
        <v>270</v>
      </c>
      <c r="AA394" s="25" t="s">
        <v>95</v>
      </c>
      <c r="AB394" s="25" t="s">
        <v>95</v>
      </c>
      <c r="AC394" s="25" t="s">
        <v>471</v>
      </c>
      <c r="AD394" s="25" t="s">
        <v>453</v>
      </c>
      <c r="AE394" s="25" t="s">
        <v>452</v>
      </c>
      <c r="AF394" s="25" t="s">
        <v>267</v>
      </c>
      <c r="AG394" s="25" t="s">
        <v>459</v>
      </c>
      <c r="AH394" s="25" t="s">
        <v>265</v>
      </c>
      <c r="AI394" s="25" t="s">
        <v>9</v>
      </c>
      <c r="AJ394" s="25" t="s">
        <v>264</v>
      </c>
      <c r="AN394" s="25" t="s">
        <v>450</v>
      </c>
      <c r="AO394" s="25" t="s">
        <v>435</v>
      </c>
      <c r="AP394" s="25" t="s">
        <v>313</v>
      </c>
      <c r="AR394" s="25">
        <v>573</v>
      </c>
      <c r="AS394" s="25">
        <v>230</v>
      </c>
      <c r="AT394" s="25">
        <v>137</v>
      </c>
      <c r="AU394" s="25">
        <v>1.96</v>
      </c>
      <c r="BH394" s="25" t="s">
        <v>260</v>
      </c>
      <c r="BI394" s="25">
        <v>1</v>
      </c>
    </row>
    <row r="395" spans="1:61" x14ac:dyDescent="0.55000000000000004">
      <c r="A395" s="25" t="s">
        <v>448</v>
      </c>
      <c r="B395" s="25" t="s">
        <v>447</v>
      </c>
      <c r="C395" s="25" t="s">
        <v>29</v>
      </c>
      <c r="D395" s="25" t="s">
        <v>276</v>
      </c>
      <c r="E395" s="25" t="s">
        <v>276</v>
      </c>
      <c r="F395" s="25" t="s">
        <v>276</v>
      </c>
      <c r="G395" s="25" t="s">
        <v>276</v>
      </c>
      <c r="H395" s="25" t="s">
        <v>278</v>
      </c>
      <c r="J395" s="25" t="s">
        <v>278</v>
      </c>
      <c r="L395" s="25" t="s">
        <v>278</v>
      </c>
      <c r="M395" s="25" t="s">
        <v>276</v>
      </c>
      <c r="N395" s="25" t="s">
        <v>446</v>
      </c>
      <c r="O395" s="25" t="s">
        <v>278</v>
      </c>
      <c r="P395" s="25" t="s">
        <v>445</v>
      </c>
      <c r="Q395" s="25" t="s">
        <v>472</v>
      </c>
      <c r="R395" s="25" t="s">
        <v>97</v>
      </c>
      <c r="T395" s="25" t="s">
        <v>96</v>
      </c>
      <c r="U395" s="25" t="s">
        <v>427</v>
      </c>
      <c r="V395" s="25" t="s">
        <v>455</v>
      </c>
      <c r="W395" s="25" t="s">
        <v>271</v>
      </c>
      <c r="Y395" s="25" t="s">
        <v>9</v>
      </c>
      <c r="Z395" s="25" t="s">
        <v>270</v>
      </c>
      <c r="AA395" s="25" t="s">
        <v>95</v>
      </c>
      <c r="AB395" s="25" t="s">
        <v>95</v>
      </c>
      <c r="AC395" s="25" t="s">
        <v>471</v>
      </c>
      <c r="AD395" s="25" t="s">
        <v>453</v>
      </c>
      <c r="AE395" s="25" t="s">
        <v>452</v>
      </c>
      <c r="AF395" s="25" t="s">
        <v>300</v>
      </c>
      <c r="AG395" s="25" t="s">
        <v>350</v>
      </c>
      <c r="AH395" s="25" t="s">
        <v>265</v>
      </c>
      <c r="AI395" s="25" t="s">
        <v>458</v>
      </c>
      <c r="AJ395" s="25" t="s">
        <v>264</v>
      </c>
      <c r="AN395" s="25" t="s">
        <v>450</v>
      </c>
      <c r="AO395" s="25" t="s">
        <v>435</v>
      </c>
      <c r="AP395" s="25" t="s">
        <v>313</v>
      </c>
      <c r="AR395" s="25">
        <v>574</v>
      </c>
      <c r="AS395" s="25">
        <v>0.183</v>
      </c>
      <c r="AT395" s="25">
        <v>6.9000000000000006E-2</v>
      </c>
      <c r="AU395" s="25">
        <v>2.7E-2</v>
      </c>
      <c r="BH395" s="25" t="s">
        <v>260</v>
      </c>
      <c r="BI395" s="25">
        <v>1</v>
      </c>
    </row>
    <row r="396" spans="1:61" x14ac:dyDescent="0.55000000000000004">
      <c r="A396" s="25" t="s">
        <v>448</v>
      </c>
      <c r="B396" s="25" t="s">
        <v>447</v>
      </c>
      <c r="C396" s="25" t="s">
        <v>29</v>
      </c>
      <c r="D396" s="25" t="s">
        <v>276</v>
      </c>
      <c r="E396" s="25" t="s">
        <v>276</v>
      </c>
      <c r="F396" s="25" t="s">
        <v>276</v>
      </c>
      <c r="G396" s="25" t="s">
        <v>276</v>
      </c>
      <c r="H396" s="25" t="s">
        <v>278</v>
      </c>
      <c r="J396" s="25" t="s">
        <v>278</v>
      </c>
      <c r="L396" s="25" t="s">
        <v>278</v>
      </c>
      <c r="M396" s="25" t="s">
        <v>276</v>
      </c>
      <c r="N396" s="25" t="s">
        <v>446</v>
      </c>
      <c r="O396" s="25" t="s">
        <v>278</v>
      </c>
      <c r="P396" s="25" t="s">
        <v>445</v>
      </c>
      <c r="Q396" s="25" t="s">
        <v>472</v>
      </c>
      <c r="R396" s="25" t="s">
        <v>97</v>
      </c>
      <c r="T396" s="25" t="s">
        <v>96</v>
      </c>
      <c r="U396" s="25" t="s">
        <v>427</v>
      </c>
      <c r="V396" s="25" t="s">
        <v>455</v>
      </c>
      <c r="W396" s="25" t="s">
        <v>271</v>
      </c>
      <c r="Y396" s="25" t="s">
        <v>9</v>
      </c>
      <c r="Z396" s="25" t="s">
        <v>270</v>
      </c>
      <c r="AA396" s="25" t="s">
        <v>95</v>
      </c>
      <c r="AB396" s="25" t="s">
        <v>95</v>
      </c>
      <c r="AC396" s="25" t="s">
        <v>471</v>
      </c>
      <c r="AD396" s="25" t="s">
        <v>453</v>
      </c>
      <c r="AE396" s="25" t="s">
        <v>452</v>
      </c>
      <c r="AF396" s="25" t="s">
        <v>339</v>
      </c>
      <c r="AG396" s="25" t="s">
        <v>338</v>
      </c>
      <c r="AH396" s="25" t="s">
        <v>265</v>
      </c>
      <c r="AI396" s="25" t="s">
        <v>451</v>
      </c>
      <c r="AJ396" s="25" t="s">
        <v>264</v>
      </c>
      <c r="AN396" s="25" t="s">
        <v>450</v>
      </c>
      <c r="AO396" s="25" t="s">
        <v>435</v>
      </c>
      <c r="AP396" s="25" t="s">
        <v>313</v>
      </c>
      <c r="AR396" s="25">
        <v>575</v>
      </c>
      <c r="AS396" s="25">
        <v>2.7E-2</v>
      </c>
      <c r="AT396" s="25">
        <v>1.2E-2</v>
      </c>
      <c r="AU396" s="25">
        <v>6.0000000000000001E-3</v>
      </c>
      <c r="BH396" s="25" t="s">
        <v>260</v>
      </c>
      <c r="BI396" s="25">
        <v>1</v>
      </c>
    </row>
    <row r="397" spans="1:61" x14ac:dyDescent="0.55000000000000004">
      <c r="A397" s="25" t="s">
        <v>448</v>
      </c>
      <c r="B397" s="25" t="s">
        <v>447</v>
      </c>
      <c r="C397" s="25" t="s">
        <v>29</v>
      </c>
      <c r="D397" s="25" t="s">
        <v>276</v>
      </c>
      <c r="E397" s="25" t="s">
        <v>276</v>
      </c>
      <c r="F397" s="25" t="s">
        <v>276</v>
      </c>
      <c r="G397" s="25" t="s">
        <v>276</v>
      </c>
      <c r="H397" s="25" t="s">
        <v>278</v>
      </c>
      <c r="J397" s="25" t="s">
        <v>278</v>
      </c>
      <c r="L397" s="25" t="s">
        <v>278</v>
      </c>
      <c r="M397" s="25" t="s">
        <v>276</v>
      </c>
      <c r="N397" s="25" t="s">
        <v>446</v>
      </c>
      <c r="O397" s="25" t="s">
        <v>278</v>
      </c>
      <c r="P397" s="25" t="s">
        <v>445</v>
      </c>
      <c r="Q397" s="25" t="s">
        <v>470</v>
      </c>
      <c r="R397" s="25" t="s">
        <v>97</v>
      </c>
      <c r="T397" s="25" t="s">
        <v>96</v>
      </c>
      <c r="U397" s="25" t="s">
        <v>427</v>
      </c>
      <c r="V397" s="25" t="s">
        <v>455</v>
      </c>
      <c r="W397" s="25" t="s">
        <v>271</v>
      </c>
      <c r="Y397" s="25" t="s">
        <v>9</v>
      </c>
      <c r="Z397" s="25" t="s">
        <v>270</v>
      </c>
      <c r="AA397" s="25" t="s">
        <v>24</v>
      </c>
      <c r="AB397" s="25" t="s">
        <v>24</v>
      </c>
      <c r="AC397" s="25" t="s">
        <v>469</v>
      </c>
      <c r="AD397" s="25" t="s">
        <v>453</v>
      </c>
      <c r="AE397" s="25" t="s">
        <v>452</v>
      </c>
      <c r="AF397" s="25" t="s">
        <v>283</v>
      </c>
      <c r="AG397" s="25" t="s">
        <v>461</v>
      </c>
      <c r="AH397" s="25" t="s">
        <v>265</v>
      </c>
      <c r="AI397" s="25" t="s">
        <v>458</v>
      </c>
      <c r="AJ397" s="25" t="s">
        <v>264</v>
      </c>
      <c r="AN397" s="25" t="s">
        <v>450</v>
      </c>
      <c r="AO397" s="25" t="s">
        <v>435</v>
      </c>
      <c r="AP397" s="25" t="s">
        <v>464</v>
      </c>
      <c r="AR397" s="25">
        <v>576</v>
      </c>
      <c r="AS397" s="25">
        <v>0.33</v>
      </c>
      <c r="AT397" s="25">
        <v>0.156</v>
      </c>
      <c r="AU397" s="25">
        <v>6.6000000000000003E-2</v>
      </c>
      <c r="BH397" s="25" t="s">
        <v>260</v>
      </c>
      <c r="BI397" s="25">
        <v>1</v>
      </c>
    </row>
    <row r="398" spans="1:61" x14ac:dyDescent="0.55000000000000004">
      <c r="A398" s="25" t="s">
        <v>448</v>
      </c>
      <c r="B398" s="25" t="s">
        <v>447</v>
      </c>
      <c r="C398" s="25" t="s">
        <v>29</v>
      </c>
      <c r="D398" s="25" t="s">
        <v>276</v>
      </c>
      <c r="E398" s="25" t="s">
        <v>276</v>
      </c>
      <c r="F398" s="25" t="s">
        <v>276</v>
      </c>
      <c r="G398" s="25" t="s">
        <v>276</v>
      </c>
      <c r="H398" s="25" t="s">
        <v>278</v>
      </c>
      <c r="J398" s="25" t="s">
        <v>278</v>
      </c>
      <c r="L398" s="25" t="s">
        <v>278</v>
      </c>
      <c r="M398" s="25" t="s">
        <v>276</v>
      </c>
      <c r="N398" s="25" t="s">
        <v>446</v>
      </c>
      <c r="O398" s="25" t="s">
        <v>278</v>
      </c>
      <c r="P398" s="25" t="s">
        <v>445</v>
      </c>
      <c r="Q398" s="25" t="s">
        <v>470</v>
      </c>
      <c r="R398" s="25" t="s">
        <v>97</v>
      </c>
      <c r="T398" s="25" t="s">
        <v>96</v>
      </c>
      <c r="U398" s="25" t="s">
        <v>427</v>
      </c>
      <c r="V398" s="25" t="s">
        <v>455</v>
      </c>
      <c r="W398" s="25" t="s">
        <v>271</v>
      </c>
      <c r="Y398" s="25" t="s">
        <v>9</v>
      </c>
      <c r="Z398" s="25" t="s">
        <v>270</v>
      </c>
      <c r="AA398" s="25" t="s">
        <v>24</v>
      </c>
      <c r="AB398" s="25" t="s">
        <v>24</v>
      </c>
      <c r="AC398" s="25" t="s">
        <v>469</v>
      </c>
      <c r="AD398" s="25" t="s">
        <v>453</v>
      </c>
      <c r="AE398" s="25" t="s">
        <v>452</v>
      </c>
      <c r="AF398" s="25" t="s">
        <v>414</v>
      </c>
      <c r="AG398" s="25" t="s">
        <v>460</v>
      </c>
      <c r="AH398" s="25" t="s">
        <v>265</v>
      </c>
      <c r="AI398" s="25" t="s">
        <v>458</v>
      </c>
      <c r="AJ398" s="25" t="s">
        <v>264</v>
      </c>
      <c r="AN398" s="25" t="s">
        <v>450</v>
      </c>
      <c r="AO398" s="25" t="s">
        <v>435</v>
      </c>
      <c r="AP398" s="25" t="s">
        <v>464</v>
      </c>
      <c r="AR398" s="25">
        <v>577</v>
      </c>
      <c r="AS398" s="25">
        <v>1.56</v>
      </c>
      <c r="AT398" s="25">
        <v>0.64500000000000002</v>
      </c>
      <c r="AU398" s="25">
        <v>8.2000000000000003E-2</v>
      </c>
      <c r="BH398" s="25" t="s">
        <v>260</v>
      </c>
      <c r="BI398" s="25">
        <v>1</v>
      </c>
    </row>
    <row r="399" spans="1:61" x14ac:dyDescent="0.55000000000000004">
      <c r="A399" s="25" t="s">
        <v>448</v>
      </c>
      <c r="B399" s="25" t="s">
        <v>447</v>
      </c>
      <c r="C399" s="25" t="s">
        <v>29</v>
      </c>
      <c r="D399" s="25" t="s">
        <v>276</v>
      </c>
      <c r="E399" s="25" t="s">
        <v>276</v>
      </c>
      <c r="F399" s="25" t="s">
        <v>276</v>
      </c>
      <c r="G399" s="25" t="s">
        <v>276</v>
      </c>
      <c r="H399" s="25" t="s">
        <v>278</v>
      </c>
      <c r="J399" s="25" t="s">
        <v>278</v>
      </c>
      <c r="L399" s="25" t="s">
        <v>278</v>
      </c>
      <c r="M399" s="25" t="s">
        <v>276</v>
      </c>
      <c r="N399" s="25" t="s">
        <v>446</v>
      </c>
      <c r="O399" s="25" t="s">
        <v>278</v>
      </c>
      <c r="P399" s="25" t="s">
        <v>445</v>
      </c>
      <c r="Q399" s="25" t="s">
        <v>470</v>
      </c>
      <c r="R399" s="25" t="s">
        <v>97</v>
      </c>
      <c r="T399" s="25" t="s">
        <v>96</v>
      </c>
      <c r="U399" s="25" t="s">
        <v>427</v>
      </c>
      <c r="V399" s="25" t="s">
        <v>455</v>
      </c>
      <c r="W399" s="25" t="s">
        <v>271</v>
      </c>
      <c r="Y399" s="25" t="s">
        <v>9</v>
      </c>
      <c r="Z399" s="25" t="s">
        <v>270</v>
      </c>
      <c r="AA399" s="25" t="s">
        <v>24</v>
      </c>
      <c r="AB399" s="25" t="s">
        <v>24</v>
      </c>
      <c r="AC399" s="25" t="s">
        <v>469</v>
      </c>
      <c r="AD399" s="25" t="s">
        <v>453</v>
      </c>
      <c r="AE399" s="25" t="s">
        <v>452</v>
      </c>
      <c r="AF399" s="25" t="s">
        <v>267</v>
      </c>
      <c r="AG399" s="25" t="s">
        <v>459</v>
      </c>
      <c r="AH399" s="25" t="s">
        <v>265</v>
      </c>
      <c r="AI399" s="25" t="s">
        <v>9</v>
      </c>
      <c r="AJ399" s="25" t="s">
        <v>264</v>
      </c>
      <c r="AN399" s="25" t="s">
        <v>450</v>
      </c>
      <c r="AO399" s="25" t="s">
        <v>435</v>
      </c>
      <c r="AP399" s="25" t="s">
        <v>464</v>
      </c>
      <c r="AR399" s="25">
        <v>578</v>
      </c>
      <c r="AS399" s="25">
        <v>16.399999999999999</v>
      </c>
      <c r="AT399" s="25">
        <v>8.93</v>
      </c>
      <c r="AU399" s="25">
        <v>3.21</v>
      </c>
      <c r="BH399" s="25" t="s">
        <v>260</v>
      </c>
      <c r="BI399" s="25">
        <v>1</v>
      </c>
    </row>
    <row r="400" spans="1:61" x14ac:dyDescent="0.55000000000000004">
      <c r="A400" s="25" t="s">
        <v>448</v>
      </c>
      <c r="B400" s="25" t="s">
        <v>447</v>
      </c>
      <c r="C400" s="25" t="s">
        <v>29</v>
      </c>
      <c r="D400" s="25" t="s">
        <v>276</v>
      </c>
      <c r="E400" s="25" t="s">
        <v>276</v>
      </c>
      <c r="F400" s="25" t="s">
        <v>276</v>
      </c>
      <c r="G400" s="25" t="s">
        <v>276</v>
      </c>
      <c r="H400" s="25" t="s">
        <v>278</v>
      </c>
      <c r="J400" s="25" t="s">
        <v>278</v>
      </c>
      <c r="L400" s="25" t="s">
        <v>278</v>
      </c>
      <c r="M400" s="25" t="s">
        <v>276</v>
      </c>
      <c r="N400" s="25" t="s">
        <v>446</v>
      </c>
      <c r="O400" s="25" t="s">
        <v>278</v>
      </c>
      <c r="P400" s="25" t="s">
        <v>445</v>
      </c>
      <c r="Q400" s="25" t="s">
        <v>470</v>
      </c>
      <c r="R400" s="25" t="s">
        <v>97</v>
      </c>
      <c r="T400" s="25" t="s">
        <v>96</v>
      </c>
      <c r="U400" s="25" t="s">
        <v>427</v>
      </c>
      <c r="V400" s="25" t="s">
        <v>455</v>
      </c>
      <c r="W400" s="25" t="s">
        <v>271</v>
      </c>
      <c r="Y400" s="25" t="s">
        <v>9</v>
      </c>
      <c r="Z400" s="25" t="s">
        <v>270</v>
      </c>
      <c r="AA400" s="25" t="s">
        <v>24</v>
      </c>
      <c r="AB400" s="25" t="s">
        <v>24</v>
      </c>
      <c r="AC400" s="25" t="s">
        <v>469</v>
      </c>
      <c r="AD400" s="25" t="s">
        <v>453</v>
      </c>
      <c r="AE400" s="25" t="s">
        <v>452</v>
      </c>
      <c r="AF400" s="25" t="s">
        <v>300</v>
      </c>
      <c r="AG400" s="25" t="s">
        <v>350</v>
      </c>
      <c r="AH400" s="25" t="s">
        <v>265</v>
      </c>
      <c r="AI400" s="25" t="s">
        <v>458</v>
      </c>
      <c r="AJ400" s="25" t="s">
        <v>264</v>
      </c>
      <c r="AN400" s="25" t="s">
        <v>450</v>
      </c>
      <c r="AO400" s="25" t="s">
        <v>435</v>
      </c>
      <c r="AP400" s="25" t="s">
        <v>464</v>
      </c>
      <c r="AR400" s="25">
        <v>580</v>
      </c>
      <c r="AS400" s="25">
        <v>4.0000000000000001E-3</v>
      </c>
      <c r="AT400" s="25">
        <v>4.0000000000000001E-3</v>
      </c>
      <c r="AU400" s="25">
        <v>3.0000000000000001E-3</v>
      </c>
      <c r="BH400" s="25" t="s">
        <v>260</v>
      </c>
      <c r="BI400" s="25">
        <v>1</v>
      </c>
    </row>
    <row r="401" spans="1:61" x14ac:dyDescent="0.55000000000000004">
      <c r="A401" s="25" t="s">
        <v>448</v>
      </c>
      <c r="B401" s="25" t="s">
        <v>447</v>
      </c>
      <c r="C401" s="25" t="s">
        <v>29</v>
      </c>
      <c r="D401" s="25" t="s">
        <v>276</v>
      </c>
      <c r="E401" s="25" t="s">
        <v>276</v>
      </c>
      <c r="F401" s="25" t="s">
        <v>276</v>
      </c>
      <c r="G401" s="25" t="s">
        <v>276</v>
      </c>
      <c r="H401" s="25" t="s">
        <v>278</v>
      </c>
      <c r="J401" s="25" t="s">
        <v>278</v>
      </c>
      <c r="L401" s="25" t="s">
        <v>278</v>
      </c>
      <c r="M401" s="25" t="s">
        <v>276</v>
      </c>
      <c r="N401" s="25" t="s">
        <v>446</v>
      </c>
      <c r="O401" s="25" t="s">
        <v>278</v>
      </c>
      <c r="P401" s="25" t="s">
        <v>445</v>
      </c>
      <c r="Q401" s="25" t="s">
        <v>470</v>
      </c>
      <c r="R401" s="25" t="s">
        <v>97</v>
      </c>
      <c r="T401" s="25" t="s">
        <v>96</v>
      </c>
      <c r="U401" s="25" t="s">
        <v>427</v>
      </c>
      <c r="V401" s="25" t="s">
        <v>455</v>
      </c>
      <c r="W401" s="25" t="s">
        <v>271</v>
      </c>
      <c r="Y401" s="25" t="s">
        <v>9</v>
      </c>
      <c r="Z401" s="25" t="s">
        <v>270</v>
      </c>
      <c r="AA401" s="25" t="s">
        <v>24</v>
      </c>
      <c r="AB401" s="25" t="s">
        <v>24</v>
      </c>
      <c r="AC401" s="25" t="s">
        <v>469</v>
      </c>
      <c r="AD401" s="25" t="s">
        <v>453</v>
      </c>
      <c r="AE401" s="25" t="s">
        <v>452</v>
      </c>
      <c r="AF401" s="25" t="s">
        <v>339</v>
      </c>
      <c r="AG401" s="25" t="s">
        <v>338</v>
      </c>
      <c r="AH401" s="25" t="s">
        <v>265</v>
      </c>
      <c r="AI401" s="25" t="s">
        <v>451</v>
      </c>
      <c r="AJ401" s="25" t="s">
        <v>264</v>
      </c>
      <c r="AN401" s="25" t="s">
        <v>450</v>
      </c>
      <c r="AO401" s="25" t="s">
        <v>435</v>
      </c>
      <c r="AP401" s="25" t="s">
        <v>464</v>
      </c>
      <c r="AR401" s="25">
        <v>581</v>
      </c>
      <c r="AS401" s="25">
        <v>3.4000000000000002E-2</v>
      </c>
      <c r="AT401" s="25">
        <v>1.0999999999999999E-2</v>
      </c>
      <c r="AU401" s="25">
        <v>1E-3</v>
      </c>
      <c r="BH401" s="25" t="s">
        <v>260</v>
      </c>
      <c r="BI401" s="25">
        <v>1</v>
      </c>
    </row>
    <row r="402" spans="1:61" x14ac:dyDescent="0.55000000000000004">
      <c r="A402" s="25" t="s">
        <v>448</v>
      </c>
      <c r="B402" s="25" t="s">
        <v>447</v>
      </c>
      <c r="C402" s="25" t="s">
        <v>29</v>
      </c>
      <c r="D402" s="25" t="s">
        <v>276</v>
      </c>
      <c r="E402" s="25" t="s">
        <v>276</v>
      </c>
      <c r="F402" s="25" t="s">
        <v>276</v>
      </c>
      <c r="G402" s="25" t="s">
        <v>276</v>
      </c>
      <c r="H402" s="25" t="s">
        <v>278</v>
      </c>
      <c r="J402" s="25" t="s">
        <v>278</v>
      </c>
      <c r="L402" s="25" t="s">
        <v>278</v>
      </c>
      <c r="M402" s="25" t="s">
        <v>276</v>
      </c>
      <c r="N402" s="25" t="s">
        <v>446</v>
      </c>
      <c r="O402" s="25" t="s">
        <v>278</v>
      </c>
      <c r="P402" s="25" t="s">
        <v>445</v>
      </c>
      <c r="Q402" s="25" t="s">
        <v>470</v>
      </c>
      <c r="R402" s="25" t="s">
        <v>97</v>
      </c>
      <c r="T402" s="25" t="s">
        <v>96</v>
      </c>
      <c r="U402" s="25" t="s">
        <v>427</v>
      </c>
      <c r="V402" s="25" t="s">
        <v>455</v>
      </c>
      <c r="W402" s="25" t="s">
        <v>271</v>
      </c>
      <c r="Y402" s="25" t="s">
        <v>9</v>
      </c>
      <c r="Z402" s="25" t="s">
        <v>270</v>
      </c>
      <c r="AA402" s="25" t="s">
        <v>24</v>
      </c>
      <c r="AB402" s="25" t="s">
        <v>24</v>
      </c>
      <c r="AC402" s="25" t="s">
        <v>469</v>
      </c>
      <c r="AD402" s="25" t="s">
        <v>453</v>
      </c>
      <c r="AE402" s="25" t="s">
        <v>452</v>
      </c>
      <c r="AF402" s="25" t="s">
        <v>352</v>
      </c>
      <c r="AG402" s="25" t="s">
        <v>351</v>
      </c>
      <c r="AH402" s="25" t="s">
        <v>86</v>
      </c>
      <c r="AN402" s="25" t="s">
        <v>449</v>
      </c>
      <c r="AO402" s="25" t="s">
        <v>435</v>
      </c>
      <c r="AP402" s="25" t="s">
        <v>440</v>
      </c>
      <c r="AR402" s="25">
        <v>579</v>
      </c>
      <c r="AS402" s="25">
        <v>0.183</v>
      </c>
      <c r="AT402" s="25">
        <v>9.6000000000000002E-2</v>
      </c>
      <c r="AU402" s="25">
        <v>2.4E-2</v>
      </c>
      <c r="BH402" s="25" t="s">
        <v>260</v>
      </c>
      <c r="BI402" s="25">
        <v>1</v>
      </c>
    </row>
    <row r="403" spans="1:61" x14ac:dyDescent="0.55000000000000004">
      <c r="A403" s="25" t="s">
        <v>448</v>
      </c>
      <c r="B403" s="25" t="s">
        <v>447</v>
      </c>
      <c r="C403" s="25" t="s">
        <v>29</v>
      </c>
      <c r="D403" s="25" t="s">
        <v>276</v>
      </c>
      <c r="E403" s="25" t="s">
        <v>276</v>
      </c>
      <c r="F403" s="25" t="s">
        <v>276</v>
      </c>
      <c r="G403" s="25" t="s">
        <v>276</v>
      </c>
      <c r="H403" s="25" t="s">
        <v>278</v>
      </c>
      <c r="J403" s="25" t="s">
        <v>278</v>
      </c>
      <c r="L403" s="25" t="s">
        <v>278</v>
      </c>
      <c r="M403" s="25" t="s">
        <v>276</v>
      </c>
      <c r="N403" s="25" t="s">
        <v>446</v>
      </c>
      <c r="O403" s="25" t="s">
        <v>278</v>
      </c>
      <c r="P403" s="25" t="s">
        <v>445</v>
      </c>
      <c r="Q403" s="25" t="s">
        <v>468</v>
      </c>
      <c r="R403" s="25" t="s">
        <v>467</v>
      </c>
      <c r="T403" s="25" t="s">
        <v>466</v>
      </c>
      <c r="U403" s="25" t="s">
        <v>427</v>
      </c>
      <c r="V403" s="25" t="s">
        <v>455</v>
      </c>
      <c r="W403" s="25" t="s">
        <v>271</v>
      </c>
      <c r="Y403" s="25" t="s">
        <v>9</v>
      </c>
      <c r="Z403" s="25" t="s">
        <v>270</v>
      </c>
      <c r="AA403" s="25" t="s">
        <v>95</v>
      </c>
      <c r="AB403" s="25" t="s">
        <v>95</v>
      </c>
      <c r="AC403" s="25" t="s">
        <v>465</v>
      </c>
      <c r="AD403" s="25" t="s">
        <v>453</v>
      </c>
      <c r="AE403" s="25" t="s">
        <v>452</v>
      </c>
      <c r="AF403" s="25" t="s">
        <v>339</v>
      </c>
      <c r="AG403" s="25" t="s">
        <v>338</v>
      </c>
      <c r="AH403" s="25" t="s">
        <v>265</v>
      </c>
      <c r="AI403" s="25" t="s">
        <v>451</v>
      </c>
      <c r="AJ403" s="25" t="s">
        <v>264</v>
      </c>
      <c r="AN403" s="25" t="s">
        <v>450</v>
      </c>
      <c r="AO403" s="25" t="s">
        <v>435</v>
      </c>
      <c r="AP403" s="25" t="s">
        <v>368</v>
      </c>
      <c r="AR403" s="25">
        <v>586</v>
      </c>
      <c r="AS403" s="25">
        <v>5.8000000000000003E-2</v>
      </c>
      <c r="AT403" s="25">
        <v>2.1999999999999999E-2</v>
      </c>
      <c r="AU403" s="25">
        <v>1E-3</v>
      </c>
      <c r="BH403" s="25" t="s">
        <v>260</v>
      </c>
      <c r="BI403" s="25">
        <v>1</v>
      </c>
    </row>
    <row r="404" spans="1:61" x14ac:dyDescent="0.55000000000000004">
      <c r="A404" s="25" t="s">
        <v>448</v>
      </c>
      <c r="B404" s="25" t="s">
        <v>447</v>
      </c>
      <c r="C404" s="25" t="s">
        <v>29</v>
      </c>
      <c r="D404" s="25" t="s">
        <v>276</v>
      </c>
      <c r="E404" s="25" t="s">
        <v>276</v>
      </c>
      <c r="F404" s="25" t="s">
        <v>276</v>
      </c>
      <c r="G404" s="25" t="s">
        <v>276</v>
      </c>
      <c r="H404" s="25" t="s">
        <v>278</v>
      </c>
      <c r="J404" s="25" t="s">
        <v>278</v>
      </c>
      <c r="L404" s="25" t="s">
        <v>278</v>
      </c>
      <c r="M404" s="25" t="s">
        <v>276</v>
      </c>
      <c r="N404" s="25" t="s">
        <v>446</v>
      </c>
      <c r="O404" s="25" t="s">
        <v>278</v>
      </c>
      <c r="P404" s="25" t="s">
        <v>445</v>
      </c>
      <c r="Q404" s="25" t="s">
        <v>468</v>
      </c>
      <c r="R404" s="25" t="s">
        <v>467</v>
      </c>
      <c r="T404" s="25" t="s">
        <v>466</v>
      </c>
      <c r="U404" s="25" t="s">
        <v>427</v>
      </c>
      <c r="V404" s="25" t="s">
        <v>455</v>
      </c>
      <c r="W404" s="25" t="s">
        <v>271</v>
      </c>
      <c r="Y404" s="25" t="s">
        <v>9</v>
      </c>
      <c r="Z404" s="25" t="s">
        <v>270</v>
      </c>
      <c r="AA404" s="25" t="s">
        <v>95</v>
      </c>
      <c r="AB404" s="25" t="s">
        <v>95</v>
      </c>
      <c r="AC404" s="25" t="s">
        <v>465</v>
      </c>
      <c r="AD404" s="25" t="s">
        <v>453</v>
      </c>
      <c r="AE404" s="25" t="s">
        <v>452</v>
      </c>
      <c r="AF404" s="25" t="s">
        <v>283</v>
      </c>
      <c r="AG404" s="25" t="s">
        <v>461</v>
      </c>
      <c r="AH404" s="25" t="s">
        <v>265</v>
      </c>
      <c r="AI404" s="25" t="s">
        <v>458</v>
      </c>
      <c r="AJ404" s="25" t="s">
        <v>264</v>
      </c>
      <c r="AN404" s="25" t="s">
        <v>450</v>
      </c>
      <c r="AO404" s="25" t="s">
        <v>435</v>
      </c>
      <c r="AP404" s="25" t="s">
        <v>464</v>
      </c>
      <c r="AR404" s="25">
        <v>582</v>
      </c>
      <c r="AS404" s="25">
        <v>1.96</v>
      </c>
      <c r="AT404" s="25">
        <v>0.55400000000000005</v>
      </c>
      <c r="AU404" s="25">
        <v>5.0999999999999997E-2</v>
      </c>
      <c r="BH404" s="25" t="s">
        <v>260</v>
      </c>
      <c r="BI404" s="25">
        <v>1</v>
      </c>
    </row>
    <row r="405" spans="1:61" x14ac:dyDescent="0.55000000000000004">
      <c r="A405" s="25" t="s">
        <v>448</v>
      </c>
      <c r="B405" s="25" t="s">
        <v>447</v>
      </c>
      <c r="C405" s="25" t="s">
        <v>29</v>
      </c>
      <c r="D405" s="25" t="s">
        <v>276</v>
      </c>
      <c r="E405" s="25" t="s">
        <v>276</v>
      </c>
      <c r="F405" s="25" t="s">
        <v>276</v>
      </c>
      <c r="G405" s="25" t="s">
        <v>276</v>
      </c>
      <c r="H405" s="25" t="s">
        <v>278</v>
      </c>
      <c r="J405" s="25" t="s">
        <v>278</v>
      </c>
      <c r="L405" s="25" t="s">
        <v>278</v>
      </c>
      <c r="M405" s="25" t="s">
        <v>276</v>
      </c>
      <c r="N405" s="25" t="s">
        <v>446</v>
      </c>
      <c r="O405" s="25" t="s">
        <v>278</v>
      </c>
      <c r="P405" s="25" t="s">
        <v>445</v>
      </c>
      <c r="Q405" s="25" t="s">
        <v>468</v>
      </c>
      <c r="R405" s="25" t="s">
        <v>467</v>
      </c>
      <c r="T405" s="25" t="s">
        <v>466</v>
      </c>
      <c r="U405" s="25" t="s">
        <v>427</v>
      </c>
      <c r="V405" s="25" t="s">
        <v>455</v>
      </c>
      <c r="W405" s="25" t="s">
        <v>271</v>
      </c>
      <c r="Y405" s="25" t="s">
        <v>9</v>
      </c>
      <c r="Z405" s="25" t="s">
        <v>270</v>
      </c>
      <c r="AA405" s="25" t="s">
        <v>95</v>
      </c>
      <c r="AB405" s="25" t="s">
        <v>95</v>
      </c>
      <c r="AC405" s="25" t="s">
        <v>465</v>
      </c>
      <c r="AD405" s="25" t="s">
        <v>453</v>
      </c>
      <c r="AE405" s="25" t="s">
        <v>452</v>
      </c>
      <c r="AF405" s="25" t="s">
        <v>414</v>
      </c>
      <c r="AG405" s="25" t="s">
        <v>460</v>
      </c>
      <c r="AH405" s="25" t="s">
        <v>265</v>
      </c>
      <c r="AI405" s="25" t="s">
        <v>458</v>
      </c>
      <c r="AJ405" s="25" t="s">
        <v>264</v>
      </c>
      <c r="AN405" s="25" t="s">
        <v>450</v>
      </c>
      <c r="AO405" s="25" t="s">
        <v>435</v>
      </c>
      <c r="AP405" s="25" t="s">
        <v>464</v>
      </c>
      <c r="AR405" s="25">
        <v>583</v>
      </c>
      <c r="AS405" s="25">
        <v>0.56100000000000005</v>
      </c>
      <c r="AT405" s="25">
        <v>0.216</v>
      </c>
      <c r="AU405" s="25">
        <v>2.5000000000000001E-2</v>
      </c>
      <c r="BH405" s="25" t="s">
        <v>260</v>
      </c>
      <c r="BI405" s="25">
        <v>1</v>
      </c>
    </row>
    <row r="406" spans="1:61" x14ac:dyDescent="0.55000000000000004">
      <c r="A406" s="25" t="s">
        <v>448</v>
      </c>
      <c r="B406" s="25" t="s">
        <v>447</v>
      </c>
      <c r="C406" s="25" t="s">
        <v>29</v>
      </c>
      <c r="D406" s="25" t="s">
        <v>276</v>
      </c>
      <c r="E406" s="25" t="s">
        <v>276</v>
      </c>
      <c r="F406" s="25" t="s">
        <v>276</v>
      </c>
      <c r="G406" s="25" t="s">
        <v>276</v>
      </c>
      <c r="H406" s="25" t="s">
        <v>278</v>
      </c>
      <c r="J406" s="25" t="s">
        <v>278</v>
      </c>
      <c r="L406" s="25" t="s">
        <v>278</v>
      </c>
      <c r="M406" s="25" t="s">
        <v>276</v>
      </c>
      <c r="N406" s="25" t="s">
        <v>446</v>
      </c>
      <c r="O406" s="25" t="s">
        <v>278</v>
      </c>
      <c r="P406" s="25" t="s">
        <v>445</v>
      </c>
      <c r="Q406" s="25" t="s">
        <v>468</v>
      </c>
      <c r="R406" s="25" t="s">
        <v>467</v>
      </c>
      <c r="T406" s="25" t="s">
        <v>466</v>
      </c>
      <c r="U406" s="25" t="s">
        <v>427</v>
      </c>
      <c r="V406" s="25" t="s">
        <v>455</v>
      </c>
      <c r="W406" s="25" t="s">
        <v>271</v>
      </c>
      <c r="Y406" s="25" t="s">
        <v>9</v>
      </c>
      <c r="Z406" s="25" t="s">
        <v>270</v>
      </c>
      <c r="AA406" s="25" t="s">
        <v>95</v>
      </c>
      <c r="AB406" s="25" t="s">
        <v>95</v>
      </c>
      <c r="AC406" s="25" t="s">
        <v>465</v>
      </c>
      <c r="AD406" s="25" t="s">
        <v>453</v>
      </c>
      <c r="AE406" s="25" t="s">
        <v>452</v>
      </c>
      <c r="AF406" s="25" t="s">
        <v>267</v>
      </c>
      <c r="AG406" s="25" t="s">
        <v>459</v>
      </c>
      <c r="AH406" s="25" t="s">
        <v>265</v>
      </c>
      <c r="AI406" s="25" t="s">
        <v>9</v>
      </c>
      <c r="AJ406" s="25" t="s">
        <v>264</v>
      </c>
      <c r="AN406" s="25" t="s">
        <v>450</v>
      </c>
      <c r="AO406" s="25" t="s">
        <v>435</v>
      </c>
      <c r="AP406" s="25" t="s">
        <v>464</v>
      </c>
      <c r="AR406" s="25">
        <v>584</v>
      </c>
      <c r="AS406" s="25">
        <v>255</v>
      </c>
      <c r="AT406" s="25">
        <v>147</v>
      </c>
      <c r="AU406" s="25">
        <v>2.31</v>
      </c>
      <c r="BH406" s="25" t="s">
        <v>260</v>
      </c>
      <c r="BI406" s="25">
        <v>1</v>
      </c>
    </row>
    <row r="407" spans="1:61" x14ac:dyDescent="0.55000000000000004">
      <c r="A407" s="25" t="s">
        <v>448</v>
      </c>
      <c r="B407" s="25" t="s">
        <v>447</v>
      </c>
      <c r="C407" s="25" t="s">
        <v>29</v>
      </c>
      <c r="D407" s="25" t="s">
        <v>276</v>
      </c>
      <c r="E407" s="25" t="s">
        <v>276</v>
      </c>
      <c r="F407" s="25" t="s">
        <v>276</v>
      </c>
      <c r="G407" s="25" t="s">
        <v>276</v>
      </c>
      <c r="H407" s="25" t="s">
        <v>278</v>
      </c>
      <c r="J407" s="25" t="s">
        <v>278</v>
      </c>
      <c r="L407" s="25" t="s">
        <v>278</v>
      </c>
      <c r="M407" s="25" t="s">
        <v>276</v>
      </c>
      <c r="N407" s="25" t="s">
        <v>446</v>
      </c>
      <c r="O407" s="25" t="s">
        <v>278</v>
      </c>
      <c r="P407" s="25" t="s">
        <v>445</v>
      </c>
      <c r="Q407" s="25" t="s">
        <v>468</v>
      </c>
      <c r="R407" s="25" t="s">
        <v>467</v>
      </c>
      <c r="T407" s="25" t="s">
        <v>466</v>
      </c>
      <c r="U407" s="25" t="s">
        <v>427</v>
      </c>
      <c r="V407" s="25" t="s">
        <v>455</v>
      </c>
      <c r="W407" s="25" t="s">
        <v>271</v>
      </c>
      <c r="Y407" s="25" t="s">
        <v>9</v>
      </c>
      <c r="Z407" s="25" t="s">
        <v>270</v>
      </c>
      <c r="AA407" s="25" t="s">
        <v>95</v>
      </c>
      <c r="AB407" s="25" t="s">
        <v>95</v>
      </c>
      <c r="AC407" s="25" t="s">
        <v>465</v>
      </c>
      <c r="AD407" s="25" t="s">
        <v>453</v>
      </c>
      <c r="AE407" s="25" t="s">
        <v>452</v>
      </c>
      <c r="AF407" s="25" t="s">
        <v>300</v>
      </c>
      <c r="AG407" s="25" t="s">
        <v>350</v>
      </c>
      <c r="AH407" s="25" t="s">
        <v>265</v>
      </c>
      <c r="AI407" s="25" t="s">
        <v>458</v>
      </c>
      <c r="AJ407" s="25" t="s">
        <v>264</v>
      </c>
      <c r="AN407" s="25" t="s">
        <v>450</v>
      </c>
      <c r="AO407" s="25" t="s">
        <v>435</v>
      </c>
      <c r="AP407" s="25" t="s">
        <v>464</v>
      </c>
      <c r="AR407" s="25">
        <v>585</v>
      </c>
      <c r="AS407" s="25">
        <v>0.26200000000000001</v>
      </c>
      <c r="AT407" s="25">
        <v>0.128</v>
      </c>
      <c r="AU407" s="25">
        <v>1.9E-2</v>
      </c>
      <c r="BH407" s="25" t="s">
        <v>260</v>
      </c>
      <c r="BI407" s="25">
        <v>1</v>
      </c>
    </row>
    <row r="408" spans="1:61" x14ac:dyDescent="0.55000000000000004">
      <c r="A408" s="25" t="s">
        <v>448</v>
      </c>
      <c r="B408" s="25" t="s">
        <v>447</v>
      </c>
      <c r="C408" s="25" t="s">
        <v>29</v>
      </c>
      <c r="D408" s="25" t="s">
        <v>276</v>
      </c>
      <c r="E408" s="25" t="s">
        <v>276</v>
      </c>
      <c r="F408" s="25" t="s">
        <v>276</v>
      </c>
      <c r="G408" s="25" t="s">
        <v>276</v>
      </c>
      <c r="H408" s="25" t="s">
        <v>278</v>
      </c>
      <c r="J408" s="25" t="s">
        <v>278</v>
      </c>
      <c r="L408" s="25" t="s">
        <v>278</v>
      </c>
      <c r="M408" s="25" t="s">
        <v>276</v>
      </c>
      <c r="N408" s="25" t="s">
        <v>446</v>
      </c>
      <c r="O408" s="25" t="s">
        <v>278</v>
      </c>
      <c r="P408" s="25" t="s">
        <v>445</v>
      </c>
      <c r="Q408" s="25" t="s">
        <v>463</v>
      </c>
      <c r="R408" s="25" t="s">
        <v>456</v>
      </c>
      <c r="T408" s="25" t="s">
        <v>71</v>
      </c>
      <c r="U408" s="25" t="s">
        <v>427</v>
      </c>
      <c r="V408" s="25" t="s">
        <v>455</v>
      </c>
      <c r="W408" s="25" t="s">
        <v>271</v>
      </c>
      <c r="Y408" s="25" t="s">
        <v>9</v>
      </c>
      <c r="Z408" s="25" t="s">
        <v>270</v>
      </c>
      <c r="AA408" s="25" t="s">
        <v>95</v>
      </c>
      <c r="AB408" s="25" t="s">
        <v>95</v>
      </c>
      <c r="AC408" s="25" t="s">
        <v>462</v>
      </c>
      <c r="AD408" s="25" t="s">
        <v>453</v>
      </c>
      <c r="AE408" s="25" t="s">
        <v>452</v>
      </c>
      <c r="AF408" s="25" t="s">
        <v>283</v>
      </c>
      <c r="AG408" s="25" t="s">
        <v>461</v>
      </c>
      <c r="AH408" s="25" t="s">
        <v>265</v>
      </c>
      <c r="AI408" s="25" t="s">
        <v>458</v>
      </c>
      <c r="AJ408" s="25" t="s">
        <v>264</v>
      </c>
      <c r="AN408" s="25" t="s">
        <v>450</v>
      </c>
      <c r="AO408" s="25" t="s">
        <v>435</v>
      </c>
      <c r="AP408" s="25" t="s">
        <v>368</v>
      </c>
      <c r="AR408" s="25">
        <v>587</v>
      </c>
      <c r="AS408" s="25">
        <v>0.29199999999999998</v>
      </c>
      <c r="AT408" s="25">
        <v>7.4999999999999997E-2</v>
      </c>
      <c r="AU408" s="25">
        <v>2E-3</v>
      </c>
      <c r="BH408" s="25" t="s">
        <v>260</v>
      </c>
      <c r="BI408" s="25">
        <v>1</v>
      </c>
    </row>
    <row r="409" spans="1:61" x14ac:dyDescent="0.55000000000000004">
      <c r="A409" s="25" t="s">
        <v>448</v>
      </c>
      <c r="B409" s="25" t="s">
        <v>447</v>
      </c>
      <c r="C409" s="25" t="s">
        <v>29</v>
      </c>
      <c r="D409" s="25" t="s">
        <v>276</v>
      </c>
      <c r="E409" s="25" t="s">
        <v>276</v>
      </c>
      <c r="F409" s="25" t="s">
        <v>276</v>
      </c>
      <c r="G409" s="25" t="s">
        <v>276</v>
      </c>
      <c r="H409" s="25" t="s">
        <v>278</v>
      </c>
      <c r="J409" s="25" t="s">
        <v>278</v>
      </c>
      <c r="L409" s="25" t="s">
        <v>278</v>
      </c>
      <c r="M409" s="25" t="s">
        <v>276</v>
      </c>
      <c r="N409" s="25" t="s">
        <v>446</v>
      </c>
      <c r="O409" s="25" t="s">
        <v>278</v>
      </c>
      <c r="P409" s="25" t="s">
        <v>445</v>
      </c>
      <c r="Q409" s="25" t="s">
        <v>463</v>
      </c>
      <c r="R409" s="25" t="s">
        <v>456</v>
      </c>
      <c r="T409" s="25" t="s">
        <v>71</v>
      </c>
      <c r="U409" s="25" t="s">
        <v>427</v>
      </c>
      <c r="V409" s="25" t="s">
        <v>455</v>
      </c>
      <c r="W409" s="25" t="s">
        <v>271</v>
      </c>
      <c r="Y409" s="25" t="s">
        <v>9</v>
      </c>
      <c r="Z409" s="25" t="s">
        <v>270</v>
      </c>
      <c r="AA409" s="25" t="s">
        <v>95</v>
      </c>
      <c r="AB409" s="25" t="s">
        <v>95</v>
      </c>
      <c r="AC409" s="25" t="s">
        <v>462</v>
      </c>
      <c r="AD409" s="25" t="s">
        <v>453</v>
      </c>
      <c r="AE409" s="25" t="s">
        <v>452</v>
      </c>
      <c r="AF409" s="25" t="s">
        <v>414</v>
      </c>
      <c r="AG409" s="25" t="s">
        <v>460</v>
      </c>
      <c r="AH409" s="25" t="s">
        <v>265</v>
      </c>
      <c r="AI409" s="25" t="s">
        <v>458</v>
      </c>
      <c r="AJ409" s="25" t="s">
        <v>264</v>
      </c>
      <c r="AN409" s="25" t="s">
        <v>450</v>
      </c>
      <c r="AO409" s="25" t="s">
        <v>435</v>
      </c>
      <c r="AP409" s="25" t="s">
        <v>368</v>
      </c>
      <c r="AR409" s="25">
        <v>588</v>
      </c>
      <c r="AS409" s="25">
        <v>2.4</v>
      </c>
      <c r="AT409" s="25">
        <v>0.61199999999999999</v>
      </c>
      <c r="AU409" s="25">
        <v>1E-3</v>
      </c>
      <c r="BH409" s="25" t="s">
        <v>260</v>
      </c>
      <c r="BI409" s="25">
        <v>1</v>
      </c>
    </row>
    <row r="410" spans="1:61" x14ac:dyDescent="0.55000000000000004">
      <c r="A410" s="25" t="s">
        <v>448</v>
      </c>
      <c r="B410" s="25" t="s">
        <v>447</v>
      </c>
      <c r="C410" s="25" t="s">
        <v>29</v>
      </c>
      <c r="D410" s="25" t="s">
        <v>276</v>
      </c>
      <c r="E410" s="25" t="s">
        <v>276</v>
      </c>
      <c r="F410" s="25" t="s">
        <v>276</v>
      </c>
      <c r="G410" s="25" t="s">
        <v>276</v>
      </c>
      <c r="H410" s="25" t="s">
        <v>278</v>
      </c>
      <c r="J410" s="25" t="s">
        <v>278</v>
      </c>
      <c r="L410" s="25" t="s">
        <v>278</v>
      </c>
      <c r="M410" s="25" t="s">
        <v>276</v>
      </c>
      <c r="N410" s="25" t="s">
        <v>446</v>
      </c>
      <c r="O410" s="25" t="s">
        <v>278</v>
      </c>
      <c r="P410" s="25" t="s">
        <v>445</v>
      </c>
      <c r="Q410" s="25" t="s">
        <v>463</v>
      </c>
      <c r="R410" s="25" t="s">
        <v>456</v>
      </c>
      <c r="T410" s="25" t="s">
        <v>71</v>
      </c>
      <c r="U410" s="25" t="s">
        <v>427</v>
      </c>
      <c r="V410" s="25" t="s">
        <v>455</v>
      </c>
      <c r="W410" s="25" t="s">
        <v>271</v>
      </c>
      <c r="Y410" s="25" t="s">
        <v>9</v>
      </c>
      <c r="Z410" s="25" t="s">
        <v>270</v>
      </c>
      <c r="AA410" s="25" t="s">
        <v>95</v>
      </c>
      <c r="AB410" s="25" t="s">
        <v>95</v>
      </c>
      <c r="AC410" s="25" t="s">
        <v>462</v>
      </c>
      <c r="AD410" s="25" t="s">
        <v>453</v>
      </c>
      <c r="AE410" s="25" t="s">
        <v>452</v>
      </c>
      <c r="AF410" s="25" t="s">
        <v>267</v>
      </c>
      <c r="AG410" s="25" t="s">
        <v>459</v>
      </c>
      <c r="AH410" s="25" t="s">
        <v>265</v>
      </c>
      <c r="AI410" s="25" t="s">
        <v>9</v>
      </c>
      <c r="AJ410" s="25" t="s">
        <v>264</v>
      </c>
      <c r="AN410" s="25" t="s">
        <v>450</v>
      </c>
      <c r="AO410" s="25" t="s">
        <v>435</v>
      </c>
      <c r="AP410" s="25" t="s">
        <v>368</v>
      </c>
      <c r="AR410" s="25">
        <v>589</v>
      </c>
      <c r="AS410" s="25">
        <v>5.23</v>
      </c>
      <c r="AT410" s="25">
        <v>2.93</v>
      </c>
      <c r="AU410" s="25">
        <v>0.83399999999999996</v>
      </c>
      <c r="BH410" s="25" t="s">
        <v>260</v>
      </c>
      <c r="BI410" s="25">
        <v>1</v>
      </c>
    </row>
    <row r="411" spans="1:61" x14ac:dyDescent="0.55000000000000004">
      <c r="A411" s="25" t="s">
        <v>448</v>
      </c>
      <c r="B411" s="25" t="s">
        <v>447</v>
      </c>
      <c r="C411" s="25" t="s">
        <v>29</v>
      </c>
      <c r="D411" s="25" t="s">
        <v>276</v>
      </c>
      <c r="E411" s="25" t="s">
        <v>276</v>
      </c>
      <c r="F411" s="25" t="s">
        <v>276</v>
      </c>
      <c r="G411" s="25" t="s">
        <v>276</v>
      </c>
      <c r="H411" s="25" t="s">
        <v>278</v>
      </c>
      <c r="J411" s="25" t="s">
        <v>278</v>
      </c>
      <c r="L411" s="25" t="s">
        <v>278</v>
      </c>
      <c r="M411" s="25" t="s">
        <v>276</v>
      </c>
      <c r="N411" s="25" t="s">
        <v>446</v>
      </c>
      <c r="O411" s="25" t="s">
        <v>278</v>
      </c>
      <c r="P411" s="25" t="s">
        <v>445</v>
      </c>
      <c r="Q411" s="25" t="s">
        <v>463</v>
      </c>
      <c r="R411" s="25" t="s">
        <v>456</v>
      </c>
      <c r="T411" s="25" t="s">
        <v>71</v>
      </c>
      <c r="U411" s="25" t="s">
        <v>427</v>
      </c>
      <c r="V411" s="25" t="s">
        <v>455</v>
      </c>
      <c r="W411" s="25" t="s">
        <v>271</v>
      </c>
      <c r="Y411" s="25" t="s">
        <v>9</v>
      </c>
      <c r="Z411" s="25" t="s">
        <v>270</v>
      </c>
      <c r="AA411" s="25" t="s">
        <v>95</v>
      </c>
      <c r="AB411" s="25" t="s">
        <v>95</v>
      </c>
      <c r="AC411" s="25" t="s">
        <v>462</v>
      </c>
      <c r="AD411" s="25" t="s">
        <v>453</v>
      </c>
      <c r="AE411" s="25" t="s">
        <v>452</v>
      </c>
      <c r="AF411" s="25" t="s">
        <v>300</v>
      </c>
      <c r="AG411" s="25" t="s">
        <v>350</v>
      </c>
      <c r="AH411" s="25" t="s">
        <v>265</v>
      </c>
      <c r="AI411" s="25" t="s">
        <v>458</v>
      </c>
      <c r="AJ411" s="25" t="s">
        <v>264</v>
      </c>
      <c r="AN411" s="25" t="s">
        <v>450</v>
      </c>
      <c r="AO411" s="25" t="s">
        <v>435</v>
      </c>
      <c r="AP411" s="25" t="s">
        <v>368</v>
      </c>
      <c r="AR411" s="25">
        <v>590</v>
      </c>
      <c r="AS411" s="25">
        <v>0.224</v>
      </c>
      <c r="AT411" s="25">
        <v>0.16900000000000001</v>
      </c>
      <c r="AU411" s="25">
        <v>0.114</v>
      </c>
      <c r="BH411" s="25" t="s">
        <v>260</v>
      </c>
      <c r="BI411" s="25">
        <v>1</v>
      </c>
    </row>
    <row r="412" spans="1:61" x14ac:dyDescent="0.55000000000000004">
      <c r="A412" s="25" t="s">
        <v>448</v>
      </c>
      <c r="B412" s="25" t="s">
        <v>447</v>
      </c>
      <c r="C412" s="25" t="s">
        <v>29</v>
      </c>
      <c r="D412" s="25" t="s">
        <v>276</v>
      </c>
      <c r="E412" s="25" t="s">
        <v>276</v>
      </c>
      <c r="F412" s="25" t="s">
        <v>276</v>
      </c>
      <c r="G412" s="25" t="s">
        <v>276</v>
      </c>
      <c r="H412" s="25" t="s">
        <v>278</v>
      </c>
      <c r="J412" s="25" t="s">
        <v>278</v>
      </c>
      <c r="L412" s="25" t="s">
        <v>278</v>
      </c>
      <c r="M412" s="25" t="s">
        <v>276</v>
      </c>
      <c r="N412" s="25" t="s">
        <v>446</v>
      </c>
      <c r="O412" s="25" t="s">
        <v>278</v>
      </c>
      <c r="P412" s="25" t="s">
        <v>445</v>
      </c>
      <c r="Q412" s="25" t="s">
        <v>463</v>
      </c>
      <c r="R412" s="25" t="s">
        <v>456</v>
      </c>
      <c r="T412" s="25" t="s">
        <v>71</v>
      </c>
      <c r="U412" s="25" t="s">
        <v>427</v>
      </c>
      <c r="V412" s="25" t="s">
        <v>455</v>
      </c>
      <c r="W412" s="25" t="s">
        <v>271</v>
      </c>
      <c r="Y412" s="25" t="s">
        <v>9</v>
      </c>
      <c r="Z412" s="25" t="s">
        <v>270</v>
      </c>
      <c r="AA412" s="25" t="s">
        <v>95</v>
      </c>
      <c r="AB412" s="25" t="s">
        <v>95</v>
      </c>
      <c r="AC412" s="25" t="s">
        <v>462</v>
      </c>
      <c r="AD412" s="25" t="s">
        <v>453</v>
      </c>
      <c r="AE412" s="25" t="s">
        <v>452</v>
      </c>
      <c r="AF412" s="25" t="s">
        <v>339</v>
      </c>
      <c r="AG412" s="25" t="s">
        <v>338</v>
      </c>
      <c r="AH412" s="25" t="s">
        <v>265</v>
      </c>
      <c r="AI412" s="25" t="s">
        <v>451</v>
      </c>
      <c r="AJ412" s="25" t="s">
        <v>264</v>
      </c>
      <c r="AN412" s="25" t="s">
        <v>450</v>
      </c>
      <c r="AO412" s="25" t="s">
        <v>435</v>
      </c>
      <c r="AP412" s="25" t="s">
        <v>368</v>
      </c>
      <c r="AR412" s="25">
        <v>591</v>
      </c>
      <c r="AS412" s="25">
        <v>2.1999999999999999E-2</v>
      </c>
      <c r="AT412" s="25">
        <v>1.7000000000000001E-2</v>
      </c>
      <c r="AU412" s="25">
        <v>1.2E-2</v>
      </c>
      <c r="BH412" s="25" t="s">
        <v>260</v>
      </c>
      <c r="BI412" s="25">
        <v>1</v>
      </c>
    </row>
    <row r="413" spans="1:61" x14ac:dyDescent="0.55000000000000004">
      <c r="A413" s="25" t="s">
        <v>448</v>
      </c>
      <c r="B413" s="25" t="s">
        <v>447</v>
      </c>
      <c r="C413" s="25" t="s">
        <v>29</v>
      </c>
      <c r="D413" s="25" t="s">
        <v>276</v>
      </c>
      <c r="E413" s="25" t="s">
        <v>276</v>
      </c>
      <c r="F413" s="25" t="s">
        <v>276</v>
      </c>
      <c r="G413" s="25" t="s">
        <v>276</v>
      </c>
      <c r="H413" s="25" t="s">
        <v>278</v>
      </c>
      <c r="J413" s="25" t="s">
        <v>278</v>
      </c>
      <c r="L413" s="25" t="s">
        <v>278</v>
      </c>
      <c r="M413" s="25" t="s">
        <v>276</v>
      </c>
      <c r="N413" s="25" t="s">
        <v>446</v>
      </c>
      <c r="O413" s="25" t="s">
        <v>278</v>
      </c>
      <c r="P413" s="25" t="s">
        <v>445</v>
      </c>
      <c r="Q413" s="25" t="s">
        <v>457</v>
      </c>
      <c r="R413" s="25" t="s">
        <v>456</v>
      </c>
      <c r="T413" s="25" t="s">
        <v>71</v>
      </c>
      <c r="U413" s="25" t="s">
        <v>427</v>
      </c>
      <c r="V413" s="25" t="s">
        <v>455</v>
      </c>
      <c r="W413" s="25" t="s">
        <v>271</v>
      </c>
      <c r="Y413" s="25" t="s">
        <v>9</v>
      </c>
      <c r="Z413" s="25" t="s">
        <v>270</v>
      </c>
      <c r="AA413" s="25" t="s">
        <v>114</v>
      </c>
      <c r="AB413" s="25" t="s">
        <v>114</v>
      </c>
      <c r="AC413" s="25" t="s">
        <v>454</v>
      </c>
      <c r="AD413" s="25" t="s">
        <v>453</v>
      </c>
      <c r="AE413" s="25" t="s">
        <v>452</v>
      </c>
      <c r="AF413" s="25" t="s">
        <v>283</v>
      </c>
      <c r="AG413" s="25" t="s">
        <v>461</v>
      </c>
      <c r="AH413" s="25" t="s">
        <v>265</v>
      </c>
      <c r="AI413" s="25" t="s">
        <v>458</v>
      </c>
      <c r="AJ413" s="25" t="s">
        <v>264</v>
      </c>
      <c r="AN413" s="25" t="s">
        <v>450</v>
      </c>
      <c r="AO413" s="25" t="s">
        <v>435</v>
      </c>
      <c r="AP413" s="25" t="s">
        <v>368</v>
      </c>
      <c r="AR413" s="25">
        <v>592</v>
      </c>
      <c r="AS413" s="25">
        <v>0.45200000000000001</v>
      </c>
      <c r="AT413" s="25">
        <v>0.28699999999999998</v>
      </c>
      <c r="AU413" s="25">
        <v>0.09</v>
      </c>
      <c r="BH413" s="25" t="s">
        <v>260</v>
      </c>
      <c r="BI413" s="25">
        <v>1</v>
      </c>
    </row>
    <row r="414" spans="1:61" x14ac:dyDescent="0.55000000000000004">
      <c r="A414" s="25" t="s">
        <v>448</v>
      </c>
      <c r="B414" s="25" t="s">
        <v>447</v>
      </c>
      <c r="C414" s="25" t="s">
        <v>29</v>
      </c>
      <c r="D414" s="25" t="s">
        <v>276</v>
      </c>
      <c r="E414" s="25" t="s">
        <v>276</v>
      </c>
      <c r="F414" s="25" t="s">
        <v>276</v>
      </c>
      <c r="G414" s="25" t="s">
        <v>276</v>
      </c>
      <c r="H414" s="25" t="s">
        <v>278</v>
      </c>
      <c r="J414" s="25" t="s">
        <v>278</v>
      </c>
      <c r="L414" s="25" t="s">
        <v>278</v>
      </c>
      <c r="M414" s="25" t="s">
        <v>276</v>
      </c>
      <c r="N414" s="25" t="s">
        <v>446</v>
      </c>
      <c r="O414" s="25" t="s">
        <v>278</v>
      </c>
      <c r="P414" s="25" t="s">
        <v>445</v>
      </c>
      <c r="Q414" s="25" t="s">
        <v>457</v>
      </c>
      <c r="R414" s="25" t="s">
        <v>456</v>
      </c>
      <c r="T414" s="25" t="s">
        <v>71</v>
      </c>
      <c r="U414" s="25" t="s">
        <v>427</v>
      </c>
      <c r="V414" s="25" t="s">
        <v>455</v>
      </c>
      <c r="W414" s="25" t="s">
        <v>271</v>
      </c>
      <c r="Y414" s="25" t="s">
        <v>9</v>
      </c>
      <c r="Z414" s="25" t="s">
        <v>270</v>
      </c>
      <c r="AA414" s="25" t="s">
        <v>114</v>
      </c>
      <c r="AB414" s="25" t="s">
        <v>114</v>
      </c>
      <c r="AC414" s="25" t="s">
        <v>454</v>
      </c>
      <c r="AD414" s="25" t="s">
        <v>453</v>
      </c>
      <c r="AE414" s="25" t="s">
        <v>452</v>
      </c>
      <c r="AF414" s="25" t="s">
        <v>414</v>
      </c>
      <c r="AG414" s="25" t="s">
        <v>460</v>
      </c>
      <c r="AH414" s="25" t="s">
        <v>265</v>
      </c>
      <c r="AI414" s="25" t="s">
        <v>458</v>
      </c>
      <c r="AJ414" s="25" t="s">
        <v>264</v>
      </c>
      <c r="AN414" s="25" t="s">
        <v>450</v>
      </c>
      <c r="AO414" s="25" t="s">
        <v>435</v>
      </c>
      <c r="AP414" s="25" t="s">
        <v>368</v>
      </c>
      <c r="AR414" s="25">
        <v>593</v>
      </c>
      <c r="AS414" s="25">
        <v>0.114</v>
      </c>
      <c r="AT414" s="25">
        <v>5.2999999999999999E-2</v>
      </c>
      <c r="AU414" s="25">
        <v>4.0000000000000001E-3</v>
      </c>
      <c r="BH414" s="25" t="s">
        <v>260</v>
      </c>
      <c r="BI414" s="25">
        <v>1</v>
      </c>
    </row>
    <row r="415" spans="1:61" x14ac:dyDescent="0.55000000000000004">
      <c r="A415" s="25" t="s">
        <v>448</v>
      </c>
      <c r="B415" s="25" t="s">
        <v>447</v>
      </c>
      <c r="C415" s="25" t="s">
        <v>29</v>
      </c>
      <c r="D415" s="25" t="s">
        <v>276</v>
      </c>
      <c r="E415" s="25" t="s">
        <v>276</v>
      </c>
      <c r="F415" s="25" t="s">
        <v>276</v>
      </c>
      <c r="G415" s="25" t="s">
        <v>276</v>
      </c>
      <c r="H415" s="25" t="s">
        <v>278</v>
      </c>
      <c r="J415" s="25" t="s">
        <v>278</v>
      </c>
      <c r="L415" s="25" t="s">
        <v>278</v>
      </c>
      <c r="M415" s="25" t="s">
        <v>276</v>
      </c>
      <c r="N415" s="25" t="s">
        <v>446</v>
      </c>
      <c r="O415" s="25" t="s">
        <v>278</v>
      </c>
      <c r="P415" s="25" t="s">
        <v>445</v>
      </c>
      <c r="Q415" s="25" t="s">
        <v>457</v>
      </c>
      <c r="R415" s="25" t="s">
        <v>456</v>
      </c>
      <c r="T415" s="25" t="s">
        <v>71</v>
      </c>
      <c r="U415" s="25" t="s">
        <v>427</v>
      </c>
      <c r="V415" s="25" t="s">
        <v>455</v>
      </c>
      <c r="W415" s="25" t="s">
        <v>271</v>
      </c>
      <c r="Y415" s="25" t="s">
        <v>9</v>
      </c>
      <c r="Z415" s="25" t="s">
        <v>270</v>
      </c>
      <c r="AA415" s="25" t="s">
        <v>114</v>
      </c>
      <c r="AB415" s="25" t="s">
        <v>114</v>
      </c>
      <c r="AC415" s="25" t="s">
        <v>454</v>
      </c>
      <c r="AD415" s="25" t="s">
        <v>453</v>
      </c>
      <c r="AE415" s="25" t="s">
        <v>452</v>
      </c>
      <c r="AF415" s="25" t="s">
        <v>267</v>
      </c>
      <c r="AG415" s="25" t="s">
        <v>459</v>
      </c>
      <c r="AH415" s="25" t="s">
        <v>265</v>
      </c>
      <c r="AI415" s="25" t="s">
        <v>9</v>
      </c>
      <c r="AJ415" s="25" t="s">
        <v>264</v>
      </c>
      <c r="AN415" s="25" t="s">
        <v>450</v>
      </c>
      <c r="AO415" s="25" t="s">
        <v>435</v>
      </c>
      <c r="AP415" s="25" t="s">
        <v>368</v>
      </c>
      <c r="AR415" s="25">
        <v>594</v>
      </c>
      <c r="AS415" s="25">
        <v>997</v>
      </c>
      <c r="AT415" s="25">
        <v>310</v>
      </c>
      <c r="AU415" s="25">
        <v>32.799999999999997</v>
      </c>
      <c r="BH415" s="25" t="s">
        <v>260</v>
      </c>
      <c r="BI415" s="25">
        <v>1</v>
      </c>
    </row>
    <row r="416" spans="1:61" x14ac:dyDescent="0.55000000000000004">
      <c r="A416" s="25" t="s">
        <v>448</v>
      </c>
      <c r="B416" s="25" t="s">
        <v>447</v>
      </c>
      <c r="C416" s="25" t="s">
        <v>29</v>
      </c>
      <c r="D416" s="25" t="s">
        <v>276</v>
      </c>
      <c r="E416" s="25" t="s">
        <v>276</v>
      </c>
      <c r="F416" s="25" t="s">
        <v>276</v>
      </c>
      <c r="G416" s="25" t="s">
        <v>276</v>
      </c>
      <c r="H416" s="25" t="s">
        <v>278</v>
      </c>
      <c r="J416" s="25" t="s">
        <v>278</v>
      </c>
      <c r="L416" s="25" t="s">
        <v>278</v>
      </c>
      <c r="M416" s="25" t="s">
        <v>276</v>
      </c>
      <c r="N416" s="25" t="s">
        <v>446</v>
      </c>
      <c r="O416" s="25" t="s">
        <v>278</v>
      </c>
      <c r="P416" s="25" t="s">
        <v>445</v>
      </c>
      <c r="Q416" s="25" t="s">
        <v>457</v>
      </c>
      <c r="R416" s="25" t="s">
        <v>456</v>
      </c>
      <c r="T416" s="25" t="s">
        <v>71</v>
      </c>
      <c r="U416" s="25" t="s">
        <v>427</v>
      </c>
      <c r="V416" s="25" t="s">
        <v>455</v>
      </c>
      <c r="W416" s="25" t="s">
        <v>271</v>
      </c>
      <c r="Y416" s="25" t="s">
        <v>9</v>
      </c>
      <c r="Z416" s="25" t="s">
        <v>270</v>
      </c>
      <c r="AA416" s="25" t="s">
        <v>114</v>
      </c>
      <c r="AB416" s="25" t="s">
        <v>114</v>
      </c>
      <c r="AC416" s="25" t="s">
        <v>454</v>
      </c>
      <c r="AD416" s="25" t="s">
        <v>453</v>
      </c>
      <c r="AE416" s="25" t="s">
        <v>452</v>
      </c>
      <c r="AF416" s="25" t="s">
        <v>352</v>
      </c>
      <c r="AG416" s="25" t="s">
        <v>351</v>
      </c>
      <c r="AH416" s="25" t="s">
        <v>86</v>
      </c>
      <c r="AN416" s="25" t="s">
        <v>449</v>
      </c>
      <c r="AO416" s="25" t="s">
        <v>435</v>
      </c>
      <c r="AP416" s="25" t="s">
        <v>368</v>
      </c>
      <c r="AR416" s="25">
        <v>595</v>
      </c>
      <c r="AS416" s="25">
        <v>0.91</v>
      </c>
      <c r="AT416" s="25">
        <v>0.46100000000000002</v>
      </c>
      <c r="AU416" s="25">
        <v>4.2999999999999997E-2</v>
      </c>
      <c r="BH416" s="25" t="s">
        <v>260</v>
      </c>
      <c r="BI416" s="25">
        <v>1</v>
      </c>
    </row>
    <row r="417" spans="1:61" x14ac:dyDescent="0.55000000000000004">
      <c r="A417" s="25" t="s">
        <v>448</v>
      </c>
      <c r="B417" s="25" t="s">
        <v>447</v>
      </c>
      <c r="C417" s="25" t="s">
        <v>29</v>
      </c>
      <c r="D417" s="25" t="s">
        <v>276</v>
      </c>
      <c r="E417" s="25" t="s">
        <v>276</v>
      </c>
      <c r="F417" s="25" t="s">
        <v>276</v>
      </c>
      <c r="G417" s="25" t="s">
        <v>276</v>
      </c>
      <c r="H417" s="25" t="s">
        <v>278</v>
      </c>
      <c r="J417" s="25" t="s">
        <v>278</v>
      </c>
      <c r="L417" s="25" t="s">
        <v>278</v>
      </c>
      <c r="M417" s="25" t="s">
        <v>276</v>
      </c>
      <c r="N417" s="25" t="s">
        <v>446</v>
      </c>
      <c r="O417" s="25" t="s">
        <v>278</v>
      </c>
      <c r="P417" s="25" t="s">
        <v>445</v>
      </c>
      <c r="Q417" s="25" t="s">
        <v>457</v>
      </c>
      <c r="R417" s="25" t="s">
        <v>456</v>
      </c>
      <c r="T417" s="25" t="s">
        <v>71</v>
      </c>
      <c r="U417" s="25" t="s">
        <v>427</v>
      </c>
      <c r="V417" s="25" t="s">
        <v>455</v>
      </c>
      <c r="W417" s="25" t="s">
        <v>271</v>
      </c>
      <c r="Y417" s="25" t="s">
        <v>9</v>
      </c>
      <c r="Z417" s="25" t="s">
        <v>270</v>
      </c>
      <c r="AA417" s="25" t="s">
        <v>114</v>
      </c>
      <c r="AB417" s="25" t="s">
        <v>114</v>
      </c>
      <c r="AC417" s="25" t="s">
        <v>454</v>
      </c>
      <c r="AD417" s="25" t="s">
        <v>453</v>
      </c>
      <c r="AE417" s="25" t="s">
        <v>452</v>
      </c>
      <c r="AF417" s="25" t="s">
        <v>300</v>
      </c>
      <c r="AG417" s="25" t="s">
        <v>350</v>
      </c>
      <c r="AH417" s="25" t="s">
        <v>265</v>
      </c>
      <c r="AI417" s="25" t="s">
        <v>458</v>
      </c>
      <c r="AJ417" s="25" t="s">
        <v>264</v>
      </c>
      <c r="AN417" s="25" t="s">
        <v>450</v>
      </c>
      <c r="AO417" s="25" t="s">
        <v>435</v>
      </c>
      <c r="AP417" s="25" t="s">
        <v>368</v>
      </c>
      <c r="AR417" s="25">
        <v>596</v>
      </c>
      <c r="AS417" s="25">
        <v>0.121</v>
      </c>
      <c r="AT417" s="25">
        <v>4.4999999999999998E-2</v>
      </c>
      <c r="AU417" s="25">
        <v>5.0000000000000001E-3</v>
      </c>
      <c r="BH417" s="25" t="s">
        <v>260</v>
      </c>
      <c r="BI417" s="25">
        <v>1</v>
      </c>
    </row>
    <row r="418" spans="1:61" x14ac:dyDescent="0.55000000000000004">
      <c r="A418" s="25" t="s">
        <v>448</v>
      </c>
      <c r="B418" s="25" t="s">
        <v>447</v>
      </c>
      <c r="C418" s="25" t="s">
        <v>29</v>
      </c>
      <c r="D418" s="25" t="s">
        <v>276</v>
      </c>
      <c r="E418" s="25" t="s">
        <v>276</v>
      </c>
      <c r="F418" s="25" t="s">
        <v>276</v>
      </c>
      <c r="G418" s="25" t="s">
        <v>276</v>
      </c>
      <c r="H418" s="25" t="s">
        <v>278</v>
      </c>
      <c r="J418" s="25" t="s">
        <v>278</v>
      </c>
      <c r="L418" s="25" t="s">
        <v>278</v>
      </c>
      <c r="M418" s="25" t="s">
        <v>276</v>
      </c>
      <c r="N418" s="25" t="s">
        <v>446</v>
      </c>
      <c r="O418" s="25" t="s">
        <v>278</v>
      </c>
      <c r="P418" s="25" t="s">
        <v>445</v>
      </c>
      <c r="Q418" s="25" t="s">
        <v>457</v>
      </c>
      <c r="R418" s="25" t="s">
        <v>456</v>
      </c>
      <c r="T418" s="25" t="s">
        <v>71</v>
      </c>
      <c r="U418" s="25" t="s">
        <v>427</v>
      </c>
      <c r="V418" s="25" t="s">
        <v>455</v>
      </c>
      <c r="W418" s="25" t="s">
        <v>271</v>
      </c>
      <c r="Y418" s="25" t="s">
        <v>9</v>
      </c>
      <c r="Z418" s="25" t="s">
        <v>270</v>
      </c>
      <c r="AA418" s="25" t="s">
        <v>114</v>
      </c>
      <c r="AB418" s="25" t="s">
        <v>114</v>
      </c>
      <c r="AC418" s="25" t="s">
        <v>454</v>
      </c>
      <c r="AD418" s="25" t="s">
        <v>453</v>
      </c>
      <c r="AE418" s="25" t="s">
        <v>452</v>
      </c>
      <c r="AF418" s="25" t="s">
        <v>339</v>
      </c>
      <c r="AG418" s="25" t="s">
        <v>338</v>
      </c>
      <c r="AH418" s="25" t="s">
        <v>265</v>
      </c>
      <c r="AI418" s="25" t="s">
        <v>451</v>
      </c>
      <c r="AJ418" s="25" t="s">
        <v>264</v>
      </c>
      <c r="AN418" s="25" t="s">
        <v>450</v>
      </c>
      <c r="AO418" s="25" t="s">
        <v>435</v>
      </c>
      <c r="AP418" s="25" t="s">
        <v>368</v>
      </c>
      <c r="AR418" s="25">
        <v>597</v>
      </c>
      <c r="AS418" s="25">
        <v>0.26400000000000001</v>
      </c>
      <c r="AT418" s="25">
        <v>0.123</v>
      </c>
      <c r="AU418" s="25">
        <v>8.9999999999999993E-3</v>
      </c>
      <c r="BH418" s="25" t="s">
        <v>260</v>
      </c>
      <c r="BI418" s="25">
        <v>1</v>
      </c>
    </row>
    <row r="419" spans="1:61" x14ac:dyDescent="0.55000000000000004">
      <c r="A419" s="25" t="s">
        <v>448</v>
      </c>
      <c r="B419" s="25" t="s">
        <v>447</v>
      </c>
      <c r="C419" s="25" t="s">
        <v>29</v>
      </c>
      <c r="D419" s="25" t="s">
        <v>276</v>
      </c>
      <c r="E419" s="25" t="s">
        <v>276</v>
      </c>
      <c r="F419" s="25" t="s">
        <v>276</v>
      </c>
      <c r="G419" s="25" t="s">
        <v>276</v>
      </c>
      <c r="H419" s="25" t="s">
        <v>278</v>
      </c>
      <c r="J419" s="25" t="s">
        <v>278</v>
      </c>
      <c r="L419" s="25" t="s">
        <v>278</v>
      </c>
      <c r="M419" s="25" t="s">
        <v>276</v>
      </c>
      <c r="N419" s="25" t="s">
        <v>446</v>
      </c>
      <c r="O419" s="25" t="s">
        <v>278</v>
      </c>
      <c r="P419" s="25" t="s">
        <v>445</v>
      </c>
      <c r="Q419" s="25" t="s">
        <v>444</v>
      </c>
      <c r="R419" s="25" t="s">
        <v>443</v>
      </c>
      <c r="T419" s="25" t="s">
        <v>442</v>
      </c>
      <c r="U419" s="25" t="s">
        <v>427</v>
      </c>
      <c r="V419" s="25" t="s">
        <v>441</v>
      </c>
      <c r="W419" s="25" t="s">
        <v>271</v>
      </c>
      <c r="Y419" s="25" t="s">
        <v>440</v>
      </c>
      <c r="Z419" s="25" t="s">
        <v>270</v>
      </c>
      <c r="AA419" s="25" t="s">
        <v>157</v>
      </c>
      <c r="AB419" s="25" t="s">
        <v>24</v>
      </c>
      <c r="AC419" s="25" t="s">
        <v>439</v>
      </c>
      <c r="AD419" s="25" t="s">
        <v>438</v>
      </c>
      <c r="AE419" s="25" t="s">
        <v>437</v>
      </c>
      <c r="AF419" s="25" t="s">
        <v>352</v>
      </c>
      <c r="AG419" s="25" t="s">
        <v>351</v>
      </c>
      <c r="AH419" s="25" t="s">
        <v>86</v>
      </c>
      <c r="AN419" s="25" t="s">
        <v>449</v>
      </c>
      <c r="AO419" s="25" t="s">
        <v>435</v>
      </c>
      <c r="AP419" s="25" t="s">
        <v>1229</v>
      </c>
      <c r="AR419" s="25">
        <v>539</v>
      </c>
      <c r="AS419" s="25">
        <v>143</v>
      </c>
      <c r="AT419" s="25">
        <v>28.5</v>
      </c>
      <c r="AU419" s="25">
        <v>0.28999999999999998</v>
      </c>
      <c r="BH419" s="25" t="s">
        <v>260</v>
      </c>
      <c r="BI419" s="25">
        <v>1</v>
      </c>
    </row>
    <row r="420" spans="1:61" x14ac:dyDescent="0.55000000000000004">
      <c r="A420" s="25" t="s">
        <v>448</v>
      </c>
      <c r="B420" s="25" t="s">
        <v>447</v>
      </c>
      <c r="C420" s="25" t="s">
        <v>29</v>
      </c>
      <c r="D420" s="25" t="s">
        <v>276</v>
      </c>
      <c r="E420" s="25" t="s">
        <v>276</v>
      </c>
      <c r="F420" s="25" t="s">
        <v>276</v>
      </c>
      <c r="G420" s="25" t="s">
        <v>276</v>
      </c>
      <c r="H420" s="25" t="s">
        <v>278</v>
      </c>
      <c r="J420" s="25" t="s">
        <v>278</v>
      </c>
      <c r="L420" s="25" t="s">
        <v>278</v>
      </c>
      <c r="M420" s="25" t="s">
        <v>276</v>
      </c>
      <c r="N420" s="25" t="s">
        <v>446</v>
      </c>
      <c r="O420" s="25" t="s">
        <v>278</v>
      </c>
      <c r="P420" s="25" t="s">
        <v>445</v>
      </c>
      <c r="Q420" s="25" t="s">
        <v>444</v>
      </c>
      <c r="R420" s="25" t="s">
        <v>443</v>
      </c>
      <c r="T420" s="25" t="s">
        <v>442</v>
      </c>
      <c r="U420" s="25" t="s">
        <v>427</v>
      </c>
      <c r="V420" s="25" t="s">
        <v>441</v>
      </c>
      <c r="W420" s="25" t="s">
        <v>271</v>
      </c>
      <c r="Y420" s="25" t="s">
        <v>440</v>
      </c>
      <c r="Z420" s="25" t="s">
        <v>270</v>
      </c>
      <c r="AA420" s="25" t="s">
        <v>157</v>
      </c>
      <c r="AB420" s="25" t="s">
        <v>24</v>
      </c>
      <c r="AC420" s="25" t="s">
        <v>439</v>
      </c>
      <c r="AD420" s="25" t="s">
        <v>438</v>
      </c>
      <c r="AE420" s="25" t="s">
        <v>437</v>
      </c>
      <c r="AF420" s="25" t="s">
        <v>300</v>
      </c>
      <c r="AG420" s="25" t="s">
        <v>350</v>
      </c>
      <c r="AH420" s="25" t="s">
        <v>86</v>
      </c>
      <c r="AN420" s="25" t="s">
        <v>436</v>
      </c>
      <c r="AO420" s="25" t="s">
        <v>435</v>
      </c>
      <c r="AP420" s="25" t="s">
        <v>1229</v>
      </c>
      <c r="AR420" s="25">
        <v>540</v>
      </c>
      <c r="AS420" s="25">
        <v>4.93</v>
      </c>
      <c r="AT420" s="25">
        <v>1.01</v>
      </c>
      <c r="AU420" s="25">
        <v>0.1</v>
      </c>
      <c r="BH420" s="25" t="s">
        <v>260</v>
      </c>
      <c r="BI420" s="25">
        <v>1</v>
      </c>
    </row>
    <row r="421" spans="1:61" x14ac:dyDescent="0.55000000000000004">
      <c r="A421" s="25" t="s">
        <v>448</v>
      </c>
      <c r="B421" s="25" t="s">
        <v>447</v>
      </c>
      <c r="C421" s="25" t="s">
        <v>29</v>
      </c>
      <c r="D421" s="25" t="s">
        <v>276</v>
      </c>
      <c r="E421" s="25" t="s">
        <v>276</v>
      </c>
      <c r="F421" s="25" t="s">
        <v>276</v>
      </c>
      <c r="G421" s="25" t="s">
        <v>276</v>
      </c>
      <c r="H421" s="25" t="s">
        <v>278</v>
      </c>
      <c r="J421" s="25" t="s">
        <v>278</v>
      </c>
      <c r="L421" s="25" t="s">
        <v>278</v>
      </c>
      <c r="M421" s="25" t="s">
        <v>276</v>
      </c>
      <c r="N421" s="25" t="s">
        <v>446</v>
      </c>
      <c r="O421" s="25" t="s">
        <v>278</v>
      </c>
      <c r="P421" s="25" t="s">
        <v>445</v>
      </c>
      <c r="Q421" s="25" t="s">
        <v>444</v>
      </c>
      <c r="R421" s="25" t="s">
        <v>443</v>
      </c>
      <c r="T421" s="25" t="s">
        <v>442</v>
      </c>
      <c r="U421" s="25" t="s">
        <v>427</v>
      </c>
      <c r="V421" s="25" t="s">
        <v>441</v>
      </c>
      <c r="W421" s="25" t="s">
        <v>271</v>
      </c>
      <c r="Y421" s="25" t="s">
        <v>440</v>
      </c>
      <c r="Z421" s="25" t="s">
        <v>270</v>
      </c>
      <c r="AA421" s="25" t="s">
        <v>157</v>
      </c>
      <c r="AB421" s="25" t="s">
        <v>24</v>
      </c>
      <c r="AC421" s="25" t="s">
        <v>439</v>
      </c>
      <c r="AD421" s="25" t="s">
        <v>438</v>
      </c>
      <c r="AE421" s="25" t="s">
        <v>437</v>
      </c>
      <c r="AF421" s="25" t="s">
        <v>339</v>
      </c>
      <c r="AG421" s="25" t="s">
        <v>338</v>
      </c>
      <c r="AH421" s="25" t="s">
        <v>86</v>
      </c>
      <c r="AN421" s="25" t="s">
        <v>436</v>
      </c>
      <c r="AO421" s="25" t="s">
        <v>435</v>
      </c>
      <c r="AP421" s="25" t="s">
        <v>1229</v>
      </c>
      <c r="AR421" s="25">
        <v>541</v>
      </c>
      <c r="AS421" s="25">
        <v>6.94</v>
      </c>
      <c r="AT421" s="25">
        <v>1.52</v>
      </c>
      <c r="AU421" s="25">
        <v>2E-3</v>
      </c>
      <c r="BH421" s="25" t="s">
        <v>260</v>
      </c>
      <c r="BI421" s="25">
        <v>1</v>
      </c>
    </row>
    <row r="422" spans="1:61" x14ac:dyDescent="0.55000000000000004">
      <c r="A422" s="25" t="s">
        <v>281</v>
      </c>
      <c r="B422" s="25" t="s">
        <v>280</v>
      </c>
      <c r="C422" s="25" t="s">
        <v>279</v>
      </c>
      <c r="D422" s="25" t="s">
        <v>276</v>
      </c>
      <c r="E422" s="25" t="s">
        <v>276</v>
      </c>
      <c r="F422" s="25" t="s">
        <v>276</v>
      </c>
      <c r="G422" s="25" t="s">
        <v>276</v>
      </c>
      <c r="H422" s="25" t="s">
        <v>276</v>
      </c>
      <c r="J422" s="25" t="s">
        <v>276</v>
      </c>
      <c r="K422" s="25" t="s">
        <v>278</v>
      </c>
      <c r="L422" s="25" t="s">
        <v>278</v>
      </c>
      <c r="M422" s="25" t="s">
        <v>276</v>
      </c>
      <c r="N422" s="25" t="s">
        <v>277</v>
      </c>
      <c r="O422" s="25" t="s">
        <v>276</v>
      </c>
      <c r="P422" s="25" t="s">
        <v>275</v>
      </c>
      <c r="Q422" s="25" t="s">
        <v>274</v>
      </c>
      <c r="R422" s="25" t="s">
        <v>146</v>
      </c>
      <c r="T422" s="25" t="s">
        <v>119</v>
      </c>
      <c r="U422" s="25" t="s">
        <v>427</v>
      </c>
      <c r="V422" s="25" t="s">
        <v>434</v>
      </c>
      <c r="W422" s="25" t="s">
        <v>271</v>
      </c>
      <c r="Y422" s="25" t="s">
        <v>262</v>
      </c>
      <c r="Z422" s="25" t="s">
        <v>270</v>
      </c>
      <c r="AA422" s="25" t="s">
        <v>157</v>
      </c>
      <c r="AB422" s="25" t="s">
        <v>95</v>
      </c>
      <c r="AC422" s="25" t="s">
        <v>86</v>
      </c>
      <c r="AD422" s="25" t="s">
        <v>433</v>
      </c>
      <c r="AE422" s="25" t="s">
        <v>268</v>
      </c>
      <c r="AF422" s="25" t="s">
        <v>283</v>
      </c>
      <c r="AG422" s="25" t="s">
        <v>282</v>
      </c>
      <c r="AH422" s="25" t="s">
        <v>265</v>
      </c>
      <c r="AI422" s="25" t="s">
        <v>9</v>
      </c>
      <c r="AJ422" s="25" t="s">
        <v>264</v>
      </c>
      <c r="AK422" s="25">
        <v>3.7</v>
      </c>
      <c r="AM422" s="25" t="s">
        <v>399</v>
      </c>
      <c r="AN422" s="25" t="s">
        <v>263</v>
      </c>
      <c r="AO422" s="25" t="s">
        <v>399</v>
      </c>
      <c r="AP422" s="25" t="s">
        <v>262</v>
      </c>
      <c r="AQ422" s="25" t="s">
        <v>261</v>
      </c>
      <c r="AR422" s="25">
        <v>519</v>
      </c>
      <c r="AU422" s="25">
        <v>2.4666666666666699</v>
      </c>
      <c r="BB422" s="25">
        <v>960</v>
      </c>
      <c r="BF422" s="25">
        <v>110</v>
      </c>
      <c r="BH422" s="25" t="s">
        <v>260</v>
      </c>
      <c r="BI422" s="25">
        <v>1</v>
      </c>
    </row>
    <row r="423" spans="1:61" x14ac:dyDescent="0.55000000000000004">
      <c r="A423" s="25" t="s">
        <v>281</v>
      </c>
      <c r="B423" s="25" t="s">
        <v>280</v>
      </c>
      <c r="C423" s="25" t="s">
        <v>279</v>
      </c>
      <c r="D423" s="25" t="s">
        <v>276</v>
      </c>
      <c r="E423" s="25" t="s">
        <v>276</v>
      </c>
      <c r="F423" s="25" t="s">
        <v>276</v>
      </c>
      <c r="G423" s="25" t="s">
        <v>276</v>
      </c>
      <c r="H423" s="25" t="s">
        <v>276</v>
      </c>
      <c r="J423" s="25" t="s">
        <v>276</v>
      </c>
      <c r="K423" s="25" t="s">
        <v>278</v>
      </c>
      <c r="L423" s="25" t="s">
        <v>278</v>
      </c>
      <c r="M423" s="25" t="s">
        <v>276</v>
      </c>
      <c r="N423" s="25" t="s">
        <v>277</v>
      </c>
      <c r="O423" s="25" t="s">
        <v>276</v>
      </c>
      <c r="P423" s="25" t="s">
        <v>275</v>
      </c>
      <c r="Q423" s="25" t="s">
        <v>274</v>
      </c>
      <c r="R423" s="25" t="s">
        <v>146</v>
      </c>
      <c r="T423" s="25" t="s">
        <v>119</v>
      </c>
      <c r="U423" s="25" t="s">
        <v>427</v>
      </c>
      <c r="V423" s="25" t="s">
        <v>434</v>
      </c>
      <c r="W423" s="25" t="s">
        <v>271</v>
      </c>
      <c r="Y423" s="25" t="s">
        <v>262</v>
      </c>
      <c r="Z423" s="25" t="s">
        <v>270</v>
      </c>
      <c r="AA423" s="25" t="s">
        <v>157</v>
      </c>
      <c r="AB423" s="25" t="s">
        <v>95</v>
      </c>
      <c r="AC423" s="25" t="s">
        <v>86</v>
      </c>
      <c r="AD423" s="25" t="s">
        <v>433</v>
      </c>
      <c r="AE423" s="25" t="s">
        <v>268</v>
      </c>
      <c r="AF423" s="25" t="s">
        <v>267</v>
      </c>
      <c r="AG423" s="25" t="s">
        <v>266</v>
      </c>
      <c r="AH423" s="25" t="s">
        <v>265</v>
      </c>
      <c r="AI423" s="25" t="s">
        <v>9</v>
      </c>
      <c r="AJ423" s="25" t="s">
        <v>264</v>
      </c>
      <c r="AK423" s="25">
        <v>14</v>
      </c>
      <c r="AM423" s="25" t="s">
        <v>399</v>
      </c>
      <c r="AN423" s="25" t="s">
        <v>263</v>
      </c>
      <c r="AO423" s="25" t="s">
        <v>399</v>
      </c>
      <c r="AP423" s="25" t="s">
        <v>262</v>
      </c>
      <c r="AQ423" s="25" t="s">
        <v>261</v>
      </c>
      <c r="AR423" s="25">
        <v>520</v>
      </c>
      <c r="AU423" s="25">
        <v>9.3333333333333304</v>
      </c>
      <c r="BB423" s="25">
        <v>2400</v>
      </c>
      <c r="BF423" s="25">
        <v>450</v>
      </c>
      <c r="BH423" s="25" t="s">
        <v>260</v>
      </c>
      <c r="BI423" s="25">
        <v>1</v>
      </c>
    </row>
    <row r="424" spans="1:61" x14ac:dyDescent="0.55000000000000004">
      <c r="A424" s="25" t="s">
        <v>432</v>
      </c>
      <c r="B424" s="25" t="s">
        <v>431</v>
      </c>
      <c r="C424" s="25" t="s">
        <v>279</v>
      </c>
      <c r="D424" s="25" t="s">
        <v>276</v>
      </c>
      <c r="E424" s="25" t="s">
        <v>276</v>
      </c>
      <c r="F424" s="25" t="s">
        <v>276</v>
      </c>
      <c r="G424" s="25" t="s">
        <v>276</v>
      </c>
      <c r="H424" s="25" t="s">
        <v>278</v>
      </c>
      <c r="J424" s="25" t="s">
        <v>276</v>
      </c>
      <c r="K424" s="25" t="s">
        <v>278</v>
      </c>
      <c r="L424" s="25" t="s">
        <v>276</v>
      </c>
      <c r="M424" s="25" t="s">
        <v>276</v>
      </c>
      <c r="N424" s="25" t="s">
        <v>430</v>
      </c>
      <c r="O424" s="25" t="s">
        <v>278</v>
      </c>
      <c r="P424" s="25" t="s">
        <v>429</v>
      </c>
      <c r="Q424" s="25" t="s">
        <v>428</v>
      </c>
      <c r="R424" s="25" t="s">
        <v>97</v>
      </c>
      <c r="T424" s="25" t="s">
        <v>96</v>
      </c>
      <c r="U424" s="25" t="s">
        <v>427</v>
      </c>
      <c r="V424" s="25" t="s">
        <v>426</v>
      </c>
      <c r="W424" s="25" t="s">
        <v>271</v>
      </c>
      <c r="Y424" s="25" t="s">
        <v>422</v>
      </c>
      <c r="Z424" s="25" t="s">
        <v>270</v>
      </c>
      <c r="AA424" s="25" t="s">
        <v>29</v>
      </c>
      <c r="AB424" s="25" t="s">
        <v>10</v>
      </c>
      <c r="AC424" s="25" t="s">
        <v>425</v>
      </c>
      <c r="AD424" s="25" t="s">
        <v>424</v>
      </c>
      <c r="AE424" s="25" t="s">
        <v>423</v>
      </c>
      <c r="AF424" s="25" t="s">
        <v>283</v>
      </c>
      <c r="AG424" s="25" t="s">
        <v>282</v>
      </c>
      <c r="AH424" s="25" t="s">
        <v>265</v>
      </c>
      <c r="AI424" s="25" t="s">
        <v>9</v>
      </c>
      <c r="AJ424" s="25" t="s">
        <v>264</v>
      </c>
      <c r="AN424" s="25" t="s">
        <v>86</v>
      </c>
      <c r="AO424" s="25" t="s">
        <v>399</v>
      </c>
      <c r="AP424" s="25" t="s">
        <v>422</v>
      </c>
      <c r="AR424" s="25">
        <v>628</v>
      </c>
      <c r="AW424" s="25">
        <v>3120</v>
      </c>
      <c r="BH424" s="25" t="s">
        <v>260</v>
      </c>
      <c r="BI424" s="25">
        <v>1</v>
      </c>
    </row>
    <row r="425" spans="1:61" x14ac:dyDescent="0.55000000000000004">
      <c r="A425" s="25" t="s">
        <v>432</v>
      </c>
      <c r="B425" s="25" t="s">
        <v>431</v>
      </c>
      <c r="C425" s="25" t="s">
        <v>279</v>
      </c>
      <c r="D425" s="25" t="s">
        <v>276</v>
      </c>
      <c r="E425" s="25" t="s">
        <v>276</v>
      </c>
      <c r="F425" s="25" t="s">
        <v>276</v>
      </c>
      <c r="G425" s="25" t="s">
        <v>276</v>
      </c>
      <c r="H425" s="25" t="s">
        <v>278</v>
      </c>
      <c r="J425" s="25" t="s">
        <v>276</v>
      </c>
      <c r="K425" s="25" t="s">
        <v>278</v>
      </c>
      <c r="L425" s="25" t="s">
        <v>276</v>
      </c>
      <c r="M425" s="25" t="s">
        <v>276</v>
      </c>
      <c r="N425" s="25" t="s">
        <v>430</v>
      </c>
      <c r="O425" s="25" t="s">
        <v>278</v>
      </c>
      <c r="P425" s="25" t="s">
        <v>429</v>
      </c>
      <c r="Q425" s="25" t="s">
        <v>428</v>
      </c>
      <c r="R425" s="25" t="s">
        <v>97</v>
      </c>
      <c r="T425" s="25" t="s">
        <v>96</v>
      </c>
      <c r="U425" s="25" t="s">
        <v>427</v>
      </c>
      <c r="V425" s="25" t="s">
        <v>426</v>
      </c>
      <c r="W425" s="25" t="s">
        <v>271</v>
      </c>
      <c r="Y425" s="25" t="s">
        <v>422</v>
      </c>
      <c r="Z425" s="25" t="s">
        <v>270</v>
      </c>
      <c r="AA425" s="25" t="s">
        <v>29</v>
      </c>
      <c r="AB425" s="25" t="s">
        <v>10</v>
      </c>
      <c r="AC425" s="25" t="s">
        <v>425</v>
      </c>
      <c r="AD425" s="25" t="s">
        <v>424</v>
      </c>
      <c r="AE425" s="25" t="s">
        <v>423</v>
      </c>
      <c r="AF425" s="25" t="s">
        <v>414</v>
      </c>
      <c r="AG425" s="25" t="s">
        <v>413</v>
      </c>
      <c r="AH425" s="25" t="s">
        <v>265</v>
      </c>
      <c r="AI425" s="25" t="s">
        <v>9</v>
      </c>
      <c r="AJ425" s="25" t="s">
        <v>264</v>
      </c>
      <c r="AN425" s="25" t="s">
        <v>86</v>
      </c>
      <c r="AO425" s="25" t="s">
        <v>399</v>
      </c>
      <c r="AP425" s="25" t="s">
        <v>422</v>
      </c>
      <c r="AR425" s="25">
        <v>629</v>
      </c>
      <c r="AU425" s="25">
        <v>604</v>
      </c>
      <c r="AW425" s="25">
        <v>2970</v>
      </c>
      <c r="BH425" s="25" t="s">
        <v>260</v>
      </c>
      <c r="BI425" s="25">
        <v>1</v>
      </c>
    </row>
    <row r="426" spans="1:61" x14ac:dyDescent="0.55000000000000004">
      <c r="A426" s="25" t="s">
        <v>432</v>
      </c>
      <c r="B426" s="25" t="s">
        <v>431</v>
      </c>
      <c r="C426" s="25" t="s">
        <v>279</v>
      </c>
      <c r="D426" s="25" t="s">
        <v>276</v>
      </c>
      <c r="E426" s="25" t="s">
        <v>276</v>
      </c>
      <c r="F426" s="25" t="s">
        <v>276</v>
      </c>
      <c r="G426" s="25" t="s">
        <v>276</v>
      </c>
      <c r="H426" s="25" t="s">
        <v>278</v>
      </c>
      <c r="J426" s="25" t="s">
        <v>276</v>
      </c>
      <c r="K426" s="25" t="s">
        <v>278</v>
      </c>
      <c r="L426" s="25" t="s">
        <v>276</v>
      </c>
      <c r="M426" s="25" t="s">
        <v>276</v>
      </c>
      <c r="N426" s="25" t="s">
        <v>430</v>
      </c>
      <c r="O426" s="25" t="s">
        <v>278</v>
      </c>
      <c r="P426" s="25" t="s">
        <v>429</v>
      </c>
      <c r="Q426" s="25" t="s">
        <v>428</v>
      </c>
      <c r="R426" s="25" t="s">
        <v>97</v>
      </c>
      <c r="T426" s="25" t="s">
        <v>96</v>
      </c>
      <c r="U426" s="25" t="s">
        <v>427</v>
      </c>
      <c r="V426" s="25" t="s">
        <v>426</v>
      </c>
      <c r="W426" s="25" t="s">
        <v>271</v>
      </c>
      <c r="Y426" s="25" t="s">
        <v>422</v>
      </c>
      <c r="Z426" s="25" t="s">
        <v>270</v>
      </c>
      <c r="AA426" s="25" t="s">
        <v>29</v>
      </c>
      <c r="AB426" s="25" t="s">
        <v>10</v>
      </c>
      <c r="AC426" s="25" t="s">
        <v>425</v>
      </c>
      <c r="AD426" s="25" t="s">
        <v>424</v>
      </c>
      <c r="AE426" s="25" t="s">
        <v>423</v>
      </c>
      <c r="AF426" s="25" t="s">
        <v>267</v>
      </c>
      <c r="AG426" s="25" t="s">
        <v>266</v>
      </c>
      <c r="AH426" s="25" t="s">
        <v>265</v>
      </c>
      <c r="AI426" s="25" t="s">
        <v>9</v>
      </c>
      <c r="AJ426" s="25" t="s">
        <v>264</v>
      </c>
      <c r="AN426" s="25" t="s">
        <v>86</v>
      </c>
      <c r="AO426" s="25" t="s">
        <v>399</v>
      </c>
      <c r="AP426" s="25" t="s">
        <v>422</v>
      </c>
      <c r="AR426" s="25">
        <v>630</v>
      </c>
      <c r="AS426" s="25">
        <v>446000</v>
      </c>
      <c r="AW426" s="25">
        <v>10400</v>
      </c>
      <c r="BH426" s="25" t="s">
        <v>260</v>
      </c>
      <c r="BI426" s="25">
        <v>1</v>
      </c>
    </row>
    <row r="427" spans="1:61" x14ac:dyDescent="0.55000000000000004">
      <c r="A427" s="25" t="s">
        <v>412</v>
      </c>
      <c r="B427" s="25" t="s">
        <v>411</v>
      </c>
      <c r="C427" s="25" t="s">
        <v>157</v>
      </c>
      <c r="D427" s="25" t="s">
        <v>276</v>
      </c>
      <c r="E427" s="25" t="s">
        <v>276</v>
      </c>
      <c r="F427" s="25" t="s">
        <v>276</v>
      </c>
      <c r="G427" s="25" t="s">
        <v>276</v>
      </c>
      <c r="H427" s="25" t="s">
        <v>278</v>
      </c>
      <c r="J427" s="25" t="s">
        <v>278</v>
      </c>
      <c r="L427" s="25" t="s">
        <v>278</v>
      </c>
      <c r="M427" s="25" t="s">
        <v>276</v>
      </c>
      <c r="N427" s="25" t="s">
        <v>410</v>
      </c>
      <c r="O427" s="25" t="s">
        <v>278</v>
      </c>
      <c r="P427" s="25" t="s">
        <v>409</v>
      </c>
      <c r="Q427" s="25" t="s">
        <v>419</v>
      </c>
      <c r="R427" s="25" t="s">
        <v>418</v>
      </c>
      <c r="T427" s="25" t="s">
        <v>134</v>
      </c>
      <c r="U427" s="25" t="s">
        <v>406</v>
      </c>
      <c r="V427" s="25" t="s">
        <v>405</v>
      </c>
      <c r="W427" s="25" t="s">
        <v>271</v>
      </c>
      <c r="Y427" s="25" t="s">
        <v>9</v>
      </c>
      <c r="Z427" s="25" t="s">
        <v>270</v>
      </c>
      <c r="AA427" s="25" t="s">
        <v>404</v>
      </c>
      <c r="AB427" s="25" t="s">
        <v>318</v>
      </c>
      <c r="AC427" s="25" t="s">
        <v>417</v>
      </c>
      <c r="AD427" s="25" t="s">
        <v>402</v>
      </c>
      <c r="AE427" s="25" t="s">
        <v>401</v>
      </c>
      <c r="AF427" s="25" t="s">
        <v>283</v>
      </c>
      <c r="AG427" s="25" t="s">
        <v>282</v>
      </c>
      <c r="AH427" s="25" t="s">
        <v>265</v>
      </c>
      <c r="AI427" s="25" t="s">
        <v>286</v>
      </c>
      <c r="AM427" s="25" t="s">
        <v>399</v>
      </c>
      <c r="AN427" s="25" t="s">
        <v>400</v>
      </c>
      <c r="AO427" s="25" t="s">
        <v>399</v>
      </c>
      <c r="AP427" s="25" t="s">
        <v>332</v>
      </c>
      <c r="AQ427" s="25" t="s">
        <v>397</v>
      </c>
      <c r="AR427" s="25">
        <v>38</v>
      </c>
      <c r="AT427" s="25">
        <v>21.2</v>
      </c>
      <c r="BH427" s="25" t="s">
        <v>260</v>
      </c>
      <c r="BI427" s="25">
        <v>1</v>
      </c>
    </row>
    <row r="428" spans="1:61" x14ac:dyDescent="0.55000000000000004">
      <c r="A428" s="25" t="s">
        <v>412</v>
      </c>
      <c r="B428" s="25" t="s">
        <v>411</v>
      </c>
      <c r="C428" s="25" t="s">
        <v>157</v>
      </c>
      <c r="D428" s="25" t="s">
        <v>276</v>
      </c>
      <c r="E428" s="25" t="s">
        <v>276</v>
      </c>
      <c r="F428" s="25" t="s">
        <v>276</v>
      </c>
      <c r="G428" s="25" t="s">
        <v>276</v>
      </c>
      <c r="H428" s="25" t="s">
        <v>278</v>
      </c>
      <c r="J428" s="25" t="s">
        <v>278</v>
      </c>
      <c r="L428" s="25" t="s">
        <v>278</v>
      </c>
      <c r="M428" s="25" t="s">
        <v>276</v>
      </c>
      <c r="N428" s="25" t="s">
        <v>410</v>
      </c>
      <c r="O428" s="25" t="s">
        <v>278</v>
      </c>
      <c r="P428" s="25" t="s">
        <v>409</v>
      </c>
      <c r="Q428" s="25" t="s">
        <v>419</v>
      </c>
      <c r="R428" s="25" t="s">
        <v>418</v>
      </c>
      <c r="T428" s="25" t="s">
        <v>134</v>
      </c>
      <c r="U428" s="25" t="s">
        <v>406</v>
      </c>
      <c r="V428" s="25" t="s">
        <v>405</v>
      </c>
      <c r="W428" s="25" t="s">
        <v>271</v>
      </c>
      <c r="Y428" s="25" t="s">
        <v>9</v>
      </c>
      <c r="Z428" s="25" t="s">
        <v>270</v>
      </c>
      <c r="AA428" s="25" t="s">
        <v>404</v>
      </c>
      <c r="AB428" s="25" t="s">
        <v>318</v>
      </c>
      <c r="AC428" s="25" t="s">
        <v>417</v>
      </c>
      <c r="AD428" s="25" t="s">
        <v>402</v>
      </c>
      <c r="AE428" s="25" t="s">
        <v>401</v>
      </c>
      <c r="AF428" s="25" t="s">
        <v>421</v>
      </c>
      <c r="AG428" s="25" t="s">
        <v>420</v>
      </c>
      <c r="AH428" s="25" t="s">
        <v>265</v>
      </c>
      <c r="AI428" s="25" t="s">
        <v>286</v>
      </c>
      <c r="AM428" s="25" t="s">
        <v>399</v>
      </c>
      <c r="AN428" s="25" t="s">
        <v>400</v>
      </c>
      <c r="AO428" s="25" t="s">
        <v>399</v>
      </c>
      <c r="AP428" s="25" t="s">
        <v>332</v>
      </c>
      <c r="AQ428" s="25" t="s">
        <v>397</v>
      </c>
      <c r="AR428" s="25">
        <v>39</v>
      </c>
      <c r="AT428" s="25">
        <v>26.3</v>
      </c>
      <c r="BH428" s="25" t="s">
        <v>260</v>
      </c>
      <c r="BI428" s="25">
        <v>1</v>
      </c>
    </row>
    <row r="429" spans="1:61" x14ac:dyDescent="0.55000000000000004">
      <c r="A429" s="25" t="s">
        <v>412</v>
      </c>
      <c r="B429" s="25" t="s">
        <v>411</v>
      </c>
      <c r="C429" s="25" t="s">
        <v>157</v>
      </c>
      <c r="D429" s="25" t="s">
        <v>276</v>
      </c>
      <c r="E429" s="25" t="s">
        <v>276</v>
      </c>
      <c r="F429" s="25" t="s">
        <v>276</v>
      </c>
      <c r="G429" s="25" t="s">
        <v>276</v>
      </c>
      <c r="H429" s="25" t="s">
        <v>278</v>
      </c>
      <c r="J429" s="25" t="s">
        <v>278</v>
      </c>
      <c r="L429" s="25" t="s">
        <v>278</v>
      </c>
      <c r="M429" s="25" t="s">
        <v>276</v>
      </c>
      <c r="N429" s="25" t="s">
        <v>410</v>
      </c>
      <c r="O429" s="25" t="s">
        <v>278</v>
      </c>
      <c r="P429" s="25" t="s">
        <v>409</v>
      </c>
      <c r="Q429" s="25" t="s">
        <v>419</v>
      </c>
      <c r="R429" s="25" t="s">
        <v>418</v>
      </c>
      <c r="T429" s="25" t="s">
        <v>134</v>
      </c>
      <c r="U429" s="25" t="s">
        <v>406</v>
      </c>
      <c r="V429" s="25" t="s">
        <v>405</v>
      </c>
      <c r="W429" s="25" t="s">
        <v>271</v>
      </c>
      <c r="Y429" s="25" t="s">
        <v>9</v>
      </c>
      <c r="Z429" s="25" t="s">
        <v>270</v>
      </c>
      <c r="AA429" s="25" t="s">
        <v>404</v>
      </c>
      <c r="AB429" s="25" t="s">
        <v>318</v>
      </c>
      <c r="AC429" s="25" t="s">
        <v>417</v>
      </c>
      <c r="AD429" s="25" t="s">
        <v>402</v>
      </c>
      <c r="AE429" s="25" t="s">
        <v>401</v>
      </c>
      <c r="AF429" s="25" t="s">
        <v>414</v>
      </c>
      <c r="AG429" s="25" t="s">
        <v>413</v>
      </c>
      <c r="AH429" s="25" t="s">
        <v>265</v>
      </c>
      <c r="AI429" s="25" t="s">
        <v>286</v>
      </c>
      <c r="AM429" s="25" t="s">
        <v>399</v>
      </c>
      <c r="AN429" s="25" t="s">
        <v>400</v>
      </c>
      <c r="AO429" s="25" t="s">
        <v>399</v>
      </c>
      <c r="AP429" s="25" t="s">
        <v>332</v>
      </c>
      <c r="AQ429" s="25" t="s">
        <v>397</v>
      </c>
      <c r="AR429" s="25">
        <v>40</v>
      </c>
      <c r="AT429" s="25">
        <v>31.5</v>
      </c>
      <c r="BH429" s="25" t="s">
        <v>260</v>
      </c>
      <c r="BI429" s="25">
        <v>1</v>
      </c>
    </row>
    <row r="430" spans="1:61" x14ac:dyDescent="0.55000000000000004">
      <c r="A430" s="25" t="s">
        <v>412</v>
      </c>
      <c r="B430" s="25" t="s">
        <v>411</v>
      </c>
      <c r="C430" s="25" t="s">
        <v>157</v>
      </c>
      <c r="D430" s="25" t="s">
        <v>276</v>
      </c>
      <c r="E430" s="25" t="s">
        <v>276</v>
      </c>
      <c r="F430" s="25" t="s">
        <v>276</v>
      </c>
      <c r="G430" s="25" t="s">
        <v>276</v>
      </c>
      <c r="H430" s="25" t="s">
        <v>278</v>
      </c>
      <c r="J430" s="25" t="s">
        <v>278</v>
      </c>
      <c r="L430" s="25" t="s">
        <v>278</v>
      </c>
      <c r="M430" s="25" t="s">
        <v>276</v>
      </c>
      <c r="N430" s="25" t="s">
        <v>410</v>
      </c>
      <c r="O430" s="25" t="s">
        <v>278</v>
      </c>
      <c r="P430" s="25" t="s">
        <v>409</v>
      </c>
      <c r="Q430" s="25" t="s">
        <v>419</v>
      </c>
      <c r="R430" s="25" t="s">
        <v>418</v>
      </c>
      <c r="T430" s="25" t="s">
        <v>134</v>
      </c>
      <c r="U430" s="25" t="s">
        <v>406</v>
      </c>
      <c r="V430" s="25" t="s">
        <v>405</v>
      </c>
      <c r="W430" s="25" t="s">
        <v>271</v>
      </c>
      <c r="Y430" s="25" t="s">
        <v>9</v>
      </c>
      <c r="Z430" s="25" t="s">
        <v>270</v>
      </c>
      <c r="AA430" s="25" t="s">
        <v>404</v>
      </c>
      <c r="AB430" s="25" t="s">
        <v>318</v>
      </c>
      <c r="AC430" s="25" t="s">
        <v>417</v>
      </c>
      <c r="AD430" s="25" t="s">
        <v>402</v>
      </c>
      <c r="AE430" s="25" t="s">
        <v>401</v>
      </c>
      <c r="AF430" s="25" t="s">
        <v>267</v>
      </c>
      <c r="AG430" s="25" t="s">
        <v>266</v>
      </c>
      <c r="AH430" s="25" t="s">
        <v>265</v>
      </c>
      <c r="AI430" s="25" t="s">
        <v>286</v>
      </c>
      <c r="AM430" s="25" t="s">
        <v>399</v>
      </c>
      <c r="AN430" s="25" t="s">
        <v>400</v>
      </c>
      <c r="AO430" s="25" t="s">
        <v>399</v>
      </c>
      <c r="AP430" s="25" t="s">
        <v>332</v>
      </c>
      <c r="AQ430" s="25" t="s">
        <v>397</v>
      </c>
      <c r="AR430" s="25">
        <v>41</v>
      </c>
      <c r="AT430" s="25">
        <v>66.5</v>
      </c>
      <c r="AX430" s="25">
        <v>8.5</v>
      </c>
      <c r="BH430" s="25" t="s">
        <v>260</v>
      </c>
      <c r="BI430" s="25">
        <v>1</v>
      </c>
    </row>
    <row r="431" spans="1:61" x14ac:dyDescent="0.55000000000000004">
      <c r="A431" s="25" t="s">
        <v>412</v>
      </c>
      <c r="B431" s="25" t="s">
        <v>411</v>
      </c>
      <c r="C431" s="25" t="s">
        <v>157</v>
      </c>
      <c r="D431" s="25" t="s">
        <v>276</v>
      </c>
      <c r="E431" s="25" t="s">
        <v>276</v>
      </c>
      <c r="F431" s="25" t="s">
        <v>276</v>
      </c>
      <c r="G431" s="25" t="s">
        <v>276</v>
      </c>
      <c r="H431" s="25" t="s">
        <v>278</v>
      </c>
      <c r="J431" s="25" t="s">
        <v>278</v>
      </c>
      <c r="L431" s="25" t="s">
        <v>278</v>
      </c>
      <c r="M431" s="25" t="s">
        <v>276</v>
      </c>
      <c r="N431" s="25" t="s">
        <v>410</v>
      </c>
      <c r="O431" s="25" t="s">
        <v>278</v>
      </c>
      <c r="P431" s="25" t="s">
        <v>409</v>
      </c>
      <c r="Q431" s="25" t="s">
        <v>419</v>
      </c>
      <c r="R431" s="25" t="s">
        <v>418</v>
      </c>
      <c r="T431" s="25" t="s">
        <v>134</v>
      </c>
      <c r="U431" s="25" t="s">
        <v>406</v>
      </c>
      <c r="V431" s="25" t="s">
        <v>405</v>
      </c>
      <c r="W431" s="25" t="s">
        <v>271</v>
      </c>
      <c r="Y431" s="25" t="s">
        <v>9</v>
      </c>
      <c r="Z431" s="25" t="s">
        <v>270</v>
      </c>
      <c r="AA431" s="25" t="s">
        <v>404</v>
      </c>
      <c r="AB431" s="25" t="s">
        <v>318</v>
      </c>
      <c r="AC431" s="25" t="s">
        <v>417</v>
      </c>
      <c r="AD431" s="25" t="s">
        <v>402</v>
      </c>
      <c r="AE431" s="25" t="s">
        <v>401</v>
      </c>
      <c r="AF431" s="25" t="s">
        <v>300</v>
      </c>
      <c r="AG431" s="25" t="s">
        <v>415</v>
      </c>
      <c r="AH431" s="25" t="s">
        <v>265</v>
      </c>
      <c r="AI431" s="25" t="s">
        <v>286</v>
      </c>
      <c r="AM431" s="25" t="s">
        <v>399</v>
      </c>
      <c r="AN431" s="25" t="s">
        <v>400</v>
      </c>
      <c r="AO431" s="25" t="s">
        <v>399</v>
      </c>
      <c r="AP431" s="25" t="s">
        <v>332</v>
      </c>
      <c r="AQ431" s="25" t="s">
        <v>397</v>
      </c>
      <c r="AR431" s="25">
        <v>44</v>
      </c>
      <c r="AT431" s="25">
        <v>1.6</v>
      </c>
      <c r="BH431" s="25" t="s">
        <v>260</v>
      </c>
      <c r="BI431" s="25">
        <v>1</v>
      </c>
    </row>
    <row r="432" spans="1:61" x14ac:dyDescent="0.55000000000000004">
      <c r="A432" s="25" t="s">
        <v>412</v>
      </c>
      <c r="B432" s="25" t="s">
        <v>411</v>
      </c>
      <c r="C432" s="25" t="s">
        <v>157</v>
      </c>
      <c r="D432" s="25" t="s">
        <v>276</v>
      </c>
      <c r="E432" s="25" t="s">
        <v>276</v>
      </c>
      <c r="F432" s="25" t="s">
        <v>276</v>
      </c>
      <c r="G432" s="25" t="s">
        <v>276</v>
      </c>
      <c r="H432" s="25" t="s">
        <v>278</v>
      </c>
      <c r="J432" s="25" t="s">
        <v>278</v>
      </c>
      <c r="L432" s="25" t="s">
        <v>278</v>
      </c>
      <c r="M432" s="25" t="s">
        <v>276</v>
      </c>
      <c r="N432" s="25" t="s">
        <v>410</v>
      </c>
      <c r="O432" s="25" t="s">
        <v>278</v>
      </c>
      <c r="P432" s="25" t="s">
        <v>409</v>
      </c>
      <c r="Q432" s="25" t="s">
        <v>419</v>
      </c>
      <c r="R432" s="25" t="s">
        <v>418</v>
      </c>
      <c r="T432" s="25" t="s">
        <v>134</v>
      </c>
      <c r="U432" s="25" t="s">
        <v>406</v>
      </c>
      <c r="V432" s="25" t="s">
        <v>405</v>
      </c>
      <c r="W432" s="25" t="s">
        <v>271</v>
      </c>
      <c r="Y432" s="25" t="s">
        <v>9</v>
      </c>
      <c r="Z432" s="25" t="s">
        <v>270</v>
      </c>
      <c r="AA432" s="25" t="s">
        <v>404</v>
      </c>
      <c r="AB432" s="25" t="s">
        <v>318</v>
      </c>
      <c r="AC432" s="25" t="s">
        <v>417</v>
      </c>
      <c r="AD432" s="25" t="s">
        <v>402</v>
      </c>
      <c r="AE432" s="25" t="s">
        <v>401</v>
      </c>
      <c r="AF432" s="25" t="s">
        <v>339</v>
      </c>
      <c r="AG432" s="25" t="s">
        <v>416</v>
      </c>
      <c r="AH432" s="25" t="s">
        <v>265</v>
      </c>
      <c r="AI432" s="25" t="s">
        <v>286</v>
      </c>
      <c r="AM432" s="25" t="s">
        <v>399</v>
      </c>
      <c r="AN432" s="25" t="s">
        <v>400</v>
      </c>
      <c r="AO432" s="25" t="s">
        <v>399</v>
      </c>
      <c r="AP432" s="25" t="s">
        <v>332</v>
      </c>
      <c r="AQ432" s="25" t="s">
        <v>397</v>
      </c>
      <c r="AR432" s="25">
        <v>45</v>
      </c>
      <c r="AT432" s="25">
        <v>0.7</v>
      </c>
      <c r="BH432" s="25" t="s">
        <v>260</v>
      </c>
      <c r="BI432" s="25">
        <v>1</v>
      </c>
    </row>
    <row r="433" spans="1:61" x14ac:dyDescent="0.55000000000000004">
      <c r="A433" s="25" t="s">
        <v>412</v>
      </c>
      <c r="B433" s="25" t="s">
        <v>411</v>
      </c>
      <c r="C433" s="25" t="s">
        <v>157</v>
      </c>
      <c r="D433" s="25" t="s">
        <v>276</v>
      </c>
      <c r="E433" s="25" t="s">
        <v>276</v>
      </c>
      <c r="F433" s="25" t="s">
        <v>276</v>
      </c>
      <c r="G433" s="25" t="s">
        <v>276</v>
      </c>
      <c r="H433" s="25" t="s">
        <v>278</v>
      </c>
      <c r="J433" s="25" t="s">
        <v>278</v>
      </c>
      <c r="L433" s="25" t="s">
        <v>278</v>
      </c>
      <c r="M433" s="25" t="s">
        <v>276</v>
      </c>
      <c r="N433" s="25" t="s">
        <v>410</v>
      </c>
      <c r="O433" s="25" t="s">
        <v>278</v>
      </c>
      <c r="P433" s="25" t="s">
        <v>409</v>
      </c>
      <c r="Q433" s="25" t="s">
        <v>408</v>
      </c>
      <c r="R433" s="25" t="s">
        <v>407</v>
      </c>
      <c r="T433" s="25" t="s">
        <v>134</v>
      </c>
      <c r="U433" s="25" t="s">
        <v>406</v>
      </c>
      <c r="V433" s="25" t="s">
        <v>405</v>
      </c>
      <c r="W433" s="25" t="s">
        <v>271</v>
      </c>
      <c r="Y433" s="25" t="s">
        <v>9</v>
      </c>
      <c r="Z433" s="25" t="s">
        <v>270</v>
      </c>
      <c r="AA433" s="25" t="s">
        <v>404</v>
      </c>
      <c r="AB433" s="25" t="s">
        <v>404</v>
      </c>
      <c r="AC433" s="25" t="s">
        <v>403</v>
      </c>
      <c r="AD433" s="25" t="s">
        <v>402</v>
      </c>
      <c r="AE433" s="25" t="s">
        <v>401</v>
      </c>
      <c r="AF433" s="25" t="s">
        <v>300</v>
      </c>
      <c r="AG433" s="25" t="s">
        <v>415</v>
      </c>
      <c r="AH433" s="25" t="s">
        <v>265</v>
      </c>
      <c r="AI433" s="25" t="s">
        <v>286</v>
      </c>
      <c r="AM433" s="25" t="s">
        <v>399</v>
      </c>
      <c r="AN433" s="25" t="s">
        <v>400</v>
      </c>
      <c r="AO433" s="25" t="s">
        <v>399</v>
      </c>
      <c r="AP433" s="25" t="s">
        <v>9</v>
      </c>
      <c r="AQ433" s="25" t="s">
        <v>397</v>
      </c>
      <c r="AR433" s="25">
        <v>76</v>
      </c>
      <c r="AT433" s="25">
        <v>0.2</v>
      </c>
      <c r="BH433" s="25" t="s">
        <v>260</v>
      </c>
      <c r="BI433" s="25">
        <v>1</v>
      </c>
    </row>
    <row r="434" spans="1:61" x14ac:dyDescent="0.55000000000000004">
      <c r="A434" s="25" t="s">
        <v>412</v>
      </c>
      <c r="B434" s="25" t="s">
        <v>411</v>
      </c>
      <c r="C434" s="25" t="s">
        <v>157</v>
      </c>
      <c r="D434" s="25" t="s">
        <v>276</v>
      </c>
      <c r="E434" s="25" t="s">
        <v>276</v>
      </c>
      <c r="F434" s="25" t="s">
        <v>276</v>
      </c>
      <c r="G434" s="25" t="s">
        <v>276</v>
      </c>
      <c r="H434" s="25" t="s">
        <v>278</v>
      </c>
      <c r="J434" s="25" t="s">
        <v>278</v>
      </c>
      <c r="L434" s="25" t="s">
        <v>278</v>
      </c>
      <c r="M434" s="25" t="s">
        <v>276</v>
      </c>
      <c r="N434" s="25" t="s">
        <v>410</v>
      </c>
      <c r="O434" s="25" t="s">
        <v>278</v>
      </c>
      <c r="P434" s="25" t="s">
        <v>409</v>
      </c>
      <c r="Q434" s="25" t="s">
        <v>408</v>
      </c>
      <c r="R434" s="25" t="s">
        <v>407</v>
      </c>
      <c r="T434" s="25" t="s">
        <v>134</v>
      </c>
      <c r="U434" s="25" t="s">
        <v>406</v>
      </c>
      <c r="V434" s="25" t="s">
        <v>405</v>
      </c>
      <c r="W434" s="25" t="s">
        <v>271</v>
      </c>
      <c r="Y434" s="25" t="s">
        <v>9</v>
      </c>
      <c r="Z434" s="25" t="s">
        <v>270</v>
      </c>
      <c r="AA434" s="25" t="s">
        <v>404</v>
      </c>
      <c r="AB434" s="25" t="s">
        <v>404</v>
      </c>
      <c r="AC434" s="25" t="s">
        <v>403</v>
      </c>
      <c r="AD434" s="25" t="s">
        <v>402</v>
      </c>
      <c r="AE434" s="25" t="s">
        <v>401</v>
      </c>
      <c r="AF434" s="25" t="s">
        <v>283</v>
      </c>
      <c r="AG434" s="25" t="s">
        <v>282</v>
      </c>
      <c r="AH434" s="25" t="s">
        <v>265</v>
      </c>
      <c r="AI434" s="25" t="s">
        <v>286</v>
      </c>
      <c r="AM434" s="25" t="s">
        <v>399</v>
      </c>
      <c r="AN434" s="25" t="s">
        <v>400</v>
      </c>
      <c r="AO434" s="25" t="s">
        <v>399</v>
      </c>
      <c r="AP434" s="25" t="s">
        <v>398</v>
      </c>
      <c r="AQ434" s="25" t="s">
        <v>397</v>
      </c>
      <c r="AR434" s="25">
        <v>70</v>
      </c>
      <c r="AT434" s="25">
        <v>61.8</v>
      </c>
      <c r="BH434" s="25" t="s">
        <v>260</v>
      </c>
      <c r="BI434" s="25">
        <v>1</v>
      </c>
    </row>
    <row r="435" spans="1:61" x14ac:dyDescent="0.55000000000000004">
      <c r="A435" s="25" t="s">
        <v>412</v>
      </c>
      <c r="B435" s="25" t="s">
        <v>411</v>
      </c>
      <c r="C435" s="25" t="s">
        <v>157</v>
      </c>
      <c r="D435" s="25" t="s">
        <v>276</v>
      </c>
      <c r="E435" s="25" t="s">
        <v>276</v>
      </c>
      <c r="F435" s="25" t="s">
        <v>276</v>
      </c>
      <c r="G435" s="25" t="s">
        <v>276</v>
      </c>
      <c r="H435" s="25" t="s">
        <v>278</v>
      </c>
      <c r="J435" s="25" t="s">
        <v>278</v>
      </c>
      <c r="L435" s="25" t="s">
        <v>278</v>
      </c>
      <c r="M435" s="25" t="s">
        <v>276</v>
      </c>
      <c r="N435" s="25" t="s">
        <v>410</v>
      </c>
      <c r="O435" s="25" t="s">
        <v>278</v>
      </c>
      <c r="P435" s="25" t="s">
        <v>409</v>
      </c>
      <c r="Q435" s="25" t="s">
        <v>408</v>
      </c>
      <c r="R435" s="25" t="s">
        <v>407</v>
      </c>
      <c r="T435" s="25" t="s">
        <v>134</v>
      </c>
      <c r="U435" s="25" t="s">
        <v>406</v>
      </c>
      <c r="V435" s="25" t="s">
        <v>405</v>
      </c>
      <c r="W435" s="25" t="s">
        <v>271</v>
      </c>
      <c r="Y435" s="25" t="s">
        <v>9</v>
      </c>
      <c r="Z435" s="25" t="s">
        <v>270</v>
      </c>
      <c r="AA435" s="25" t="s">
        <v>404</v>
      </c>
      <c r="AB435" s="25" t="s">
        <v>404</v>
      </c>
      <c r="AC435" s="25" t="s">
        <v>403</v>
      </c>
      <c r="AD435" s="25" t="s">
        <v>402</v>
      </c>
      <c r="AE435" s="25" t="s">
        <v>401</v>
      </c>
      <c r="AF435" s="25" t="s">
        <v>414</v>
      </c>
      <c r="AG435" s="25" t="s">
        <v>413</v>
      </c>
      <c r="AH435" s="25" t="s">
        <v>265</v>
      </c>
      <c r="AI435" s="25" t="s">
        <v>286</v>
      </c>
      <c r="AM435" s="25" t="s">
        <v>399</v>
      </c>
      <c r="AN435" s="25" t="s">
        <v>400</v>
      </c>
      <c r="AO435" s="25" t="s">
        <v>399</v>
      </c>
      <c r="AP435" s="25" t="s">
        <v>398</v>
      </c>
      <c r="AQ435" s="25" t="s">
        <v>397</v>
      </c>
      <c r="AR435" s="25">
        <v>72</v>
      </c>
      <c r="AT435" s="25">
        <v>61.2</v>
      </c>
      <c r="BH435" s="25" t="s">
        <v>260</v>
      </c>
      <c r="BI435" s="25">
        <v>1</v>
      </c>
    </row>
    <row r="436" spans="1:61" x14ac:dyDescent="0.55000000000000004">
      <c r="A436" s="25" t="s">
        <v>412</v>
      </c>
      <c r="B436" s="25" t="s">
        <v>411</v>
      </c>
      <c r="C436" s="25" t="s">
        <v>157</v>
      </c>
      <c r="D436" s="25" t="s">
        <v>276</v>
      </c>
      <c r="E436" s="25" t="s">
        <v>276</v>
      </c>
      <c r="F436" s="25" t="s">
        <v>276</v>
      </c>
      <c r="G436" s="25" t="s">
        <v>276</v>
      </c>
      <c r="H436" s="25" t="s">
        <v>278</v>
      </c>
      <c r="J436" s="25" t="s">
        <v>278</v>
      </c>
      <c r="L436" s="25" t="s">
        <v>278</v>
      </c>
      <c r="M436" s="25" t="s">
        <v>276</v>
      </c>
      <c r="N436" s="25" t="s">
        <v>410</v>
      </c>
      <c r="O436" s="25" t="s">
        <v>278</v>
      </c>
      <c r="P436" s="25" t="s">
        <v>409</v>
      </c>
      <c r="Q436" s="25" t="s">
        <v>408</v>
      </c>
      <c r="R436" s="25" t="s">
        <v>407</v>
      </c>
      <c r="T436" s="25" t="s">
        <v>134</v>
      </c>
      <c r="U436" s="25" t="s">
        <v>406</v>
      </c>
      <c r="V436" s="25" t="s">
        <v>405</v>
      </c>
      <c r="W436" s="25" t="s">
        <v>271</v>
      </c>
      <c r="Y436" s="25" t="s">
        <v>9</v>
      </c>
      <c r="Z436" s="25" t="s">
        <v>270</v>
      </c>
      <c r="AA436" s="25" t="s">
        <v>404</v>
      </c>
      <c r="AB436" s="25" t="s">
        <v>404</v>
      </c>
      <c r="AC436" s="25" t="s">
        <v>403</v>
      </c>
      <c r="AD436" s="25" t="s">
        <v>402</v>
      </c>
      <c r="AE436" s="25" t="s">
        <v>401</v>
      </c>
      <c r="AF436" s="25" t="s">
        <v>267</v>
      </c>
      <c r="AG436" s="25" t="s">
        <v>266</v>
      </c>
      <c r="AH436" s="25" t="s">
        <v>265</v>
      </c>
      <c r="AI436" s="25" t="s">
        <v>286</v>
      </c>
      <c r="AM436" s="25" t="s">
        <v>399</v>
      </c>
      <c r="AN436" s="25" t="s">
        <v>400</v>
      </c>
      <c r="AO436" s="25" t="s">
        <v>399</v>
      </c>
      <c r="AP436" s="25" t="s">
        <v>398</v>
      </c>
      <c r="AQ436" s="25" t="s">
        <v>397</v>
      </c>
      <c r="AR436" s="25">
        <v>73</v>
      </c>
      <c r="AT436" s="25">
        <v>237</v>
      </c>
      <c r="BH436" s="25" t="s">
        <v>260</v>
      </c>
      <c r="BI436" s="25">
        <v>1</v>
      </c>
    </row>
    <row r="437" spans="1:61" x14ac:dyDescent="0.55000000000000004">
      <c r="A437" s="25" t="s">
        <v>391</v>
      </c>
      <c r="B437" s="25" t="s">
        <v>390</v>
      </c>
      <c r="C437" s="25" t="s">
        <v>81</v>
      </c>
      <c r="D437" s="25" t="s">
        <v>276</v>
      </c>
      <c r="E437" s="25" t="s">
        <v>276</v>
      </c>
      <c r="F437" s="25" t="s">
        <v>276</v>
      </c>
      <c r="G437" s="25" t="s">
        <v>276</v>
      </c>
      <c r="H437" s="25" t="s">
        <v>278</v>
      </c>
      <c r="J437" s="25" t="s">
        <v>276</v>
      </c>
      <c r="K437" s="25" t="s">
        <v>278</v>
      </c>
      <c r="L437" s="25" t="s">
        <v>278</v>
      </c>
      <c r="M437" s="25" t="s">
        <v>276</v>
      </c>
      <c r="N437" s="25" t="s">
        <v>389</v>
      </c>
      <c r="O437" s="25" t="s">
        <v>278</v>
      </c>
      <c r="P437" s="25" t="s">
        <v>388</v>
      </c>
      <c r="Q437" s="25" t="s">
        <v>396</v>
      </c>
      <c r="R437" s="25" t="s">
        <v>86</v>
      </c>
      <c r="S437" s="25" t="s">
        <v>395</v>
      </c>
      <c r="T437" s="25" t="s">
        <v>53</v>
      </c>
      <c r="U437" s="25" t="s">
        <v>74</v>
      </c>
      <c r="V437" s="25" t="s">
        <v>373</v>
      </c>
      <c r="W437" s="25" t="s">
        <v>271</v>
      </c>
      <c r="Y437" s="25" t="s">
        <v>313</v>
      </c>
      <c r="Z437" s="25" t="s">
        <v>270</v>
      </c>
      <c r="AA437" s="25" t="s">
        <v>24</v>
      </c>
      <c r="AB437" s="25" t="s">
        <v>81</v>
      </c>
      <c r="AC437" s="25" t="s">
        <v>86</v>
      </c>
      <c r="AD437" s="25" t="s">
        <v>386</v>
      </c>
      <c r="AE437" s="25" t="s">
        <v>394</v>
      </c>
      <c r="AF437" s="25" t="s">
        <v>300</v>
      </c>
      <c r="AG437" s="25" t="s">
        <v>299</v>
      </c>
      <c r="AH437" s="25" t="s">
        <v>265</v>
      </c>
      <c r="AI437" s="25" t="s">
        <v>9</v>
      </c>
      <c r="AJ437" s="25" t="s">
        <v>264</v>
      </c>
      <c r="AK437" s="25">
        <v>5.0999999999999996</v>
      </c>
      <c r="AL437" s="25">
        <v>17</v>
      </c>
      <c r="AM437" s="25" t="s">
        <v>13</v>
      </c>
      <c r="AN437" s="25" t="s">
        <v>383</v>
      </c>
      <c r="AO437" s="25" t="s">
        <v>13</v>
      </c>
      <c r="AP437" s="25" t="s">
        <v>313</v>
      </c>
      <c r="AQ437" s="25" t="s">
        <v>381</v>
      </c>
      <c r="AR437" s="25">
        <v>490</v>
      </c>
      <c r="AS437" s="25">
        <v>24</v>
      </c>
      <c r="AT437" s="25">
        <v>9.1999999999999993</v>
      </c>
      <c r="AU437" s="25">
        <v>0.23</v>
      </c>
      <c r="AV437" s="25">
        <v>8.8000000000000007</v>
      </c>
      <c r="AW437" s="25">
        <v>7.6</v>
      </c>
      <c r="BH437" s="25" t="s">
        <v>260</v>
      </c>
      <c r="BI437" s="25">
        <v>1</v>
      </c>
    </row>
    <row r="438" spans="1:61" x14ac:dyDescent="0.55000000000000004">
      <c r="A438" s="25" t="s">
        <v>391</v>
      </c>
      <c r="B438" s="25" t="s">
        <v>390</v>
      </c>
      <c r="C438" s="25" t="s">
        <v>81</v>
      </c>
      <c r="D438" s="25" t="s">
        <v>276</v>
      </c>
      <c r="E438" s="25" t="s">
        <v>276</v>
      </c>
      <c r="F438" s="25" t="s">
        <v>276</v>
      </c>
      <c r="G438" s="25" t="s">
        <v>276</v>
      </c>
      <c r="H438" s="25" t="s">
        <v>278</v>
      </c>
      <c r="J438" s="25" t="s">
        <v>276</v>
      </c>
      <c r="K438" s="25" t="s">
        <v>278</v>
      </c>
      <c r="L438" s="25" t="s">
        <v>278</v>
      </c>
      <c r="M438" s="25" t="s">
        <v>276</v>
      </c>
      <c r="N438" s="25" t="s">
        <v>389</v>
      </c>
      <c r="O438" s="25" t="s">
        <v>278</v>
      </c>
      <c r="P438" s="25" t="s">
        <v>388</v>
      </c>
      <c r="Q438" s="25" t="s">
        <v>396</v>
      </c>
      <c r="R438" s="25" t="s">
        <v>86</v>
      </c>
      <c r="S438" s="25" t="s">
        <v>395</v>
      </c>
      <c r="T438" s="25" t="s">
        <v>53</v>
      </c>
      <c r="U438" s="25" t="s">
        <v>74</v>
      </c>
      <c r="V438" s="25" t="s">
        <v>373</v>
      </c>
      <c r="W438" s="25" t="s">
        <v>271</v>
      </c>
      <c r="Y438" s="25" t="s">
        <v>313</v>
      </c>
      <c r="Z438" s="25" t="s">
        <v>270</v>
      </c>
      <c r="AA438" s="25" t="s">
        <v>24</v>
      </c>
      <c r="AB438" s="25" t="s">
        <v>81</v>
      </c>
      <c r="AC438" s="25" t="s">
        <v>86</v>
      </c>
      <c r="AD438" s="25" t="s">
        <v>386</v>
      </c>
      <c r="AE438" s="25" t="s">
        <v>394</v>
      </c>
      <c r="AF438" s="25" t="s">
        <v>315</v>
      </c>
      <c r="AG438" s="25" t="s">
        <v>384</v>
      </c>
      <c r="AH438" s="25" t="s">
        <v>265</v>
      </c>
      <c r="AI438" s="25" t="s">
        <v>393</v>
      </c>
      <c r="AJ438" s="25" t="s">
        <v>264</v>
      </c>
      <c r="AK438" s="25">
        <v>11</v>
      </c>
      <c r="AL438" s="25">
        <v>38</v>
      </c>
      <c r="AM438" s="25" t="s">
        <v>13</v>
      </c>
      <c r="AN438" s="25" t="s">
        <v>383</v>
      </c>
      <c r="AO438" s="25" t="s">
        <v>13</v>
      </c>
      <c r="AP438" s="25" t="s">
        <v>313</v>
      </c>
      <c r="AQ438" s="25" t="s">
        <v>381</v>
      </c>
      <c r="AR438" s="25">
        <v>491</v>
      </c>
      <c r="AS438" s="25">
        <v>1.2</v>
      </c>
      <c r="AT438" s="25">
        <v>1.2</v>
      </c>
      <c r="AU438" s="25">
        <v>0.76</v>
      </c>
      <c r="BH438" s="25" t="s">
        <v>260</v>
      </c>
      <c r="BI438" s="25">
        <v>1</v>
      </c>
    </row>
    <row r="439" spans="1:61" x14ac:dyDescent="0.55000000000000004">
      <c r="A439" s="25" t="s">
        <v>391</v>
      </c>
      <c r="B439" s="25" t="s">
        <v>390</v>
      </c>
      <c r="C439" s="25" t="s">
        <v>81</v>
      </c>
      <c r="D439" s="25" t="s">
        <v>276</v>
      </c>
      <c r="E439" s="25" t="s">
        <v>276</v>
      </c>
      <c r="F439" s="25" t="s">
        <v>276</v>
      </c>
      <c r="G439" s="25" t="s">
        <v>276</v>
      </c>
      <c r="H439" s="25" t="s">
        <v>278</v>
      </c>
      <c r="J439" s="25" t="s">
        <v>276</v>
      </c>
      <c r="K439" s="25" t="s">
        <v>278</v>
      </c>
      <c r="L439" s="25" t="s">
        <v>278</v>
      </c>
      <c r="M439" s="25" t="s">
        <v>276</v>
      </c>
      <c r="N439" s="25" t="s">
        <v>389</v>
      </c>
      <c r="O439" s="25" t="s">
        <v>278</v>
      </c>
      <c r="P439" s="25" t="s">
        <v>388</v>
      </c>
      <c r="Q439" s="25" t="s">
        <v>387</v>
      </c>
      <c r="R439" s="25" t="s">
        <v>86</v>
      </c>
      <c r="T439" s="25" t="s">
        <v>37</v>
      </c>
      <c r="U439" s="25" t="s">
        <v>74</v>
      </c>
      <c r="V439" s="25" t="s">
        <v>373</v>
      </c>
      <c r="W439" s="25" t="s">
        <v>271</v>
      </c>
      <c r="Y439" s="25" t="s">
        <v>382</v>
      </c>
      <c r="Z439" s="25" t="s">
        <v>270</v>
      </c>
      <c r="AA439" s="25" t="s">
        <v>24</v>
      </c>
      <c r="AB439" s="25" t="s">
        <v>81</v>
      </c>
      <c r="AC439" s="25" t="s">
        <v>86</v>
      </c>
      <c r="AD439" s="25" t="s">
        <v>386</v>
      </c>
      <c r="AE439" s="25" t="s">
        <v>385</v>
      </c>
      <c r="AF439" s="25" t="s">
        <v>300</v>
      </c>
      <c r="AG439" s="25" t="s">
        <v>299</v>
      </c>
      <c r="AH439" s="25" t="s">
        <v>265</v>
      </c>
      <c r="AI439" s="25" t="s">
        <v>392</v>
      </c>
      <c r="AJ439" s="25" t="s">
        <v>264</v>
      </c>
      <c r="AK439" s="25">
        <v>5.0999999999999996</v>
      </c>
      <c r="AL439" s="25">
        <v>17</v>
      </c>
      <c r="AM439" s="25" t="s">
        <v>13</v>
      </c>
      <c r="AN439" s="25" t="s">
        <v>383</v>
      </c>
      <c r="AO439" s="25" t="s">
        <v>13</v>
      </c>
      <c r="AP439" s="25" t="s">
        <v>382</v>
      </c>
      <c r="AQ439" s="25" t="s">
        <v>381</v>
      </c>
      <c r="AR439" s="25">
        <v>495</v>
      </c>
      <c r="AS439" s="25">
        <v>16</v>
      </c>
      <c r="AT439" s="25">
        <v>8.1</v>
      </c>
      <c r="AU439" s="25">
        <v>0.23</v>
      </c>
      <c r="AV439" s="25">
        <v>5.5</v>
      </c>
      <c r="AW439" s="25">
        <v>10.8</v>
      </c>
      <c r="BH439" s="25" t="s">
        <v>260</v>
      </c>
      <c r="BI439" s="25">
        <v>1</v>
      </c>
    </row>
    <row r="440" spans="1:61" x14ac:dyDescent="0.55000000000000004">
      <c r="A440" s="25" t="s">
        <v>391</v>
      </c>
      <c r="B440" s="25" t="s">
        <v>390</v>
      </c>
      <c r="C440" s="25" t="s">
        <v>81</v>
      </c>
      <c r="D440" s="25" t="s">
        <v>276</v>
      </c>
      <c r="E440" s="25" t="s">
        <v>276</v>
      </c>
      <c r="F440" s="25" t="s">
        <v>276</v>
      </c>
      <c r="G440" s="25" t="s">
        <v>276</v>
      </c>
      <c r="H440" s="25" t="s">
        <v>278</v>
      </c>
      <c r="J440" s="25" t="s">
        <v>276</v>
      </c>
      <c r="K440" s="25" t="s">
        <v>278</v>
      </c>
      <c r="L440" s="25" t="s">
        <v>278</v>
      </c>
      <c r="M440" s="25" t="s">
        <v>276</v>
      </c>
      <c r="N440" s="25" t="s">
        <v>389</v>
      </c>
      <c r="O440" s="25" t="s">
        <v>278</v>
      </c>
      <c r="P440" s="25" t="s">
        <v>388</v>
      </c>
      <c r="Q440" s="25" t="s">
        <v>387</v>
      </c>
      <c r="R440" s="25" t="s">
        <v>86</v>
      </c>
      <c r="T440" s="25" t="s">
        <v>37</v>
      </c>
      <c r="U440" s="25" t="s">
        <v>74</v>
      </c>
      <c r="V440" s="25" t="s">
        <v>373</v>
      </c>
      <c r="W440" s="25" t="s">
        <v>271</v>
      </c>
      <c r="Y440" s="25" t="s">
        <v>382</v>
      </c>
      <c r="Z440" s="25" t="s">
        <v>270</v>
      </c>
      <c r="AA440" s="25" t="s">
        <v>24</v>
      </c>
      <c r="AB440" s="25" t="s">
        <v>81</v>
      </c>
      <c r="AC440" s="25" t="s">
        <v>86</v>
      </c>
      <c r="AD440" s="25" t="s">
        <v>386</v>
      </c>
      <c r="AE440" s="25" t="s">
        <v>385</v>
      </c>
      <c r="AF440" s="25" t="s">
        <v>315</v>
      </c>
      <c r="AG440" s="25" t="s">
        <v>384</v>
      </c>
      <c r="AH440" s="25" t="s">
        <v>265</v>
      </c>
      <c r="AI440" s="25" t="s">
        <v>358</v>
      </c>
      <c r="AJ440" s="25" t="s">
        <v>264</v>
      </c>
      <c r="AK440" s="25">
        <v>11</v>
      </c>
      <c r="AL440" s="25">
        <v>38</v>
      </c>
      <c r="AM440" s="25" t="s">
        <v>13</v>
      </c>
      <c r="AN440" s="25" t="s">
        <v>383</v>
      </c>
      <c r="AO440" s="25" t="s">
        <v>13</v>
      </c>
      <c r="AP440" s="25" t="s">
        <v>382</v>
      </c>
      <c r="AQ440" s="25" t="s">
        <v>381</v>
      </c>
      <c r="AR440" s="25">
        <v>496</v>
      </c>
      <c r="AS440" s="25">
        <v>17</v>
      </c>
      <c r="AT440" s="25">
        <v>3.8</v>
      </c>
      <c r="AU440" s="25">
        <v>0.76</v>
      </c>
      <c r="AV440" s="25">
        <v>4.7</v>
      </c>
      <c r="AW440" s="25">
        <v>1.7</v>
      </c>
      <c r="BH440" s="25" t="s">
        <v>260</v>
      </c>
      <c r="BI440" s="25">
        <v>1</v>
      </c>
    </row>
    <row r="441" spans="1:61" x14ac:dyDescent="0.55000000000000004">
      <c r="A441" s="25" t="s">
        <v>379</v>
      </c>
      <c r="B441" s="25" t="s">
        <v>378</v>
      </c>
      <c r="C441" s="25" t="s">
        <v>29</v>
      </c>
      <c r="D441" s="25" t="s">
        <v>276</v>
      </c>
      <c r="E441" s="25" t="s">
        <v>276</v>
      </c>
      <c r="F441" s="25" t="s">
        <v>276</v>
      </c>
      <c r="G441" s="25" t="s">
        <v>276</v>
      </c>
      <c r="H441" s="25" t="s">
        <v>278</v>
      </c>
      <c r="J441" s="25" t="s">
        <v>276</v>
      </c>
      <c r="K441" s="25" t="s">
        <v>278</v>
      </c>
      <c r="L441" s="25" t="s">
        <v>278</v>
      </c>
      <c r="M441" s="25" t="s">
        <v>276</v>
      </c>
      <c r="N441" s="25" t="s">
        <v>377</v>
      </c>
      <c r="O441" s="25" t="s">
        <v>278</v>
      </c>
      <c r="P441" s="25" t="s">
        <v>376</v>
      </c>
      <c r="Q441" s="25" t="s">
        <v>375</v>
      </c>
      <c r="R441" s="25" t="s">
        <v>374</v>
      </c>
      <c r="T441" s="25" t="s">
        <v>19</v>
      </c>
      <c r="U441" s="25" t="s">
        <v>74</v>
      </c>
      <c r="V441" s="25" t="s">
        <v>373</v>
      </c>
      <c r="W441" s="25" t="s">
        <v>271</v>
      </c>
      <c r="Y441" s="25" t="s">
        <v>86</v>
      </c>
      <c r="Z441" s="25" t="s">
        <v>270</v>
      </c>
      <c r="AA441" s="25" t="s">
        <v>294</v>
      </c>
      <c r="AB441" s="25" t="s">
        <v>294</v>
      </c>
      <c r="AC441" s="25" t="s">
        <v>372</v>
      </c>
      <c r="AD441" s="25" t="s">
        <v>371</v>
      </c>
      <c r="AE441" s="25" t="s">
        <v>370</v>
      </c>
      <c r="AF441" s="25" t="s">
        <v>300</v>
      </c>
      <c r="AG441" s="25" t="s">
        <v>299</v>
      </c>
      <c r="AH441" s="25" t="s">
        <v>265</v>
      </c>
      <c r="AI441" s="25" t="s">
        <v>286</v>
      </c>
      <c r="AM441" s="25" t="s">
        <v>13</v>
      </c>
      <c r="AN441" s="25" t="s">
        <v>86</v>
      </c>
      <c r="AO441" s="25" t="s">
        <v>13</v>
      </c>
      <c r="AP441" s="25" t="s">
        <v>9</v>
      </c>
      <c r="AQ441" s="25" t="s">
        <v>367</v>
      </c>
      <c r="AR441" s="25">
        <v>305</v>
      </c>
      <c r="BH441" s="25" t="s">
        <v>380</v>
      </c>
      <c r="BI441" s="25">
        <v>1</v>
      </c>
    </row>
    <row r="442" spans="1:61" x14ac:dyDescent="0.55000000000000004">
      <c r="A442" s="25" t="s">
        <v>379</v>
      </c>
      <c r="B442" s="25" t="s">
        <v>378</v>
      </c>
      <c r="C442" s="25" t="s">
        <v>29</v>
      </c>
      <c r="D442" s="25" t="s">
        <v>276</v>
      </c>
      <c r="E442" s="25" t="s">
        <v>276</v>
      </c>
      <c r="F442" s="25" t="s">
        <v>276</v>
      </c>
      <c r="G442" s="25" t="s">
        <v>276</v>
      </c>
      <c r="H442" s="25" t="s">
        <v>278</v>
      </c>
      <c r="J442" s="25" t="s">
        <v>276</v>
      </c>
      <c r="K442" s="25" t="s">
        <v>278</v>
      </c>
      <c r="L442" s="25" t="s">
        <v>278</v>
      </c>
      <c r="M442" s="25" t="s">
        <v>276</v>
      </c>
      <c r="N442" s="25" t="s">
        <v>377</v>
      </c>
      <c r="O442" s="25" t="s">
        <v>278</v>
      </c>
      <c r="P442" s="25" t="s">
        <v>376</v>
      </c>
      <c r="Q442" s="25" t="s">
        <v>375</v>
      </c>
      <c r="R442" s="25" t="s">
        <v>374</v>
      </c>
      <c r="T442" s="25" t="s">
        <v>19</v>
      </c>
      <c r="U442" s="25" t="s">
        <v>74</v>
      </c>
      <c r="V442" s="25" t="s">
        <v>373</v>
      </c>
      <c r="W442" s="25" t="s">
        <v>271</v>
      </c>
      <c r="Y442" s="25" t="s">
        <v>86</v>
      </c>
      <c r="Z442" s="25" t="s">
        <v>270</v>
      </c>
      <c r="AA442" s="25" t="s">
        <v>294</v>
      </c>
      <c r="AB442" s="25" t="s">
        <v>294</v>
      </c>
      <c r="AC442" s="25" t="s">
        <v>372</v>
      </c>
      <c r="AD442" s="25" t="s">
        <v>371</v>
      </c>
      <c r="AE442" s="25" t="s">
        <v>370</v>
      </c>
      <c r="AF442" s="25" t="s">
        <v>300</v>
      </c>
      <c r="AG442" s="25" t="s">
        <v>299</v>
      </c>
      <c r="AH442" s="25" t="s">
        <v>265</v>
      </c>
      <c r="AI442" s="25" t="s">
        <v>286</v>
      </c>
      <c r="AM442" s="25" t="s">
        <v>13</v>
      </c>
      <c r="AN442" s="25" t="s">
        <v>86</v>
      </c>
      <c r="AO442" s="25" t="s">
        <v>13</v>
      </c>
      <c r="AP442" s="25" t="s">
        <v>368</v>
      </c>
      <c r="AQ442" s="25" t="s">
        <v>367</v>
      </c>
      <c r="AR442" s="25">
        <v>305</v>
      </c>
      <c r="AS442" s="25">
        <v>1.4</v>
      </c>
      <c r="AT442" s="25">
        <v>1.2</v>
      </c>
      <c r="AU442" s="25">
        <v>0.9</v>
      </c>
      <c r="AV442" s="25">
        <v>0.22</v>
      </c>
      <c r="BH442" s="25" t="s">
        <v>260</v>
      </c>
      <c r="BI442" s="25">
        <v>1</v>
      </c>
    </row>
    <row r="443" spans="1:61" x14ac:dyDescent="0.55000000000000004">
      <c r="A443" s="25" t="s">
        <v>379</v>
      </c>
      <c r="B443" s="25" t="s">
        <v>378</v>
      </c>
      <c r="C443" s="25" t="s">
        <v>29</v>
      </c>
      <c r="D443" s="25" t="s">
        <v>276</v>
      </c>
      <c r="E443" s="25" t="s">
        <v>276</v>
      </c>
      <c r="F443" s="25" t="s">
        <v>276</v>
      </c>
      <c r="G443" s="25" t="s">
        <v>276</v>
      </c>
      <c r="H443" s="25" t="s">
        <v>278</v>
      </c>
      <c r="J443" s="25" t="s">
        <v>276</v>
      </c>
      <c r="K443" s="25" t="s">
        <v>278</v>
      </c>
      <c r="L443" s="25" t="s">
        <v>278</v>
      </c>
      <c r="M443" s="25" t="s">
        <v>276</v>
      </c>
      <c r="N443" s="25" t="s">
        <v>377</v>
      </c>
      <c r="O443" s="25" t="s">
        <v>278</v>
      </c>
      <c r="P443" s="25" t="s">
        <v>376</v>
      </c>
      <c r="Q443" s="25" t="s">
        <v>375</v>
      </c>
      <c r="R443" s="25" t="s">
        <v>374</v>
      </c>
      <c r="T443" s="25" t="s">
        <v>19</v>
      </c>
      <c r="U443" s="25" t="s">
        <v>74</v>
      </c>
      <c r="V443" s="25" t="s">
        <v>373</v>
      </c>
      <c r="W443" s="25" t="s">
        <v>271</v>
      </c>
      <c r="Y443" s="25" t="s">
        <v>86</v>
      </c>
      <c r="Z443" s="25" t="s">
        <v>270</v>
      </c>
      <c r="AA443" s="25" t="s">
        <v>294</v>
      </c>
      <c r="AB443" s="25" t="s">
        <v>294</v>
      </c>
      <c r="AC443" s="25" t="s">
        <v>372</v>
      </c>
      <c r="AD443" s="25" t="s">
        <v>371</v>
      </c>
      <c r="AE443" s="25" t="s">
        <v>370</v>
      </c>
      <c r="AF443" s="25" t="s">
        <v>315</v>
      </c>
      <c r="AG443" s="25" t="s">
        <v>369</v>
      </c>
      <c r="AH443" s="25" t="s">
        <v>265</v>
      </c>
      <c r="AI443" s="25" t="s">
        <v>286</v>
      </c>
      <c r="AM443" s="25" t="s">
        <v>13</v>
      </c>
      <c r="AN443" s="25" t="s">
        <v>86</v>
      </c>
      <c r="AO443" s="25" t="s">
        <v>13</v>
      </c>
      <c r="AP443" s="25" t="s">
        <v>368</v>
      </c>
      <c r="AQ443" s="25" t="s">
        <v>367</v>
      </c>
      <c r="AR443" s="25">
        <v>306</v>
      </c>
      <c r="AS443" s="25">
        <v>2.8</v>
      </c>
      <c r="AT443" s="25">
        <v>2.4</v>
      </c>
      <c r="AU443" s="25">
        <v>1.7</v>
      </c>
      <c r="AV443" s="25">
        <v>0.5</v>
      </c>
      <c r="BH443" s="25" t="s">
        <v>260</v>
      </c>
      <c r="BI443" s="25">
        <v>1</v>
      </c>
    </row>
    <row r="444" spans="1:61" x14ac:dyDescent="0.55000000000000004">
      <c r="A444" s="25" t="s">
        <v>348</v>
      </c>
      <c r="B444" s="25" t="s">
        <v>347</v>
      </c>
      <c r="C444" s="25" t="s">
        <v>346</v>
      </c>
      <c r="D444" s="25" t="s">
        <v>276</v>
      </c>
      <c r="E444" s="25" t="s">
        <v>276</v>
      </c>
      <c r="F444" s="25" t="s">
        <v>276</v>
      </c>
      <c r="G444" s="25" t="s">
        <v>276</v>
      </c>
      <c r="H444" s="25" t="s">
        <v>278</v>
      </c>
      <c r="J444" s="25" t="s">
        <v>276</v>
      </c>
      <c r="K444" s="25" t="s">
        <v>278</v>
      </c>
      <c r="L444" s="25" t="s">
        <v>278</v>
      </c>
      <c r="M444" s="25" t="s">
        <v>276</v>
      </c>
      <c r="N444" s="25" t="s">
        <v>345</v>
      </c>
      <c r="O444" s="25" t="s">
        <v>278</v>
      </c>
      <c r="P444" s="25" t="s">
        <v>344</v>
      </c>
      <c r="Q444" s="25" t="s">
        <v>365</v>
      </c>
      <c r="R444" s="25" t="s">
        <v>364</v>
      </c>
      <c r="T444" s="25" t="s">
        <v>363</v>
      </c>
      <c r="U444" s="25" t="s">
        <v>74</v>
      </c>
      <c r="V444" s="25" t="s">
        <v>342</v>
      </c>
      <c r="W444" s="25" t="s">
        <v>271</v>
      </c>
      <c r="Y444" s="25" t="s">
        <v>86</v>
      </c>
      <c r="Z444" s="25" t="s">
        <v>270</v>
      </c>
      <c r="AA444" s="25" t="s">
        <v>86</v>
      </c>
      <c r="AB444" s="25" t="s">
        <v>86</v>
      </c>
      <c r="AC444" s="25" t="s">
        <v>86</v>
      </c>
      <c r="AD444" s="25" t="s">
        <v>362</v>
      </c>
      <c r="AE444" s="25" t="s">
        <v>340</v>
      </c>
      <c r="AF444" s="25" t="s">
        <v>352</v>
      </c>
      <c r="AG444" s="25" t="s">
        <v>351</v>
      </c>
      <c r="AH444" s="25" t="s">
        <v>265</v>
      </c>
      <c r="AI444" s="25" t="s">
        <v>366</v>
      </c>
      <c r="AJ444" s="25" t="s">
        <v>264</v>
      </c>
      <c r="AK444" s="25">
        <v>3.8</v>
      </c>
      <c r="AL444" s="25">
        <v>12</v>
      </c>
      <c r="AM444" s="25" t="s">
        <v>13</v>
      </c>
      <c r="AN444" s="25" t="s">
        <v>336</v>
      </c>
      <c r="AO444" s="25" t="s">
        <v>13</v>
      </c>
      <c r="AP444" s="25" t="s">
        <v>1228</v>
      </c>
      <c r="AQ444" s="25" t="s">
        <v>335</v>
      </c>
      <c r="AR444" s="25">
        <v>700</v>
      </c>
      <c r="AS444" s="25">
        <v>42</v>
      </c>
      <c r="AT444" s="25">
        <v>28</v>
      </c>
      <c r="AU444" s="25">
        <v>17</v>
      </c>
      <c r="AW444" s="25">
        <v>27</v>
      </c>
      <c r="BH444" s="25" t="s">
        <v>260</v>
      </c>
      <c r="BI444" s="25">
        <v>1</v>
      </c>
    </row>
    <row r="445" spans="1:61" x14ac:dyDescent="0.55000000000000004">
      <c r="A445" s="25" t="s">
        <v>348</v>
      </c>
      <c r="B445" s="25" t="s">
        <v>347</v>
      </c>
      <c r="C445" s="25" t="s">
        <v>346</v>
      </c>
      <c r="D445" s="25" t="s">
        <v>276</v>
      </c>
      <c r="E445" s="25" t="s">
        <v>276</v>
      </c>
      <c r="F445" s="25" t="s">
        <v>276</v>
      </c>
      <c r="G445" s="25" t="s">
        <v>276</v>
      </c>
      <c r="H445" s="25" t="s">
        <v>278</v>
      </c>
      <c r="J445" s="25" t="s">
        <v>276</v>
      </c>
      <c r="K445" s="25" t="s">
        <v>278</v>
      </c>
      <c r="L445" s="25" t="s">
        <v>278</v>
      </c>
      <c r="M445" s="25" t="s">
        <v>276</v>
      </c>
      <c r="N445" s="25" t="s">
        <v>345</v>
      </c>
      <c r="O445" s="25" t="s">
        <v>278</v>
      </c>
      <c r="P445" s="25" t="s">
        <v>344</v>
      </c>
      <c r="Q445" s="25" t="s">
        <v>365</v>
      </c>
      <c r="R445" s="25" t="s">
        <v>364</v>
      </c>
      <c r="T445" s="25" t="s">
        <v>363</v>
      </c>
      <c r="U445" s="25" t="s">
        <v>74</v>
      </c>
      <c r="V445" s="25" t="s">
        <v>342</v>
      </c>
      <c r="W445" s="25" t="s">
        <v>271</v>
      </c>
      <c r="Y445" s="25" t="s">
        <v>86</v>
      </c>
      <c r="Z445" s="25" t="s">
        <v>270</v>
      </c>
      <c r="AA445" s="25" t="s">
        <v>86</v>
      </c>
      <c r="AB445" s="25" t="s">
        <v>86</v>
      </c>
      <c r="AC445" s="25" t="s">
        <v>86</v>
      </c>
      <c r="AD445" s="25" t="s">
        <v>362</v>
      </c>
      <c r="AE445" s="25" t="s">
        <v>340</v>
      </c>
      <c r="AF445" s="25" t="s">
        <v>300</v>
      </c>
      <c r="AG445" s="25" t="s">
        <v>350</v>
      </c>
      <c r="AH445" s="25" t="s">
        <v>265</v>
      </c>
      <c r="AI445" s="25" t="s">
        <v>361</v>
      </c>
      <c r="AJ445" s="25" t="s">
        <v>264</v>
      </c>
      <c r="AK445" s="25">
        <v>1.1000000000000001</v>
      </c>
      <c r="AL445" s="25">
        <v>3.3</v>
      </c>
      <c r="AM445" s="25" t="s">
        <v>13</v>
      </c>
      <c r="AN445" s="25" t="s">
        <v>336</v>
      </c>
      <c r="AO445" s="25" t="s">
        <v>13</v>
      </c>
      <c r="AP445" s="25" t="s">
        <v>1228</v>
      </c>
      <c r="AQ445" s="25" t="s">
        <v>335</v>
      </c>
      <c r="AR445" s="25">
        <v>702</v>
      </c>
      <c r="AS445" s="25">
        <v>36</v>
      </c>
      <c r="AT445" s="25">
        <v>17</v>
      </c>
      <c r="AU445" s="25">
        <v>5.2</v>
      </c>
      <c r="AW445" s="25">
        <v>18</v>
      </c>
      <c r="BH445" s="25" t="s">
        <v>260</v>
      </c>
      <c r="BI445" s="25">
        <v>1</v>
      </c>
    </row>
    <row r="446" spans="1:61" x14ac:dyDescent="0.55000000000000004">
      <c r="A446" s="25" t="s">
        <v>348</v>
      </c>
      <c r="B446" s="25" t="s">
        <v>347</v>
      </c>
      <c r="C446" s="25" t="s">
        <v>346</v>
      </c>
      <c r="D446" s="25" t="s">
        <v>276</v>
      </c>
      <c r="E446" s="25" t="s">
        <v>276</v>
      </c>
      <c r="F446" s="25" t="s">
        <v>276</v>
      </c>
      <c r="G446" s="25" t="s">
        <v>276</v>
      </c>
      <c r="H446" s="25" t="s">
        <v>278</v>
      </c>
      <c r="J446" s="25" t="s">
        <v>276</v>
      </c>
      <c r="K446" s="25" t="s">
        <v>278</v>
      </c>
      <c r="L446" s="25" t="s">
        <v>278</v>
      </c>
      <c r="M446" s="25" t="s">
        <v>276</v>
      </c>
      <c r="N446" s="25" t="s">
        <v>345</v>
      </c>
      <c r="O446" s="25" t="s">
        <v>278</v>
      </c>
      <c r="P446" s="25" t="s">
        <v>344</v>
      </c>
      <c r="Q446" s="25" t="s">
        <v>357</v>
      </c>
      <c r="R446" s="25" t="s">
        <v>356</v>
      </c>
      <c r="T446" s="25" t="s">
        <v>42</v>
      </c>
      <c r="U446" s="25" t="s">
        <v>74</v>
      </c>
      <c r="V446" s="25" t="s">
        <v>342</v>
      </c>
      <c r="W446" s="25" t="s">
        <v>271</v>
      </c>
      <c r="Y446" s="25" t="s">
        <v>353</v>
      </c>
      <c r="Z446" s="25" t="s">
        <v>270</v>
      </c>
      <c r="AA446" s="25" t="s">
        <v>86</v>
      </c>
      <c r="AB446" s="25" t="s">
        <v>86</v>
      </c>
      <c r="AC446" s="25" t="s">
        <v>86</v>
      </c>
      <c r="AD446" s="25" t="s">
        <v>355</v>
      </c>
      <c r="AE446" s="25" t="s">
        <v>340</v>
      </c>
      <c r="AF446" s="25" t="s">
        <v>360</v>
      </c>
      <c r="AG446" s="25" t="s">
        <v>359</v>
      </c>
      <c r="AH446" s="25" t="s">
        <v>265</v>
      </c>
      <c r="AI446" s="25" t="s">
        <v>358</v>
      </c>
      <c r="AJ446" s="25" t="s">
        <v>264</v>
      </c>
      <c r="AK446" s="25">
        <v>1.7</v>
      </c>
      <c r="AL446" s="25">
        <v>5</v>
      </c>
      <c r="AM446" s="25" t="s">
        <v>13</v>
      </c>
      <c r="AN446" s="25" t="s">
        <v>336</v>
      </c>
      <c r="AO446" s="25" t="s">
        <v>13</v>
      </c>
      <c r="AP446" s="25" t="s">
        <v>353</v>
      </c>
      <c r="AQ446" s="25" t="s">
        <v>335</v>
      </c>
      <c r="AR446" s="25">
        <v>709</v>
      </c>
      <c r="AS446" s="25">
        <v>12</v>
      </c>
      <c r="AT446" s="25">
        <v>9.1</v>
      </c>
      <c r="AU446" s="25">
        <v>5.9</v>
      </c>
      <c r="AW446" s="25">
        <v>9.6999999999999993</v>
      </c>
      <c r="BH446" s="25" t="s">
        <v>260</v>
      </c>
      <c r="BI446" s="25">
        <v>1</v>
      </c>
    </row>
    <row r="447" spans="1:61" x14ac:dyDescent="0.55000000000000004">
      <c r="A447" s="25" t="s">
        <v>348</v>
      </c>
      <c r="B447" s="25" t="s">
        <v>347</v>
      </c>
      <c r="C447" s="25" t="s">
        <v>346</v>
      </c>
      <c r="D447" s="25" t="s">
        <v>276</v>
      </c>
      <c r="E447" s="25" t="s">
        <v>276</v>
      </c>
      <c r="F447" s="25" t="s">
        <v>276</v>
      </c>
      <c r="G447" s="25" t="s">
        <v>276</v>
      </c>
      <c r="H447" s="25" t="s">
        <v>278</v>
      </c>
      <c r="J447" s="25" t="s">
        <v>276</v>
      </c>
      <c r="K447" s="25" t="s">
        <v>278</v>
      </c>
      <c r="L447" s="25" t="s">
        <v>278</v>
      </c>
      <c r="M447" s="25" t="s">
        <v>276</v>
      </c>
      <c r="N447" s="25" t="s">
        <v>345</v>
      </c>
      <c r="O447" s="25" t="s">
        <v>278</v>
      </c>
      <c r="P447" s="25" t="s">
        <v>344</v>
      </c>
      <c r="Q447" s="25" t="s">
        <v>357</v>
      </c>
      <c r="R447" s="25" t="s">
        <v>356</v>
      </c>
      <c r="T447" s="25" t="s">
        <v>42</v>
      </c>
      <c r="U447" s="25" t="s">
        <v>74</v>
      </c>
      <c r="V447" s="25" t="s">
        <v>342</v>
      </c>
      <c r="W447" s="25" t="s">
        <v>271</v>
      </c>
      <c r="Y447" s="25" t="s">
        <v>353</v>
      </c>
      <c r="Z447" s="25" t="s">
        <v>270</v>
      </c>
      <c r="AA447" s="25" t="s">
        <v>86</v>
      </c>
      <c r="AB447" s="25" t="s">
        <v>86</v>
      </c>
      <c r="AC447" s="25" t="s">
        <v>86</v>
      </c>
      <c r="AD447" s="25" t="s">
        <v>355</v>
      </c>
      <c r="AE447" s="25" t="s">
        <v>340</v>
      </c>
      <c r="AF447" s="25" t="s">
        <v>300</v>
      </c>
      <c r="AG447" s="25" t="s">
        <v>350</v>
      </c>
      <c r="AH447" s="25" t="s">
        <v>265</v>
      </c>
      <c r="AI447" s="25" t="s">
        <v>354</v>
      </c>
      <c r="AJ447" s="25" t="s">
        <v>264</v>
      </c>
      <c r="AK447" s="25">
        <v>1.1000000000000001</v>
      </c>
      <c r="AL447" s="25">
        <v>3.3</v>
      </c>
      <c r="AM447" s="25" t="s">
        <v>13</v>
      </c>
      <c r="AN447" s="25" t="s">
        <v>336</v>
      </c>
      <c r="AO447" s="25" t="s">
        <v>13</v>
      </c>
      <c r="AP447" s="25" t="s">
        <v>353</v>
      </c>
      <c r="AQ447" s="25" t="s">
        <v>335</v>
      </c>
      <c r="AR447" s="25">
        <v>710</v>
      </c>
      <c r="AS447" s="25">
        <v>33</v>
      </c>
      <c r="AT447" s="25">
        <v>22</v>
      </c>
      <c r="AU447" s="25">
        <v>13</v>
      </c>
      <c r="AW447" s="25">
        <v>22</v>
      </c>
      <c r="BH447" s="25" t="s">
        <v>260</v>
      </c>
      <c r="BI447" s="25">
        <v>1</v>
      </c>
    </row>
    <row r="448" spans="1:61" x14ac:dyDescent="0.55000000000000004">
      <c r="A448" s="25" t="s">
        <v>348</v>
      </c>
      <c r="B448" s="25" t="s">
        <v>347</v>
      </c>
      <c r="C448" s="25" t="s">
        <v>346</v>
      </c>
      <c r="D448" s="25" t="s">
        <v>276</v>
      </c>
      <c r="E448" s="25" t="s">
        <v>276</v>
      </c>
      <c r="F448" s="25" t="s">
        <v>276</v>
      </c>
      <c r="G448" s="25" t="s">
        <v>276</v>
      </c>
      <c r="H448" s="25" t="s">
        <v>278</v>
      </c>
      <c r="J448" s="25" t="s">
        <v>276</v>
      </c>
      <c r="K448" s="25" t="s">
        <v>278</v>
      </c>
      <c r="L448" s="25" t="s">
        <v>278</v>
      </c>
      <c r="M448" s="25" t="s">
        <v>276</v>
      </c>
      <c r="N448" s="25" t="s">
        <v>345</v>
      </c>
      <c r="O448" s="25" t="s">
        <v>278</v>
      </c>
      <c r="P448" s="25" t="s">
        <v>344</v>
      </c>
      <c r="Q448" s="25" t="s">
        <v>343</v>
      </c>
      <c r="R448" s="25" t="s">
        <v>38</v>
      </c>
      <c r="T448" s="25" t="s">
        <v>37</v>
      </c>
      <c r="U448" s="25" t="s">
        <v>74</v>
      </c>
      <c r="V448" s="25" t="s">
        <v>342</v>
      </c>
      <c r="W448" s="25" t="s">
        <v>271</v>
      </c>
      <c r="Y448" s="25" t="s">
        <v>86</v>
      </c>
      <c r="Z448" s="25" t="s">
        <v>270</v>
      </c>
      <c r="AA448" s="25" t="s">
        <v>86</v>
      </c>
      <c r="AB448" s="25" t="s">
        <v>86</v>
      </c>
      <c r="AC448" s="25" t="s">
        <v>86</v>
      </c>
      <c r="AD448" s="25" t="s">
        <v>341</v>
      </c>
      <c r="AE448" s="25" t="s">
        <v>340</v>
      </c>
      <c r="AF448" s="25" t="s">
        <v>352</v>
      </c>
      <c r="AG448" s="25" t="s">
        <v>351</v>
      </c>
      <c r="AH448" s="25" t="s">
        <v>265</v>
      </c>
      <c r="AI448" s="25" t="s">
        <v>337</v>
      </c>
      <c r="AJ448" s="25" t="s">
        <v>264</v>
      </c>
      <c r="AK448" s="25">
        <v>3.8</v>
      </c>
      <c r="AL448" s="25">
        <v>12</v>
      </c>
      <c r="AM448" s="25" t="s">
        <v>13</v>
      </c>
      <c r="AN448" s="25" t="s">
        <v>336</v>
      </c>
      <c r="AO448" s="25" t="s">
        <v>13</v>
      </c>
      <c r="AP448" s="25" t="s">
        <v>1227</v>
      </c>
      <c r="AQ448" s="25" t="s">
        <v>335</v>
      </c>
      <c r="AR448" s="25">
        <v>716</v>
      </c>
      <c r="AS448" s="25">
        <v>12</v>
      </c>
      <c r="AT448" s="25">
        <v>12</v>
      </c>
      <c r="AU448" s="25">
        <v>12</v>
      </c>
      <c r="AW448" s="25">
        <v>12</v>
      </c>
      <c r="BH448" s="25" t="s">
        <v>260</v>
      </c>
      <c r="BI448" s="25">
        <v>1</v>
      </c>
    </row>
    <row r="449" spans="1:61" x14ac:dyDescent="0.55000000000000004">
      <c r="A449" s="25" t="s">
        <v>348</v>
      </c>
      <c r="B449" s="25" t="s">
        <v>347</v>
      </c>
      <c r="C449" s="25" t="s">
        <v>346</v>
      </c>
      <c r="D449" s="25" t="s">
        <v>276</v>
      </c>
      <c r="E449" s="25" t="s">
        <v>276</v>
      </c>
      <c r="F449" s="25" t="s">
        <v>276</v>
      </c>
      <c r="G449" s="25" t="s">
        <v>276</v>
      </c>
      <c r="H449" s="25" t="s">
        <v>278</v>
      </c>
      <c r="J449" s="25" t="s">
        <v>276</v>
      </c>
      <c r="K449" s="25" t="s">
        <v>278</v>
      </c>
      <c r="L449" s="25" t="s">
        <v>278</v>
      </c>
      <c r="M449" s="25" t="s">
        <v>276</v>
      </c>
      <c r="N449" s="25" t="s">
        <v>345</v>
      </c>
      <c r="O449" s="25" t="s">
        <v>278</v>
      </c>
      <c r="P449" s="25" t="s">
        <v>344</v>
      </c>
      <c r="Q449" s="25" t="s">
        <v>343</v>
      </c>
      <c r="R449" s="25" t="s">
        <v>38</v>
      </c>
      <c r="T449" s="25" t="s">
        <v>37</v>
      </c>
      <c r="U449" s="25" t="s">
        <v>74</v>
      </c>
      <c r="V449" s="25" t="s">
        <v>342</v>
      </c>
      <c r="W449" s="25" t="s">
        <v>271</v>
      </c>
      <c r="Y449" s="25" t="s">
        <v>86</v>
      </c>
      <c r="Z449" s="25" t="s">
        <v>270</v>
      </c>
      <c r="AA449" s="25" t="s">
        <v>86</v>
      </c>
      <c r="AB449" s="25" t="s">
        <v>86</v>
      </c>
      <c r="AC449" s="25" t="s">
        <v>86</v>
      </c>
      <c r="AD449" s="25" t="s">
        <v>341</v>
      </c>
      <c r="AE449" s="25" t="s">
        <v>340</v>
      </c>
      <c r="AF449" s="25" t="s">
        <v>300</v>
      </c>
      <c r="AG449" s="25" t="s">
        <v>350</v>
      </c>
      <c r="AH449" s="25" t="s">
        <v>265</v>
      </c>
      <c r="AI449" s="25" t="s">
        <v>349</v>
      </c>
      <c r="AJ449" s="25" t="s">
        <v>264</v>
      </c>
      <c r="AK449" s="25">
        <v>1.1000000000000001</v>
      </c>
      <c r="AL449" s="25">
        <v>3.3</v>
      </c>
      <c r="AM449" s="25" t="s">
        <v>13</v>
      </c>
      <c r="AN449" s="25" t="s">
        <v>336</v>
      </c>
      <c r="AO449" s="25" t="s">
        <v>13</v>
      </c>
      <c r="AP449" s="25" t="s">
        <v>1227</v>
      </c>
      <c r="AQ449" s="25" t="s">
        <v>335</v>
      </c>
      <c r="AR449" s="25">
        <v>718</v>
      </c>
      <c r="AS449" s="25">
        <v>42</v>
      </c>
      <c r="AT449" s="25">
        <v>19</v>
      </c>
      <c r="AU449" s="25">
        <v>4.0999999999999996</v>
      </c>
      <c r="AW449" s="25">
        <v>14</v>
      </c>
      <c r="BH449" s="25" t="s">
        <v>260</v>
      </c>
      <c r="BI449" s="25">
        <v>1</v>
      </c>
    </row>
    <row r="450" spans="1:61" x14ac:dyDescent="0.55000000000000004">
      <c r="A450" s="25" t="s">
        <v>348</v>
      </c>
      <c r="B450" s="25" t="s">
        <v>347</v>
      </c>
      <c r="C450" s="25" t="s">
        <v>346</v>
      </c>
      <c r="D450" s="25" t="s">
        <v>276</v>
      </c>
      <c r="E450" s="25" t="s">
        <v>276</v>
      </c>
      <c r="F450" s="25" t="s">
        <v>276</v>
      </c>
      <c r="G450" s="25" t="s">
        <v>276</v>
      </c>
      <c r="H450" s="25" t="s">
        <v>278</v>
      </c>
      <c r="J450" s="25" t="s">
        <v>276</v>
      </c>
      <c r="K450" s="25" t="s">
        <v>278</v>
      </c>
      <c r="L450" s="25" t="s">
        <v>278</v>
      </c>
      <c r="M450" s="25" t="s">
        <v>276</v>
      </c>
      <c r="N450" s="25" t="s">
        <v>345</v>
      </c>
      <c r="O450" s="25" t="s">
        <v>278</v>
      </c>
      <c r="P450" s="25" t="s">
        <v>344</v>
      </c>
      <c r="Q450" s="25" t="s">
        <v>343</v>
      </c>
      <c r="R450" s="25" t="s">
        <v>38</v>
      </c>
      <c r="T450" s="25" t="s">
        <v>37</v>
      </c>
      <c r="U450" s="25" t="s">
        <v>74</v>
      </c>
      <c r="V450" s="25" t="s">
        <v>342</v>
      </c>
      <c r="W450" s="25" t="s">
        <v>271</v>
      </c>
      <c r="Y450" s="25" t="s">
        <v>86</v>
      </c>
      <c r="Z450" s="25" t="s">
        <v>270</v>
      </c>
      <c r="AA450" s="25" t="s">
        <v>86</v>
      </c>
      <c r="AB450" s="25" t="s">
        <v>86</v>
      </c>
      <c r="AC450" s="25" t="s">
        <v>86</v>
      </c>
      <c r="AD450" s="25" t="s">
        <v>341</v>
      </c>
      <c r="AE450" s="25" t="s">
        <v>340</v>
      </c>
      <c r="AF450" s="25" t="s">
        <v>339</v>
      </c>
      <c r="AG450" s="25" t="s">
        <v>338</v>
      </c>
      <c r="AH450" s="25" t="s">
        <v>265</v>
      </c>
      <c r="AI450" s="25" t="s">
        <v>337</v>
      </c>
      <c r="AJ450" s="25" t="s">
        <v>264</v>
      </c>
      <c r="AK450" s="25">
        <v>1.8</v>
      </c>
      <c r="AL450" s="25">
        <v>5.6</v>
      </c>
      <c r="AM450" s="25" t="s">
        <v>13</v>
      </c>
      <c r="AN450" s="25" t="s">
        <v>336</v>
      </c>
      <c r="AO450" s="25" t="s">
        <v>13</v>
      </c>
      <c r="AP450" s="25" t="s">
        <v>1227</v>
      </c>
      <c r="AQ450" s="25" t="s">
        <v>335</v>
      </c>
      <c r="AR450" s="25">
        <v>719</v>
      </c>
      <c r="AS450" s="25">
        <v>7.7</v>
      </c>
      <c r="AT450" s="25">
        <v>7.7</v>
      </c>
      <c r="AU450" s="25">
        <v>7.7</v>
      </c>
      <c r="AW450" s="25">
        <v>7.7</v>
      </c>
      <c r="BH450" s="25" t="s">
        <v>260</v>
      </c>
      <c r="BI450" s="25">
        <v>1</v>
      </c>
    </row>
    <row r="451" spans="1:61" x14ac:dyDescent="0.55000000000000004">
      <c r="A451" s="25" t="s">
        <v>325</v>
      </c>
      <c r="B451" s="25" t="s">
        <v>324</v>
      </c>
      <c r="C451" s="25" t="s">
        <v>114</v>
      </c>
      <c r="D451" s="25" t="s">
        <v>276</v>
      </c>
      <c r="E451" s="25" t="s">
        <v>276</v>
      </c>
      <c r="F451" s="25" t="s">
        <v>276</v>
      </c>
      <c r="G451" s="25" t="s">
        <v>276</v>
      </c>
      <c r="H451" s="25" t="s">
        <v>278</v>
      </c>
      <c r="J451" s="25" t="s">
        <v>276</v>
      </c>
      <c r="K451" s="25" t="s">
        <v>276</v>
      </c>
      <c r="L451" s="25" t="s">
        <v>278</v>
      </c>
      <c r="M451" s="25" t="s">
        <v>276</v>
      </c>
      <c r="N451" s="25" t="s">
        <v>323</v>
      </c>
      <c r="O451" s="25" t="s">
        <v>278</v>
      </c>
      <c r="P451" s="25" t="s">
        <v>322</v>
      </c>
      <c r="Q451" s="25" t="s">
        <v>334</v>
      </c>
      <c r="R451" s="25" t="s">
        <v>333</v>
      </c>
      <c r="T451" s="25" t="s">
        <v>319</v>
      </c>
      <c r="U451" s="25" t="s">
        <v>74</v>
      </c>
      <c r="V451" s="25" t="s">
        <v>236</v>
      </c>
      <c r="W451" s="25" t="s">
        <v>271</v>
      </c>
      <c r="Y451" s="25" t="s">
        <v>332</v>
      </c>
      <c r="Z451" s="25" t="s">
        <v>270</v>
      </c>
      <c r="AA451" s="25" t="s">
        <v>318</v>
      </c>
      <c r="AB451" s="25" t="s">
        <v>95</v>
      </c>
      <c r="AC451" s="25" t="s">
        <v>86</v>
      </c>
      <c r="AD451" s="25" t="s">
        <v>331</v>
      </c>
      <c r="AE451" s="25" t="s">
        <v>316</v>
      </c>
      <c r="AF451" s="25" t="s">
        <v>315</v>
      </c>
      <c r="AG451" s="25" t="s">
        <v>86</v>
      </c>
      <c r="AH451" s="25" t="s">
        <v>265</v>
      </c>
      <c r="AI451" s="25" t="s">
        <v>286</v>
      </c>
      <c r="AJ451" s="25" t="s">
        <v>264</v>
      </c>
      <c r="AM451" s="25" t="s">
        <v>13</v>
      </c>
      <c r="AN451" s="25" t="s">
        <v>330</v>
      </c>
      <c r="AO451" s="25" t="s">
        <v>13</v>
      </c>
      <c r="AP451" s="25" t="s">
        <v>329</v>
      </c>
      <c r="AR451" s="25">
        <v>503</v>
      </c>
      <c r="AT451" s="25">
        <v>0.72</v>
      </c>
      <c r="BH451" s="25" t="s">
        <v>260</v>
      </c>
      <c r="BI451" s="25">
        <v>1</v>
      </c>
    </row>
    <row r="452" spans="1:61" x14ac:dyDescent="0.55000000000000004">
      <c r="A452" s="25" t="s">
        <v>325</v>
      </c>
      <c r="B452" s="25" t="s">
        <v>324</v>
      </c>
      <c r="C452" s="25" t="s">
        <v>114</v>
      </c>
      <c r="D452" s="25" t="s">
        <v>276</v>
      </c>
      <c r="E452" s="25" t="s">
        <v>276</v>
      </c>
      <c r="F452" s="25" t="s">
        <v>276</v>
      </c>
      <c r="G452" s="25" t="s">
        <v>276</v>
      </c>
      <c r="H452" s="25" t="s">
        <v>278</v>
      </c>
      <c r="J452" s="25" t="s">
        <v>276</v>
      </c>
      <c r="K452" s="25" t="s">
        <v>276</v>
      </c>
      <c r="L452" s="25" t="s">
        <v>278</v>
      </c>
      <c r="M452" s="25" t="s">
        <v>276</v>
      </c>
      <c r="N452" s="25" t="s">
        <v>323</v>
      </c>
      <c r="O452" s="25" t="s">
        <v>278</v>
      </c>
      <c r="P452" s="25" t="s">
        <v>322</v>
      </c>
      <c r="Q452" s="25" t="s">
        <v>328</v>
      </c>
      <c r="R452" s="25" t="s">
        <v>327</v>
      </c>
      <c r="T452" s="25" t="s">
        <v>319</v>
      </c>
      <c r="U452" s="25" t="s">
        <v>74</v>
      </c>
      <c r="V452" s="25" t="s">
        <v>236</v>
      </c>
      <c r="W452" s="25" t="s">
        <v>271</v>
      </c>
      <c r="Y452" s="25" t="s">
        <v>9</v>
      </c>
      <c r="Z452" s="25" t="s">
        <v>270</v>
      </c>
      <c r="AA452" s="25" t="s">
        <v>318</v>
      </c>
      <c r="AB452" s="25" t="s">
        <v>95</v>
      </c>
      <c r="AC452" s="25" t="s">
        <v>86</v>
      </c>
      <c r="AD452" s="25" t="s">
        <v>326</v>
      </c>
      <c r="AE452" s="25" t="s">
        <v>316</v>
      </c>
      <c r="AF452" s="25" t="s">
        <v>315</v>
      </c>
      <c r="AG452" s="25" t="s">
        <v>86</v>
      </c>
      <c r="AH452" s="25" t="s">
        <v>265</v>
      </c>
      <c r="AI452" s="25" t="s">
        <v>286</v>
      </c>
      <c r="AJ452" s="25" t="s">
        <v>264</v>
      </c>
      <c r="AM452" s="25" t="s">
        <v>13</v>
      </c>
      <c r="AN452" s="25" t="s">
        <v>314</v>
      </c>
      <c r="AO452" s="25" t="s">
        <v>13</v>
      </c>
      <c r="AP452" s="25" t="s">
        <v>313</v>
      </c>
      <c r="AR452" s="25">
        <v>505</v>
      </c>
      <c r="AT452" s="25">
        <v>1.8</v>
      </c>
      <c r="BH452" s="25" t="s">
        <v>260</v>
      </c>
      <c r="BI452" s="25">
        <v>1</v>
      </c>
    </row>
    <row r="453" spans="1:61" x14ac:dyDescent="0.55000000000000004">
      <c r="A453" s="25" t="s">
        <v>325</v>
      </c>
      <c r="B453" s="25" t="s">
        <v>324</v>
      </c>
      <c r="C453" s="25" t="s">
        <v>114</v>
      </c>
      <c r="D453" s="25" t="s">
        <v>276</v>
      </c>
      <c r="E453" s="25" t="s">
        <v>276</v>
      </c>
      <c r="F453" s="25" t="s">
        <v>276</v>
      </c>
      <c r="G453" s="25" t="s">
        <v>276</v>
      </c>
      <c r="H453" s="25" t="s">
        <v>278</v>
      </c>
      <c r="J453" s="25" t="s">
        <v>276</v>
      </c>
      <c r="K453" s="25" t="s">
        <v>276</v>
      </c>
      <c r="L453" s="25" t="s">
        <v>278</v>
      </c>
      <c r="M453" s="25" t="s">
        <v>276</v>
      </c>
      <c r="N453" s="25" t="s">
        <v>323</v>
      </c>
      <c r="O453" s="25" t="s">
        <v>278</v>
      </c>
      <c r="P453" s="25" t="s">
        <v>322</v>
      </c>
      <c r="Q453" s="25" t="s">
        <v>321</v>
      </c>
      <c r="R453" s="25" t="s">
        <v>320</v>
      </c>
      <c r="T453" s="25" t="s">
        <v>319</v>
      </c>
      <c r="U453" s="25" t="s">
        <v>74</v>
      </c>
      <c r="V453" s="25" t="s">
        <v>236</v>
      </c>
      <c r="W453" s="25" t="s">
        <v>271</v>
      </c>
      <c r="Y453" s="25" t="s">
        <v>9</v>
      </c>
      <c r="Z453" s="25" t="s">
        <v>270</v>
      </c>
      <c r="AA453" s="25" t="s">
        <v>318</v>
      </c>
      <c r="AB453" s="25" t="s">
        <v>95</v>
      </c>
      <c r="AC453" s="25" t="s">
        <v>86</v>
      </c>
      <c r="AD453" s="25" t="s">
        <v>317</v>
      </c>
      <c r="AE453" s="25" t="s">
        <v>316</v>
      </c>
      <c r="AF453" s="25" t="s">
        <v>315</v>
      </c>
      <c r="AG453" s="25" t="s">
        <v>86</v>
      </c>
      <c r="AH453" s="25" t="s">
        <v>265</v>
      </c>
      <c r="AI453" s="25" t="s">
        <v>286</v>
      </c>
      <c r="AJ453" s="25" t="s">
        <v>264</v>
      </c>
      <c r="AM453" s="25" t="s">
        <v>13</v>
      </c>
      <c r="AN453" s="25" t="s">
        <v>314</v>
      </c>
      <c r="AO453" s="25" t="s">
        <v>13</v>
      </c>
      <c r="AP453" s="25" t="s">
        <v>313</v>
      </c>
      <c r="AR453" s="25">
        <v>518</v>
      </c>
      <c r="AT453" s="25">
        <v>0.88</v>
      </c>
      <c r="BH453" s="25" t="s">
        <v>260</v>
      </c>
      <c r="BI453" s="25">
        <v>1</v>
      </c>
    </row>
    <row r="454" spans="1:61" x14ac:dyDescent="0.55000000000000004">
      <c r="A454" s="25" t="s">
        <v>309</v>
      </c>
      <c r="B454" s="25" t="s">
        <v>308</v>
      </c>
      <c r="C454" s="25" t="s">
        <v>95</v>
      </c>
      <c r="D454" s="25" t="s">
        <v>276</v>
      </c>
      <c r="E454" s="25" t="s">
        <v>276</v>
      </c>
      <c r="F454" s="25" t="s">
        <v>276</v>
      </c>
      <c r="G454" s="25" t="s">
        <v>276</v>
      </c>
      <c r="H454" s="25" t="s">
        <v>278</v>
      </c>
      <c r="J454" s="25" t="s">
        <v>278</v>
      </c>
      <c r="L454" s="25" t="s">
        <v>276</v>
      </c>
      <c r="M454" s="25" t="s">
        <v>276</v>
      </c>
      <c r="N454" s="25" t="s">
        <v>307</v>
      </c>
      <c r="O454" s="25" t="s">
        <v>278</v>
      </c>
      <c r="P454" s="25" t="s">
        <v>306</v>
      </c>
      <c r="Q454" s="25" t="s">
        <v>312</v>
      </c>
      <c r="R454" s="25" t="s">
        <v>311</v>
      </c>
      <c r="T454" s="25" t="s">
        <v>37</v>
      </c>
      <c r="U454" s="25" t="s">
        <v>74</v>
      </c>
      <c r="V454" s="25" t="s">
        <v>236</v>
      </c>
      <c r="W454" s="25" t="s">
        <v>271</v>
      </c>
      <c r="Y454" s="25" t="s">
        <v>9</v>
      </c>
      <c r="Z454" s="25" t="s">
        <v>270</v>
      </c>
      <c r="AA454" s="25" t="s">
        <v>157</v>
      </c>
      <c r="AB454" s="25" t="s">
        <v>157</v>
      </c>
      <c r="AC454" s="25" t="s">
        <v>303</v>
      </c>
      <c r="AD454" s="25" t="s">
        <v>302</v>
      </c>
      <c r="AE454" s="25" t="s">
        <v>301</v>
      </c>
      <c r="AF454" s="25" t="s">
        <v>300</v>
      </c>
      <c r="AG454" s="25" t="s">
        <v>299</v>
      </c>
      <c r="AH454" s="25" t="s">
        <v>265</v>
      </c>
      <c r="AI454" s="25" t="s">
        <v>9</v>
      </c>
      <c r="AJ454" s="25" t="s">
        <v>264</v>
      </c>
      <c r="AK454" s="25">
        <v>0.61</v>
      </c>
      <c r="AM454" s="25" t="s">
        <v>13</v>
      </c>
      <c r="AN454" s="25" t="s">
        <v>298</v>
      </c>
      <c r="AO454" s="25" t="s">
        <v>13</v>
      </c>
      <c r="AP454" s="25" t="s">
        <v>9</v>
      </c>
      <c r="AR454" s="25">
        <v>149</v>
      </c>
      <c r="AU454" s="25">
        <v>0.40666666666666701</v>
      </c>
      <c r="BH454" s="25" t="s">
        <v>310</v>
      </c>
      <c r="BI454" s="25">
        <v>1</v>
      </c>
    </row>
    <row r="455" spans="1:61" x14ac:dyDescent="0.55000000000000004">
      <c r="A455" s="25" t="s">
        <v>309</v>
      </c>
      <c r="B455" s="25" t="s">
        <v>308</v>
      </c>
      <c r="C455" s="25" t="s">
        <v>95</v>
      </c>
      <c r="D455" s="25" t="s">
        <v>276</v>
      </c>
      <c r="E455" s="25" t="s">
        <v>276</v>
      </c>
      <c r="F455" s="25" t="s">
        <v>276</v>
      </c>
      <c r="G455" s="25" t="s">
        <v>276</v>
      </c>
      <c r="H455" s="25" t="s">
        <v>278</v>
      </c>
      <c r="J455" s="25" t="s">
        <v>278</v>
      </c>
      <c r="L455" s="25" t="s">
        <v>276</v>
      </c>
      <c r="M455" s="25" t="s">
        <v>276</v>
      </c>
      <c r="N455" s="25" t="s">
        <v>307</v>
      </c>
      <c r="O455" s="25" t="s">
        <v>278</v>
      </c>
      <c r="P455" s="25" t="s">
        <v>306</v>
      </c>
      <c r="Q455" s="25" t="s">
        <v>305</v>
      </c>
      <c r="R455" s="25" t="s">
        <v>304</v>
      </c>
      <c r="T455" s="25" t="s">
        <v>37</v>
      </c>
      <c r="U455" s="25" t="s">
        <v>74</v>
      </c>
      <c r="V455" s="25" t="s">
        <v>236</v>
      </c>
      <c r="W455" s="25" t="s">
        <v>271</v>
      </c>
      <c r="Y455" s="25" t="s">
        <v>9</v>
      </c>
      <c r="Z455" s="25" t="s">
        <v>270</v>
      </c>
      <c r="AA455" s="25" t="s">
        <v>157</v>
      </c>
      <c r="AB455" s="25" t="s">
        <v>157</v>
      </c>
      <c r="AC455" s="25" t="s">
        <v>303</v>
      </c>
      <c r="AD455" s="25" t="s">
        <v>302</v>
      </c>
      <c r="AE455" s="25" t="s">
        <v>301</v>
      </c>
      <c r="AF455" s="25" t="s">
        <v>300</v>
      </c>
      <c r="AG455" s="25" t="s">
        <v>299</v>
      </c>
      <c r="AH455" s="25" t="s">
        <v>265</v>
      </c>
      <c r="AI455" s="25" t="s">
        <v>9</v>
      </c>
      <c r="AJ455" s="25" t="s">
        <v>264</v>
      </c>
      <c r="AK455" s="25">
        <v>0.61</v>
      </c>
      <c r="AM455" s="25" t="s">
        <v>13</v>
      </c>
      <c r="AN455" s="25" t="s">
        <v>298</v>
      </c>
      <c r="AO455" s="25" t="s">
        <v>13</v>
      </c>
      <c r="AP455" s="25" t="s">
        <v>9</v>
      </c>
      <c r="AR455" s="25">
        <v>157</v>
      </c>
      <c r="AU455" s="25">
        <v>0.40666666666666701</v>
      </c>
      <c r="BH455" s="25" t="s">
        <v>297</v>
      </c>
      <c r="BI455" s="25">
        <v>1</v>
      </c>
    </row>
    <row r="456" spans="1:61" x14ac:dyDescent="0.55000000000000004">
      <c r="A456" s="25" t="s">
        <v>296</v>
      </c>
      <c r="B456" s="25" t="s">
        <v>295</v>
      </c>
      <c r="C456" s="25" t="s">
        <v>294</v>
      </c>
      <c r="D456" s="25" t="s">
        <v>276</v>
      </c>
      <c r="E456" s="25" t="s">
        <v>276</v>
      </c>
      <c r="F456" s="25" t="s">
        <v>276</v>
      </c>
      <c r="G456" s="25" t="s">
        <v>276</v>
      </c>
      <c r="H456" s="25" t="s">
        <v>278</v>
      </c>
      <c r="J456" s="25" t="s">
        <v>276</v>
      </c>
      <c r="K456" s="25" t="s">
        <v>278</v>
      </c>
      <c r="L456" s="25" t="s">
        <v>276</v>
      </c>
      <c r="M456" s="25" t="s">
        <v>276</v>
      </c>
      <c r="N456" s="25" t="s">
        <v>293</v>
      </c>
      <c r="O456" s="25" t="s">
        <v>276</v>
      </c>
      <c r="P456" s="25" t="s">
        <v>292</v>
      </c>
      <c r="Q456" s="25" t="s">
        <v>291</v>
      </c>
      <c r="R456" s="25" t="s">
        <v>146</v>
      </c>
      <c r="T456" s="25" t="s">
        <v>119</v>
      </c>
      <c r="U456" s="25" t="s">
        <v>273</v>
      </c>
      <c r="V456" s="25" t="s">
        <v>290</v>
      </c>
      <c r="W456" s="25" t="s">
        <v>271</v>
      </c>
      <c r="Y456" s="25" t="s">
        <v>289</v>
      </c>
      <c r="Z456" s="25" t="s">
        <v>270</v>
      </c>
      <c r="AA456" s="25" t="s">
        <v>157</v>
      </c>
      <c r="AB456" s="25" t="s">
        <v>95</v>
      </c>
      <c r="AC456" s="25" t="s">
        <v>86</v>
      </c>
      <c r="AD456" s="25" t="s">
        <v>288</v>
      </c>
      <c r="AE456" s="25" t="s">
        <v>287</v>
      </c>
      <c r="AF456" s="25" t="s">
        <v>267</v>
      </c>
      <c r="AG456" s="25" t="s">
        <v>266</v>
      </c>
      <c r="AH456" s="25" t="s">
        <v>265</v>
      </c>
      <c r="AI456" s="25" t="s">
        <v>286</v>
      </c>
      <c r="AM456" s="25" t="s">
        <v>85</v>
      </c>
      <c r="AN456" s="25" t="s">
        <v>285</v>
      </c>
      <c r="AO456" s="25" t="s">
        <v>85</v>
      </c>
      <c r="AP456" s="25" t="s">
        <v>1226</v>
      </c>
      <c r="AQ456" s="25" t="s">
        <v>284</v>
      </c>
      <c r="AR456" s="25">
        <v>775</v>
      </c>
      <c r="BB456" s="25">
        <v>88</v>
      </c>
      <c r="BH456" s="25" t="s">
        <v>260</v>
      </c>
      <c r="BI456" s="25">
        <v>1</v>
      </c>
    </row>
    <row r="457" spans="1:61" x14ac:dyDescent="0.55000000000000004">
      <c r="A457" s="25" t="s">
        <v>281</v>
      </c>
      <c r="B457" s="25" t="s">
        <v>280</v>
      </c>
      <c r="C457" s="25" t="s">
        <v>279</v>
      </c>
      <c r="D457" s="25" t="s">
        <v>276</v>
      </c>
      <c r="E457" s="25" t="s">
        <v>276</v>
      </c>
      <c r="F457" s="25" t="s">
        <v>276</v>
      </c>
      <c r="G457" s="25" t="s">
        <v>276</v>
      </c>
      <c r="H457" s="25" t="s">
        <v>276</v>
      </c>
      <c r="J457" s="25" t="s">
        <v>276</v>
      </c>
      <c r="K457" s="25" t="s">
        <v>278</v>
      </c>
      <c r="L457" s="25" t="s">
        <v>278</v>
      </c>
      <c r="M457" s="25" t="s">
        <v>276</v>
      </c>
      <c r="N457" s="25" t="s">
        <v>277</v>
      </c>
      <c r="O457" s="25" t="s">
        <v>276</v>
      </c>
      <c r="P457" s="25" t="s">
        <v>275</v>
      </c>
      <c r="Q457" s="25" t="s">
        <v>274</v>
      </c>
      <c r="R457" s="25" t="s">
        <v>146</v>
      </c>
      <c r="T457" s="25" t="s">
        <v>119</v>
      </c>
      <c r="U457" s="25" t="s">
        <v>273</v>
      </c>
      <c r="V457" s="25" t="s">
        <v>272</v>
      </c>
      <c r="W457" s="25" t="s">
        <v>271</v>
      </c>
      <c r="Y457" s="25" t="s">
        <v>262</v>
      </c>
      <c r="Z457" s="25" t="s">
        <v>270</v>
      </c>
      <c r="AA457" s="25" t="s">
        <v>157</v>
      </c>
      <c r="AB457" s="25" t="s">
        <v>95</v>
      </c>
      <c r="AC457" s="25" t="s">
        <v>86</v>
      </c>
      <c r="AD457" s="25" t="s">
        <v>269</v>
      </c>
      <c r="AE457" s="25" t="s">
        <v>268</v>
      </c>
      <c r="AF457" s="25" t="s">
        <v>283</v>
      </c>
      <c r="AG457" s="25" t="s">
        <v>282</v>
      </c>
      <c r="AH457" s="25" t="s">
        <v>265</v>
      </c>
      <c r="AI457" s="25" t="s">
        <v>9</v>
      </c>
      <c r="AJ457" s="25" t="s">
        <v>264</v>
      </c>
      <c r="AK457" s="25">
        <v>0.12</v>
      </c>
      <c r="AM457" s="25" t="s">
        <v>85</v>
      </c>
      <c r="AN457" s="25" t="s">
        <v>263</v>
      </c>
      <c r="AO457" s="25" t="s">
        <v>85</v>
      </c>
      <c r="AP457" s="25" t="s">
        <v>262</v>
      </c>
      <c r="AQ457" s="25" t="s">
        <v>261</v>
      </c>
      <c r="AR457" s="25">
        <v>521</v>
      </c>
      <c r="AU457" s="25">
        <v>0.08</v>
      </c>
      <c r="BB457" s="25">
        <v>54</v>
      </c>
      <c r="BF457" s="25">
        <v>11</v>
      </c>
      <c r="BH457" s="25" t="s">
        <v>260</v>
      </c>
      <c r="BI457" s="25">
        <v>1</v>
      </c>
    </row>
    <row r="458" spans="1:61" x14ac:dyDescent="0.55000000000000004">
      <c r="A458" s="25" t="s">
        <v>281</v>
      </c>
      <c r="B458" s="25" t="s">
        <v>280</v>
      </c>
      <c r="C458" s="25" t="s">
        <v>279</v>
      </c>
      <c r="D458" s="25" t="s">
        <v>276</v>
      </c>
      <c r="E458" s="25" t="s">
        <v>276</v>
      </c>
      <c r="F458" s="25" t="s">
        <v>276</v>
      </c>
      <c r="G458" s="25" t="s">
        <v>276</v>
      </c>
      <c r="H458" s="25" t="s">
        <v>276</v>
      </c>
      <c r="J458" s="25" t="s">
        <v>276</v>
      </c>
      <c r="K458" s="25" t="s">
        <v>278</v>
      </c>
      <c r="L458" s="25" t="s">
        <v>278</v>
      </c>
      <c r="M458" s="25" t="s">
        <v>276</v>
      </c>
      <c r="N458" s="25" t="s">
        <v>277</v>
      </c>
      <c r="O458" s="25" t="s">
        <v>276</v>
      </c>
      <c r="P458" s="25" t="s">
        <v>275</v>
      </c>
      <c r="Q458" s="25" t="s">
        <v>274</v>
      </c>
      <c r="R458" s="25" t="s">
        <v>146</v>
      </c>
      <c r="T458" s="25" t="s">
        <v>119</v>
      </c>
      <c r="U458" s="25" t="s">
        <v>273</v>
      </c>
      <c r="V458" s="25" t="s">
        <v>272</v>
      </c>
      <c r="W458" s="25" t="s">
        <v>271</v>
      </c>
      <c r="Y458" s="25" t="s">
        <v>262</v>
      </c>
      <c r="Z458" s="25" t="s">
        <v>270</v>
      </c>
      <c r="AA458" s="25" t="s">
        <v>157</v>
      </c>
      <c r="AB458" s="25" t="s">
        <v>95</v>
      </c>
      <c r="AC458" s="25" t="s">
        <v>86</v>
      </c>
      <c r="AD458" s="25" t="s">
        <v>269</v>
      </c>
      <c r="AE458" s="25" t="s">
        <v>268</v>
      </c>
      <c r="AF458" s="25" t="s">
        <v>267</v>
      </c>
      <c r="AG458" s="25" t="s">
        <v>266</v>
      </c>
      <c r="AH458" s="25" t="s">
        <v>265</v>
      </c>
      <c r="AI458" s="25" t="s">
        <v>9</v>
      </c>
      <c r="AJ458" s="25" t="s">
        <v>264</v>
      </c>
      <c r="AK458" s="25">
        <v>0.19</v>
      </c>
      <c r="AM458" s="25" t="s">
        <v>85</v>
      </c>
      <c r="AN458" s="25" t="s">
        <v>263</v>
      </c>
      <c r="AO458" s="25" t="s">
        <v>85</v>
      </c>
      <c r="AP458" s="25" t="s">
        <v>262</v>
      </c>
      <c r="AQ458" s="25" t="s">
        <v>261</v>
      </c>
      <c r="AR458" s="25">
        <v>522</v>
      </c>
      <c r="AU458" s="25">
        <v>0.12666666666666701</v>
      </c>
      <c r="BB458" s="25">
        <v>99</v>
      </c>
      <c r="BF458" s="25">
        <v>19</v>
      </c>
      <c r="BH458" s="25" t="s">
        <v>260</v>
      </c>
      <c r="BI458" s="25">
        <v>1</v>
      </c>
    </row>
  </sheetData>
  <autoFilter ref="A1:BJ458" xr:uid="{00000000-0001-0000-0000-000000000000}">
    <sortState xmlns:xlrd2="http://schemas.microsoft.com/office/spreadsheetml/2017/richdata2" ref="A2:BJ458">
      <sortCondition descending="1" ref="BG1:BG458"/>
    </sortState>
  </autoFilter>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1E9D-BBF1-4D20-A157-D9BBDC962223}">
  <sheetPr>
    <tabColor theme="0"/>
  </sheetPr>
  <dimension ref="A1:K55"/>
  <sheetViews>
    <sheetView topLeftCell="A30" zoomScale="80" zoomScaleNormal="80" workbookViewId="0">
      <selection activeCell="G63" sqref="G63"/>
    </sheetView>
  </sheetViews>
  <sheetFormatPr defaultRowHeight="14.4" x14ac:dyDescent="0.55000000000000004"/>
  <cols>
    <col min="1" max="1" width="11" customWidth="1"/>
    <col min="2" max="2" width="17.05078125" customWidth="1"/>
    <col min="3" max="3" width="14.9453125" bestFit="1" customWidth="1"/>
    <col min="4" max="4" width="28.5234375" customWidth="1"/>
    <col min="5" max="5" width="17.1015625" customWidth="1"/>
    <col min="6" max="6" width="23.68359375" customWidth="1"/>
    <col min="7" max="7" width="37" customWidth="1"/>
    <col min="8" max="8" width="24.3125" customWidth="1"/>
    <col min="9" max="9" width="16.68359375" customWidth="1"/>
    <col min="10" max="10" width="24.3125" customWidth="1"/>
    <col min="11" max="11" width="27.41796875" customWidth="1"/>
    <col min="12" max="12" width="28.3125" customWidth="1"/>
    <col min="13" max="13" width="15.41796875" customWidth="1"/>
    <col min="14" max="14" width="21.3125" customWidth="1"/>
    <col min="15" max="15" width="12" customWidth="1"/>
    <col min="16" max="17" width="16.68359375" customWidth="1"/>
    <col min="18" max="18" width="18.68359375" customWidth="1"/>
  </cols>
  <sheetData>
    <row r="1" spans="1:11" x14ac:dyDescent="0.55000000000000004">
      <c r="A1" s="20" t="s">
        <v>3</v>
      </c>
      <c r="B1" s="20" t="s">
        <v>245</v>
      </c>
      <c r="C1" s="20" t="s">
        <v>246</v>
      </c>
      <c r="D1" s="20" t="s">
        <v>247</v>
      </c>
      <c r="E1" s="21" t="s">
        <v>256</v>
      </c>
    </row>
    <row r="2" spans="1:11" x14ac:dyDescent="0.55000000000000004">
      <c r="A2" s="19" t="s">
        <v>4</v>
      </c>
      <c r="B2" s="19" t="s">
        <v>273</v>
      </c>
      <c r="C2" s="19" t="s">
        <v>249</v>
      </c>
      <c r="D2" s="22" t="s">
        <v>253</v>
      </c>
      <c r="E2" s="19">
        <v>0.1</v>
      </c>
    </row>
    <row r="3" spans="1:11" x14ac:dyDescent="0.55000000000000004">
      <c r="A3" s="19" t="s">
        <v>5</v>
      </c>
      <c r="B3" s="19" t="s">
        <v>273</v>
      </c>
      <c r="C3" s="19" t="s">
        <v>249</v>
      </c>
      <c r="D3" s="22" t="s">
        <v>253</v>
      </c>
      <c r="E3" s="19">
        <v>0.05</v>
      </c>
    </row>
    <row r="4" spans="1:11" x14ac:dyDescent="0.55000000000000004">
      <c r="A4" s="19" t="s">
        <v>240</v>
      </c>
      <c r="B4" s="19" t="s">
        <v>273</v>
      </c>
      <c r="C4" s="19" t="s">
        <v>249</v>
      </c>
      <c r="D4" s="22" t="s">
        <v>253</v>
      </c>
      <c r="E4" s="19">
        <v>0.15</v>
      </c>
      <c r="J4" s="1"/>
      <c r="K4" s="1"/>
    </row>
    <row r="5" spans="1:11" x14ac:dyDescent="0.55000000000000004">
      <c r="A5" s="19" t="s">
        <v>4</v>
      </c>
      <c r="B5" s="19" t="s">
        <v>273</v>
      </c>
      <c r="C5" s="19" t="s">
        <v>249</v>
      </c>
      <c r="D5" s="22" t="s">
        <v>255</v>
      </c>
      <c r="E5" s="19">
        <v>0.9</v>
      </c>
    </row>
    <row r="6" spans="1:11" x14ac:dyDescent="0.55000000000000004">
      <c r="A6" s="19" t="s">
        <v>5</v>
      </c>
      <c r="B6" s="19" t="s">
        <v>273</v>
      </c>
      <c r="C6" s="19" t="s">
        <v>249</v>
      </c>
      <c r="D6" s="22" t="s">
        <v>255</v>
      </c>
      <c r="E6" s="19">
        <v>0.9</v>
      </c>
    </row>
    <row r="7" spans="1:11" x14ac:dyDescent="0.55000000000000004">
      <c r="A7" s="19" t="s">
        <v>240</v>
      </c>
      <c r="B7" s="19" t="s">
        <v>273</v>
      </c>
      <c r="C7" s="19" t="s">
        <v>249</v>
      </c>
      <c r="D7" s="22" t="s">
        <v>255</v>
      </c>
      <c r="E7" s="19">
        <v>0.9</v>
      </c>
    </row>
    <row r="8" spans="1:11" x14ac:dyDescent="0.55000000000000004">
      <c r="A8" s="19" t="s">
        <v>4</v>
      </c>
      <c r="B8" s="19" t="s">
        <v>273</v>
      </c>
      <c r="C8" s="19" t="s">
        <v>248</v>
      </c>
      <c r="D8" s="23" t="s">
        <v>250</v>
      </c>
      <c r="E8" s="19">
        <v>3.55</v>
      </c>
    </row>
    <row r="9" spans="1:11" x14ac:dyDescent="0.55000000000000004">
      <c r="A9" s="19" t="s">
        <v>5</v>
      </c>
      <c r="B9" s="19" t="s">
        <v>273</v>
      </c>
      <c r="C9" s="19" t="s">
        <v>248</v>
      </c>
      <c r="D9" s="23" t="s">
        <v>250</v>
      </c>
      <c r="E9" s="19">
        <v>3.55</v>
      </c>
    </row>
    <row r="10" spans="1:11" x14ac:dyDescent="0.55000000000000004">
      <c r="A10" s="19" t="s">
        <v>240</v>
      </c>
      <c r="B10" s="19" t="s">
        <v>273</v>
      </c>
      <c r="C10" s="19" t="s">
        <v>248</v>
      </c>
      <c r="D10" s="23" t="s">
        <v>250</v>
      </c>
      <c r="E10" s="19">
        <v>4</v>
      </c>
    </row>
    <row r="11" spans="1:11" x14ac:dyDescent="0.55000000000000004">
      <c r="A11" s="19" t="s">
        <v>4</v>
      </c>
      <c r="B11" s="19" t="s">
        <v>273</v>
      </c>
      <c r="C11" s="19" t="s">
        <v>248</v>
      </c>
      <c r="D11" s="23" t="s">
        <v>251</v>
      </c>
      <c r="E11" s="19">
        <v>0.06</v>
      </c>
    </row>
    <row r="12" spans="1:11" x14ac:dyDescent="0.55000000000000004">
      <c r="A12" s="19" t="s">
        <v>5</v>
      </c>
      <c r="B12" s="19" t="s">
        <v>273</v>
      </c>
      <c r="C12" s="19" t="s">
        <v>248</v>
      </c>
      <c r="D12" s="23" t="s">
        <v>251</v>
      </c>
      <c r="E12" s="19">
        <v>0.06</v>
      </c>
    </row>
    <row r="13" spans="1:11" x14ac:dyDescent="0.55000000000000004">
      <c r="A13" s="19" t="s">
        <v>240</v>
      </c>
      <c r="B13" s="19" t="s">
        <v>273</v>
      </c>
      <c r="C13" s="19" t="s">
        <v>248</v>
      </c>
      <c r="D13" s="23" t="s">
        <v>251</v>
      </c>
      <c r="E13" s="19">
        <v>0.06</v>
      </c>
    </row>
    <row r="14" spans="1:11" x14ac:dyDescent="0.55000000000000004">
      <c r="A14" s="19" t="s">
        <v>4</v>
      </c>
      <c r="B14" s="19" t="s">
        <v>273</v>
      </c>
      <c r="C14" s="19" t="s">
        <v>248</v>
      </c>
      <c r="D14" s="23" t="s">
        <v>252</v>
      </c>
      <c r="E14" s="19">
        <v>13</v>
      </c>
    </row>
    <row r="15" spans="1:11" x14ac:dyDescent="0.55000000000000004">
      <c r="A15" s="19" t="s">
        <v>5</v>
      </c>
      <c r="B15" s="19" t="s">
        <v>273</v>
      </c>
      <c r="C15" s="19" t="s">
        <v>248</v>
      </c>
      <c r="D15" s="23" t="s">
        <v>252</v>
      </c>
      <c r="E15" s="19">
        <v>11</v>
      </c>
    </row>
    <row r="16" spans="1:11" x14ac:dyDescent="0.55000000000000004">
      <c r="A16" s="19" t="s">
        <v>240</v>
      </c>
      <c r="B16" s="19" t="s">
        <v>273</v>
      </c>
      <c r="C16" s="19" t="s">
        <v>248</v>
      </c>
      <c r="D16" s="23" t="s">
        <v>252</v>
      </c>
      <c r="E16" s="19">
        <v>24</v>
      </c>
    </row>
    <row r="17" spans="1:5" x14ac:dyDescent="0.55000000000000004">
      <c r="A17" s="19" t="s">
        <v>4</v>
      </c>
      <c r="B17" s="19" t="s">
        <v>273</v>
      </c>
      <c r="C17" s="19" t="s">
        <v>248</v>
      </c>
      <c r="D17" s="23" t="s">
        <v>255</v>
      </c>
      <c r="E17" s="19">
        <v>4.8000000000000001E-4</v>
      </c>
    </row>
    <row r="18" spans="1:5" x14ac:dyDescent="0.55000000000000004">
      <c r="A18" s="19" t="s">
        <v>5</v>
      </c>
      <c r="B18" s="19" t="s">
        <v>273</v>
      </c>
      <c r="C18" s="19" t="s">
        <v>248</v>
      </c>
      <c r="D18" s="23" t="s">
        <v>255</v>
      </c>
      <c r="E18" s="19">
        <v>4.8000000000000001E-4</v>
      </c>
    </row>
    <row r="19" spans="1:5" x14ac:dyDescent="0.55000000000000004">
      <c r="A19" s="19" t="s">
        <v>240</v>
      </c>
      <c r="B19" s="19" t="s">
        <v>273</v>
      </c>
      <c r="C19" s="19" t="s">
        <v>248</v>
      </c>
      <c r="D19" s="23" t="s">
        <v>255</v>
      </c>
      <c r="E19" s="19">
        <v>4.8000000000000001E-4</v>
      </c>
    </row>
    <row r="20" spans="1:5" x14ac:dyDescent="0.55000000000000004">
      <c r="A20" s="19" t="s">
        <v>4</v>
      </c>
      <c r="B20" s="19" t="s">
        <v>74</v>
      </c>
      <c r="C20" s="19" t="s">
        <v>249</v>
      </c>
      <c r="D20" s="24" t="s">
        <v>254</v>
      </c>
      <c r="E20" s="19">
        <v>0.4</v>
      </c>
    </row>
    <row r="21" spans="1:5" x14ac:dyDescent="0.55000000000000004">
      <c r="A21" s="19" t="s">
        <v>5</v>
      </c>
      <c r="B21" s="19" t="s">
        <v>74</v>
      </c>
      <c r="C21" s="19" t="s">
        <v>249</v>
      </c>
      <c r="D21" s="24" t="s">
        <v>254</v>
      </c>
      <c r="E21" s="19">
        <v>1.4</v>
      </c>
    </row>
    <row r="22" spans="1:5" x14ac:dyDescent="0.55000000000000004">
      <c r="A22" s="19" t="s">
        <v>240</v>
      </c>
      <c r="B22" s="19" t="s">
        <v>74</v>
      </c>
      <c r="C22" s="19" t="s">
        <v>249</v>
      </c>
      <c r="D22" s="24" t="s">
        <v>254</v>
      </c>
      <c r="E22" s="19">
        <v>2.2000000000000002</v>
      </c>
    </row>
    <row r="23" spans="1:5" x14ac:dyDescent="0.55000000000000004">
      <c r="A23" s="19" t="s">
        <v>4</v>
      </c>
      <c r="B23" s="19" t="s">
        <v>74</v>
      </c>
      <c r="C23" s="19" t="s">
        <v>249</v>
      </c>
      <c r="D23" s="24" t="s">
        <v>255</v>
      </c>
      <c r="E23" s="19">
        <v>0.9</v>
      </c>
    </row>
    <row r="24" spans="1:5" x14ac:dyDescent="0.55000000000000004">
      <c r="A24" s="19" t="s">
        <v>5</v>
      </c>
      <c r="B24" s="19" t="s">
        <v>74</v>
      </c>
      <c r="C24" s="19" t="s">
        <v>249</v>
      </c>
      <c r="D24" s="24" t="s">
        <v>255</v>
      </c>
      <c r="E24" s="19">
        <v>0.9</v>
      </c>
    </row>
    <row r="25" spans="1:5" x14ac:dyDescent="0.55000000000000004">
      <c r="A25" s="19" t="s">
        <v>240</v>
      </c>
      <c r="B25" s="19" t="s">
        <v>74</v>
      </c>
      <c r="C25" s="19" t="s">
        <v>249</v>
      </c>
      <c r="D25" s="24" t="s">
        <v>255</v>
      </c>
      <c r="E25" s="19">
        <v>0.9</v>
      </c>
    </row>
    <row r="26" spans="1:5" x14ac:dyDescent="0.55000000000000004">
      <c r="A26" s="27" t="s">
        <v>4</v>
      </c>
      <c r="B26" s="27" t="s">
        <v>427</v>
      </c>
      <c r="C26" s="27" t="s">
        <v>1223</v>
      </c>
      <c r="D26" s="28" t="s">
        <v>1219</v>
      </c>
      <c r="E26" s="19">
        <v>6.8</v>
      </c>
    </row>
    <row r="27" spans="1:5" x14ac:dyDescent="0.55000000000000004">
      <c r="A27" s="27" t="s">
        <v>4</v>
      </c>
      <c r="B27" s="27" t="s">
        <v>427</v>
      </c>
      <c r="C27" s="27" t="s">
        <v>1223</v>
      </c>
      <c r="D27" s="28" t="s">
        <v>1220</v>
      </c>
      <c r="E27" s="19">
        <v>0.79200000000000004</v>
      </c>
    </row>
    <row r="28" spans="1:5" x14ac:dyDescent="0.55000000000000004">
      <c r="A28" s="27" t="s">
        <v>4</v>
      </c>
      <c r="B28" s="27" t="s">
        <v>427</v>
      </c>
      <c r="C28" s="27" t="s">
        <v>1223</v>
      </c>
      <c r="D28" s="28" t="s">
        <v>1221</v>
      </c>
      <c r="E28" s="19">
        <f>1-E27</f>
        <v>0.20799999999999996</v>
      </c>
    </row>
    <row r="29" spans="1:5" x14ac:dyDescent="0.55000000000000004">
      <c r="A29" s="27" t="s">
        <v>4</v>
      </c>
      <c r="B29" s="27" t="s">
        <v>427</v>
      </c>
      <c r="C29" s="27" t="s">
        <v>1223</v>
      </c>
      <c r="D29" s="28" t="s">
        <v>1222</v>
      </c>
      <c r="E29" s="19">
        <v>0.5</v>
      </c>
    </row>
    <row r="30" spans="1:5" x14ac:dyDescent="0.55000000000000004">
      <c r="A30" s="19" t="s">
        <v>240</v>
      </c>
      <c r="B30" s="27" t="s">
        <v>427</v>
      </c>
      <c r="C30" s="27" t="s">
        <v>1223</v>
      </c>
      <c r="D30" s="28" t="s">
        <v>1219</v>
      </c>
      <c r="E30" s="19">
        <v>13.3</v>
      </c>
    </row>
    <row r="31" spans="1:5" x14ac:dyDescent="0.55000000000000004">
      <c r="A31" s="19" t="s">
        <v>240</v>
      </c>
      <c r="B31" s="27" t="s">
        <v>427</v>
      </c>
      <c r="C31" s="27" t="s">
        <v>1223</v>
      </c>
      <c r="D31" s="28" t="s">
        <v>1220</v>
      </c>
      <c r="E31" s="19">
        <v>0.875</v>
      </c>
    </row>
    <row r="32" spans="1:5" x14ac:dyDescent="0.55000000000000004">
      <c r="A32" s="19" t="s">
        <v>240</v>
      </c>
      <c r="B32" s="27" t="s">
        <v>427</v>
      </c>
      <c r="C32" s="27" t="s">
        <v>1223</v>
      </c>
      <c r="D32" s="28" t="s">
        <v>1221</v>
      </c>
      <c r="E32" s="19">
        <f>1-E31</f>
        <v>0.125</v>
      </c>
    </row>
    <row r="33" spans="1:5" x14ac:dyDescent="0.55000000000000004">
      <c r="A33" s="19" t="s">
        <v>240</v>
      </c>
      <c r="B33" s="27" t="s">
        <v>427</v>
      </c>
      <c r="C33" s="27" t="s">
        <v>1223</v>
      </c>
      <c r="D33" s="28" t="s">
        <v>1222</v>
      </c>
      <c r="E33" s="19">
        <v>0.5</v>
      </c>
    </row>
    <row r="34" spans="1:5" x14ac:dyDescent="0.55000000000000004">
      <c r="A34" s="19" t="s">
        <v>5</v>
      </c>
      <c r="B34" s="27" t="s">
        <v>427</v>
      </c>
      <c r="C34" s="27" t="s">
        <v>1223</v>
      </c>
      <c r="D34" s="28" t="s">
        <v>1219</v>
      </c>
      <c r="E34" s="19">
        <v>13.3</v>
      </c>
    </row>
    <row r="35" spans="1:5" x14ac:dyDescent="0.55000000000000004">
      <c r="A35" s="19" t="s">
        <v>5</v>
      </c>
      <c r="B35" s="27" t="s">
        <v>427</v>
      </c>
      <c r="C35" s="27" t="s">
        <v>1223</v>
      </c>
      <c r="D35" s="28" t="s">
        <v>1220</v>
      </c>
      <c r="E35" s="19">
        <v>0.875</v>
      </c>
    </row>
    <row r="36" spans="1:5" x14ac:dyDescent="0.55000000000000004">
      <c r="A36" s="19" t="s">
        <v>5</v>
      </c>
      <c r="B36" s="27" t="s">
        <v>427</v>
      </c>
      <c r="C36" s="27" t="s">
        <v>1223</v>
      </c>
      <c r="D36" s="28" t="s">
        <v>1221</v>
      </c>
      <c r="E36" s="19">
        <f>1-E35</f>
        <v>0.125</v>
      </c>
    </row>
    <row r="37" spans="1:5" x14ac:dyDescent="0.55000000000000004">
      <c r="A37" s="19" t="s">
        <v>5</v>
      </c>
      <c r="B37" s="27" t="s">
        <v>427</v>
      </c>
      <c r="C37" s="27" t="s">
        <v>1223</v>
      </c>
      <c r="D37" s="28" t="s">
        <v>1222</v>
      </c>
      <c r="E37" s="19">
        <v>0.5</v>
      </c>
    </row>
    <row r="38" spans="1:5" x14ac:dyDescent="0.55000000000000004">
      <c r="A38" s="27" t="s">
        <v>4</v>
      </c>
      <c r="B38" s="27" t="s">
        <v>406</v>
      </c>
      <c r="C38" s="27" t="s">
        <v>1223</v>
      </c>
      <c r="D38" s="28" t="s">
        <v>1219</v>
      </c>
      <c r="E38" s="19">
        <v>6.8</v>
      </c>
    </row>
    <row r="39" spans="1:5" x14ac:dyDescent="0.55000000000000004">
      <c r="A39" s="27" t="s">
        <v>4</v>
      </c>
      <c r="B39" s="27" t="s">
        <v>406</v>
      </c>
      <c r="C39" s="27" t="s">
        <v>1223</v>
      </c>
      <c r="D39" s="28" t="s">
        <v>1220</v>
      </c>
      <c r="E39" s="19">
        <v>0.79200000000000004</v>
      </c>
    </row>
    <row r="40" spans="1:5" x14ac:dyDescent="0.55000000000000004">
      <c r="A40" s="27" t="s">
        <v>4</v>
      </c>
      <c r="B40" s="27" t="s">
        <v>406</v>
      </c>
      <c r="C40" s="27" t="s">
        <v>1223</v>
      </c>
      <c r="D40" s="28" t="s">
        <v>1221</v>
      </c>
      <c r="E40" s="19">
        <f>1-E39</f>
        <v>0.20799999999999996</v>
      </c>
    </row>
    <row r="41" spans="1:5" x14ac:dyDescent="0.55000000000000004">
      <c r="A41" s="27" t="s">
        <v>4</v>
      </c>
      <c r="B41" s="27" t="s">
        <v>406</v>
      </c>
      <c r="C41" s="27" t="s">
        <v>1223</v>
      </c>
      <c r="D41" s="28" t="s">
        <v>1222</v>
      </c>
      <c r="E41" s="19">
        <v>0.5</v>
      </c>
    </row>
    <row r="42" spans="1:5" x14ac:dyDescent="0.55000000000000004">
      <c r="A42" s="19" t="s">
        <v>240</v>
      </c>
      <c r="B42" s="27" t="s">
        <v>406</v>
      </c>
      <c r="C42" s="27" t="s">
        <v>1223</v>
      </c>
      <c r="D42" s="28" t="s">
        <v>1219</v>
      </c>
      <c r="E42" s="19">
        <v>13.3</v>
      </c>
    </row>
    <row r="43" spans="1:5" x14ac:dyDescent="0.55000000000000004">
      <c r="A43" s="19" t="s">
        <v>240</v>
      </c>
      <c r="B43" s="27" t="s">
        <v>406</v>
      </c>
      <c r="C43" s="27" t="s">
        <v>1223</v>
      </c>
      <c r="D43" s="28" t="s">
        <v>1220</v>
      </c>
      <c r="E43" s="19">
        <v>0.875</v>
      </c>
    </row>
    <row r="44" spans="1:5" x14ac:dyDescent="0.55000000000000004">
      <c r="A44" s="19" t="s">
        <v>240</v>
      </c>
      <c r="B44" s="27" t="s">
        <v>406</v>
      </c>
      <c r="C44" s="27" t="s">
        <v>1223</v>
      </c>
      <c r="D44" s="28" t="s">
        <v>1221</v>
      </c>
      <c r="E44" s="19">
        <f>1-E43</f>
        <v>0.125</v>
      </c>
    </row>
    <row r="45" spans="1:5" x14ac:dyDescent="0.55000000000000004">
      <c r="A45" s="19" t="s">
        <v>240</v>
      </c>
      <c r="B45" s="27" t="s">
        <v>406</v>
      </c>
      <c r="C45" s="27" t="s">
        <v>1223</v>
      </c>
      <c r="D45" s="28" t="s">
        <v>1222</v>
      </c>
      <c r="E45" s="19">
        <v>0.5</v>
      </c>
    </row>
    <row r="46" spans="1:5" x14ac:dyDescent="0.55000000000000004">
      <c r="A46" s="19" t="s">
        <v>5</v>
      </c>
      <c r="B46" s="27" t="s">
        <v>406</v>
      </c>
      <c r="C46" s="27" t="s">
        <v>1223</v>
      </c>
      <c r="D46" s="28" t="s">
        <v>1219</v>
      </c>
      <c r="E46" s="19">
        <v>13.3</v>
      </c>
    </row>
    <row r="47" spans="1:5" x14ac:dyDescent="0.55000000000000004">
      <c r="A47" s="19" t="s">
        <v>5</v>
      </c>
      <c r="B47" s="27" t="s">
        <v>406</v>
      </c>
      <c r="C47" s="27" t="s">
        <v>1223</v>
      </c>
      <c r="D47" s="28" t="s">
        <v>1220</v>
      </c>
      <c r="E47" s="19">
        <v>0.875</v>
      </c>
    </row>
    <row r="48" spans="1:5" x14ac:dyDescent="0.55000000000000004">
      <c r="A48" s="19" t="s">
        <v>5</v>
      </c>
      <c r="B48" s="27" t="s">
        <v>406</v>
      </c>
      <c r="C48" s="27" t="s">
        <v>1223</v>
      </c>
      <c r="D48" s="28" t="s">
        <v>1221</v>
      </c>
      <c r="E48" s="19">
        <f>1-E47</f>
        <v>0.125</v>
      </c>
    </row>
    <row r="49" spans="1:5" x14ac:dyDescent="0.55000000000000004">
      <c r="A49" s="19" t="s">
        <v>5</v>
      </c>
      <c r="B49" s="27" t="s">
        <v>406</v>
      </c>
      <c r="C49" s="27" t="s">
        <v>1223</v>
      </c>
      <c r="D49" s="28" t="s">
        <v>1222</v>
      </c>
      <c r="E49" s="19">
        <v>0.5</v>
      </c>
    </row>
    <row r="50" spans="1:5" x14ac:dyDescent="0.55000000000000004">
      <c r="A50" s="27" t="s">
        <v>4</v>
      </c>
      <c r="B50" s="27" t="s">
        <v>209</v>
      </c>
      <c r="C50" s="27" t="s">
        <v>249</v>
      </c>
      <c r="D50" s="29" t="s">
        <v>1224</v>
      </c>
      <c r="E50" s="19">
        <v>0.09</v>
      </c>
    </row>
    <row r="51" spans="1:5" x14ac:dyDescent="0.55000000000000004">
      <c r="A51" s="27" t="s">
        <v>4</v>
      </c>
      <c r="B51" s="27" t="s">
        <v>209</v>
      </c>
      <c r="C51" s="27" t="s">
        <v>249</v>
      </c>
      <c r="D51" s="29" t="s">
        <v>1225</v>
      </c>
      <c r="E51" s="19">
        <v>0.9</v>
      </c>
    </row>
    <row r="52" spans="1:5" x14ac:dyDescent="0.55000000000000004">
      <c r="A52" s="27" t="s">
        <v>240</v>
      </c>
      <c r="B52" s="27" t="s">
        <v>209</v>
      </c>
      <c r="C52" s="27" t="s">
        <v>249</v>
      </c>
      <c r="D52" s="29" t="s">
        <v>1224</v>
      </c>
      <c r="E52" s="19">
        <v>0.05</v>
      </c>
    </row>
    <row r="53" spans="1:5" x14ac:dyDescent="0.55000000000000004">
      <c r="A53" s="27" t="s">
        <v>240</v>
      </c>
      <c r="B53" s="27" t="s">
        <v>209</v>
      </c>
      <c r="C53" s="27" t="s">
        <v>249</v>
      </c>
      <c r="D53" s="29" t="s">
        <v>1225</v>
      </c>
      <c r="E53" s="19">
        <v>0.9</v>
      </c>
    </row>
    <row r="54" spans="1:5" x14ac:dyDescent="0.55000000000000004">
      <c r="A54" s="27" t="s">
        <v>5</v>
      </c>
      <c r="B54" s="27" t="s">
        <v>209</v>
      </c>
      <c r="C54" s="27" t="s">
        <v>249</v>
      </c>
      <c r="D54" s="29" t="s">
        <v>1224</v>
      </c>
      <c r="E54" s="19">
        <v>0.05</v>
      </c>
    </row>
    <row r="55" spans="1:5" x14ac:dyDescent="0.55000000000000004">
      <c r="A55" s="27" t="s">
        <v>5</v>
      </c>
      <c r="B55" s="27" t="s">
        <v>209</v>
      </c>
      <c r="C55" s="27" t="s">
        <v>249</v>
      </c>
      <c r="D55" s="29" t="s">
        <v>1225</v>
      </c>
      <c r="E55" s="19">
        <v>0.9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FB188-7E1C-4305-BA5C-FA58A5B0967D}">
  <sheetPr filterMode="1">
    <tabColor rgb="FFFF0000"/>
  </sheetPr>
  <dimension ref="A1:AU123"/>
  <sheetViews>
    <sheetView topLeftCell="D1" zoomScale="64" zoomScaleNormal="64" workbookViewId="0">
      <selection activeCell="K1" sqref="K1"/>
    </sheetView>
  </sheetViews>
  <sheetFormatPr defaultRowHeight="14.4" x14ac:dyDescent="0.55000000000000004"/>
  <cols>
    <col min="1" max="1" width="18.20703125" customWidth="1"/>
    <col min="3" max="3" width="123.68359375" customWidth="1"/>
    <col min="4" max="4" width="13.89453125" customWidth="1"/>
    <col min="5" max="5" width="32.3125" customWidth="1"/>
    <col min="6" max="6" width="10.68359375" customWidth="1"/>
    <col min="7" max="7" width="21.1015625" customWidth="1"/>
    <col min="8" max="8" width="23.68359375" customWidth="1"/>
    <col min="9" max="9" width="17.5234375" customWidth="1"/>
    <col min="10" max="10" width="8.89453125" customWidth="1"/>
    <col min="11" max="11" width="11.15625" customWidth="1"/>
    <col min="12" max="12" width="14.20703125" customWidth="1"/>
    <col min="15" max="15" width="9.20703125" customWidth="1"/>
    <col min="26" max="26" width="18.1015625" customWidth="1"/>
    <col min="27" max="27" width="19.89453125" customWidth="1"/>
    <col min="28" max="28" width="13" customWidth="1"/>
    <col min="29" max="29" width="17.5234375" customWidth="1"/>
    <col min="30" max="30" width="16.68359375" customWidth="1"/>
    <col min="31" max="31" width="11.1015625" customWidth="1"/>
    <col min="32" max="32" width="10.89453125" customWidth="1"/>
    <col min="33" max="33" width="12.20703125" customWidth="1"/>
    <col min="34" max="34" width="23.3125" customWidth="1"/>
    <col min="35" max="35" width="12.89453125" customWidth="1"/>
    <col min="38" max="38" width="12.20703125" customWidth="1"/>
    <col min="39" max="39" width="17.5234375" customWidth="1"/>
    <col min="40" max="40" width="17.20703125" customWidth="1"/>
    <col min="41" max="41" width="21.1015625" customWidth="1"/>
    <col min="42" max="42" width="29.5234375" customWidth="1"/>
    <col min="43" max="43" width="15.89453125" customWidth="1"/>
    <col min="45" max="45" width="18.1015625" customWidth="1"/>
    <col min="46" max="46" width="26.68359375" customWidth="1"/>
  </cols>
  <sheetData>
    <row r="1" spans="1:47" x14ac:dyDescent="0.55000000000000004">
      <c r="A1" s="17" t="s">
        <v>238</v>
      </c>
      <c r="B1" s="10" t="s">
        <v>208</v>
      </c>
      <c r="C1" s="10" t="s">
        <v>207</v>
      </c>
      <c r="D1" s="10" t="s">
        <v>206</v>
      </c>
      <c r="E1" s="10" t="s">
        <v>205</v>
      </c>
      <c r="F1" s="10" t="s">
        <v>0</v>
      </c>
      <c r="G1" s="10" t="s">
        <v>210</v>
      </c>
      <c r="H1" s="9" t="s">
        <v>204</v>
      </c>
      <c r="I1" s="9" t="s">
        <v>203</v>
      </c>
      <c r="J1" s="10" t="s">
        <v>202</v>
      </c>
      <c r="K1" s="18" t="s">
        <v>258</v>
      </c>
      <c r="L1" s="18" t="s">
        <v>239</v>
      </c>
      <c r="M1" s="9" t="s">
        <v>201</v>
      </c>
      <c r="N1" s="9" t="s">
        <v>200</v>
      </c>
      <c r="O1" s="9" t="s">
        <v>199</v>
      </c>
      <c r="P1" s="9" t="s">
        <v>198</v>
      </c>
      <c r="Q1" s="9" t="s">
        <v>197</v>
      </c>
      <c r="R1" s="9" t="s">
        <v>196</v>
      </c>
      <c r="S1" s="9" t="s">
        <v>195</v>
      </c>
      <c r="T1" s="9" t="s">
        <v>194</v>
      </c>
      <c r="U1" s="9" t="s">
        <v>193</v>
      </c>
      <c r="V1" s="9" t="s">
        <v>192</v>
      </c>
      <c r="W1" s="9" t="s">
        <v>191</v>
      </c>
      <c r="X1" s="9" t="s">
        <v>190</v>
      </c>
      <c r="Y1" s="9" t="s">
        <v>189</v>
      </c>
      <c r="Z1" s="9" t="s">
        <v>188</v>
      </c>
      <c r="AA1" s="9" t="s">
        <v>187</v>
      </c>
      <c r="AB1" s="9" t="s">
        <v>186</v>
      </c>
      <c r="AC1" s="9" t="s">
        <v>185</v>
      </c>
      <c r="AD1" s="9" t="s">
        <v>184</v>
      </c>
      <c r="AE1" s="9" t="s">
        <v>183</v>
      </c>
      <c r="AF1" s="9" t="s">
        <v>182</v>
      </c>
      <c r="AG1" s="9" t="s">
        <v>181</v>
      </c>
      <c r="AH1" s="9" t="s">
        <v>180</v>
      </c>
      <c r="AI1" s="9" t="s">
        <v>179</v>
      </c>
      <c r="AJ1" s="9" t="s">
        <v>178</v>
      </c>
      <c r="AK1" s="9" t="s">
        <v>177</v>
      </c>
      <c r="AL1" s="9" t="s">
        <v>176</v>
      </c>
      <c r="AM1" s="9" t="s">
        <v>175</v>
      </c>
      <c r="AN1" s="9" t="s">
        <v>174</v>
      </c>
      <c r="AO1" s="9" t="s">
        <v>173</v>
      </c>
      <c r="AP1" s="9" t="s">
        <v>172</v>
      </c>
      <c r="AQ1" s="9" t="s">
        <v>171</v>
      </c>
      <c r="AR1" s="9" t="s">
        <v>170</v>
      </c>
      <c r="AS1" s="9" t="s">
        <v>169</v>
      </c>
      <c r="AT1" s="9" t="s">
        <v>227</v>
      </c>
    </row>
    <row r="2" spans="1:47" x14ac:dyDescent="0.55000000000000004">
      <c r="A2" s="4" t="s">
        <v>100</v>
      </c>
      <c r="B2" s="4">
        <v>627</v>
      </c>
      <c r="C2" s="4" t="s">
        <v>147</v>
      </c>
      <c r="D2" s="4">
        <v>2011</v>
      </c>
      <c r="E2" s="4" t="s">
        <v>98</v>
      </c>
      <c r="F2" s="4" t="s">
        <v>2</v>
      </c>
      <c r="G2" s="13" t="s">
        <v>213</v>
      </c>
      <c r="H2" s="13"/>
      <c r="I2" s="13">
        <v>0.4</v>
      </c>
      <c r="J2" s="12" t="s">
        <v>85</v>
      </c>
      <c r="K2" s="13">
        <v>132</v>
      </c>
      <c r="L2" s="13">
        <v>132</v>
      </c>
      <c r="M2">
        <v>1.5</v>
      </c>
      <c r="N2">
        <v>4661</v>
      </c>
      <c r="O2">
        <v>71</v>
      </c>
      <c r="P2">
        <v>280</v>
      </c>
      <c r="R2">
        <v>73</v>
      </c>
      <c r="Z2" t="s">
        <v>146</v>
      </c>
      <c r="AB2" t="s">
        <v>119</v>
      </c>
      <c r="AC2" t="s">
        <v>145</v>
      </c>
      <c r="AD2">
        <v>0</v>
      </c>
      <c r="AE2">
        <v>0</v>
      </c>
      <c r="AF2">
        <v>0</v>
      </c>
      <c r="AG2">
        <v>0</v>
      </c>
      <c r="AH2" t="s">
        <v>8</v>
      </c>
      <c r="AI2" t="s">
        <v>9</v>
      </c>
      <c r="AJ2" t="s">
        <v>9</v>
      </c>
      <c r="AK2" t="s">
        <v>8</v>
      </c>
      <c r="AL2">
        <v>1</v>
      </c>
      <c r="AM2">
        <v>1</v>
      </c>
      <c r="AN2">
        <v>1</v>
      </c>
      <c r="AO2">
        <v>0</v>
      </c>
      <c r="AP2">
        <v>0</v>
      </c>
      <c r="AQ2">
        <v>0</v>
      </c>
      <c r="AR2">
        <v>0</v>
      </c>
      <c r="AS2">
        <v>0</v>
      </c>
    </row>
    <row r="3" spans="1:47" ht="14.25" customHeight="1" x14ac:dyDescent="0.55000000000000004">
      <c r="A3" s="4" t="s">
        <v>100</v>
      </c>
      <c r="B3" s="4">
        <v>627</v>
      </c>
      <c r="C3" s="4" t="s">
        <v>147</v>
      </c>
      <c r="D3" s="4">
        <v>2011</v>
      </c>
      <c r="E3" s="4" t="s">
        <v>98</v>
      </c>
      <c r="F3" s="4" t="s">
        <v>1</v>
      </c>
      <c r="G3" s="13" t="s">
        <v>213</v>
      </c>
      <c r="H3" s="13"/>
      <c r="I3" s="13">
        <v>1.51</v>
      </c>
      <c r="J3" s="12" t="s">
        <v>85</v>
      </c>
      <c r="K3" s="13">
        <v>132</v>
      </c>
      <c r="L3" s="13">
        <v>132</v>
      </c>
      <c r="M3">
        <v>1.9</v>
      </c>
      <c r="N3">
        <v>1390</v>
      </c>
      <c r="O3">
        <v>30</v>
      </c>
      <c r="P3">
        <v>97</v>
      </c>
      <c r="R3">
        <v>32</v>
      </c>
      <c r="Z3" t="s">
        <v>146</v>
      </c>
      <c r="AB3" t="s">
        <v>119</v>
      </c>
      <c r="AC3" t="s">
        <v>145</v>
      </c>
      <c r="AD3">
        <v>0</v>
      </c>
      <c r="AE3">
        <v>0</v>
      </c>
      <c r="AF3">
        <v>0</v>
      </c>
      <c r="AG3">
        <v>0</v>
      </c>
      <c r="AH3" t="s">
        <v>8</v>
      </c>
      <c r="AI3" t="s">
        <v>9</v>
      </c>
      <c r="AJ3" t="s">
        <v>9</v>
      </c>
      <c r="AK3" t="s">
        <v>8</v>
      </c>
      <c r="AL3">
        <v>1</v>
      </c>
      <c r="AM3">
        <v>1</v>
      </c>
      <c r="AN3">
        <v>1</v>
      </c>
      <c r="AO3">
        <v>0</v>
      </c>
      <c r="AP3">
        <v>0</v>
      </c>
      <c r="AQ3">
        <v>0</v>
      </c>
      <c r="AR3">
        <v>0</v>
      </c>
      <c r="AS3">
        <v>0</v>
      </c>
      <c r="AU3" s="6"/>
    </row>
    <row r="4" spans="1:47" hidden="1" x14ac:dyDescent="0.55000000000000004">
      <c r="A4" s="4" t="s">
        <v>16</v>
      </c>
      <c r="B4" s="4"/>
      <c r="C4" s="4" t="s">
        <v>32</v>
      </c>
      <c r="D4" s="4">
        <v>2016</v>
      </c>
      <c r="E4" s="4" t="s">
        <v>34</v>
      </c>
      <c r="F4" s="4" t="s">
        <v>1</v>
      </c>
      <c r="G4" s="13" t="s">
        <v>214</v>
      </c>
      <c r="H4" s="13">
        <v>10</v>
      </c>
      <c r="I4" s="13"/>
      <c r="J4" s="12" t="s">
        <v>13</v>
      </c>
      <c r="K4" s="13">
        <v>127</v>
      </c>
      <c r="L4" s="13">
        <v>127</v>
      </c>
      <c r="M4">
        <f>10*2/3</f>
        <v>6.666666666666667</v>
      </c>
      <c r="N4">
        <v>137</v>
      </c>
      <c r="O4">
        <v>34</v>
      </c>
      <c r="P4">
        <v>46</v>
      </c>
      <c r="AA4" t="s">
        <v>30</v>
      </c>
      <c r="AB4" t="s">
        <v>11</v>
      </c>
      <c r="AC4" t="s">
        <v>29</v>
      </c>
      <c r="AD4">
        <v>0</v>
      </c>
      <c r="AE4">
        <v>0</v>
      </c>
      <c r="AF4">
        <v>0</v>
      </c>
      <c r="AG4">
        <v>0</v>
      </c>
      <c r="AH4" t="s">
        <v>28</v>
      </c>
      <c r="AI4" t="s">
        <v>8</v>
      </c>
      <c r="AJ4" t="s">
        <v>8</v>
      </c>
      <c r="AK4" t="s">
        <v>8</v>
      </c>
      <c r="AL4">
        <v>1</v>
      </c>
      <c r="AM4">
        <v>0</v>
      </c>
      <c r="AN4">
        <v>1</v>
      </c>
      <c r="AO4">
        <v>1</v>
      </c>
      <c r="AP4">
        <v>0</v>
      </c>
      <c r="AQ4">
        <v>0</v>
      </c>
      <c r="AR4">
        <v>0</v>
      </c>
      <c r="AS4">
        <v>0</v>
      </c>
    </row>
    <row r="5" spans="1:47" hidden="1" x14ac:dyDescent="0.55000000000000004">
      <c r="A5" s="4" t="s">
        <v>16</v>
      </c>
      <c r="B5" s="4"/>
      <c r="C5" s="4" t="s">
        <v>32</v>
      </c>
      <c r="D5" s="4">
        <v>2016</v>
      </c>
      <c r="E5" s="4" t="s">
        <v>34</v>
      </c>
      <c r="F5" s="4" t="s">
        <v>2</v>
      </c>
      <c r="G5" s="13" t="s">
        <v>214</v>
      </c>
      <c r="H5" s="13">
        <v>25</v>
      </c>
      <c r="I5" s="13"/>
      <c r="J5" s="12" t="s">
        <v>13</v>
      </c>
      <c r="K5" s="13">
        <v>127</v>
      </c>
      <c r="L5" s="13">
        <v>127</v>
      </c>
      <c r="M5">
        <f>25*2/3</f>
        <v>16.666666666666668</v>
      </c>
      <c r="N5">
        <v>346</v>
      </c>
      <c r="O5">
        <v>29</v>
      </c>
      <c r="P5">
        <v>44</v>
      </c>
      <c r="AA5" t="s">
        <v>30</v>
      </c>
      <c r="AB5" t="s">
        <v>11</v>
      </c>
      <c r="AC5" t="s">
        <v>29</v>
      </c>
      <c r="AD5">
        <v>0</v>
      </c>
      <c r="AE5">
        <v>0</v>
      </c>
      <c r="AF5">
        <v>0</v>
      </c>
      <c r="AG5">
        <v>0</v>
      </c>
      <c r="AH5" t="s">
        <v>28</v>
      </c>
      <c r="AI5" t="s">
        <v>8</v>
      </c>
      <c r="AJ5" t="s">
        <v>8</v>
      </c>
      <c r="AK5" t="s">
        <v>8</v>
      </c>
      <c r="AL5">
        <v>1</v>
      </c>
      <c r="AM5">
        <v>0</v>
      </c>
      <c r="AN5">
        <v>1</v>
      </c>
      <c r="AO5">
        <v>1</v>
      </c>
      <c r="AP5">
        <v>0</v>
      </c>
      <c r="AQ5">
        <v>0</v>
      </c>
      <c r="AR5">
        <v>0</v>
      </c>
      <c r="AS5">
        <v>0</v>
      </c>
    </row>
    <row r="6" spans="1:47" x14ac:dyDescent="0.55000000000000004">
      <c r="A6" s="4" t="s">
        <v>16</v>
      </c>
      <c r="B6" s="4"/>
      <c r="C6" s="4" t="s">
        <v>51</v>
      </c>
      <c r="D6" s="4">
        <v>2012</v>
      </c>
      <c r="E6" s="4" t="s">
        <v>234</v>
      </c>
      <c r="F6" s="4" t="s">
        <v>1</v>
      </c>
      <c r="G6" s="13" t="s">
        <v>215</v>
      </c>
      <c r="H6" s="13">
        <v>0.16</v>
      </c>
      <c r="I6" s="13"/>
      <c r="J6" s="12" t="s">
        <v>13</v>
      </c>
      <c r="K6" s="13">
        <v>84</v>
      </c>
      <c r="L6" s="13">
        <v>84</v>
      </c>
      <c r="M6">
        <f>2/3*0.16</f>
        <v>0.10666666666666666</v>
      </c>
      <c r="N6">
        <v>35</v>
      </c>
      <c r="O6">
        <v>2.9</v>
      </c>
      <c r="P6">
        <v>6.7</v>
      </c>
      <c r="Q6">
        <v>8.3000000000000007</v>
      </c>
      <c r="AA6" t="s">
        <v>225</v>
      </c>
      <c r="AB6" t="s">
        <v>37</v>
      </c>
      <c r="AC6" t="s">
        <v>50</v>
      </c>
      <c r="AD6">
        <v>0</v>
      </c>
      <c r="AE6">
        <v>0</v>
      </c>
      <c r="AF6">
        <v>0</v>
      </c>
      <c r="AG6">
        <v>0</v>
      </c>
      <c r="AI6" t="s">
        <v>8</v>
      </c>
      <c r="AJ6" t="s">
        <v>9</v>
      </c>
      <c r="AK6" t="s">
        <v>8</v>
      </c>
      <c r="AL6">
        <v>1</v>
      </c>
      <c r="AM6">
        <v>1</v>
      </c>
      <c r="AN6">
        <v>1</v>
      </c>
      <c r="AO6">
        <v>1</v>
      </c>
      <c r="AP6">
        <v>0</v>
      </c>
      <c r="AQ6">
        <v>1</v>
      </c>
      <c r="AR6">
        <v>0</v>
      </c>
      <c r="AS6">
        <v>0</v>
      </c>
      <c r="AT6" t="s">
        <v>52</v>
      </c>
    </row>
    <row r="7" spans="1:47" x14ac:dyDescent="0.55000000000000004">
      <c r="A7" s="4" t="s">
        <v>16</v>
      </c>
      <c r="B7" s="4"/>
      <c r="C7" s="4" t="s">
        <v>51</v>
      </c>
      <c r="D7" s="4">
        <v>2012</v>
      </c>
      <c r="E7" s="4" t="s">
        <v>234</v>
      </c>
      <c r="F7" s="4" t="s">
        <v>2</v>
      </c>
      <c r="G7" s="13" t="s">
        <v>215</v>
      </c>
      <c r="H7" s="13">
        <v>0.04</v>
      </c>
      <c r="I7" s="13"/>
      <c r="J7" s="12" t="s">
        <v>13</v>
      </c>
      <c r="K7" s="13">
        <v>84</v>
      </c>
      <c r="L7" s="13">
        <v>84</v>
      </c>
      <c r="M7">
        <f>2/3*0.04</f>
        <v>2.6666666666666665E-2</v>
      </c>
      <c r="N7">
        <v>258</v>
      </c>
      <c r="O7">
        <v>7</v>
      </c>
      <c r="P7">
        <v>46</v>
      </c>
      <c r="Q7">
        <v>82</v>
      </c>
      <c r="AA7" t="s">
        <v>225</v>
      </c>
      <c r="AB7" t="s">
        <v>37</v>
      </c>
      <c r="AC7" t="s">
        <v>50</v>
      </c>
      <c r="AD7">
        <v>0</v>
      </c>
      <c r="AE7">
        <v>0</v>
      </c>
      <c r="AF7">
        <v>0</v>
      </c>
      <c r="AG7">
        <v>0</v>
      </c>
      <c r="AI7" t="s">
        <v>8</v>
      </c>
      <c r="AJ7" t="s">
        <v>9</v>
      </c>
      <c r="AK7" t="s">
        <v>8</v>
      </c>
      <c r="AL7">
        <v>1</v>
      </c>
      <c r="AM7">
        <v>1</v>
      </c>
      <c r="AN7">
        <v>1</v>
      </c>
      <c r="AO7">
        <v>1</v>
      </c>
      <c r="AP7">
        <v>0</v>
      </c>
      <c r="AQ7">
        <v>1</v>
      </c>
      <c r="AR7">
        <v>0</v>
      </c>
      <c r="AS7">
        <v>0</v>
      </c>
      <c r="AT7" t="s">
        <v>52</v>
      </c>
    </row>
    <row r="8" spans="1:47" hidden="1" x14ac:dyDescent="0.55000000000000004">
      <c r="A8" s="4" t="s">
        <v>16</v>
      </c>
      <c r="B8" s="4"/>
      <c r="C8" s="4" t="s">
        <v>32</v>
      </c>
      <c r="D8" s="4">
        <v>2016</v>
      </c>
      <c r="E8" s="4" t="s">
        <v>33</v>
      </c>
      <c r="F8" s="4" t="s">
        <v>1</v>
      </c>
      <c r="G8" s="13" t="s">
        <v>214</v>
      </c>
      <c r="H8" s="13">
        <v>10</v>
      </c>
      <c r="I8" s="13"/>
      <c r="J8" s="12" t="s">
        <v>13</v>
      </c>
      <c r="K8" s="13">
        <v>73</v>
      </c>
      <c r="L8" s="13">
        <v>73</v>
      </c>
      <c r="M8">
        <f>10*2/3</f>
        <v>6.666666666666667</v>
      </c>
      <c r="N8">
        <v>32</v>
      </c>
      <c r="O8">
        <f>10*2/3</f>
        <v>6.666666666666667</v>
      </c>
      <c r="P8">
        <f>10*2/3</f>
        <v>6.666666666666667</v>
      </c>
      <c r="AA8" t="s">
        <v>30</v>
      </c>
      <c r="AB8" t="s">
        <v>11</v>
      </c>
      <c r="AC8" t="s">
        <v>29</v>
      </c>
      <c r="AD8">
        <v>0</v>
      </c>
      <c r="AE8">
        <v>0</v>
      </c>
      <c r="AF8">
        <v>0</v>
      </c>
      <c r="AG8">
        <v>0</v>
      </c>
      <c r="AH8" t="s">
        <v>28</v>
      </c>
      <c r="AI8" t="s">
        <v>8</v>
      </c>
      <c r="AJ8" t="s">
        <v>8</v>
      </c>
      <c r="AK8" t="s">
        <v>8</v>
      </c>
      <c r="AL8">
        <v>1</v>
      </c>
      <c r="AM8">
        <v>0</v>
      </c>
      <c r="AN8">
        <v>1</v>
      </c>
      <c r="AO8">
        <v>1</v>
      </c>
      <c r="AP8">
        <v>0</v>
      </c>
      <c r="AQ8">
        <v>0</v>
      </c>
      <c r="AR8">
        <v>0</v>
      </c>
      <c r="AS8">
        <v>0</v>
      </c>
    </row>
    <row r="9" spans="1:47" hidden="1" x14ac:dyDescent="0.55000000000000004">
      <c r="A9" s="4" t="s">
        <v>16</v>
      </c>
      <c r="B9" s="4"/>
      <c r="C9" s="4" t="s">
        <v>32</v>
      </c>
      <c r="D9" s="4">
        <v>2016</v>
      </c>
      <c r="E9" s="4" t="s">
        <v>33</v>
      </c>
      <c r="F9" s="4" t="s">
        <v>2</v>
      </c>
      <c r="G9" s="13" t="s">
        <v>214</v>
      </c>
      <c r="H9" s="13">
        <v>25</v>
      </c>
      <c r="I9" s="13"/>
      <c r="J9" s="12" t="s">
        <v>13</v>
      </c>
      <c r="K9" s="13">
        <v>73</v>
      </c>
      <c r="L9" s="13">
        <v>73</v>
      </c>
      <c r="M9">
        <f>25*2/3</f>
        <v>16.666666666666668</v>
      </c>
      <c r="N9">
        <v>43</v>
      </c>
      <c r="O9">
        <f>25*2/3</f>
        <v>16.666666666666668</v>
      </c>
      <c r="P9">
        <f>25*2/3</f>
        <v>16.666666666666668</v>
      </c>
      <c r="AA9" t="s">
        <v>30</v>
      </c>
      <c r="AB9" t="s">
        <v>11</v>
      </c>
      <c r="AC9" t="s">
        <v>29</v>
      </c>
      <c r="AD9">
        <v>0</v>
      </c>
      <c r="AE9">
        <v>0</v>
      </c>
      <c r="AF9">
        <v>0</v>
      </c>
      <c r="AG9">
        <v>0</v>
      </c>
      <c r="AH9" t="s">
        <v>28</v>
      </c>
      <c r="AI9" t="s">
        <v>8</v>
      </c>
      <c r="AJ9" t="s">
        <v>8</v>
      </c>
      <c r="AK9" t="s">
        <v>8</v>
      </c>
      <c r="AL9">
        <v>1</v>
      </c>
      <c r="AM9">
        <v>0</v>
      </c>
      <c r="AN9">
        <v>1</v>
      </c>
      <c r="AO9">
        <v>1</v>
      </c>
      <c r="AP9">
        <v>0</v>
      </c>
      <c r="AQ9">
        <v>0</v>
      </c>
      <c r="AR9">
        <v>0</v>
      </c>
      <c r="AS9">
        <v>0</v>
      </c>
    </row>
    <row r="10" spans="1:47" hidden="1" x14ac:dyDescent="0.55000000000000004">
      <c r="A10" s="4" t="s">
        <v>163</v>
      </c>
      <c r="B10" s="4">
        <v>393</v>
      </c>
      <c r="C10" s="4" t="s">
        <v>162</v>
      </c>
      <c r="D10" s="4">
        <v>2017</v>
      </c>
      <c r="E10" s="4" t="s">
        <v>161</v>
      </c>
      <c r="F10" s="4" t="s">
        <v>167</v>
      </c>
      <c r="G10" s="13" t="s">
        <v>216</v>
      </c>
      <c r="H10" s="13"/>
      <c r="I10" s="13">
        <v>0.22</v>
      </c>
      <c r="J10" s="12" t="s">
        <v>150</v>
      </c>
      <c r="K10" s="13">
        <v>45</v>
      </c>
      <c r="L10" s="13">
        <v>57</v>
      </c>
      <c r="M10">
        <f>2/3*I10</f>
        <v>0.14666666666666667</v>
      </c>
      <c r="N10">
        <v>2.93</v>
      </c>
      <c r="O10">
        <v>0.67</v>
      </c>
      <c r="P10">
        <v>0.74</v>
      </c>
      <c r="Q10">
        <v>0.51</v>
      </c>
      <c r="R10">
        <v>0.61</v>
      </c>
      <c r="Z10" t="s">
        <v>159</v>
      </c>
      <c r="AB10" t="s">
        <v>65</v>
      </c>
      <c r="AC10" t="s">
        <v>35</v>
      </c>
      <c r="AD10">
        <v>0</v>
      </c>
      <c r="AE10">
        <v>0</v>
      </c>
      <c r="AF10">
        <v>0</v>
      </c>
      <c r="AG10">
        <v>0</v>
      </c>
      <c r="AH10" t="s">
        <v>8</v>
      </c>
      <c r="AI10" t="s">
        <v>9</v>
      </c>
      <c r="AJ10" t="s">
        <v>9</v>
      </c>
      <c r="AK10" t="s">
        <v>9</v>
      </c>
      <c r="AL10">
        <v>0</v>
      </c>
      <c r="AM10">
        <v>1</v>
      </c>
      <c r="AN10">
        <v>1</v>
      </c>
      <c r="AO10">
        <v>0</v>
      </c>
      <c r="AP10">
        <v>0</v>
      </c>
      <c r="AQ10">
        <v>0</v>
      </c>
      <c r="AR10">
        <v>0</v>
      </c>
      <c r="AS10">
        <v>0</v>
      </c>
    </row>
    <row r="11" spans="1:47" hidden="1" x14ac:dyDescent="0.55000000000000004">
      <c r="A11" s="4" t="s">
        <v>163</v>
      </c>
      <c r="B11" s="4">
        <v>393</v>
      </c>
      <c r="C11" s="4" t="s">
        <v>162</v>
      </c>
      <c r="D11" s="4">
        <v>2017</v>
      </c>
      <c r="E11" s="4" t="s">
        <v>161</v>
      </c>
      <c r="F11" s="4" t="s">
        <v>166</v>
      </c>
      <c r="G11" s="13" t="s">
        <v>216</v>
      </c>
      <c r="H11" s="13"/>
      <c r="I11" s="13">
        <v>0.47</v>
      </c>
      <c r="J11" s="12" t="s">
        <v>150</v>
      </c>
      <c r="K11" s="13">
        <v>45</v>
      </c>
      <c r="L11" s="13">
        <v>57</v>
      </c>
      <c r="M11">
        <f>2/3*I11</f>
        <v>0.3133333333333333</v>
      </c>
      <c r="N11">
        <v>5.04</v>
      </c>
      <c r="O11">
        <v>1.24</v>
      </c>
      <c r="P11">
        <v>1.33</v>
      </c>
      <c r="Q11">
        <v>0.89</v>
      </c>
      <c r="R11">
        <v>1.0900000000000001</v>
      </c>
      <c r="Z11" t="s">
        <v>159</v>
      </c>
      <c r="AB11" t="s">
        <v>65</v>
      </c>
      <c r="AC11" t="s">
        <v>35</v>
      </c>
      <c r="AD11">
        <v>0</v>
      </c>
      <c r="AE11">
        <v>0</v>
      </c>
      <c r="AF11">
        <v>0</v>
      </c>
      <c r="AG11">
        <v>0</v>
      </c>
      <c r="AH11" t="s">
        <v>8</v>
      </c>
      <c r="AI11" t="s">
        <v>9</v>
      </c>
      <c r="AJ11" t="s">
        <v>9</v>
      </c>
      <c r="AK11" t="s">
        <v>9</v>
      </c>
      <c r="AL11">
        <v>0</v>
      </c>
      <c r="AM11">
        <v>1</v>
      </c>
      <c r="AN11">
        <v>1</v>
      </c>
      <c r="AO11">
        <v>0</v>
      </c>
      <c r="AP11">
        <v>0</v>
      </c>
      <c r="AQ11">
        <v>0</v>
      </c>
      <c r="AR11">
        <v>0</v>
      </c>
      <c r="AS11">
        <v>0</v>
      </c>
    </row>
    <row r="12" spans="1:47" hidden="1" x14ac:dyDescent="0.55000000000000004">
      <c r="A12" s="4" t="s">
        <v>163</v>
      </c>
      <c r="B12" s="4">
        <v>393</v>
      </c>
      <c r="C12" s="4" t="s">
        <v>162</v>
      </c>
      <c r="D12" s="4">
        <v>2017</v>
      </c>
      <c r="E12" s="4" t="s">
        <v>161</v>
      </c>
      <c r="F12" s="4" t="s">
        <v>165</v>
      </c>
      <c r="G12" s="13" t="s">
        <v>216</v>
      </c>
      <c r="H12" s="13"/>
      <c r="I12" s="13">
        <v>4.4800000000000004</v>
      </c>
      <c r="J12" s="12" t="s">
        <v>150</v>
      </c>
      <c r="K12" s="13">
        <v>43</v>
      </c>
      <c r="L12" s="13">
        <v>57</v>
      </c>
      <c r="M12">
        <f>2/3*I12</f>
        <v>2.9866666666666668</v>
      </c>
      <c r="N12">
        <v>99.8</v>
      </c>
      <c r="O12">
        <v>15.2</v>
      </c>
      <c r="P12">
        <v>21.2</v>
      </c>
      <c r="Q12">
        <v>18</v>
      </c>
      <c r="R12">
        <v>16.2</v>
      </c>
      <c r="Z12" t="s">
        <v>159</v>
      </c>
      <c r="AB12" t="s">
        <v>65</v>
      </c>
      <c r="AC12" t="s">
        <v>35</v>
      </c>
      <c r="AD12">
        <v>0</v>
      </c>
      <c r="AE12">
        <v>0</v>
      </c>
      <c r="AF12">
        <v>0</v>
      </c>
      <c r="AG12">
        <v>0</v>
      </c>
      <c r="AH12" t="s">
        <v>8</v>
      </c>
      <c r="AI12" t="s">
        <v>9</v>
      </c>
      <c r="AJ12" t="s">
        <v>9</v>
      </c>
      <c r="AK12" t="s">
        <v>9</v>
      </c>
      <c r="AL12">
        <v>0</v>
      </c>
      <c r="AM12">
        <v>1</v>
      </c>
      <c r="AN12">
        <v>1</v>
      </c>
      <c r="AO12">
        <v>0</v>
      </c>
      <c r="AP12">
        <v>0</v>
      </c>
      <c r="AQ12">
        <v>0</v>
      </c>
      <c r="AR12">
        <v>0</v>
      </c>
      <c r="AS12">
        <v>0</v>
      </c>
      <c r="AT12" t="s">
        <v>164</v>
      </c>
    </row>
    <row r="13" spans="1:47" hidden="1" x14ac:dyDescent="0.55000000000000004">
      <c r="A13" s="4" t="s">
        <v>163</v>
      </c>
      <c r="B13" s="4">
        <v>393</v>
      </c>
      <c r="C13" s="4" t="s">
        <v>162</v>
      </c>
      <c r="D13" s="4">
        <v>2017</v>
      </c>
      <c r="E13" s="4" t="s">
        <v>161</v>
      </c>
      <c r="F13" s="4" t="s">
        <v>160</v>
      </c>
      <c r="G13" s="13" t="s">
        <v>216</v>
      </c>
      <c r="H13" s="13"/>
      <c r="I13" s="13">
        <v>0.2</v>
      </c>
      <c r="J13" s="12" t="s">
        <v>150</v>
      </c>
      <c r="K13" s="13">
        <v>43</v>
      </c>
      <c r="L13" s="13">
        <v>57</v>
      </c>
      <c r="M13">
        <f>0.2*2/3</f>
        <v>0.13333333333333333</v>
      </c>
      <c r="N13">
        <v>2.65</v>
      </c>
      <c r="O13">
        <f>0.2*2/3</f>
        <v>0.13333333333333333</v>
      </c>
      <c r="Z13" t="s">
        <v>159</v>
      </c>
      <c r="AB13" t="s">
        <v>65</v>
      </c>
      <c r="AC13" t="s">
        <v>35</v>
      </c>
      <c r="AD13">
        <v>0</v>
      </c>
      <c r="AE13">
        <v>0</v>
      </c>
      <c r="AF13">
        <v>0</v>
      </c>
      <c r="AG13">
        <v>0</v>
      </c>
      <c r="AH13" t="s">
        <v>8</v>
      </c>
      <c r="AI13" t="s">
        <v>9</v>
      </c>
      <c r="AJ13" t="s">
        <v>9</v>
      </c>
      <c r="AK13" t="s">
        <v>9</v>
      </c>
      <c r="AL13">
        <v>0</v>
      </c>
      <c r="AM13">
        <v>1</v>
      </c>
      <c r="AN13">
        <v>1</v>
      </c>
      <c r="AO13">
        <v>0</v>
      </c>
      <c r="AP13">
        <v>0</v>
      </c>
      <c r="AQ13">
        <v>0</v>
      </c>
      <c r="AR13">
        <v>0</v>
      </c>
      <c r="AS13">
        <v>0</v>
      </c>
    </row>
    <row r="14" spans="1:47" x14ac:dyDescent="0.55000000000000004">
      <c r="A14" s="4" t="s">
        <v>100</v>
      </c>
      <c r="B14" s="4">
        <v>169</v>
      </c>
      <c r="C14" s="4" t="s">
        <v>129</v>
      </c>
      <c r="D14" s="4">
        <v>2011</v>
      </c>
      <c r="E14" s="4" t="s">
        <v>98</v>
      </c>
      <c r="F14" s="4" t="s">
        <v>1</v>
      </c>
      <c r="G14" s="13" t="s">
        <v>213</v>
      </c>
      <c r="H14" s="13"/>
      <c r="I14" s="13">
        <v>0.98</v>
      </c>
      <c r="J14" s="12" t="s">
        <v>85</v>
      </c>
      <c r="K14" s="13">
        <v>42</v>
      </c>
      <c r="L14" s="13">
        <v>45</v>
      </c>
      <c r="M14">
        <f>2/3*0.98</f>
        <v>0.65333333333333332</v>
      </c>
      <c r="N14">
        <v>4100</v>
      </c>
      <c r="O14">
        <v>190</v>
      </c>
      <c r="P14">
        <v>310</v>
      </c>
      <c r="Z14" t="s">
        <v>135</v>
      </c>
      <c r="AB14" t="s">
        <v>134</v>
      </c>
      <c r="AC14" t="s">
        <v>128</v>
      </c>
      <c r="AD14">
        <v>0</v>
      </c>
      <c r="AE14">
        <v>0</v>
      </c>
      <c r="AF14">
        <v>0</v>
      </c>
      <c r="AG14">
        <v>0</v>
      </c>
      <c r="AH14" t="s">
        <v>8</v>
      </c>
      <c r="AI14" t="s">
        <v>9</v>
      </c>
      <c r="AJ14" t="s">
        <v>9</v>
      </c>
      <c r="AK14" t="s">
        <v>8</v>
      </c>
      <c r="AL14">
        <v>0</v>
      </c>
      <c r="AM14">
        <v>1</v>
      </c>
      <c r="AN14">
        <v>1</v>
      </c>
      <c r="AO14">
        <v>1</v>
      </c>
      <c r="AP14">
        <v>0</v>
      </c>
      <c r="AQ14">
        <v>0</v>
      </c>
      <c r="AR14">
        <v>0</v>
      </c>
      <c r="AS14">
        <v>0</v>
      </c>
    </row>
    <row r="15" spans="1:47" x14ac:dyDescent="0.55000000000000004">
      <c r="A15" s="4" t="s">
        <v>100</v>
      </c>
      <c r="B15" s="4">
        <v>169</v>
      </c>
      <c r="C15" s="4" t="s">
        <v>129</v>
      </c>
      <c r="D15" s="4">
        <v>2011</v>
      </c>
      <c r="E15" s="4" t="s">
        <v>98</v>
      </c>
      <c r="F15" s="4" t="s">
        <v>2</v>
      </c>
      <c r="G15" s="13" t="s">
        <v>213</v>
      </c>
      <c r="H15" s="13"/>
      <c r="I15" s="13"/>
      <c r="J15" s="12" t="s">
        <v>85</v>
      </c>
      <c r="K15" s="13">
        <v>42</v>
      </c>
      <c r="L15" s="13">
        <v>45</v>
      </c>
      <c r="M15">
        <v>3.5</v>
      </c>
      <c r="N15">
        <v>7400</v>
      </c>
      <c r="O15">
        <v>140</v>
      </c>
      <c r="P15">
        <v>450</v>
      </c>
      <c r="Z15" t="s">
        <v>135</v>
      </c>
      <c r="AB15" t="s">
        <v>134</v>
      </c>
      <c r="AC15" t="s">
        <v>128</v>
      </c>
      <c r="AD15">
        <v>0</v>
      </c>
      <c r="AE15">
        <v>0</v>
      </c>
      <c r="AF15">
        <v>0</v>
      </c>
      <c r="AG15">
        <v>0</v>
      </c>
      <c r="AH15" t="s">
        <v>8</v>
      </c>
      <c r="AI15" t="s">
        <v>9</v>
      </c>
      <c r="AJ15" t="s">
        <v>9</v>
      </c>
      <c r="AK15" t="s">
        <v>8</v>
      </c>
      <c r="AL15">
        <v>0</v>
      </c>
      <c r="AM15">
        <v>1</v>
      </c>
      <c r="AN15">
        <v>1</v>
      </c>
      <c r="AO15">
        <v>1</v>
      </c>
      <c r="AP15">
        <v>0</v>
      </c>
      <c r="AQ15">
        <v>0</v>
      </c>
      <c r="AR15">
        <v>0</v>
      </c>
      <c r="AS15">
        <v>0</v>
      </c>
    </row>
    <row r="16" spans="1:47" hidden="1" x14ac:dyDescent="0.55000000000000004">
      <c r="A16" s="4" t="s">
        <v>16</v>
      </c>
      <c r="B16" s="4"/>
      <c r="C16" s="4" t="s">
        <v>21</v>
      </c>
      <c r="D16" s="4">
        <v>2015</v>
      </c>
      <c r="E16" s="4" t="s">
        <v>23</v>
      </c>
      <c r="F16" s="4" t="s">
        <v>1</v>
      </c>
      <c r="G16" s="13" t="s">
        <v>216</v>
      </c>
      <c r="H16" s="13">
        <v>0.6</v>
      </c>
      <c r="I16" s="13"/>
      <c r="J16" s="12" t="s">
        <v>13</v>
      </c>
      <c r="K16" s="13">
        <v>41</v>
      </c>
      <c r="L16" s="13">
        <v>43</v>
      </c>
      <c r="M16">
        <f>0.6*2/3</f>
        <v>0.39999999999999997</v>
      </c>
      <c r="N16">
        <v>3.6</v>
      </c>
      <c r="P16">
        <f>0.6*2/3</f>
        <v>0.39999999999999997</v>
      </c>
      <c r="AB16" t="s">
        <v>22</v>
      </c>
      <c r="AC16" t="s">
        <v>18</v>
      </c>
      <c r="AD16">
        <v>0</v>
      </c>
      <c r="AE16">
        <v>0</v>
      </c>
      <c r="AF16">
        <v>0</v>
      </c>
      <c r="AG16">
        <v>0</v>
      </c>
      <c r="AI16" t="s">
        <v>9</v>
      </c>
      <c r="AJ16" t="s">
        <v>8</v>
      </c>
      <c r="AK16" t="s">
        <v>8</v>
      </c>
      <c r="AL16">
        <v>1</v>
      </c>
      <c r="AM16">
        <v>0</v>
      </c>
      <c r="AN16">
        <v>1</v>
      </c>
      <c r="AO16">
        <v>1</v>
      </c>
      <c r="AP16">
        <v>0</v>
      </c>
      <c r="AQ16">
        <v>1</v>
      </c>
      <c r="AR16">
        <v>0</v>
      </c>
      <c r="AS16">
        <v>0</v>
      </c>
    </row>
    <row r="17" spans="1:46" hidden="1" x14ac:dyDescent="0.55000000000000004">
      <c r="A17" s="4" t="s">
        <v>16</v>
      </c>
      <c r="B17" s="4"/>
      <c r="C17" s="4" t="s">
        <v>21</v>
      </c>
      <c r="D17" s="4">
        <v>2015</v>
      </c>
      <c r="E17" s="4" t="s">
        <v>23</v>
      </c>
      <c r="F17" s="4" t="s">
        <v>2</v>
      </c>
      <c r="G17" s="13" t="s">
        <v>216</v>
      </c>
      <c r="H17" s="13">
        <v>0.6</v>
      </c>
      <c r="I17" s="13"/>
      <c r="J17" s="12" t="s">
        <v>13</v>
      </c>
      <c r="K17" s="13">
        <v>41</v>
      </c>
      <c r="L17" s="13">
        <v>43</v>
      </c>
      <c r="M17">
        <f>0.6*2/3</f>
        <v>0.39999999999999997</v>
      </c>
      <c r="N17">
        <f>0.6*2/3</f>
        <v>0.39999999999999997</v>
      </c>
      <c r="P17">
        <f>0.6*2/3</f>
        <v>0.39999999999999997</v>
      </c>
      <c r="AB17" t="s">
        <v>22</v>
      </c>
      <c r="AC17" t="s">
        <v>18</v>
      </c>
      <c r="AD17">
        <v>0</v>
      </c>
      <c r="AE17">
        <v>0</v>
      </c>
      <c r="AF17">
        <v>0</v>
      </c>
      <c r="AG17">
        <v>0</v>
      </c>
      <c r="AI17" t="s">
        <v>9</v>
      </c>
      <c r="AJ17" t="s">
        <v>8</v>
      </c>
      <c r="AK17" t="s">
        <v>8</v>
      </c>
      <c r="AL17">
        <v>1</v>
      </c>
      <c r="AM17">
        <v>0</v>
      </c>
      <c r="AN17">
        <v>1</v>
      </c>
      <c r="AO17">
        <v>1</v>
      </c>
      <c r="AP17">
        <v>0</v>
      </c>
      <c r="AQ17">
        <v>1</v>
      </c>
      <c r="AR17">
        <v>0</v>
      </c>
      <c r="AS17">
        <v>0</v>
      </c>
    </row>
    <row r="18" spans="1:46" x14ac:dyDescent="0.55000000000000004">
      <c r="A18" s="4" t="s">
        <v>100</v>
      </c>
      <c r="B18" s="4">
        <v>169</v>
      </c>
      <c r="C18" s="4" t="s">
        <v>129</v>
      </c>
      <c r="D18" s="4">
        <v>2011</v>
      </c>
      <c r="E18" s="4" t="s">
        <v>138</v>
      </c>
      <c r="F18" s="4" t="s">
        <v>2</v>
      </c>
      <c r="G18" s="13" t="s">
        <v>213</v>
      </c>
      <c r="H18" s="13"/>
      <c r="I18" s="13"/>
      <c r="J18" s="12" t="s">
        <v>85</v>
      </c>
      <c r="K18" s="13">
        <v>39</v>
      </c>
      <c r="L18" s="13">
        <v>42</v>
      </c>
      <c r="M18">
        <v>22</v>
      </c>
      <c r="N18">
        <v>3700</v>
      </c>
      <c r="O18">
        <v>840</v>
      </c>
      <c r="P18">
        <v>980</v>
      </c>
      <c r="Z18" t="s">
        <v>135</v>
      </c>
      <c r="AB18" t="s">
        <v>134</v>
      </c>
      <c r="AC18" t="s">
        <v>128</v>
      </c>
      <c r="AD18">
        <v>0</v>
      </c>
      <c r="AE18">
        <v>0</v>
      </c>
      <c r="AF18">
        <v>0</v>
      </c>
      <c r="AG18">
        <v>0</v>
      </c>
      <c r="AH18" t="s">
        <v>8</v>
      </c>
      <c r="AI18" t="s">
        <v>9</v>
      </c>
      <c r="AJ18" t="s">
        <v>9</v>
      </c>
      <c r="AK18" t="s">
        <v>8</v>
      </c>
      <c r="AL18">
        <v>0</v>
      </c>
      <c r="AM18">
        <v>1</v>
      </c>
      <c r="AN18">
        <v>1</v>
      </c>
      <c r="AO18">
        <v>1</v>
      </c>
      <c r="AP18">
        <v>0</v>
      </c>
      <c r="AQ18">
        <v>0</v>
      </c>
      <c r="AR18">
        <v>0</v>
      </c>
      <c r="AS18">
        <v>0</v>
      </c>
    </row>
    <row r="19" spans="1:46" x14ac:dyDescent="0.55000000000000004">
      <c r="A19" s="4" t="s">
        <v>100</v>
      </c>
      <c r="B19" s="4">
        <v>169</v>
      </c>
      <c r="C19" s="4" t="s">
        <v>129</v>
      </c>
      <c r="D19" s="4">
        <v>2011</v>
      </c>
      <c r="E19" s="4" t="s">
        <v>138</v>
      </c>
      <c r="F19" s="4" t="s">
        <v>1</v>
      </c>
      <c r="G19" s="13" t="s">
        <v>213</v>
      </c>
      <c r="H19" s="13"/>
      <c r="I19" s="13" t="s">
        <v>137</v>
      </c>
      <c r="J19" s="12" t="s">
        <v>85</v>
      </c>
      <c r="K19" s="13">
        <v>39</v>
      </c>
      <c r="L19" s="13">
        <v>42</v>
      </c>
      <c r="M19">
        <v>18</v>
      </c>
      <c r="N19">
        <v>1700</v>
      </c>
      <c r="O19">
        <v>240</v>
      </c>
      <c r="P19">
        <v>310</v>
      </c>
      <c r="Z19" t="s">
        <v>135</v>
      </c>
      <c r="AB19" t="s">
        <v>134</v>
      </c>
      <c r="AC19" t="s">
        <v>128</v>
      </c>
      <c r="AD19">
        <v>0</v>
      </c>
      <c r="AE19">
        <v>0</v>
      </c>
      <c r="AF19">
        <v>0</v>
      </c>
      <c r="AG19">
        <v>0</v>
      </c>
      <c r="AH19" t="s">
        <v>8</v>
      </c>
      <c r="AI19" t="s">
        <v>9</v>
      </c>
      <c r="AJ19" t="s">
        <v>9</v>
      </c>
      <c r="AK19" t="s">
        <v>8</v>
      </c>
      <c r="AL19">
        <v>0</v>
      </c>
      <c r="AM19">
        <v>1</v>
      </c>
      <c r="AN19">
        <v>1</v>
      </c>
      <c r="AO19">
        <v>1</v>
      </c>
      <c r="AP19">
        <v>0</v>
      </c>
      <c r="AQ19">
        <v>0</v>
      </c>
      <c r="AR19">
        <v>0</v>
      </c>
      <c r="AS19">
        <v>0</v>
      </c>
    </row>
    <row r="20" spans="1:46" x14ac:dyDescent="0.55000000000000004">
      <c r="A20" s="4" t="s">
        <v>100</v>
      </c>
      <c r="B20" s="4">
        <v>620</v>
      </c>
      <c r="C20" s="4" t="s">
        <v>99</v>
      </c>
      <c r="D20" s="4">
        <v>2011</v>
      </c>
      <c r="E20" s="4" t="s">
        <v>98</v>
      </c>
      <c r="F20" s="4" t="s">
        <v>1</v>
      </c>
      <c r="G20" s="13" t="s">
        <v>217</v>
      </c>
      <c r="H20" s="13">
        <v>6.3</v>
      </c>
      <c r="I20" s="13"/>
      <c r="J20" s="12" t="s">
        <v>85</v>
      </c>
      <c r="K20" s="13">
        <v>37</v>
      </c>
      <c r="L20" s="13">
        <v>41</v>
      </c>
      <c r="M20">
        <f>6.3*2/3</f>
        <v>4.2</v>
      </c>
      <c r="N20">
        <v>56</v>
      </c>
      <c r="O20">
        <v>18</v>
      </c>
      <c r="P20">
        <v>20</v>
      </c>
      <c r="U20">
        <v>11</v>
      </c>
      <c r="V20">
        <v>25</v>
      </c>
      <c r="Z20" t="s">
        <v>97</v>
      </c>
      <c r="AB20" t="s">
        <v>96</v>
      </c>
      <c r="AC20" t="s">
        <v>95</v>
      </c>
      <c r="AD20">
        <v>0</v>
      </c>
      <c r="AE20">
        <v>0</v>
      </c>
      <c r="AF20">
        <v>0</v>
      </c>
      <c r="AG20">
        <v>0</v>
      </c>
      <c r="AH20" t="s">
        <v>8</v>
      </c>
      <c r="AI20" t="s">
        <v>9</v>
      </c>
      <c r="AJ20" t="s">
        <v>9</v>
      </c>
      <c r="AK20" t="s">
        <v>8</v>
      </c>
      <c r="AL20">
        <v>1</v>
      </c>
      <c r="AM20">
        <v>1</v>
      </c>
      <c r="AN20">
        <v>1</v>
      </c>
      <c r="AO20">
        <v>0</v>
      </c>
      <c r="AP20">
        <v>0</v>
      </c>
      <c r="AQ20">
        <v>0</v>
      </c>
      <c r="AR20">
        <v>0</v>
      </c>
      <c r="AS20">
        <v>0</v>
      </c>
    </row>
    <row r="21" spans="1:46" x14ac:dyDescent="0.55000000000000004">
      <c r="A21" s="4" t="s">
        <v>100</v>
      </c>
      <c r="B21" s="4">
        <v>620</v>
      </c>
      <c r="C21" s="4" t="s">
        <v>99</v>
      </c>
      <c r="D21" s="4">
        <v>2011</v>
      </c>
      <c r="E21" s="4" t="s">
        <v>98</v>
      </c>
      <c r="F21" s="4" t="s">
        <v>2</v>
      </c>
      <c r="G21" s="13" t="s">
        <v>217</v>
      </c>
      <c r="H21" s="13">
        <v>0.15</v>
      </c>
      <c r="I21" s="13"/>
      <c r="J21" s="12" t="s">
        <v>85</v>
      </c>
      <c r="K21" s="13">
        <v>37</v>
      </c>
      <c r="L21" s="13">
        <v>41</v>
      </c>
      <c r="M21">
        <v>1.2</v>
      </c>
      <c r="N21">
        <v>94</v>
      </c>
      <c r="O21">
        <v>3.1</v>
      </c>
      <c r="P21">
        <v>11</v>
      </c>
      <c r="U21">
        <v>2.4</v>
      </c>
      <c r="V21">
        <v>8.1</v>
      </c>
      <c r="Z21" t="s">
        <v>97</v>
      </c>
      <c r="AB21" t="s">
        <v>96</v>
      </c>
      <c r="AC21" t="s">
        <v>95</v>
      </c>
      <c r="AD21">
        <v>0</v>
      </c>
      <c r="AE21">
        <v>0</v>
      </c>
      <c r="AF21">
        <v>0</v>
      </c>
      <c r="AG21">
        <v>0</v>
      </c>
      <c r="AH21" t="s">
        <v>8</v>
      </c>
      <c r="AI21" t="s">
        <v>9</v>
      </c>
      <c r="AJ21" t="s">
        <v>9</v>
      </c>
      <c r="AK21" t="s">
        <v>8</v>
      </c>
      <c r="AL21">
        <v>1</v>
      </c>
      <c r="AM21">
        <v>1</v>
      </c>
      <c r="AN21">
        <v>1</v>
      </c>
      <c r="AO21">
        <v>0</v>
      </c>
      <c r="AP21">
        <v>0</v>
      </c>
      <c r="AQ21">
        <v>0</v>
      </c>
      <c r="AR21">
        <v>0</v>
      </c>
      <c r="AS21">
        <v>0</v>
      </c>
    </row>
    <row r="22" spans="1:46" hidden="1" x14ac:dyDescent="0.55000000000000004">
      <c r="A22" s="4" t="s">
        <v>163</v>
      </c>
      <c r="B22" s="4">
        <v>627</v>
      </c>
      <c r="C22" s="4" t="s">
        <v>147</v>
      </c>
      <c r="D22" s="4">
        <v>2011</v>
      </c>
      <c r="E22" s="4" t="s">
        <v>161</v>
      </c>
      <c r="F22" s="4" t="s">
        <v>1</v>
      </c>
      <c r="G22" s="13" t="s">
        <v>213</v>
      </c>
      <c r="H22" s="13"/>
      <c r="I22" s="13">
        <v>0.47</v>
      </c>
      <c r="J22" s="12" t="s">
        <v>150</v>
      </c>
      <c r="K22" s="13">
        <v>37</v>
      </c>
      <c r="L22" s="13">
        <v>39</v>
      </c>
      <c r="M22">
        <v>3.4</v>
      </c>
      <c r="N22">
        <v>2570</v>
      </c>
      <c r="P22">
        <v>113</v>
      </c>
      <c r="R22">
        <v>28</v>
      </c>
      <c r="Z22" t="s">
        <v>158</v>
      </c>
      <c r="AB22" t="s">
        <v>119</v>
      </c>
      <c r="AC22" t="s">
        <v>157</v>
      </c>
      <c r="AD22">
        <v>0</v>
      </c>
      <c r="AE22">
        <v>0</v>
      </c>
      <c r="AF22">
        <v>0</v>
      </c>
      <c r="AG22">
        <v>0</v>
      </c>
      <c r="AH22" t="s">
        <v>8</v>
      </c>
      <c r="AI22" t="s">
        <v>9</v>
      </c>
      <c r="AJ22" t="s">
        <v>9</v>
      </c>
      <c r="AK22" t="s">
        <v>8</v>
      </c>
      <c r="AL22">
        <v>1</v>
      </c>
      <c r="AM22">
        <v>1</v>
      </c>
      <c r="AN22">
        <v>1</v>
      </c>
      <c r="AO22">
        <v>0</v>
      </c>
      <c r="AP22">
        <v>0</v>
      </c>
      <c r="AQ22">
        <v>0</v>
      </c>
      <c r="AR22">
        <v>0</v>
      </c>
      <c r="AS22">
        <v>0</v>
      </c>
    </row>
    <row r="23" spans="1:46" hidden="1" x14ac:dyDescent="0.55000000000000004">
      <c r="A23" s="4" t="s">
        <v>163</v>
      </c>
      <c r="B23" s="4">
        <v>627</v>
      </c>
      <c r="C23" s="4" t="s">
        <v>147</v>
      </c>
      <c r="D23" s="4">
        <v>2011</v>
      </c>
      <c r="E23" s="4" t="s">
        <v>161</v>
      </c>
      <c r="F23" s="4" t="s">
        <v>2</v>
      </c>
      <c r="G23" s="13" t="s">
        <v>213</v>
      </c>
      <c r="H23" s="13"/>
      <c r="I23" s="13">
        <v>0.02</v>
      </c>
      <c r="J23" s="12" t="s">
        <v>150</v>
      </c>
      <c r="K23" s="13">
        <v>37</v>
      </c>
      <c r="L23" s="13">
        <v>39</v>
      </c>
      <c r="M23">
        <f>0.02/3*2</f>
        <v>1.3333333333333334E-2</v>
      </c>
      <c r="N23">
        <f>0.02/3*2</f>
        <v>1.3333333333333334E-2</v>
      </c>
      <c r="O23">
        <f>0.02/3*2</f>
        <v>1.3333333333333334E-2</v>
      </c>
      <c r="P23">
        <f>0.02/3*2</f>
        <v>1.3333333333333334E-2</v>
      </c>
      <c r="Z23" s="6" t="s">
        <v>158</v>
      </c>
      <c r="AA23" s="6"/>
      <c r="AB23" s="6" t="s">
        <v>119</v>
      </c>
      <c r="AC23" s="6">
        <v>2007</v>
      </c>
      <c r="AD23" s="6">
        <v>0</v>
      </c>
      <c r="AE23" s="6">
        <v>0</v>
      </c>
      <c r="AF23" s="6">
        <v>0</v>
      </c>
      <c r="AG23" s="6">
        <v>0</v>
      </c>
      <c r="AH23" s="6">
        <v>0</v>
      </c>
      <c r="AI23" s="6">
        <v>1</v>
      </c>
      <c r="AJ23" s="6">
        <v>1</v>
      </c>
      <c r="AK23" s="6">
        <v>0</v>
      </c>
      <c r="AL23" s="6">
        <v>1</v>
      </c>
      <c r="AM23" s="6">
        <v>1</v>
      </c>
      <c r="AN23" s="6">
        <v>1</v>
      </c>
      <c r="AO23" s="6">
        <v>0</v>
      </c>
      <c r="AP23" s="6">
        <v>0</v>
      </c>
      <c r="AQ23" s="6">
        <v>0</v>
      </c>
      <c r="AR23" s="6">
        <v>0</v>
      </c>
      <c r="AS23" s="6">
        <v>0</v>
      </c>
      <c r="AT23" s="6"/>
    </row>
    <row r="24" spans="1:46" x14ac:dyDescent="0.55000000000000004">
      <c r="A24" s="4" t="s">
        <v>100</v>
      </c>
      <c r="B24" s="4">
        <v>516</v>
      </c>
      <c r="C24" s="4" t="s">
        <v>107</v>
      </c>
      <c r="D24" s="4">
        <v>2012</v>
      </c>
      <c r="E24" s="4" t="s">
        <v>98</v>
      </c>
      <c r="F24" s="4" t="s">
        <v>2</v>
      </c>
      <c r="G24" s="13" t="s">
        <v>216</v>
      </c>
      <c r="H24" s="13">
        <v>1</v>
      </c>
      <c r="I24" s="13"/>
      <c r="J24" s="12" t="s">
        <v>85</v>
      </c>
      <c r="K24" s="13">
        <v>34</v>
      </c>
      <c r="L24" s="13">
        <v>39</v>
      </c>
      <c r="M24">
        <v>8.6999999999999993</v>
      </c>
      <c r="N24">
        <v>1100</v>
      </c>
      <c r="O24">
        <v>47</v>
      </c>
      <c r="Z24" t="s">
        <v>106</v>
      </c>
      <c r="AA24" t="s">
        <v>105</v>
      </c>
      <c r="AB24" t="s">
        <v>82</v>
      </c>
      <c r="AC24" t="s">
        <v>95</v>
      </c>
      <c r="AD24">
        <v>0</v>
      </c>
      <c r="AE24">
        <v>0</v>
      </c>
      <c r="AF24">
        <v>0</v>
      </c>
      <c r="AG24">
        <v>0</v>
      </c>
      <c r="AH24" t="s">
        <v>8</v>
      </c>
      <c r="AI24" t="s">
        <v>9</v>
      </c>
      <c r="AJ24" t="s">
        <v>9</v>
      </c>
      <c r="AK24" t="s">
        <v>9</v>
      </c>
      <c r="AL24">
        <v>0</v>
      </c>
      <c r="AM24">
        <v>1</v>
      </c>
      <c r="AN24">
        <v>1</v>
      </c>
      <c r="AO24">
        <v>1</v>
      </c>
      <c r="AP24">
        <v>0</v>
      </c>
      <c r="AQ24">
        <v>0</v>
      </c>
      <c r="AR24">
        <v>0</v>
      </c>
      <c r="AS24">
        <v>0</v>
      </c>
    </row>
    <row r="25" spans="1:46" x14ac:dyDescent="0.55000000000000004">
      <c r="A25" s="4" t="s">
        <v>100</v>
      </c>
      <c r="B25" s="4">
        <v>516</v>
      </c>
      <c r="C25" s="4" t="s">
        <v>107</v>
      </c>
      <c r="D25" s="4">
        <v>2012</v>
      </c>
      <c r="E25" s="4" t="s">
        <v>98</v>
      </c>
      <c r="F25" s="4" t="s">
        <v>1</v>
      </c>
      <c r="G25" s="13" t="s">
        <v>216</v>
      </c>
      <c r="H25" s="13">
        <v>1</v>
      </c>
      <c r="I25" s="13"/>
      <c r="J25" s="12" t="s">
        <v>85</v>
      </c>
      <c r="K25" s="13">
        <v>34</v>
      </c>
      <c r="L25" s="13">
        <v>39</v>
      </c>
      <c r="M25">
        <v>6.5</v>
      </c>
      <c r="N25">
        <v>420</v>
      </c>
      <c r="O25">
        <v>44</v>
      </c>
      <c r="Z25" t="s">
        <v>106</v>
      </c>
      <c r="AA25" t="s">
        <v>105</v>
      </c>
      <c r="AB25" t="s">
        <v>82</v>
      </c>
      <c r="AC25" t="s">
        <v>95</v>
      </c>
      <c r="AD25">
        <v>0</v>
      </c>
      <c r="AE25">
        <v>0</v>
      </c>
      <c r="AF25">
        <v>0</v>
      </c>
      <c r="AG25">
        <v>0</v>
      </c>
      <c r="AH25" t="s">
        <v>8</v>
      </c>
      <c r="AI25" t="s">
        <v>9</v>
      </c>
      <c r="AJ25" t="s">
        <v>9</v>
      </c>
      <c r="AK25" t="s">
        <v>9</v>
      </c>
      <c r="AL25">
        <v>0</v>
      </c>
      <c r="AM25">
        <v>1</v>
      </c>
      <c r="AN25">
        <v>1</v>
      </c>
      <c r="AO25">
        <v>1</v>
      </c>
      <c r="AP25">
        <v>0</v>
      </c>
      <c r="AQ25">
        <v>0</v>
      </c>
      <c r="AR25">
        <v>0</v>
      </c>
      <c r="AS25">
        <v>0</v>
      </c>
    </row>
    <row r="26" spans="1:46" hidden="1" x14ac:dyDescent="0.55000000000000004">
      <c r="A26" s="4" t="s">
        <v>16</v>
      </c>
      <c r="B26" s="4"/>
      <c r="C26" s="4" t="s">
        <v>21</v>
      </c>
      <c r="D26" s="4">
        <v>2015</v>
      </c>
      <c r="E26" s="4" t="s">
        <v>20</v>
      </c>
      <c r="F26" s="4" t="s">
        <v>1</v>
      </c>
      <c r="G26" s="13" t="s">
        <v>216</v>
      </c>
      <c r="H26" s="13">
        <v>0.6</v>
      </c>
      <c r="I26" s="13"/>
      <c r="J26" s="12" t="s">
        <v>13</v>
      </c>
      <c r="K26" s="13">
        <v>32</v>
      </c>
      <c r="L26" s="13">
        <v>37</v>
      </c>
      <c r="M26">
        <f>0.6*2/3</f>
        <v>0.39999999999999997</v>
      </c>
      <c r="N26">
        <v>11.1</v>
      </c>
      <c r="P26">
        <f>0.6*2/3</f>
        <v>0.39999999999999997</v>
      </c>
      <c r="AB26" t="s">
        <v>19</v>
      </c>
      <c r="AC26" t="s">
        <v>18</v>
      </c>
      <c r="AD26">
        <v>0</v>
      </c>
      <c r="AE26">
        <v>0</v>
      </c>
      <c r="AF26">
        <v>0</v>
      </c>
      <c r="AG26">
        <v>0</v>
      </c>
      <c r="AI26" t="s">
        <v>9</v>
      </c>
      <c r="AJ26" t="s">
        <v>8</v>
      </c>
      <c r="AK26" t="s">
        <v>8</v>
      </c>
      <c r="AL26">
        <v>1</v>
      </c>
      <c r="AM26">
        <v>0</v>
      </c>
      <c r="AN26">
        <v>1</v>
      </c>
      <c r="AO26">
        <v>1</v>
      </c>
      <c r="AP26">
        <v>0</v>
      </c>
      <c r="AQ26">
        <v>1</v>
      </c>
      <c r="AR26">
        <v>0</v>
      </c>
      <c r="AS26">
        <v>0</v>
      </c>
    </row>
    <row r="27" spans="1:46" hidden="1" x14ac:dyDescent="0.55000000000000004">
      <c r="A27" s="4" t="s">
        <v>16</v>
      </c>
      <c r="B27" s="4"/>
      <c r="C27" s="4" t="s">
        <v>21</v>
      </c>
      <c r="D27" s="4">
        <v>2015</v>
      </c>
      <c r="E27" s="4" t="s">
        <v>20</v>
      </c>
      <c r="F27" s="4" t="s">
        <v>2</v>
      </c>
      <c r="G27" s="13" t="s">
        <v>216</v>
      </c>
      <c r="H27" s="13">
        <v>0.6</v>
      </c>
      <c r="I27" s="13"/>
      <c r="J27" s="12" t="s">
        <v>13</v>
      </c>
      <c r="K27" s="13">
        <v>32</v>
      </c>
      <c r="L27" s="13">
        <v>37</v>
      </c>
      <c r="M27">
        <f>0.6*2/3</f>
        <v>0.39999999999999997</v>
      </c>
      <c r="N27">
        <v>5</v>
      </c>
      <c r="P27">
        <f>0.6*2/3</f>
        <v>0.39999999999999997</v>
      </c>
      <c r="AB27" t="s">
        <v>19</v>
      </c>
      <c r="AC27" t="s">
        <v>18</v>
      </c>
      <c r="AD27">
        <v>0</v>
      </c>
      <c r="AE27">
        <v>0</v>
      </c>
      <c r="AF27">
        <v>0</v>
      </c>
      <c r="AG27">
        <v>0</v>
      </c>
      <c r="AI27" t="s">
        <v>9</v>
      </c>
      <c r="AJ27" t="s">
        <v>8</v>
      </c>
      <c r="AK27" t="s">
        <v>8</v>
      </c>
      <c r="AL27">
        <v>1</v>
      </c>
      <c r="AM27">
        <v>0</v>
      </c>
      <c r="AN27">
        <v>1</v>
      </c>
      <c r="AO27">
        <v>1</v>
      </c>
      <c r="AP27">
        <v>0</v>
      </c>
      <c r="AQ27">
        <v>1</v>
      </c>
      <c r="AR27">
        <v>0</v>
      </c>
      <c r="AS27">
        <v>0</v>
      </c>
    </row>
    <row r="28" spans="1:46" hidden="1" x14ac:dyDescent="0.55000000000000004">
      <c r="A28" s="4" t="s">
        <v>16</v>
      </c>
      <c r="B28" s="4"/>
      <c r="C28" s="4" t="s">
        <v>15</v>
      </c>
      <c r="D28" s="4">
        <v>2016</v>
      </c>
      <c r="E28" s="4" t="s">
        <v>14</v>
      </c>
      <c r="F28" s="4" t="s">
        <v>1</v>
      </c>
      <c r="G28" s="13" t="s">
        <v>216</v>
      </c>
      <c r="H28" s="13"/>
      <c r="I28" s="13">
        <v>7.0000000000000007E-2</v>
      </c>
      <c r="J28" s="12" t="s">
        <v>13</v>
      </c>
      <c r="K28" s="13">
        <v>31</v>
      </c>
      <c r="L28" s="13">
        <v>37</v>
      </c>
      <c r="M28">
        <v>0.3</v>
      </c>
      <c r="N28">
        <v>56</v>
      </c>
      <c r="O28">
        <v>3.5</v>
      </c>
      <c r="AA28" t="s">
        <v>12</v>
      </c>
      <c r="AB28" t="s">
        <v>11</v>
      </c>
      <c r="AC28" t="s">
        <v>10</v>
      </c>
      <c r="AD28">
        <v>0</v>
      </c>
      <c r="AE28">
        <v>0</v>
      </c>
      <c r="AF28">
        <v>0</v>
      </c>
      <c r="AG28">
        <v>0</v>
      </c>
      <c r="AI28" t="s">
        <v>9</v>
      </c>
      <c r="AJ28" t="s">
        <v>9</v>
      </c>
      <c r="AK28" t="s">
        <v>8</v>
      </c>
      <c r="AL28">
        <v>0</v>
      </c>
      <c r="AM28">
        <v>0</v>
      </c>
      <c r="AN28">
        <v>1</v>
      </c>
      <c r="AO28">
        <v>1</v>
      </c>
      <c r="AP28">
        <v>0</v>
      </c>
      <c r="AQ28">
        <v>1</v>
      </c>
      <c r="AR28">
        <v>1</v>
      </c>
      <c r="AS28">
        <v>1</v>
      </c>
      <c r="AT28" t="s">
        <v>17</v>
      </c>
    </row>
    <row r="29" spans="1:46" hidden="1" x14ac:dyDescent="0.55000000000000004">
      <c r="A29" s="4" t="s">
        <v>16</v>
      </c>
      <c r="B29" s="4"/>
      <c r="C29" s="4" t="s">
        <v>15</v>
      </c>
      <c r="D29" s="4">
        <v>2016</v>
      </c>
      <c r="E29" s="4" t="s">
        <v>14</v>
      </c>
      <c r="F29" s="4" t="s">
        <v>2</v>
      </c>
      <c r="G29" s="13" t="s">
        <v>216</v>
      </c>
      <c r="H29" s="13"/>
      <c r="I29" s="13">
        <v>0.05</v>
      </c>
      <c r="J29" s="12" t="s">
        <v>13</v>
      </c>
      <c r="K29" s="13">
        <v>31</v>
      </c>
      <c r="L29" s="13">
        <v>37</v>
      </c>
      <c r="M29">
        <f>0.05*2/3</f>
        <v>3.3333333333333333E-2</v>
      </c>
      <c r="N29">
        <v>27.5</v>
      </c>
      <c r="O29">
        <v>0.96</v>
      </c>
      <c r="AA29" t="s">
        <v>12</v>
      </c>
      <c r="AB29" t="s">
        <v>11</v>
      </c>
      <c r="AC29" t="s">
        <v>10</v>
      </c>
      <c r="AD29">
        <v>0</v>
      </c>
      <c r="AE29">
        <v>0</v>
      </c>
      <c r="AF29">
        <v>0</v>
      </c>
      <c r="AG29">
        <v>0</v>
      </c>
      <c r="AI29" t="s">
        <v>9</v>
      </c>
      <c r="AJ29" t="s">
        <v>9</v>
      </c>
      <c r="AK29" t="s">
        <v>8</v>
      </c>
      <c r="AL29">
        <v>0</v>
      </c>
      <c r="AM29">
        <v>0</v>
      </c>
      <c r="AN29">
        <v>1</v>
      </c>
      <c r="AO29">
        <v>1</v>
      </c>
      <c r="AP29">
        <v>0</v>
      </c>
      <c r="AQ29">
        <v>1</v>
      </c>
      <c r="AR29">
        <v>1</v>
      </c>
      <c r="AS29">
        <v>1</v>
      </c>
    </row>
    <row r="30" spans="1:46" hidden="1" x14ac:dyDescent="0.55000000000000004">
      <c r="A30" s="4" t="s">
        <v>16</v>
      </c>
      <c r="B30" s="4"/>
      <c r="C30" s="4" t="s">
        <v>32</v>
      </c>
      <c r="D30" s="4">
        <v>2016</v>
      </c>
      <c r="E30" s="4" t="s">
        <v>31</v>
      </c>
      <c r="F30" s="4" t="s">
        <v>1</v>
      </c>
      <c r="G30" s="13" t="s">
        <v>214</v>
      </c>
      <c r="H30" s="13">
        <v>10</v>
      </c>
      <c r="I30" s="13"/>
      <c r="J30" s="12" t="s">
        <v>13</v>
      </c>
      <c r="K30" s="13">
        <v>31</v>
      </c>
      <c r="L30" s="13">
        <v>34</v>
      </c>
      <c r="M30">
        <f>10*2/3</f>
        <v>6.666666666666667</v>
      </c>
      <c r="N30">
        <v>17</v>
      </c>
      <c r="O30">
        <f>10*2/3</f>
        <v>6.666666666666667</v>
      </c>
      <c r="P30">
        <f>10*2/3</f>
        <v>6.666666666666667</v>
      </c>
      <c r="AA30" t="s">
        <v>30</v>
      </c>
      <c r="AB30" t="s">
        <v>11</v>
      </c>
      <c r="AC30" t="s">
        <v>29</v>
      </c>
      <c r="AD30">
        <v>0</v>
      </c>
      <c r="AE30">
        <v>0</v>
      </c>
      <c r="AF30">
        <v>0</v>
      </c>
      <c r="AG30">
        <v>0</v>
      </c>
      <c r="AH30" t="s">
        <v>28</v>
      </c>
      <c r="AI30" t="s">
        <v>8</v>
      </c>
      <c r="AJ30" t="s">
        <v>8</v>
      </c>
      <c r="AK30" t="s">
        <v>8</v>
      </c>
      <c r="AL30">
        <v>1</v>
      </c>
      <c r="AM30">
        <v>0</v>
      </c>
      <c r="AN30">
        <v>1</v>
      </c>
      <c r="AO30">
        <v>1</v>
      </c>
      <c r="AP30">
        <v>0</v>
      </c>
      <c r="AQ30">
        <v>0</v>
      </c>
      <c r="AR30">
        <v>0</v>
      </c>
      <c r="AS30">
        <v>0</v>
      </c>
    </row>
    <row r="31" spans="1:46" hidden="1" x14ac:dyDescent="0.55000000000000004">
      <c r="A31" s="4" t="s">
        <v>16</v>
      </c>
      <c r="B31" s="4"/>
      <c r="C31" s="4" t="s">
        <v>32</v>
      </c>
      <c r="D31" s="4">
        <v>2016</v>
      </c>
      <c r="E31" s="4" t="s">
        <v>31</v>
      </c>
      <c r="F31" s="4" t="s">
        <v>2</v>
      </c>
      <c r="G31" s="13" t="s">
        <v>214</v>
      </c>
      <c r="H31" s="13">
        <v>25</v>
      </c>
      <c r="I31" s="13"/>
      <c r="J31" s="12" t="s">
        <v>13</v>
      </c>
      <c r="K31" s="13">
        <v>31</v>
      </c>
      <c r="L31" s="13">
        <v>34</v>
      </c>
      <c r="M31">
        <f>25*2/3</f>
        <v>16.666666666666668</v>
      </c>
      <c r="N31">
        <v>40</v>
      </c>
      <c r="O31">
        <f>25*2/3</f>
        <v>16.666666666666668</v>
      </c>
      <c r="P31">
        <f>25*2/3</f>
        <v>16.666666666666668</v>
      </c>
      <c r="AA31" t="s">
        <v>30</v>
      </c>
      <c r="AB31" t="s">
        <v>11</v>
      </c>
      <c r="AC31" t="s">
        <v>29</v>
      </c>
      <c r="AD31">
        <v>0</v>
      </c>
      <c r="AE31">
        <v>0</v>
      </c>
      <c r="AF31">
        <v>0</v>
      </c>
      <c r="AG31">
        <v>0</v>
      </c>
      <c r="AH31" t="s">
        <v>28</v>
      </c>
      <c r="AI31" t="s">
        <v>8</v>
      </c>
      <c r="AJ31" t="s">
        <v>8</v>
      </c>
      <c r="AK31" t="s">
        <v>8</v>
      </c>
      <c r="AL31">
        <v>1</v>
      </c>
      <c r="AM31">
        <v>0</v>
      </c>
      <c r="AN31">
        <v>1</v>
      </c>
      <c r="AO31">
        <v>1</v>
      </c>
      <c r="AP31">
        <v>0</v>
      </c>
      <c r="AQ31">
        <v>0</v>
      </c>
      <c r="AR31">
        <v>0</v>
      </c>
      <c r="AS31">
        <v>0</v>
      </c>
    </row>
    <row r="32" spans="1:46" hidden="1" x14ac:dyDescent="0.55000000000000004">
      <c r="A32" s="4" t="s">
        <v>209</v>
      </c>
      <c r="B32" s="4">
        <v>550</v>
      </c>
      <c r="C32" s="4" t="s">
        <v>92</v>
      </c>
      <c r="D32" s="4">
        <v>2016</v>
      </c>
      <c r="E32" s="4" t="s">
        <v>87</v>
      </c>
      <c r="F32" s="4" t="s">
        <v>1</v>
      </c>
      <c r="G32" s="13" t="s">
        <v>211</v>
      </c>
      <c r="H32" s="13"/>
      <c r="I32" s="13"/>
      <c r="J32" s="12" t="s">
        <v>91</v>
      </c>
      <c r="K32" s="13">
        <v>31</v>
      </c>
      <c r="L32" s="13">
        <v>33</v>
      </c>
      <c r="M32">
        <v>22.1</v>
      </c>
      <c r="N32">
        <v>1838.17</v>
      </c>
      <c r="O32">
        <v>396.85</v>
      </c>
      <c r="P32">
        <v>540.22575757575805</v>
      </c>
      <c r="Q32">
        <v>479.92168222423498</v>
      </c>
      <c r="Z32" t="s">
        <v>94</v>
      </c>
      <c r="AB32" t="s">
        <v>90</v>
      </c>
      <c r="AC32" t="s">
        <v>89</v>
      </c>
      <c r="AD32">
        <v>0</v>
      </c>
      <c r="AE32">
        <v>0</v>
      </c>
      <c r="AF32">
        <v>0</v>
      </c>
      <c r="AG32">
        <v>0</v>
      </c>
      <c r="AH32" t="s">
        <v>8</v>
      </c>
      <c r="AI32" t="s">
        <v>8</v>
      </c>
      <c r="AJ32" t="s">
        <v>8</v>
      </c>
      <c r="AK32" t="s">
        <v>9</v>
      </c>
      <c r="AL32">
        <v>0</v>
      </c>
      <c r="AM32">
        <v>1</v>
      </c>
      <c r="AN32">
        <v>0</v>
      </c>
      <c r="AO32">
        <v>1</v>
      </c>
      <c r="AP32">
        <v>0</v>
      </c>
      <c r="AQ32">
        <v>0</v>
      </c>
      <c r="AR32">
        <v>0</v>
      </c>
      <c r="AS32">
        <v>0</v>
      </c>
    </row>
    <row r="33" spans="1:46" hidden="1" x14ac:dyDescent="0.55000000000000004">
      <c r="A33" s="4" t="s">
        <v>209</v>
      </c>
      <c r="B33" s="4">
        <v>550</v>
      </c>
      <c r="C33" s="4" t="s">
        <v>92</v>
      </c>
      <c r="D33" s="4">
        <v>2016</v>
      </c>
      <c r="E33" s="4" t="s">
        <v>87</v>
      </c>
      <c r="F33" s="4" t="s">
        <v>2</v>
      </c>
      <c r="G33" s="13" t="s">
        <v>211</v>
      </c>
      <c r="H33" s="13"/>
      <c r="I33" s="13"/>
      <c r="J33" s="12" t="s">
        <v>91</v>
      </c>
      <c r="K33" s="13">
        <v>31</v>
      </c>
      <c r="L33" s="13">
        <v>33</v>
      </c>
      <c r="M33">
        <v>18.09</v>
      </c>
      <c r="N33">
        <v>1956.34</v>
      </c>
      <c r="O33">
        <v>205.36</v>
      </c>
      <c r="P33">
        <v>392.47121212121198</v>
      </c>
      <c r="Q33">
        <v>462.79437203361198</v>
      </c>
      <c r="Z33" t="s">
        <v>94</v>
      </c>
      <c r="AB33" t="s">
        <v>90</v>
      </c>
      <c r="AC33" t="s">
        <v>89</v>
      </c>
      <c r="AD33">
        <v>0</v>
      </c>
      <c r="AE33">
        <v>0</v>
      </c>
      <c r="AF33">
        <v>0</v>
      </c>
      <c r="AG33">
        <v>0</v>
      </c>
      <c r="AH33" t="s">
        <v>8</v>
      </c>
      <c r="AI33" t="s">
        <v>8</v>
      </c>
      <c r="AJ33" t="s">
        <v>8</v>
      </c>
      <c r="AK33" t="s">
        <v>9</v>
      </c>
      <c r="AL33">
        <v>0</v>
      </c>
      <c r="AM33">
        <v>1</v>
      </c>
      <c r="AN33">
        <v>0</v>
      </c>
      <c r="AO33">
        <v>1</v>
      </c>
      <c r="AP33">
        <v>0</v>
      </c>
      <c r="AQ33">
        <v>0</v>
      </c>
      <c r="AR33">
        <v>0</v>
      </c>
      <c r="AS33">
        <v>0</v>
      </c>
    </row>
    <row r="34" spans="1:46" hidden="1" x14ac:dyDescent="0.55000000000000004">
      <c r="A34" s="4" t="s">
        <v>16</v>
      </c>
      <c r="B34" s="4"/>
      <c r="C34" s="4" t="s">
        <v>59</v>
      </c>
      <c r="D34" s="4">
        <v>2011</v>
      </c>
      <c r="E34" s="4" t="s">
        <v>61</v>
      </c>
      <c r="F34" s="4" t="s">
        <v>2</v>
      </c>
      <c r="G34" s="13" t="s">
        <v>218</v>
      </c>
      <c r="H34" s="13">
        <v>10</v>
      </c>
      <c r="I34" s="13"/>
      <c r="J34" s="12" t="s">
        <v>13</v>
      </c>
      <c r="K34" s="13">
        <v>30</v>
      </c>
      <c r="L34" s="13">
        <v>32</v>
      </c>
      <c r="M34">
        <v>6.6666666666666599</v>
      </c>
      <c r="N34">
        <v>83.9</v>
      </c>
      <c r="O34">
        <v>6.66699999999999</v>
      </c>
      <c r="P34">
        <v>16.98</v>
      </c>
      <c r="Q34">
        <v>19.11</v>
      </c>
      <c r="Z34" t="s">
        <v>57</v>
      </c>
      <c r="AA34" t="s">
        <v>56</v>
      </c>
      <c r="AB34" t="s">
        <v>11</v>
      </c>
      <c r="AC34" t="s">
        <v>55</v>
      </c>
      <c r="AD34">
        <v>0</v>
      </c>
      <c r="AE34">
        <v>0</v>
      </c>
      <c r="AF34">
        <v>0</v>
      </c>
      <c r="AG34">
        <v>0</v>
      </c>
      <c r="AI34" t="s">
        <v>9</v>
      </c>
      <c r="AJ34" t="s">
        <v>8</v>
      </c>
      <c r="AK34" t="s">
        <v>8</v>
      </c>
      <c r="AL34">
        <v>1</v>
      </c>
      <c r="AM34">
        <v>0</v>
      </c>
      <c r="AN34">
        <v>1</v>
      </c>
      <c r="AO34">
        <v>1</v>
      </c>
      <c r="AP34">
        <v>0</v>
      </c>
      <c r="AQ34">
        <v>1</v>
      </c>
      <c r="AR34">
        <v>0</v>
      </c>
      <c r="AS34">
        <v>1</v>
      </c>
      <c r="AT34" t="s">
        <v>60</v>
      </c>
    </row>
    <row r="35" spans="1:46" hidden="1" x14ac:dyDescent="0.55000000000000004">
      <c r="A35" s="4" t="s">
        <v>16</v>
      </c>
      <c r="B35" s="4"/>
      <c r="C35" s="4" t="s">
        <v>59</v>
      </c>
      <c r="D35" s="4">
        <v>2011</v>
      </c>
      <c r="E35" s="4" t="s">
        <v>14</v>
      </c>
      <c r="F35" s="4" t="s">
        <v>1</v>
      </c>
      <c r="G35" s="13" t="s">
        <v>218</v>
      </c>
      <c r="H35" s="13">
        <v>10</v>
      </c>
      <c r="I35" s="13"/>
      <c r="J35" s="12" t="s">
        <v>13</v>
      </c>
      <c r="K35" s="13">
        <v>30</v>
      </c>
      <c r="L35" s="13">
        <v>32</v>
      </c>
      <c r="M35">
        <v>6.6666666666666599</v>
      </c>
      <c r="N35">
        <v>11000</v>
      </c>
      <c r="O35">
        <v>79.2</v>
      </c>
      <c r="P35">
        <v>667.8</v>
      </c>
      <c r="Q35">
        <v>1955</v>
      </c>
      <c r="Z35" t="s">
        <v>57</v>
      </c>
      <c r="AA35" t="s">
        <v>56</v>
      </c>
      <c r="AB35" t="s">
        <v>11</v>
      </c>
      <c r="AC35" t="s">
        <v>55</v>
      </c>
      <c r="AD35">
        <v>0</v>
      </c>
      <c r="AE35">
        <v>0</v>
      </c>
      <c r="AF35">
        <v>0</v>
      </c>
      <c r="AG35">
        <v>0</v>
      </c>
      <c r="AI35" t="s">
        <v>9</v>
      </c>
      <c r="AJ35" t="s">
        <v>8</v>
      </c>
      <c r="AK35" t="s">
        <v>8</v>
      </c>
      <c r="AL35">
        <v>1</v>
      </c>
      <c r="AM35">
        <v>0</v>
      </c>
      <c r="AN35">
        <v>1</v>
      </c>
      <c r="AO35">
        <v>1</v>
      </c>
      <c r="AP35">
        <v>0</v>
      </c>
      <c r="AQ35">
        <v>1</v>
      </c>
      <c r="AR35">
        <v>0</v>
      </c>
      <c r="AS35">
        <v>1</v>
      </c>
      <c r="AT35" t="s">
        <v>54</v>
      </c>
    </row>
    <row r="36" spans="1:46" x14ac:dyDescent="0.55000000000000004">
      <c r="A36" s="4" t="s">
        <v>100</v>
      </c>
      <c r="B36" s="4">
        <v>399</v>
      </c>
      <c r="C36" s="4" t="s">
        <v>104</v>
      </c>
      <c r="D36" s="4">
        <v>2013</v>
      </c>
      <c r="E36" s="4" t="s">
        <v>98</v>
      </c>
      <c r="F36" s="4" t="s">
        <v>1</v>
      </c>
      <c r="G36" s="13" t="s">
        <v>216</v>
      </c>
      <c r="H36" s="13"/>
      <c r="I36" s="13">
        <v>0.6</v>
      </c>
      <c r="J36" s="12" t="s">
        <v>85</v>
      </c>
      <c r="K36" s="13">
        <v>29</v>
      </c>
      <c r="L36" s="13">
        <v>31</v>
      </c>
      <c r="M36">
        <v>6.1</v>
      </c>
      <c r="N36">
        <v>676</v>
      </c>
      <c r="O36">
        <v>39.200000000000003</v>
      </c>
      <c r="P36">
        <v>114</v>
      </c>
      <c r="Q36">
        <v>173</v>
      </c>
      <c r="T36">
        <v>12.6</v>
      </c>
      <c r="W36">
        <v>343</v>
      </c>
      <c r="Z36" t="s">
        <v>103</v>
      </c>
      <c r="AA36" t="s">
        <v>102</v>
      </c>
      <c r="AB36" t="s">
        <v>53</v>
      </c>
      <c r="AC36" t="s">
        <v>101</v>
      </c>
      <c r="AD36">
        <v>0</v>
      </c>
      <c r="AE36">
        <v>0</v>
      </c>
      <c r="AF36">
        <v>0</v>
      </c>
      <c r="AG36">
        <v>0</v>
      </c>
      <c r="AH36" t="s">
        <v>8</v>
      </c>
      <c r="AI36" t="s">
        <v>9</v>
      </c>
      <c r="AJ36" t="s">
        <v>9</v>
      </c>
      <c r="AK36" t="s">
        <v>9</v>
      </c>
      <c r="AL36">
        <v>0</v>
      </c>
      <c r="AM36">
        <v>1</v>
      </c>
      <c r="AN36">
        <v>1</v>
      </c>
      <c r="AO36">
        <v>0</v>
      </c>
      <c r="AP36">
        <v>0</v>
      </c>
      <c r="AQ36">
        <v>0</v>
      </c>
      <c r="AR36">
        <v>0</v>
      </c>
      <c r="AS36">
        <v>0</v>
      </c>
    </row>
    <row r="37" spans="1:46" x14ac:dyDescent="0.55000000000000004">
      <c r="A37" s="4" t="s">
        <v>100</v>
      </c>
      <c r="B37" s="4">
        <v>399</v>
      </c>
      <c r="C37" s="4" t="s">
        <v>104</v>
      </c>
      <c r="D37" s="4">
        <v>2013</v>
      </c>
      <c r="E37" s="4" t="s">
        <v>98</v>
      </c>
      <c r="F37" s="4" t="s">
        <v>2</v>
      </c>
      <c r="G37" s="13" t="s">
        <v>216</v>
      </c>
      <c r="H37" s="13"/>
      <c r="I37" s="13">
        <v>0.6</v>
      </c>
      <c r="J37" s="12" t="s">
        <v>85</v>
      </c>
      <c r="K37" s="13">
        <v>29</v>
      </c>
      <c r="L37" s="13">
        <v>31</v>
      </c>
      <c r="M37">
        <v>3.3</v>
      </c>
      <c r="N37">
        <v>1046</v>
      </c>
      <c r="O37">
        <v>19.899999999999999</v>
      </c>
      <c r="P37">
        <v>97.1</v>
      </c>
      <c r="Q37">
        <v>217</v>
      </c>
      <c r="T37">
        <v>4.0999999999999996</v>
      </c>
      <c r="W37">
        <v>272</v>
      </c>
      <c r="Z37" t="s">
        <v>103</v>
      </c>
      <c r="AA37" t="s">
        <v>102</v>
      </c>
      <c r="AB37" t="s">
        <v>53</v>
      </c>
      <c r="AC37" t="s">
        <v>101</v>
      </c>
      <c r="AD37">
        <v>0</v>
      </c>
      <c r="AE37">
        <v>0</v>
      </c>
      <c r="AF37">
        <v>0</v>
      </c>
      <c r="AG37">
        <v>0</v>
      </c>
      <c r="AH37" t="s">
        <v>8</v>
      </c>
      <c r="AI37" t="s">
        <v>9</v>
      </c>
      <c r="AJ37" t="s">
        <v>9</v>
      </c>
      <c r="AK37" t="s">
        <v>9</v>
      </c>
      <c r="AL37">
        <v>0</v>
      </c>
      <c r="AM37">
        <v>1</v>
      </c>
      <c r="AN37">
        <v>1</v>
      </c>
      <c r="AO37">
        <v>0</v>
      </c>
      <c r="AP37">
        <v>0</v>
      </c>
      <c r="AQ37">
        <v>0</v>
      </c>
      <c r="AR37">
        <v>0</v>
      </c>
      <c r="AS37">
        <v>0</v>
      </c>
    </row>
    <row r="38" spans="1:46" x14ac:dyDescent="0.55000000000000004">
      <c r="A38" s="4" t="s">
        <v>100</v>
      </c>
      <c r="B38" s="4">
        <v>143</v>
      </c>
      <c r="C38" s="4" t="s">
        <v>143</v>
      </c>
      <c r="D38" s="4">
        <v>2013</v>
      </c>
      <c r="E38" s="4" t="s">
        <v>136</v>
      </c>
      <c r="F38" s="4" t="s">
        <v>1</v>
      </c>
      <c r="G38" s="13" t="s">
        <v>219</v>
      </c>
      <c r="H38" s="13">
        <v>5</v>
      </c>
      <c r="I38" s="13"/>
      <c r="J38" s="12" t="s">
        <v>85</v>
      </c>
      <c r="K38" s="15">
        <v>27</v>
      </c>
      <c r="L38" s="13">
        <v>31</v>
      </c>
      <c r="M38">
        <f>5*2/3</f>
        <v>3.3333333333333335</v>
      </c>
      <c r="N38">
        <v>336</v>
      </c>
      <c r="R38">
        <v>32</v>
      </c>
      <c r="S38">
        <v>4.4000000000000004</v>
      </c>
      <c r="Z38" t="s">
        <v>141</v>
      </c>
      <c r="AA38" t="s">
        <v>140</v>
      </c>
      <c r="AB38" t="s">
        <v>82</v>
      </c>
      <c r="AC38" t="s">
        <v>114</v>
      </c>
      <c r="AD38">
        <v>0</v>
      </c>
      <c r="AE38">
        <v>0</v>
      </c>
      <c r="AF38">
        <v>0</v>
      </c>
      <c r="AG38">
        <v>0</v>
      </c>
      <c r="AH38" t="s">
        <v>8</v>
      </c>
      <c r="AI38" t="s">
        <v>9</v>
      </c>
      <c r="AJ38" t="s">
        <v>9</v>
      </c>
      <c r="AK38" t="s">
        <v>8</v>
      </c>
      <c r="AL38">
        <v>1</v>
      </c>
      <c r="AM38">
        <v>1</v>
      </c>
      <c r="AN38">
        <v>1</v>
      </c>
      <c r="AO38">
        <v>0</v>
      </c>
      <c r="AP38">
        <v>0</v>
      </c>
      <c r="AQ38">
        <v>0</v>
      </c>
      <c r="AR38">
        <v>0</v>
      </c>
      <c r="AS38">
        <v>0</v>
      </c>
      <c r="AT38" t="s">
        <v>144</v>
      </c>
    </row>
    <row r="39" spans="1:46" x14ac:dyDescent="0.55000000000000004">
      <c r="A39" s="4" t="s">
        <v>100</v>
      </c>
      <c r="B39" s="4">
        <v>143</v>
      </c>
      <c r="C39" s="4" t="s">
        <v>143</v>
      </c>
      <c r="D39" s="4">
        <v>2013</v>
      </c>
      <c r="E39" s="4" t="s">
        <v>136</v>
      </c>
      <c r="F39" s="4" t="s">
        <v>2</v>
      </c>
      <c r="G39" s="13" t="s">
        <v>219</v>
      </c>
      <c r="H39" s="13">
        <v>7</v>
      </c>
      <c r="I39" s="13"/>
      <c r="J39" s="12" t="s">
        <v>85</v>
      </c>
      <c r="K39" s="13">
        <v>24</v>
      </c>
      <c r="L39" s="13">
        <v>31</v>
      </c>
      <c r="M39">
        <f>7*2/3</f>
        <v>4.666666666666667</v>
      </c>
      <c r="N39">
        <v>98.2</v>
      </c>
      <c r="R39">
        <v>14.6</v>
      </c>
      <c r="S39">
        <v>3.2</v>
      </c>
      <c r="Z39" t="s">
        <v>141</v>
      </c>
      <c r="AA39" t="s">
        <v>140</v>
      </c>
      <c r="AB39" t="s">
        <v>82</v>
      </c>
      <c r="AC39" t="s">
        <v>114</v>
      </c>
      <c r="AD39">
        <v>0</v>
      </c>
      <c r="AE39">
        <v>0</v>
      </c>
      <c r="AF39">
        <v>0</v>
      </c>
      <c r="AG39">
        <v>0</v>
      </c>
      <c r="AH39" t="s">
        <v>8</v>
      </c>
      <c r="AI39" t="s">
        <v>9</v>
      </c>
      <c r="AJ39" t="s">
        <v>9</v>
      </c>
      <c r="AK39" t="s">
        <v>8</v>
      </c>
      <c r="AL39">
        <v>1</v>
      </c>
      <c r="AM39">
        <v>1</v>
      </c>
      <c r="AN39">
        <v>1</v>
      </c>
      <c r="AO39">
        <v>0</v>
      </c>
      <c r="AP39">
        <v>0</v>
      </c>
      <c r="AQ39">
        <v>0</v>
      </c>
      <c r="AR39">
        <v>0</v>
      </c>
      <c r="AS39">
        <v>0</v>
      </c>
    </row>
    <row r="40" spans="1:46" hidden="1" x14ac:dyDescent="0.55000000000000004">
      <c r="A40" s="4" t="s">
        <v>16</v>
      </c>
      <c r="B40" s="4"/>
      <c r="C40" s="4" t="s">
        <v>75</v>
      </c>
      <c r="D40" s="4">
        <v>2015</v>
      </c>
      <c r="E40" s="4" t="s">
        <v>76</v>
      </c>
      <c r="F40" s="4" t="s">
        <v>2</v>
      </c>
      <c r="G40" s="13" t="s">
        <v>213</v>
      </c>
      <c r="H40" s="13">
        <v>1.2</v>
      </c>
      <c r="I40" s="13"/>
      <c r="J40" s="12" t="s">
        <v>13</v>
      </c>
      <c r="K40" s="13">
        <v>24</v>
      </c>
      <c r="L40" s="13">
        <v>31</v>
      </c>
      <c r="M40">
        <f>1.2*2/3</f>
        <v>0.79999999999999993</v>
      </c>
      <c r="N40">
        <v>43</v>
      </c>
      <c r="O40">
        <v>12</v>
      </c>
      <c r="P40">
        <v>14</v>
      </c>
      <c r="W40">
        <v>59</v>
      </c>
      <c r="Z40" t="s">
        <v>77</v>
      </c>
      <c r="AA40" t="s">
        <v>72</v>
      </c>
      <c r="AB40" t="s">
        <v>71</v>
      </c>
      <c r="AC40" t="s">
        <v>70</v>
      </c>
      <c r="AD40">
        <v>0</v>
      </c>
      <c r="AE40">
        <v>0</v>
      </c>
      <c r="AF40">
        <v>0</v>
      </c>
      <c r="AG40">
        <v>0</v>
      </c>
      <c r="AH40" t="s">
        <v>69</v>
      </c>
      <c r="AI40" t="s">
        <v>8</v>
      </c>
      <c r="AJ40" t="s">
        <v>9</v>
      </c>
      <c r="AK40" t="s">
        <v>8</v>
      </c>
      <c r="AL40">
        <v>1</v>
      </c>
      <c r="AM40">
        <v>0</v>
      </c>
      <c r="AN40">
        <v>1</v>
      </c>
      <c r="AO40">
        <v>1</v>
      </c>
      <c r="AP40">
        <v>0</v>
      </c>
      <c r="AQ40">
        <v>1</v>
      </c>
      <c r="AR40">
        <v>0</v>
      </c>
      <c r="AS40">
        <v>1</v>
      </c>
    </row>
    <row r="41" spans="1:46" hidden="1" x14ac:dyDescent="0.55000000000000004">
      <c r="A41" s="4" t="s">
        <v>16</v>
      </c>
      <c r="B41" s="4"/>
      <c r="C41" s="4" t="s">
        <v>75</v>
      </c>
      <c r="D41" s="4">
        <v>2015</v>
      </c>
      <c r="E41" s="4" t="s">
        <v>76</v>
      </c>
      <c r="F41" s="4" t="s">
        <v>1</v>
      </c>
      <c r="G41" s="13" t="s">
        <v>213</v>
      </c>
      <c r="H41" s="13">
        <v>0.8</v>
      </c>
      <c r="I41" s="13"/>
      <c r="J41" s="12" t="s">
        <v>13</v>
      </c>
      <c r="K41" s="13">
        <v>24</v>
      </c>
      <c r="L41" s="13">
        <v>31</v>
      </c>
      <c r="M41">
        <v>3</v>
      </c>
      <c r="N41">
        <v>303</v>
      </c>
      <c r="O41">
        <v>26</v>
      </c>
      <c r="P41">
        <v>42</v>
      </c>
      <c r="Z41" t="s">
        <v>73</v>
      </c>
      <c r="AA41" t="s">
        <v>72</v>
      </c>
      <c r="AB41" t="s">
        <v>71</v>
      </c>
      <c r="AC41" t="s">
        <v>70</v>
      </c>
      <c r="AD41">
        <v>0</v>
      </c>
      <c r="AE41">
        <v>0</v>
      </c>
      <c r="AF41">
        <v>0</v>
      </c>
      <c r="AG41">
        <v>0</v>
      </c>
      <c r="AH41" t="s">
        <v>69</v>
      </c>
      <c r="AI41" t="s">
        <v>8</v>
      </c>
      <c r="AJ41" t="s">
        <v>9</v>
      </c>
      <c r="AK41" t="s">
        <v>8</v>
      </c>
      <c r="AL41">
        <v>1</v>
      </c>
      <c r="AM41">
        <v>0</v>
      </c>
      <c r="AN41">
        <v>1</v>
      </c>
      <c r="AO41">
        <v>1</v>
      </c>
      <c r="AP41">
        <v>0</v>
      </c>
      <c r="AQ41">
        <v>1</v>
      </c>
      <c r="AR41">
        <v>0</v>
      </c>
      <c r="AS41">
        <v>1</v>
      </c>
    </row>
    <row r="42" spans="1:46" x14ac:dyDescent="0.55000000000000004">
      <c r="A42" s="4" t="s">
        <v>100</v>
      </c>
      <c r="B42" s="4">
        <v>143</v>
      </c>
      <c r="C42" s="4" t="s">
        <v>143</v>
      </c>
      <c r="D42" s="4">
        <v>2013</v>
      </c>
      <c r="E42" s="4" t="s">
        <v>98</v>
      </c>
      <c r="F42" s="4" t="s">
        <v>1</v>
      </c>
      <c r="G42" s="13" t="s">
        <v>219</v>
      </c>
      <c r="H42" s="13">
        <v>5</v>
      </c>
      <c r="I42" s="13"/>
      <c r="J42" s="12" t="s">
        <v>85</v>
      </c>
      <c r="K42" s="13">
        <v>24</v>
      </c>
      <c r="L42" s="13">
        <v>30</v>
      </c>
      <c r="M42">
        <f>5*2/3</f>
        <v>3.3333333333333335</v>
      </c>
      <c r="N42">
        <v>894</v>
      </c>
      <c r="R42">
        <v>23.7</v>
      </c>
      <c r="S42">
        <v>4.4000000000000004</v>
      </c>
      <c r="Z42" t="s">
        <v>141</v>
      </c>
      <c r="AA42" t="s">
        <v>140</v>
      </c>
      <c r="AB42" t="s">
        <v>82</v>
      </c>
      <c r="AC42" t="s">
        <v>114</v>
      </c>
      <c r="AD42">
        <v>0</v>
      </c>
      <c r="AE42">
        <v>0</v>
      </c>
      <c r="AF42">
        <v>0</v>
      </c>
      <c r="AG42">
        <v>0</v>
      </c>
      <c r="AH42" t="s">
        <v>8</v>
      </c>
      <c r="AI42" t="s">
        <v>9</v>
      </c>
      <c r="AJ42" t="s">
        <v>9</v>
      </c>
      <c r="AK42" t="s">
        <v>8</v>
      </c>
      <c r="AL42">
        <v>1</v>
      </c>
      <c r="AM42">
        <v>1</v>
      </c>
      <c r="AN42">
        <v>1</v>
      </c>
      <c r="AO42">
        <v>0</v>
      </c>
      <c r="AP42">
        <v>0</v>
      </c>
      <c r="AQ42">
        <v>0</v>
      </c>
      <c r="AR42">
        <v>0</v>
      </c>
      <c r="AS42">
        <v>0</v>
      </c>
    </row>
    <row r="43" spans="1:46" x14ac:dyDescent="0.55000000000000004">
      <c r="A43" s="4" t="s">
        <v>100</v>
      </c>
      <c r="B43" s="4">
        <v>143</v>
      </c>
      <c r="C43" s="4" t="s">
        <v>143</v>
      </c>
      <c r="D43" s="4">
        <v>2013</v>
      </c>
      <c r="E43" s="4" t="s">
        <v>98</v>
      </c>
      <c r="F43" s="4" t="s">
        <v>2</v>
      </c>
      <c r="G43" s="13" t="s">
        <v>219</v>
      </c>
      <c r="H43" s="13">
        <v>7</v>
      </c>
      <c r="I43" s="13"/>
      <c r="J43" s="12" t="s">
        <v>85</v>
      </c>
      <c r="K43" s="13">
        <v>20</v>
      </c>
      <c r="L43" s="13">
        <v>30</v>
      </c>
      <c r="M43">
        <f>7*2/3</f>
        <v>4.666666666666667</v>
      </c>
      <c r="N43">
        <v>280</v>
      </c>
      <c r="R43">
        <v>26.9</v>
      </c>
      <c r="S43">
        <v>3.7</v>
      </c>
      <c r="Z43" t="s">
        <v>141</v>
      </c>
      <c r="AA43" t="s">
        <v>140</v>
      </c>
      <c r="AB43" t="s">
        <v>82</v>
      </c>
      <c r="AC43" t="s">
        <v>114</v>
      </c>
      <c r="AD43">
        <v>0</v>
      </c>
      <c r="AE43">
        <v>0</v>
      </c>
      <c r="AF43">
        <v>0</v>
      </c>
      <c r="AG43">
        <v>0</v>
      </c>
      <c r="AH43" t="s">
        <v>8</v>
      </c>
      <c r="AI43" t="s">
        <v>9</v>
      </c>
      <c r="AJ43" t="s">
        <v>9</v>
      </c>
      <c r="AK43" t="s">
        <v>8</v>
      </c>
      <c r="AL43">
        <v>1</v>
      </c>
      <c r="AM43">
        <v>1</v>
      </c>
      <c r="AN43">
        <v>1</v>
      </c>
      <c r="AO43">
        <v>0</v>
      </c>
      <c r="AP43">
        <v>0</v>
      </c>
      <c r="AQ43">
        <v>0</v>
      </c>
      <c r="AR43">
        <v>0</v>
      </c>
      <c r="AS43">
        <v>0</v>
      </c>
    </row>
    <row r="44" spans="1:46" hidden="1" x14ac:dyDescent="0.55000000000000004">
      <c r="A44" s="4" t="s">
        <v>209</v>
      </c>
      <c r="B44" s="4">
        <v>550</v>
      </c>
      <c r="C44" s="4" t="s">
        <v>92</v>
      </c>
      <c r="D44" s="4">
        <v>2016</v>
      </c>
      <c r="E44" s="4" t="s">
        <v>87</v>
      </c>
      <c r="F44" s="4" t="s">
        <v>1</v>
      </c>
      <c r="G44" s="13" t="s">
        <v>211</v>
      </c>
      <c r="H44" s="13"/>
      <c r="I44" s="13"/>
      <c r="J44" s="12" t="s">
        <v>91</v>
      </c>
      <c r="K44" s="13">
        <v>20</v>
      </c>
      <c r="L44" s="13">
        <v>29</v>
      </c>
      <c r="M44">
        <v>94.04</v>
      </c>
      <c r="N44">
        <v>1838.17</v>
      </c>
      <c r="O44">
        <v>430.4</v>
      </c>
      <c r="P44">
        <v>574.32965517241405</v>
      </c>
      <c r="Q44">
        <v>480.79189860124598</v>
      </c>
      <c r="Z44" t="s">
        <v>90</v>
      </c>
      <c r="AB44" t="s">
        <v>82</v>
      </c>
      <c r="AC44" t="s">
        <v>89</v>
      </c>
      <c r="AD44">
        <v>0</v>
      </c>
      <c r="AE44">
        <v>0</v>
      </c>
      <c r="AF44">
        <v>0</v>
      </c>
      <c r="AG44">
        <v>0</v>
      </c>
      <c r="AH44" t="s">
        <v>8</v>
      </c>
      <c r="AI44" t="s">
        <v>8</v>
      </c>
      <c r="AJ44" t="s">
        <v>8</v>
      </c>
      <c r="AK44" t="s">
        <v>9</v>
      </c>
      <c r="AL44">
        <v>0</v>
      </c>
      <c r="AM44">
        <v>1</v>
      </c>
      <c r="AN44">
        <v>0</v>
      </c>
      <c r="AO44">
        <v>1</v>
      </c>
      <c r="AP44">
        <v>0</v>
      </c>
      <c r="AQ44">
        <v>0</v>
      </c>
      <c r="AR44">
        <v>0</v>
      </c>
      <c r="AS44">
        <v>0</v>
      </c>
    </row>
    <row r="45" spans="1:46" hidden="1" x14ac:dyDescent="0.55000000000000004">
      <c r="A45" s="4" t="s">
        <v>209</v>
      </c>
      <c r="B45" s="4">
        <v>550</v>
      </c>
      <c r="C45" s="4" t="s">
        <v>92</v>
      </c>
      <c r="D45" s="4">
        <v>2016</v>
      </c>
      <c r="E45" s="4" t="s">
        <v>87</v>
      </c>
      <c r="F45" s="4" t="s">
        <v>2</v>
      </c>
      <c r="G45" s="13" t="s">
        <v>211</v>
      </c>
      <c r="H45" s="13"/>
      <c r="I45" s="13"/>
      <c r="J45" s="12" t="s">
        <v>91</v>
      </c>
      <c r="K45" s="13">
        <v>20</v>
      </c>
      <c r="L45" s="13">
        <v>29</v>
      </c>
      <c r="M45">
        <v>30.05</v>
      </c>
      <c r="N45">
        <v>1956.34</v>
      </c>
      <c r="O45">
        <v>302.05</v>
      </c>
      <c r="P45">
        <v>438.27344827586199</v>
      </c>
      <c r="Q45">
        <v>476.07211632029498</v>
      </c>
      <c r="Z45" t="s">
        <v>90</v>
      </c>
      <c r="AB45" t="s">
        <v>82</v>
      </c>
      <c r="AC45" t="s">
        <v>89</v>
      </c>
      <c r="AD45">
        <v>0</v>
      </c>
      <c r="AE45">
        <v>0</v>
      </c>
      <c r="AF45">
        <v>0</v>
      </c>
      <c r="AG45">
        <v>0</v>
      </c>
      <c r="AH45" t="s">
        <v>8</v>
      </c>
      <c r="AI45" t="s">
        <v>8</v>
      </c>
      <c r="AJ45" t="s">
        <v>8</v>
      </c>
      <c r="AK45" t="s">
        <v>9</v>
      </c>
      <c r="AL45">
        <v>0</v>
      </c>
      <c r="AM45">
        <v>1</v>
      </c>
      <c r="AN45">
        <v>0</v>
      </c>
      <c r="AO45">
        <v>1</v>
      </c>
      <c r="AP45">
        <v>0</v>
      </c>
      <c r="AQ45">
        <v>0</v>
      </c>
      <c r="AR45">
        <v>0</v>
      </c>
      <c r="AS45">
        <v>0</v>
      </c>
    </row>
    <row r="46" spans="1:46" x14ac:dyDescent="0.55000000000000004">
      <c r="A46" s="4" t="s">
        <v>16</v>
      </c>
      <c r="B46" s="4"/>
      <c r="C46" s="4" t="s">
        <v>40</v>
      </c>
      <c r="D46" s="4">
        <v>2015</v>
      </c>
      <c r="E46" s="4" t="s">
        <v>46</v>
      </c>
      <c r="F46" s="4" t="s">
        <v>1</v>
      </c>
      <c r="G46" s="13" t="s">
        <v>220</v>
      </c>
      <c r="H46" s="13">
        <v>2.7</v>
      </c>
      <c r="I46" s="13">
        <v>0.89</v>
      </c>
      <c r="J46" s="12" t="s">
        <v>13</v>
      </c>
      <c r="K46" s="13">
        <v>20</v>
      </c>
      <c r="L46" s="13">
        <v>29</v>
      </c>
      <c r="M46">
        <f>0.89*2/3</f>
        <v>0.59333333333333338</v>
      </c>
      <c r="N46">
        <v>29</v>
      </c>
      <c r="O46">
        <f>0.89*2/3</f>
        <v>0.59333333333333338</v>
      </c>
      <c r="P46">
        <v>14</v>
      </c>
      <c r="Z46" t="s">
        <v>38</v>
      </c>
      <c r="AB46" t="s">
        <v>37</v>
      </c>
      <c r="AC46" t="s">
        <v>41</v>
      </c>
      <c r="AD46">
        <v>0</v>
      </c>
      <c r="AE46">
        <v>0</v>
      </c>
      <c r="AF46">
        <v>0</v>
      </c>
      <c r="AG46">
        <v>0</v>
      </c>
      <c r="AI46" t="s">
        <v>8</v>
      </c>
      <c r="AJ46" t="s">
        <v>9</v>
      </c>
      <c r="AK46" t="s">
        <v>8</v>
      </c>
      <c r="AL46">
        <v>1</v>
      </c>
      <c r="AM46">
        <v>1</v>
      </c>
      <c r="AN46">
        <v>1</v>
      </c>
      <c r="AO46">
        <v>1</v>
      </c>
      <c r="AP46">
        <v>0</v>
      </c>
      <c r="AQ46">
        <v>0</v>
      </c>
      <c r="AR46">
        <v>0</v>
      </c>
      <c r="AS46">
        <v>0</v>
      </c>
    </row>
    <row r="47" spans="1:46" x14ac:dyDescent="0.55000000000000004">
      <c r="A47" s="4" t="s">
        <v>16</v>
      </c>
      <c r="B47" s="4"/>
      <c r="C47" s="4" t="s">
        <v>40</v>
      </c>
      <c r="D47" s="4">
        <v>2015</v>
      </c>
      <c r="E47" s="4" t="s">
        <v>45</v>
      </c>
      <c r="F47" s="4" t="s">
        <v>2</v>
      </c>
      <c r="G47" s="13" t="s">
        <v>220</v>
      </c>
      <c r="H47" s="13">
        <v>1.2</v>
      </c>
      <c r="I47" s="13">
        <v>0.41</v>
      </c>
      <c r="J47" s="12" t="s">
        <v>13</v>
      </c>
      <c r="K47" s="13">
        <v>20</v>
      </c>
      <c r="L47" s="13">
        <v>29</v>
      </c>
      <c r="M47">
        <f>0.41*2/3</f>
        <v>0.27333333333333332</v>
      </c>
      <c r="N47">
        <v>140</v>
      </c>
      <c r="O47">
        <f>0.41*2/3</f>
        <v>0.27333333333333332</v>
      </c>
      <c r="P47">
        <v>40</v>
      </c>
      <c r="Z47" t="s">
        <v>38</v>
      </c>
      <c r="AB47" t="s">
        <v>37</v>
      </c>
      <c r="AC47" t="s">
        <v>41</v>
      </c>
      <c r="AD47">
        <v>0</v>
      </c>
      <c r="AE47">
        <v>0</v>
      </c>
      <c r="AF47">
        <v>0</v>
      </c>
      <c r="AG47">
        <v>0</v>
      </c>
      <c r="AI47" t="s">
        <v>8</v>
      </c>
      <c r="AJ47" t="s">
        <v>9</v>
      </c>
      <c r="AK47" t="s">
        <v>8</v>
      </c>
      <c r="AL47">
        <v>1</v>
      </c>
      <c r="AM47">
        <v>1</v>
      </c>
      <c r="AN47">
        <v>1</v>
      </c>
      <c r="AO47">
        <v>1</v>
      </c>
      <c r="AP47">
        <v>0</v>
      </c>
      <c r="AQ47">
        <v>0</v>
      </c>
      <c r="AR47">
        <v>0</v>
      </c>
      <c r="AS47">
        <v>0</v>
      </c>
    </row>
    <row r="48" spans="1:46" hidden="1" x14ac:dyDescent="0.55000000000000004">
      <c r="A48" s="4" t="s">
        <v>209</v>
      </c>
      <c r="B48" s="4">
        <v>629</v>
      </c>
      <c r="C48" s="4" t="s">
        <v>88</v>
      </c>
      <c r="D48" s="4">
        <v>2015</v>
      </c>
      <c r="E48" s="4" t="s">
        <v>87</v>
      </c>
      <c r="F48" s="4" t="s">
        <v>1</v>
      </c>
      <c r="G48" s="13" t="s">
        <v>212</v>
      </c>
      <c r="H48" s="13" t="s">
        <v>86</v>
      </c>
      <c r="I48" s="14">
        <v>7.0000000000000007E-2</v>
      </c>
      <c r="J48" s="12" t="s">
        <v>85</v>
      </c>
      <c r="K48" s="13">
        <v>20</v>
      </c>
      <c r="L48" s="13">
        <v>28</v>
      </c>
      <c r="M48">
        <v>5.5</v>
      </c>
      <c r="N48">
        <v>125.7</v>
      </c>
      <c r="O48">
        <v>8</v>
      </c>
      <c r="P48">
        <v>9.2935483870967808</v>
      </c>
      <c r="Q48">
        <v>8.2505731309556491</v>
      </c>
      <c r="Z48" t="s">
        <v>84</v>
      </c>
      <c r="AA48" t="s">
        <v>83</v>
      </c>
      <c r="AB48" t="s">
        <v>82</v>
      </c>
      <c r="AC48" t="s">
        <v>81</v>
      </c>
      <c r="AD48">
        <v>0</v>
      </c>
      <c r="AE48">
        <v>1</v>
      </c>
      <c r="AF48">
        <v>0</v>
      </c>
      <c r="AG48">
        <v>0</v>
      </c>
      <c r="AH48" t="s">
        <v>8</v>
      </c>
      <c r="AI48" t="s">
        <v>9</v>
      </c>
      <c r="AJ48" t="s">
        <v>9</v>
      </c>
      <c r="AK48" t="s">
        <v>8</v>
      </c>
      <c r="AL48">
        <v>1</v>
      </c>
      <c r="AM48">
        <v>0</v>
      </c>
      <c r="AN48">
        <v>1</v>
      </c>
      <c r="AO48">
        <v>1</v>
      </c>
      <c r="AP48">
        <v>0</v>
      </c>
      <c r="AQ48">
        <v>1</v>
      </c>
      <c r="AR48">
        <v>0</v>
      </c>
      <c r="AS48">
        <v>0</v>
      </c>
    </row>
    <row r="49" spans="1:46" hidden="1" x14ac:dyDescent="0.55000000000000004">
      <c r="A49" s="4" t="s">
        <v>209</v>
      </c>
      <c r="B49" s="4">
        <v>629</v>
      </c>
      <c r="C49" s="4" t="s">
        <v>88</v>
      </c>
      <c r="D49" s="4">
        <v>2015</v>
      </c>
      <c r="E49" s="4" t="s">
        <v>87</v>
      </c>
      <c r="F49" s="4" t="s">
        <v>2</v>
      </c>
      <c r="G49" s="13" t="s">
        <v>212</v>
      </c>
      <c r="H49" s="13" t="s">
        <v>86</v>
      </c>
      <c r="I49" s="13">
        <v>0.13</v>
      </c>
      <c r="J49" s="12" t="s">
        <v>85</v>
      </c>
      <c r="K49" s="13">
        <v>20</v>
      </c>
      <c r="L49" s="13">
        <v>28</v>
      </c>
      <c r="M49">
        <v>0.2</v>
      </c>
      <c r="N49">
        <v>28.2</v>
      </c>
      <c r="O49">
        <v>12.2</v>
      </c>
      <c r="P49">
        <v>19.3483870967742</v>
      </c>
      <c r="Q49">
        <v>21.9973312164263</v>
      </c>
      <c r="Z49" t="s">
        <v>84</v>
      </c>
      <c r="AA49" t="s">
        <v>83</v>
      </c>
      <c r="AB49" t="s">
        <v>82</v>
      </c>
      <c r="AC49" t="s">
        <v>81</v>
      </c>
      <c r="AD49">
        <v>0</v>
      </c>
      <c r="AE49">
        <v>1</v>
      </c>
      <c r="AF49">
        <v>0</v>
      </c>
      <c r="AG49">
        <v>0</v>
      </c>
      <c r="AH49" t="s">
        <v>8</v>
      </c>
      <c r="AI49" t="s">
        <v>9</v>
      </c>
      <c r="AJ49" t="s">
        <v>9</v>
      </c>
      <c r="AK49" t="s">
        <v>8</v>
      </c>
      <c r="AL49">
        <v>1</v>
      </c>
      <c r="AM49">
        <v>0</v>
      </c>
      <c r="AN49">
        <v>1</v>
      </c>
      <c r="AO49">
        <v>1</v>
      </c>
      <c r="AP49">
        <v>0</v>
      </c>
      <c r="AQ49">
        <v>1</v>
      </c>
      <c r="AR49">
        <v>0</v>
      </c>
      <c r="AS49">
        <v>0</v>
      </c>
    </row>
    <row r="50" spans="1:46" ht="18" hidden="1" customHeight="1" x14ac:dyDescent="0.55000000000000004">
      <c r="A50" s="4" t="s">
        <v>16</v>
      </c>
      <c r="B50" s="4"/>
      <c r="C50" s="4" t="s">
        <v>75</v>
      </c>
      <c r="D50" s="4">
        <v>2015</v>
      </c>
      <c r="E50" s="4" t="s">
        <v>74</v>
      </c>
      <c r="F50" s="4" t="s">
        <v>1</v>
      </c>
      <c r="G50" s="13" t="s">
        <v>213</v>
      </c>
      <c r="H50" s="15">
        <v>1</v>
      </c>
      <c r="I50" s="15"/>
      <c r="J50" s="12" t="s">
        <v>13</v>
      </c>
      <c r="K50" s="13">
        <v>20</v>
      </c>
      <c r="L50" s="15">
        <v>27</v>
      </c>
      <c r="M50" s="5">
        <f>2/3</f>
        <v>0.66666666666666663</v>
      </c>
      <c r="N50" s="5">
        <v>17</v>
      </c>
      <c r="O50" s="5">
        <v>7</v>
      </c>
      <c r="P50" s="5"/>
      <c r="Q50" s="5"/>
      <c r="R50" s="5"/>
      <c r="S50" s="5"/>
      <c r="T50" s="5"/>
      <c r="U50" s="5"/>
      <c r="V50" s="5"/>
      <c r="W50" s="5"/>
      <c r="X50" s="5"/>
      <c r="Y50" s="5"/>
      <c r="Z50" s="7" t="s">
        <v>73</v>
      </c>
      <c r="AA50" s="7" t="s">
        <v>72</v>
      </c>
      <c r="AB50" s="7" t="s">
        <v>71</v>
      </c>
      <c r="AC50" s="7" t="s">
        <v>70</v>
      </c>
      <c r="AD50" s="7">
        <v>0</v>
      </c>
      <c r="AE50" s="7">
        <v>0</v>
      </c>
      <c r="AF50" s="7">
        <v>0</v>
      </c>
      <c r="AG50" s="7">
        <v>0</v>
      </c>
      <c r="AH50" s="7" t="s">
        <v>69</v>
      </c>
      <c r="AI50" s="7">
        <v>0</v>
      </c>
      <c r="AJ50" s="7">
        <v>1</v>
      </c>
      <c r="AK50" s="7">
        <v>0</v>
      </c>
      <c r="AL50" s="7">
        <v>1</v>
      </c>
      <c r="AM50" s="7">
        <v>0</v>
      </c>
      <c r="AN50" s="7">
        <v>1</v>
      </c>
      <c r="AO50" s="7">
        <v>1</v>
      </c>
      <c r="AP50" s="7">
        <v>0</v>
      </c>
      <c r="AQ50" s="7">
        <v>1</v>
      </c>
      <c r="AR50" s="7">
        <v>0</v>
      </c>
      <c r="AS50" s="7">
        <v>1</v>
      </c>
      <c r="AT50" s="6"/>
    </row>
    <row r="51" spans="1:46" x14ac:dyDescent="0.55000000000000004">
      <c r="A51" s="4" t="s">
        <v>16</v>
      </c>
      <c r="B51" s="4"/>
      <c r="C51" s="4" t="s">
        <v>51</v>
      </c>
      <c r="D51" s="4">
        <v>2012</v>
      </c>
      <c r="E51" s="4" t="s">
        <v>235</v>
      </c>
      <c r="F51" s="4" t="s">
        <v>1</v>
      </c>
      <c r="G51" s="13" t="s">
        <v>215</v>
      </c>
      <c r="H51" s="13">
        <v>0.16</v>
      </c>
      <c r="I51" s="13"/>
      <c r="J51" s="12" t="s">
        <v>13</v>
      </c>
      <c r="K51" s="13">
        <v>19</v>
      </c>
      <c r="L51" s="13">
        <v>24</v>
      </c>
      <c r="M51">
        <f>2/3*0.16</f>
        <v>0.10666666666666666</v>
      </c>
      <c r="N51">
        <v>68</v>
      </c>
      <c r="O51">
        <v>5.3</v>
      </c>
      <c r="P51">
        <v>13</v>
      </c>
      <c r="Q51">
        <v>20</v>
      </c>
      <c r="AB51" t="s">
        <v>37</v>
      </c>
      <c r="AC51" t="s">
        <v>50</v>
      </c>
      <c r="AD51">
        <v>0</v>
      </c>
      <c r="AE51">
        <v>0</v>
      </c>
      <c r="AF51">
        <v>0</v>
      </c>
      <c r="AG51">
        <v>0</v>
      </c>
      <c r="AI51" t="s">
        <v>8</v>
      </c>
      <c r="AJ51" t="s">
        <v>9</v>
      </c>
      <c r="AK51" t="s">
        <v>8</v>
      </c>
      <c r="AL51">
        <v>1</v>
      </c>
      <c r="AM51">
        <v>1</v>
      </c>
      <c r="AN51">
        <v>1</v>
      </c>
      <c r="AO51">
        <v>1</v>
      </c>
      <c r="AP51">
        <v>0</v>
      </c>
      <c r="AQ51">
        <v>1</v>
      </c>
      <c r="AR51">
        <v>0</v>
      </c>
      <c r="AS51">
        <v>0</v>
      </c>
    </row>
    <row r="52" spans="1:46" x14ac:dyDescent="0.55000000000000004">
      <c r="A52" s="4" t="s">
        <v>16</v>
      </c>
      <c r="B52" s="4"/>
      <c r="C52" s="4" t="s">
        <v>51</v>
      </c>
      <c r="D52" s="4">
        <v>2012</v>
      </c>
      <c r="E52" s="4" t="s">
        <v>235</v>
      </c>
      <c r="F52" s="4" t="s">
        <v>1</v>
      </c>
      <c r="G52" s="13" t="s">
        <v>215</v>
      </c>
      <c r="H52" s="13">
        <v>0.16</v>
      </c>
      <c r="I52" s="13"/>
      <c r="J52" s="12" t="s">
        <v>13</v>
      </c>
      <c r="K52" s="13">
        <v>19</v>
      </c>
      <c r="L52" s="13">
        <v>24</v>
      </c>
      <c r="M52">
        <f>2/3*0.16</f>
        <v>0.10666666666666666</v>
      </c>
      <c r="N52">
        <v>6.5</v>
      </c>
      <c r="O52">
        <v>1.3</v>
      </c>
      <c r="P52">
        <v>2.1</v>
      </c>
      <c r="Q52">
        <v>2.2000000000000002</v>
      </c>
      <c r="AB52" t="s">
        <v>53</v>
      </c>
      <c r="AC52" t="s">
        <v>50</v>
      </c>
      <c r="AD52">
        <v>0</v>
      </c>
      <c r="AE52">
        <v>0</v>
      </c>
      <c r="AF52">
        <v>0</v>
      </c>
      <c r="AG52">
        <v>0</v>
      </c>
      <c r="AI52" t="s">
        <v>8</v>
      </c>
      <c r="AJ52" t="s">
        <v>9</v>
      </c>
      <c r="AK52" t="s">
        <v>8</v>
      </c>
      <c r="AL52">
        <v>1</v>
      </c>
      <c r="AM52">
        <v>1</v>
      </c>
      <c r="AN52">
        <v>1</v>
      </c>
      <c r="AO52">
        <v>1</v>
      </c>
      <c r="AP52">
        <v>0</v>
      </c>
      <c r="AQ52">
        <v>1</v>
      </c>
      <c r="AR52">
        <v>0</v>
      </c>
      <c r="AS52">
        <v>0</v>
      </c>
    </row>
    <row r="53" spans="1:46" x14ac:dyDescent="0.55000000000000004">
      <c r="A53" s="4" t="s">
        <v>16</v>
      </c>
      <c r="B53" s="4"/>
      <c r="C53" s="4" t="s">
        <v>51</v>
      </c>
      <c r="D53" s="4">
        <v>2012</v>
      </c>
      <c r="E53" s="4" t="s">
        <v>235</v>
      </c>
      <c r="F53" s="4" t="s">
        <v>2</v>
      </c>
      <c r="G53" s="13" t="s">
        <v>215</v>
      </c>
      <c r="H53" s="13">
        <v>0.04</v>
      </c>
      <c r="I53" s="13"/>
      <c r="J53" s="12" t="s">
        <v>13</v>
      </c>
      <c r="K53" s="13">
        <v>19</v>
      </c>
      <c r="L53" s="13">
        <v>24</v>
      </c>
      <c r="M53">
        <f>2/3*0.04</f>
        <v>2.6666666666666665E-2</v>
      </c>
      <c r="N53">
        <v>2709</v>
      </c>
      <c r="O53">
        <v>5.0999999999999996</v>
      </c>
      <c r="P53">
        <v>264</v>
      </c>
      <c r="Q53">
        <v>812</v>
      </c>
      <c r="AB53" t="s">
        <v>37</v>
      </c>
      <c r="AC53" t="s">
        <v>50</v>
      </c>
      <c r="AD53">
        <v>0</v>
      </c>
      <c r="AE53">
        <v>0</v>
      </c>
      <c r="AF53">
        <v>0</v>
      </c>
      <c r="AG53">
        <v>0</v>
      </c>
      <c r="AI53" t="s">
        <v>8</v>
      </c>
      <c r="AJ53" t="s">
        <v>9</v>
      </c>
      <c r="AK53" t="s">
        <v>8</v>
      </c>
      <c r="AL53">
        <v>1</v>
      </c>
      <c r="AM53">
        <v>1</v>
      </c>
      <c r="AN53">
        <v>1</v>
      </c>
      <c r="AO53">
        <v>1</v>
      </c>
      <c r="AP53">
        <v>0</v>
      </c>
      <c r="AQ53">
        <v>1</v>
      </c>
      <c r="AR53">
        <v>0</v>
      </c>
      <c r="AS53">
        <v>0</v>
      </c>
    </row>
    <row r="54" spans="1:46" x14ac:dyDescent="0.55000000000000004">
      <c r="A54" s="4" t="s">
        <v>16</v>
      </c>
      <c r="B54" s="4"/>
      <c r="C54" s="4" t="s">
        <v>51</v>
      </c>
      <c r="D54" s="4">
        <v>2012</v>
      </c>
      <c r="E54" s="4" t="s">
        <v>235</v>
      </c>
      <c r="F54" s="4" t="s">
        <v>2</v>
      </c>
      <c r="G54" s="13" t="s">
        <v>215</v>
      </c>
      <c r="H54" s="13">
        <v>0.04</v>
      </c>
      <c r="I54" s="13"/>
      <c r="J54" s="12" t="s">
        <v>13</v>
      </c>
      <c r="K54" s="13">
        <v>19</v>
      </c>
      <c r="L54" s="13">
        <v>24</v>
      </c>
      <c r="M54">
        <f>2/3*0.04</f>
        <v>2.6666666666666665E-2</v>
      </c>
      <c r="N54">
        <v>4.5999999999999996</v>
      </c>
      <c r="O54">
        <v>1.4</v>
      </c>
      <c r="P54">
        <v>2.1</v>
      </c>
      <c r="Q54">
        <v>2.2999999999999998</v>
      </c>
      <c r="AB54" t="s">
        <v>53</v>
      </c>
      <c r="AC54" t="s">
        <v>50</v>
      </c>
      <c r="AD54">
        <v>0</v>
      </c>
      <c r="AE54">
        <v>0</v>
      </c>
      <c r="AF54">
        <v>0</v>
      </c>
      <c r="AG54">
        <v>0</v>
      </c>
      <c r="AI54" t="s">
        <v>8</v>
      </c>
      <c r="AJ54" t="s">
        <v>9</v>
      </c>
      <c r="AK54" t="s">
        <v>8</v>
      </c>
      <c r="AL54">
        <v>1</v>
      </c>
      <c r="AM54">
        <v>1</v>
      </c>
      <c r="AN54">
        <v>1</v>
      </c>
      <c r="AO54">
        <v>1</v>
      </c>
      <c r="AP54">
        <v>0</v>
      </c>
      <c r="AQ54">
        <v>1</v>
      </c>
      <c r="AR54">
        <v>0</v>
      </c>
      <c r="AS54">
        <v>0</v>
      </c>
    </row>
    <row r="55" spans="1:46" x14ac:dyDescent="0.55000000000000004">
      <c r="A55" s="4" t="s">
        <v>100</v>
      </c>
      <c r="B55" s="4">
        <v>169</v>
      </c>
      <c r="C55" s="4" t="s">
        <v>129</v>
      </c>
      <c r="D55" s="4">
        <v>2011</v>
      </c>
      <c r="E55" s="4" t="s">
        <v>136</v>
      </c>
      <c r="F55" s="4" t="s">
        <v>1</v>
      </c>
      <c r="G55" s="13" t="s">
        <v>213</v>
      </c>
      <c r="H55" s="13"/>
      <c r="I55" s="13">
        <v>0.98</v>
      </c>
      <c r="J55" s="12" t="s">
        <v>85</v>
      </c>
      <c r="K55" s="13">
        <v>19</v>
      </c>
      <c r="L55" s="13">
        <v>20</v>
      </c>
      <c r="M55">
        <f>2/3*0.98</f>
        <v>0.65333333333333332</v>
      </c>
      <c r="N55">
        <v>6000</v>
      </c>
      <c r="O55">
        <v>290</v>
      </c>
      <c r="P55">
        <v>550</v>
      </c>
      <c r="Z55" t="s">
        <v>135</v>
      </c>
      <c r="AB55" t="s">
        <v>134</v>
      </c>
      <c r="AC55" t="s">
        <v>128</v>
      </c>
      <c r="AD55">
        <v>0</v>
      </c>
      <c r="AE55">
        <v>0</v>
      </c>
      <c r="AF55">
        <v>0</v>
      </c>
      <c r="AG55">
        <v>0</v>
      </c>
      <c r="AH55" t="s">
        <v>8</v>
      </c>
      <c r="AI55" t="s">
        <v>9</v>
      </c>
      <c r="AJ55" t="s">
        <v>9</v>
      </c>
      <c r="AK55" t="s">
        <v>8</v>
      </c>
      <c r="AL55">
        <v>0</v>
      </c>
      <c r="AM55">
        <v>1</v>
      </c>
      <c r="AN55">
        <v>1</v>
      </c>
      <c r="AO55">
        <v>1</v>
      </c>
      <c r="AP55">
        <v>0</v>
      </c>
      <c r="AQ55">
        <v>0</v>
      </c>
      <c r="AR55">
        <v>0</v>
      </c>
      <c r="AS55">
        <v>0</v>
      </c>
    </row>
    <row r="56" spans="1:46" x14ac:dyDescent="0.55000000000000004">
      <c r="A56" s="4" t="s">
        <v>100</v>
      </c>
      <c r="B56" s="4">
        <v>169</v>
      </c>
      <c r="C56" s="4" t="s">
        <v>129</v>
      </c>
      <c r="D56" s="4">
        <v>2011</v>
      </c>
      <c r="E56" s="4" t="s">
        <v>136</v>
      </c>
      <c r="F56" s="4" t="s">
        <v>2</v>
      </c>
      <c r="G56" s="13" t="s">
        <v>213</v>
      </c>
      <c r="H56" s="13"/>
      <c r="I56" s="13"/>
      <c r="J56" s="12" t="s">
        <v>85</v>
      </c>
      <c r="K56" s="13">
        <v>19</v>
      </c>
      <c r="L56" s="13">
        <v>20</v>
      </c>
      <c r="M56">
        <v>20</v>
      </c>
      <c r="N56">
        <v>1000</v>
      </c>
      <c r="O56">
        <v>230</v>
      </c>
      <c r="P56">
        <v>370</v>
      </c>
      <c r="Z56" t="s">
        <v>135</v>
      </c>
      <c r="AB56" t="s">
        <v>134</v>
      </c>
      <c r="AC56" t="s">
        <v>128</v>
      </c>
      <c r="AD56">
        <v>0</v>
      </c>
      <c r="AE56">
        <v>0</v>
      </c>
      <c r="AF56">
        <v>0</v>
      </c>
      <c r="AG56">
        <v>0</v>
      </c>
      <c r="AH56" t="s">
        <v>8</v>
      </c>
      <c r="AI56" t="s">
        <v>9</v>
      </c>
      <c r="AJ56" t="s">
        <v>9</v>
      </c>
      <c r="AK56" t="s">
        <v>8</v>
      </c>
      <c r="AL56">
        <v>0</v>
      </c>
      <c r="AM56">
        <v>1</v>
      </c>
      <c r="AN56">
        <v>1</v>
      </c>
      <c r="AO56">
        <v>1</v>
      </c>
      <c r="AP56">
        <v>0</v>
      </c>
      <c r="AQ56">
        <v>0</v>
      </c>
      <c r="AR56">
        <v>0</v>
      </c>
      <c r="AS56">
        <v>0</v>
      </c>
    </row>
    <row r="57" spans="1:46" x14ac:dyDescent="0.55000000000000004">
      <c r="A57" s="4" t="s">
        <v>100</v>
      </c>
      <c r="B57" s="4">
        <v>169</v>
      </c>
      <c r="C57" s="4" t="s">
        <v>129</v>
      </c>
      <c r="D57" s="4">
        <v>2011</v>
      </c>
      <c r="E57" s="4" t="s">
        <v>139</v>
      </c>
      <c r="F57" s="4" t="s">
        <v>2</v>
      </c>
      <c r="G57" s="13" t="s">
        <v>213</v>
      </c>
      <c r="H57" s="13"/>
      <c r="I57" s="13"/>
      <c r="J57" s="12" t="s">
        <v>85</v>
      </c>
      <c r="K57" s="13">
        <v>18</v>
      </c>
      <c r="L57" s="13">
        <v>20</v>
      </c>
      <c r="M57">
        <v>20</v>
      </c>
      <c r="N57">
        <v>1500</v>
      </c>
      <c r="O57">
        <v>97</v>
      </c>
      <c r="P57">
        <v>260</v>
      </c>
      <c r="Z57" t="s">
        <v>135</v>
      </c>
      <c r="AB57" t="s">
        <v>134</v>
      </c>
      <c r="AC57" t="s">
        <v>128</v>
      </c>
      <c r="AD57">
        <v>0</v>
      </c>
      <c r="AE57">
        <v>0</v>
      </c>
      <c r="AF57">
        <v>0</v>
      </c>
      <c r="AG57">
        <v>0</v>
      </c>
      <c r="AH57" t="s">
        <v>8</v>
      </c>
      <c r="AI57" t="s">
        <v>9</v>
      </c>
      <c r="AJ57" t="s">
        <v>9</v>
      </c>
      <c r="AK57" t="s">
        <v>8</v>
      </c>
      <c r="AL57">
        <v>0</v>
      </c>
      <c r="AM57">
        <v>1</v>
      </c>
      <c r="AN57">
        <v>1</v>
      </c>
      <c r="AO57">
        <v>1</v>
      </c>
      <c r="AP57">
        <v>0</v>
      </c>
      <c r="AQ57">
        <v>0</v>
      </c>
      <c r="AR57">
        <v>0</v>
      </c>
      <c r="AS57">
        <v>0</v>
      </c>
    </row>
    <row r="58" spans="1:46" x14ac:dyDescent="0.55000000000000004">
      <c r="A58" s="4" t="s">
        <v>100</v>
      </c>
      <c r="B58" s="4">
        <v>169</v>
      </c>
      <c r="C58" s="4" t="s">
        <v>129</v>
      </c>
      <c r="D58" s="4">
        <v>2011</v>
      </c>
      <c r="E58" s="4" t="s">
        <v>139</v>
      </c>
      <c r="F58" s="4" t="s">
        <v>1</v>
      </c>
      <c r="G58" s="13" t="s">
        <v>213</v>
      </c>
      <c r="H58" s="13"/>
      <c r="I58" s="13">
        <v>0.98</v>
      </c>
      <c r="J58" s="12" t="s">
        <v>85</v>
      </c>
      <c r="K58" s="13">
        <v>18</v>
      </c>
      <c r="L58" s="13">
        <v>20</v>
      </c>
      <c r="M58">
        <f>0.98*2/3</f>
        <v>0.65333333333333332</v>
      </c>
      <c r="N58">
        <v>370</v>
      </c>
      <c r="O58">
        <v>65</v>
      </c>
      <c r="P58">
        <v>110</v>
      </c>
      <c r="Z58" t="s">
        <v>135</v>
      </c>
      <c r="AB58" t="s">
        <v>134</v>
      </c>
      <c r="AC58" t="s">
        <v>128</v>
      </c>
      <c r="AD58">
        <v>0</v>
      </c>
      <c r="AE58">
        <v>0</v>
      </c>
      <c r="AF58">
        <v>0</v>
      </c>
      <c r="AG58">
        <v>0</v>
      </c>
      <c r="AH58" t="s">
        <v>8</v>
      </c>
      <c r="AI58" t="s">
        <v>9</v>
      </c>
      <c r="AJ58" t="s">
        <v>9</v>
      </c>
      <c r="AK58" t="s">
        <v>8</v>
      </c>
      <c r="AL58">
        <v>0</v>
      </c>
      <c r="AM58">
        <v>1</v>
      </c>
      <c r="AN58">
        <v>1</v>
      </c>
      <c r="AO58">
        <v>1</v>
      </c>
      <c r="AP58">
        <v>0</v>
      </c>
      <c r="AQ58">
        <v>0</v>
      </c>
      <c r="AR58">
        <v>0</v>
      </c>
      <c r="AS58">
        <v>0</v>
      </c>
    </row>
    <row r="59" spans="1:46" x14ac:dyDescent="0.55000000000000004">
      <c r="A59" s="4" t="s">
        <v>100</v>
      </c>
      <c r="B59" s="4">
        <v>211</v>
      </c>
      <c r="C59" s="4" t="s">
        <v>124</v>
      </c>
      <c r="D59" s="4">
        <v>2016</v>
      </c>
      <c r="E59" s="4" t="s">
        <v>98</v>
      </c>
      <c r="F59" s="4" t="s">
        <v>2</v>
      </c>
      <c r="G59" s="13" t="s">
        <v>213</v>
      </c>
      <c r="H59" s="13">
        <v>0.52</v>
      </c>
      <c r="I59" s="13">
        <v>0.2</v>
      </c>
      <c r="J59" s="12" t="s">
        <v>85</v>
      </c>
      <c r="K59" s="13">
        <v>16</v>
      </c>
      <c r="L59" s="13">
        <v>20</v>
      </c>
      <c r="M59">
        <v>5.7</v>
      </c>
      <c r="N59">
        <v>239</v>
      </c>
      <c r="O59">
        <v>14.1</v>
      </c>
      <c r="P59">
        <v>42.4</v>
      </c>
      <c r="Z59" t="s">
        <v>123</v>
      </c>
      <c r="AA59" t="s">
        <v>122</v>
      </c>
      <c r="AB59" t="s">
        <v>82</v>
      </c>
      <c r="AC59" t="s">
        <v>29</v>
      </c>
      <c r="AD59">
        <v>0</v>
      </c>
      <c r="AE59">
        <v>0</v>
      </c>
      <c r="AF59">
        <v>0</v>
      </c>
      <c r="AG59">
        <v>0</v>
      </c>
      <c r="AH59" t="s">
        <v>8</v>
      </c>
      <c r="AI59" t="s">
        <v>9</v>
      </c>
      <c r="AJ59" t="s">
        <v>121</v>
      </c>
      <c r="AK59" t="s">
        <v>121</v>
      </c>
      <c r="AL59">
        <v>0</v>
      </c>
      <c r="AM59">
        <v>1</v>
      </c>
      <c r="AN59">
        <v>1</v>
      </c>
      <c r="AO59">
        <v>1</v>
      </c>
      <c r="AP59">
        <v>0</v>
      </c>
      <c r="AQ59">
        <v>0</v>
      </c>
      <c r="AR59">
        <v>0</v>
      </c>
      <c r="AS59">
        <v>0</v>
      </c>
    </row>
    <row r="60" spans="1:46" x14ac:dyDescent="0.55000000000000004">
      <c r="A60" s="4" t="s">
        <v>100</v>
      </c>
      <c r="B60" s="4">
        <v>211</v>
      </c>
      <c r="C60" s="4" t="s">
        <v>124</v>
      </c>
      <c r="D60" s="4">
        <v>2016</v>
      </c>
      <c r="E60" s="4" t="s">
        <v>98</v>
      </c>
      <c r="F60" s="4" t="s">
        <v>2</v>
      </c>
      <c r="G60" s="13" t="s">
        <v>213</v>
      </c>
      <c r="H60" s="13">
        <v>0.52</v>
      </c>
      <c r="I60" s="13">
        <v>0.2</v>
      </c>
      <c r="J60" s="12" t="s">
        <v>85</v>
      </c>
      <c r="K60" s="13">
        <v>16</v>
      </c>
      <c r="L60" s="13">
        <v>20</v>
      </c>
      <c r="M60">
        <v>3.3</v>
      </c>
      <c r="N60">
        <v>31.8</v>
      </c>
      <c r="O60">
        <v>9.1</v>
      </c>
      <c r="P60">
        <v>10.8</v>
      </c>
      <c r="Z60" t="s">
        <v>125</v>
      </c>
      <c r="AB60" t="s">
        <v>119</v>
      </c>
      <c r="AC60" t="s">
        <v>29</v>
      </c>
      <c r="AD60">
        <v>0</v>
      </c>
      <c r="AE60">
        <v>0</v>
      </c>
      <c r="AF60">
        <v>0</v>
      </c>
      <c r="AG60">
        <v>0</v>
      </c>
      <c r="AH60" t="s">
        <v>8</v>
      </c>
      <c r="AI60" t="s">
        <v>9</v>
      </c>
      <c r="AJ60" t="s">
        <v>121</v>
      </c>
      <c r="AK60" t="s">
        <v>121</v>
      </c>
      <c r="AL60">
        <v>0</v>
      </c>
      <c r="AM60">
        <v>1</v>
      </c>
      <c r="AN60">
        <v>1</v>
      </c>
      <c r="AO60">
        <v>1</v>
      </c>
      <c r="AP60">
        <v>0</v>
      </c>
      <c r="AQ60">
        <v>0</v>
      </c>
      <c r="AR60">
        <v>0</v>
      </c>
      <c r="AS60">
        <v>0</v>
      </c>
    </row>
    <row r="61" spans="1:46" x14ac:dyDescent="0.55000000000000004">
      <c r="A61" s="4" t="s">
        <v>100</v>
      </c>
      <c r="B61" s="4">
        <v>211</v>
      </c>
      <c r="C61" s="4" t="s">
        <v>124</v>
      </c>
      <c r="D61" s="4">
        <v>2016</v>
      </c>
      <c r="E61" s="4" t="s">
        <v>98</v>
      </c>
      <c r="F61" s="4" t="s">
        <v>1</v>
      </c>
      <c r="G61" s="13" t="s">
        <v>213</v>
      </c>
      <c r="H61" s="14">
        <v>1.1299999999999999</v>
      </c>
      <c r="I61" s="13">
        <v>0.39</v>
      </c>
      <c r="J61" s="12" t="s">
        <v>85</v>
      </c>
      <c r="K61" s="13">
        <v>13</v>
      </c>
      <c r="L61" s="13">
        <v>20</v>
      </c>
      <c r="M61">
        <f>1.13*2/3</f>
        <v>0.7533333333333333</v>
      </c>
      <c r="N61">
        <v>318</v>
      </c>
      <c r="O61">
        <v>9</v>
      </c>
      <c r="P61">
        <v>38.6</v>
      </c>
      <c r="Z61" t="s">
        <v>123</v>
      </c>
      <c r="AA61" t="s">
        <v>122</v>
      </c>
      <c r="AB61" t="s">
        <v>82</v>
      </c>
      <c r="AC61" t="s">
        <v>29</v>
      </c>
      <c r="AD61">
        <v>0</v>
      </c>
      <c r="AE61">
        <v>0</v>
      </c>
      <c r="AF61">
        <v>0</v>
      </c>
      <c r="AG61">
        <v>0</v>
      </c>
      <c r="AH61" t="s">
        <v>8</v>
      </c>
      <c r="AI61" t="s">
        <v>9</v>
      </c>
      <c r="AJ61" t="s">
        <v>121</v>
      </c>
      <c r="AK61" t="s">
        <v>121</v>
      </c>
      <c r="AL61">
        <v>0</v>
      </c>
      <c r="AM61">
        <v>1</v>
      </c>
      <c r="AN61">
        <v>1</v>
      </c>
      <c r="AO61">
        <v>1</v>
      </c>
      <c r="AP61">
        <v>0</v>
      </c>
      <c r="AQ61">
        <v>0</v>
      </c>
      <c r="AR61">
        <v>0</v>
      </c>
      <c r="AS61">
        <v>0</v>
      </c>
    </row>
    <row r="62" spans="1:46" x14ac:dyDescent="0.55000000000000004">
      <c r="A62" s="4" t="s">
        <v>100</v>
      </c>
      <c r="B62" s="4">
        <v>211</v>
      </c>
      <c r="C62" s="4" t="s">
        <v>124</v>
      </c>
      <c r="D62" s="4">
        <v>2016</v>
      </c>
      <c r="E62" s="4" t="s">
        <v>98</v>
      </c>
      <c r="F62" s="4" t="s">
        <v>1</v>
      </c>
      <c r="G62" s="13" t="s">
        <v>213</v>
      </c>
      <c r="H62" s="14">
        <v>1.1299999999999999</v>
      </c>
      <c r="I62" s="13">
        <v>0.39</v>
      </c>
      <c r="J62" s="12" t="s">
        <v>85</v>
      </c>
      <c r="K62" s="13">
        <v>13</v>
      </c>
      <c r="L62" s="13">
        <v>20</v>
      </c>
      <c r="M62">
        <v>2.1</v>
      </c>
      <c r="N62">
        <v>92.7</v>
      </c>
      <c r="O62">
        <v>8.1999999999999993</v>
      </c>
      <c r="P62">
        <v>17.7</v>
      </c>
      <c r="Z62" t="s">
        <v>125</v>
      </c>
      <c r="AB62" t="s">
        <v>119</v>
      </c>
      <c r="AC62" t="s">
        <v>29</v>
      </c>
      <c r="AD62">
        <v>0</v>
      </c>
      <c r="AE62">
        <v>0</v>
      </c>
      <c r="AF62">
        <v>0</v>
      </c>
      <c r="AG62">
        <v>0</v>
      </c>
      <c r="AH62" t="s">
        <v>8</v>
      </c>
      <c r="AI62" t="s">
        <v>9</v>
      </c>
      <c r="AJ62" t="s">
        <v>121</v>
      </c>
      <c r="AK62" t="s">
        <v>121</v>
      </c>
      <c r="AL62">
        <v>0</v>
      </c>
      <c r="AM62">
        <v>1</v>
      </c>
      <c r="AN62">
        <v>1</v>
      </c>
      <c r="AO62">
        <v>1</v>
      </c>
      <c r="AP62">
        <v>0</v>
      </c>
      <c r="AQ62">
        <v>0</v>
      </c>
      <c r="AR62">
        <v>0</v>
      </c>
      <c r="AS62">
        <v>0</v>
      </c>
    </row>
    <row r="63" spans="1:46" x14ac:dyDescent="0.55000000000000004">
      <c r="A63" s="4" t="s">
        <v>100</v>
      </c>
      <c r="B63" s="4">
        <v>169</v>
      </c>
      <c r="C63" s="4" t="s">
        <v>129</v>
      </c>
      <c r="D63" s="4">
        <v>2011</v>
      </c>
      <c r="E63" s="4" t="s">
        <v>98</v>
      </c>
      <c r="F63" s="4" t="s">
        <v>2</v>
      </c>
      <c r="G63" s="13" t="s">
        <v>213</v>
      </c>
      <c r="H63" s="13"/>
      <c r="I63" s="13"/>
      <c r="J63" s="12" t="s">
        <v>85</v>
      </c>
      <c r="K63" s="15">
        <v>13</v>
      </c>
      <c r="L63" s="13">
        <v>19</v>
      </c>
      <c r="M63">
        <v>42</v>
      </c>
      <c r="N63">
        <v>1300</v>
      </c>
      <c r="O63">
        <v>140</v>
      </c>
      <c r="P63">
        <v>290</v>
      </c>
      <c r="Z63" t="s">
        <v>125</v>
      </c>
      <c r="AB63" t="s">
        <v>119</v>
      </c>
      <c r="AC63" t="s">
        <v>128</v>
      </c>
      <c r="AD63">
        <v>0</v>
      </c>
      <c r="AE63">
        <v>0</v>
      </c>
      <c r="AF63">
        <v>0</v>
      </c>
      <c r="AG63">
        <v>0</v>
      </c>
      <c r="AH63" t="s">
        <v>8</v>
      </c>
      <c r="AI63" t="s">
        <v>9</v>
      </c>
      <c r="AJ63" t="s">
        <v>9</v>
      </c>
      <c r="AK63" t="s">
        <v>8</v>
      </c>
      <c r="AL63">
        <v>0</v>
      </c>
      <c r="AM63">
        <v>1</v>
      </c>
      <c r="AN63">
        <v>1</v>
      </c>
      <c r="AO63">
        <v>1</v>
      </c>
      <c r="AP63">
        <v>0</v>
      </c>
      <c r="AQ63">
        <v>0</v>
      </c>
      <c r="AR63">
        <v>0</v>
      </c>
      <c r="AS63">
        <v>0</v>
      </c>
    </row>
    <row r="64" spans="1:46" x14ac:dyDescent="0.55000000000000004">
      <c r="A64" s="4" t="s">
        <v>100</v>
      </c>
      <c r="B64" s="4">
        <v>169</v>
      </c>
      <c r="C64" s="4" t="s">
        <v>129</v>
      </c>
      <c r="D64" s="4">
        <v>2011</v>
      </c>
      <c r="E64" s="4" t="s">
        <v>98</v>
      </c>
      <c r="F64" s="4" t="s">
        <v>1</v>
      </c>
      <c r="G64" s="13" t="s">
        <v>213</v>
      </c>
      <c r="H64" s="13"/>
      <c r="I64" s="13">
        <v>0.98</v>
      </c>
      <c r="J64" s="12" t="s">
        <v>85</v>
      </c>
      <c r="K64" s="13">
        <v>13</v>
      </c>
      <c r="L64" s="13">
        <v>19</v>
      </c>
      <c r="M64">
        <f>2/3*0.98</f>
        <v>0.65333333333333332</v>
      </c>
      <c r="N64">
        <v>4000</v>
      </c>
      <c r="O64">
        <v>69</v>
      </c>
      <c r="P64">
        <v>270</v>
      </c>
      <c r="Z64" t="s">
        <v>125</v>
      </c>
      <c r="AB64" t="s">
        <v>119</v>
      </c>
      <c r="AC64" t="s">
        <v>128</v>
      </c>
      <c r="AD64">
        <v>0</v>
      </c>
      <c r="AE64">
        <v>0</v>
      </c>
      <c r="AF64">
        <v>0</v>
      </c>
      <c r="AG64">
        <v>0</v>
      </c>
      <c r="AH64" t="s">
        <v>8</v>
      </c>
      <c r="AI64" t="s">
        <v>9</v>
      </c>
      <c r="AJ64" t="s">
        <v>9</v>
      </c>
      <c r="AK64" t="s">
        <v>8</v>
      </c>
      <c r="AL64">
        <v>0</v>
      </c>
      <c r="AM64">
        <v>1</v>
      </c>
      <c r="AN64">
        <v>1</v>
      </c>
      <c r="AO64">
        <v>1</v>
      </c>
      <c r="AP64">
        <v>0</v>
      </c>
      <c r="AQ64">
        <v>0</v>
      </c>
      <c r="AR64">
        <v>0</v>
      </c>
      <c r="AS64">
        <v>0</v>
      </c>
    </row>
    <row r="65" spans="1:46" ht="18.75" hidden="1" customHeight="1" x14ac:dyDescent="0.55000000000000004">
      <c r="A65" s="4" t="s">
        <v>16</v>
      </c>
      <c r="B65" s="4"/>
      <c r="C65" s="4" t="s">
        <v>59</v>
      </c>
      <c r="D65" s="4">
        <v>2011</v>
      </c>
      <c r="E65" s="4" t="s">
        <v>58</v>
      </c>
      <c r="F65" s="4" t="s">
        <v>2</v>
      </c>
      <c r="G65" s="13" t="s">
        <v>218</v>
      </c>
      <c r="H65" s="13">
        <v>10</v>
      </c>
      <c r="I65" s="13"/>
      <c r="J65" s="12" t="s">
        <v>13</v>
      </c>
      <c r="K65" s="13">
        <v>11</v>
      </c>
      <c r="L65" s="13">
        <v>19</v>
      </c>
      <c r="M65">
        <v>6.6666666666666599</v>
      </c>
      <c r="N65">
        <v>150.6</v>
      </c>
      <c r="O65">
        <v>6.66699999999999</v>
      </c>
      <c r="P65">
        <v>14.91</v>
      </c>
      <c r="Q65">
        <v>32.92</v>
      </c>
      <c r="Z65" t="s">
        <v>57</v>
      </c>
      <c r="AA65" t="s">
        <v>56</v>
      </c>
      <c r="AB65" t="s">
        <v>11</v>
      </c>
      <c r="AC65" t="s">
        <v>55</v>
      </c>
      <c r="AD65">
        <v>0</v>
      </c>
      <c r="AE65">
        <v>0</v>
      </c>
      <c r="AF65">
        <v>0</v>
      </c>
      <c r="AG65">
        <v>0</v>
      </c>
      <c r="AI65" t="s">
        <v>9</v>
      </c>
      <c r="AJ65" t="s">
        <v>8</v>
      </c>
      <c r="AK65" t="s">
        <v>8</v>
      </c>
      <c r="AL65">
        <v>1</v>
      </c>
      <c r="AM65">
        <v>0</v>
      </c>
      <c r="AN65">
        <v>1</v>
      </c>
      <c r="AO65">
        <v>1</v>
      </c>
      <c r="AP65">
        <v>0</v>
      </c>
      <c r="AQ65">
        <v>1</v>
      </c>
      <c r="AR65">
        <v>0</v>
      </c>
      <c r="AS65">
        <v>1</v>
      </c>
      <c r="AT65" t="s">
        <v>60</v>
      </c>
    </row>
    <row r="66" spans="1:46" hidden="1" x14ac:dyDescent="0.55000000000000004">
      <c r="A66" s="4" t="s">
        <v>16</v>
      </c>
      <c r="B66" s="4"/>
      <c r="C66" s="4" t="s">
        <v>59</v>
      </c>
      <c r="D66" s="4">
        <v>2011</v>
      </c>
      <c r="E66" s="4" t="s">
        <v>58</v>
      </c>
      <c r="F66" s="4" t="s">
        <v>1</v>
      </c>
      <c r="G66" s="13" t="s">
        <v>218</v>
      </c>
      <c r="H66" s="13">
        <v>10</v>
      </c>
      <c r="I66" s="13"/>
      <c r="J66" s="12" t="s">
        <v>13</v>
      </c>
      <c r="K66" s="13">
        <v>11</v>
      </c>
      <c r="L66" s="13">
        <v>19</v>
      </c>
      <c r="M66">
        <v>6.6666666666666599</v>
      </c>
      <c r="N66">
        <v>6410</v>
      </c>
      <c r="O66">
        <v>6.66699999999999</v>
      </c>
      <c r="P66">
        <v>490.7</v>
      </c>
      <c r="Q66">
        <v>1512</v>
      </c>
      <c r="Z66" t="s">
        <v>57</v>
      </c>
      <c r="AA66" t="s">
        <v>56</v>
      </c>
      <c r="AB66" t="s">
        <v>11</v>
      </c>
      <c r="AC66" t="s">
        <v>55</v>
      </c>
      <c r="AD66">
        <v>0</v>
      </c>
      <c r="AE66">
        <v>0</v>
      </c>
      <c r="AF66">
        <v>0</v>
      </c>
      <c r="AG66">
        <v>0</v>
      </c>
      <c r="AI66" t="s">
        <v>9</v>
      </c>
      <c r="AJ66" t="s">
        <v>8</v>
      </c>
      <c r="AK66" t="s">
        <v>8</v>
      </c>
      <c r="AL66">
        <v>1</v>
      </c>
      <c r="AM66">
        <v>0</v>
      </c>
      <c r="AN66">
        <v>1</v>
      </c>
      <c r="AO66">
        <v>1</v>
      </c>
      <c r="AP66">
        <v>0</v>
      </c>
      <c r="AQ66">
        <v>1</v>
      </c>
      <c r="AR66">
        <v>0</v>
      </c>
      <c r="AS66">
        <v>1</v>
      </c>
      <c r="AT66" t="s">
        <v>54</v>
      </c>
    </row>
    <row r="67" spans="1:46" x14ac:dyDescent="0.55000000000000004">
      <c r="A67" s="4" t="s">
        <v>16</v>
      </c>
      <c r="B67" s="4"/>
      <c r="C67" s="4" t="s">
        <v>40</v>
      </c>
      <c r="D67" s="4">
        <v>2015</v>
      </c>
      <c r="E67" s="4" t="s">
        <v>44</v>
      </c>
      <c r="F67" s="4" t="s">
        <v>1</v>
      </c>
      <c r="G67" s="13" t="s">
        <v>220</v>
      </c>
      <c r="H67" s="13">
        <v>2.7</v>
      </c>
      <c r="I67" s="13">
        <v>0.89</v>
      </c>
      <c r="J67" s="12" t="s">
        <v>13</v>
      </c>
      <c r="K67" s="13">
        <v>10</v>
      </c>
      <c r="L67" s="13">
        <v>19</v>
      </c>
      <c r="M67">
        <f>0.89*2/3</f>
        <v>0.59333333333333338</v>
      </c>
      <c r="N67">
        <v>7.4</v>
      </c>
      <c r="O67">
        <f>0.89*2/3</f>
        <v>0.59333333333333338</v>
      </c>
      <c r="P67">
        <v>5.4</v>
      </c>
      <c r="Z67" t="s">
        <v>43</v>
      </c>
      <c r="AB67" t="s">
        <v>42</v>
      </c>
      <c r="AC67" t="s">
        <v>41</v>
      </c>
      <c r="AD67">
        <v>0</v>
      </c>
      <c r="AE67">
        <v>0</v>
      </c>
      <c r="AF67">
        <v>0</v>
      </c>
      <c r="AG67">
        <v>0</v>
      </c>
      <c r="AI67" t="s">
        <v>8</v>
      </c>
      <c r="AJ67" t="s">
        <v>9</v>
      </c>
      <c r="AK67" t="s">
        <v>8</v>
      </c>
      <c r="AL67">
        <v>1</v>
      </c>
      <c r="AM67">
        <v>1</v>
      </c>
      <c r="AN67">
        <v>1</v>
      </c>
      <c r="AO67">
        <v>1</v>
      </c>
      <c r="AP67">
        <v>0</v>
      </c>
      <c r="AQ67">
        <v>0</v>
      </c>
      <c r="AR67">
        <v>0</v>
      </c>
      <c r="AS67">
        <v>0</v>
      </c>
    </row>
    <row r="68" spans="1:46" x14ac:dyDescent="0.55000000000000004">
      <c r="A68" s="4" t="s">
        <v>16</v>
      </c>
      <c r="B68" s="4"/>
      <c r="C68" s="4" t="s">
        <v>40</v>
      </c>
      <c r="D68" s="4">
        <v>2015</v>
      </c>
      <c r="E68" s="4" t="s">
        <v>44</v>
      </c>
      <c r="F68" s="4" t="s">
        <v>2</v>
      </c>
      <c r="G68" s="13" t="s">
        <v>220</v>
      </c>
      <c r="H68" s="13">
        <v>1.2</v>
      </c>
      <c r="I68" s="13">
        <v>0.41</v>
      </c>
      <c r="J68" s="12" t="s">
        <v>13</v>
      </c>
      <c r="K68" s="13">
        <v>10</v>
      </c>
      <c r="L68" s="13">
        <v>19</v>
      </c>
      <c r="M68">
        <f>0.41*2/3</f>
        <v>0.27333333333333332</v>
      </c>
      <c r="N68">
        <v>11</v>
      </c>
      <c r="O68">
        <f>0.41*2/3</f>
        <v>0.27333333333333332</v>
      </c>
      <c r="P68">
        <v>5.2</v>
      </c>
      <c r="Z68" t="s">
        <v>43</v>
      </c>
      <c r="AB68" t="s">
        <v>42</v>
      </c>
      <c r="AC68" t="s">
        <v>41</v>
      </c>
      <c r="AD68">
        <v>0</v>
      </c>
      <c r="AE68">
        <v>0</v>
      </c>
      <c r="AF68">
        <v>0</v>
      </c>
      <c r="AG68">
        <v>0</v>
      </c>
      <c r="AI68" t="s">
        <v>8</v>
      </c>
      <c r="AJ68" t="s">
        <v>9</v>
      </c>
      <c r="AK68" t="s">
        <v>8</v>
      </c>
      <c r="AL68">
        <v>1</v>
      </c>
      <c r="AM68">
        <v>1</v>
      </c>
      <c r="AN68">
        <v>1</v>
      </c>
      <c r="AO68">
        <v>1</v>
      </c>
      <c r="AP68">
        <v>0</v>
      </c>
      <c r="AQ68">
        <v>0</v>
      </c>
      <c r="AR68">
        <v>0</v>
      </c>
      <c r="AS68">
        <v>0</v>
      </c>
    </row>
    <row r="69" spans="1:46" x14ac:dyDescent="0.55000000000000004">
      <c r="A69" s="4" t="s">
        <v>100</v>
      </c>
      <c r="B69" s="4">
        <v>633</v>
      </c>
      <c r="C69" s="4" t="s">
        <v>110</v>
      </c>
      <c r="D69" s="4">
        <v>2015</v>
      </c>
      <c r="E69" s="4" t="s">
        <v>98</v>
      </c>
      <c r="F69" s="4" t="s">
        <v>1</v>
      </c>
      <c r="G69" s="13" t="s">
        <v>211</v>
      </c>
      <c r="H69" s="13">
        <v>1</v>
      </c>
      <c r="I69" s="13"/>
      <c r="J69" s="12" t="s">
        <v>85</v>
      </c>
      <c r="K69" s="13">
        <v>10</v>
      </c>
      <c r="L69" s="13">
        <v>18</v>
      </c>
      <c r="M69">
        <f>2/3</f>
        <v>0.66666666666666663</v>
      </c>
      <c r="N69">
        <v>9.1199999999999992</v>
      </c>
      <c r="O69">
        <v>2.44</v>
      </c>
      <c r="P69">
        <v>3.3</v>
      </c>
      <c r="Z69" t="s">
        <v>109</v>
      </c>
      <c r="AB69" t="s">
        <v>108</v>
      </c>
      <c r="AC69" t="s">
        <v>29</v>
      </c>
      <c r="AD69">
        <v>0</v>
      </c>
      <c r="AE69">
        <v>0</v>
      </c>
      <c r="AF69">
        <v>0</v>
      </c>
      <c r="AG69">
        <v>0</v>
      </c>
      <c r="AH69" t="s">
        <v>8</v>
      </c>
      <c r="AI69" t="s">
        <v>9</v>
      </c>
      <c r="AJ69" t="s">
        <v>9</v>
      </c>
      <c r="AK69" t="s">
        <v>8</v>
      </c>
      <c r="AL69">
        <v>0</v>
      </c>
      <c r="AM69">
        <v>1</v>
      </c>
      <c r="AN69">
        <v>1</v>
      </c>
      <c r="AO69">
        <v>0</v>
      </c>
      <c r="AP69">
        <v>0</v>
      </c>
      <c r="AQ69">
        <v>0</v>
      </c>
      <c r="AR69">
        <v>0</v>
      </c>
      <c r="AS69">
        <v>0</v>
      </c>
    </row>
    <row r="70" spans="1:46" x14ac:dyDescent="0.55000000000000004">
      <c r="A70" s="4" t="s">
        <v>100</v>
      </c>
      <c r="B70" s="4">
        <v>633</v>
      </c>
      <c r="C70" s="4" t="s">
        <v>110</v>
      </c>
      <c r="D70" s="4">
        <v>2015</v>
      </c>
      <c r="E70" s="4" t="s">
        <v>98</v>
      </c>
      <c r="F70" s="8" t="s">
        <v>2</v>
      </c>
      <c r="G70" s="13" t="s">
        <v>211</v>
      </c>
      <c r="H70" s="13">
        <v>0.5</v>
      </c>
      <c r="I70" s="13"/>
      <c r="J70" s="12" t="s">
        <v>85</v>
      </c>
      <c r="K70" s="13">
        <v>10</v>
      </c>
      <c r="L70" s="13">
        <v>18</v>
      </c>
      <c r="M70">
        <f>1/3</f>
        <v>0.33333333333333331</v>
      </c>
      <c r="N70">
        <v>3.38</v>
      </c>
      <c r="O70">
        <v>1.48</v>
      </c>
      <c r="P70">
        <v>1.43</v>
      </c>
      <c r="Z70" t="s">
        <v>109</v>
      </c>
      <c r="AB70" t="s">
        <v>108</v>
      </c>
      <c r="AC70" t="s">
        <v>29</v>
      </c>
      <c r="AD70">
        <v>0</v>
      </c>
      <c r="AE70">
        <v>0</v>
      </c>
      <c r="AF70">
        <v>0</v>
      </c>
      <c r="AG70">
        <v>0</v>
      </c>
      <c r="AH70" t="s">
        <v>8</v>
      </c>
      <c r="AI70" t="s">
        <v>9</v>
      </c>
      <c r="AJ70" t="s">
        <v>9</v>
      </c>
      <c r="AK70" t="s">
        <v>8</v>
      </c>
      <c r="AL70">
        <v>0</v>
      </c>
      <c r="AM70">
        <v>1</v>
      </c>
      <c r="AN70">
        <v>1</v>
      </c>
      <c r="AO70">
        <v>0</v>
      </c>
      <c r="AP70">
        <v>0</v>
      </c>
      <c r="AQ70">
        <v>0</v>
      </c>
      <c r="AR70">
        <v>0</v>
      </c>
      <c r="AS70">
        <v>0</v>
      </c>
    </row>
    <row r="71" spans="1:46" hidden="1" x14ac:dyDescent="0.55000000000000004">
      <c r="A71" s="4" t="s">
        <v>153</v>
      </c>
      <c r="B71" s="4">
        <v>534</v>
      </c>
      <c r="C71" s="4" t="s">
        <v>152</v>
      </c>
      <c r="D71" s="4">
        <v>2012</v>
      </c>
      <c r="E71" s="4" t="s">
        <v>151</v>
      </c>
      <c r="F71" s="4" t="s">
        <v>2</v>
      </c>
      <c r="G71" s="13" t="s">
        <v>216</v>
      </c>
      <c r="H71" s="13">
        <v>0.46</v>
      </c>
      <c r="I71" s="13"/>
      <c r="J71" s="12" t="s">
        <v>150</v>
      </c>
      <c r="K71" s="13">
        <v>10</v>
      </c>
      <c r="L71" s="13">
        <v>16</v>
      </c>
      <c r="P71">
        <v>2.2999999999999998</v>
      </c>
      <c r="Z71" t="s">
        <v>154</v>
      </c>
      <c r="AB71" t="s">
        <v>148</v>
      </c>
      <c r="AC71" t="s">
        <v>24</v>
      </c>
      <c r="AD71">
        <v>0</v>
      </c>
      <c r="AE71">
        <v>0</v>
      </c>
      <c r="AF71">
        <v>0</v>
      </c>
      <c r="AG71">
        <v>0</v>
      </c>
      <c r="AH71" t="s">
        <v>8</v>
      </c>
      <c r="AI71" t="s">
        <v>9</v>
      </c>
      <c r="AJ71" t="s">
        <v>9</v>
      </c>
      <c r="AK71" t="s">
        <v>8</v>
      </c>
      <c r="AL71">
        <v>0</v>
      </c>
      <c r="AM71">
        <v>1</v>
      </c>
      <c r="AN71">
        <v>1</v>
      </c>
      <c r="AO71">
        <v>0</v>
      </c>
      <c r="AP71">
        <v>0</v>
      </c>
      <c r="AQ71">
        <v>0</v>
      </c>
      <c r="AR71">
        <v>0</v>
      </c>
      <c r="AS71">
        <v>0</v>
      </c>
    </row>
    <row r="72" spans="1:46" hidden="1" x14ac:dyDescent="0.55000000000000004">
      <c r="A72" s="4" t="s">
        <v>153</v>
      </c>
      <c r="B72" s="4">
        <v>534</v>
      </c>
      <c r="C72" s="4" t="s">
        <v>152</v>
      </c>
      <c r="D72" s="4">
        <v>2012</v>
      </c>
      <c r="E72" s="4" t="s">
        <v>151</v>
      </c>
      <c r="F72" s="4" t="s">
        <v>1</v>
      </c>
      <c r="G72" s="13" t="s">
        <v>216</v>
      </c>
      <c r="H72" s="13">
        <v>1.52</v>
      </c>
      <c r="I72" s="13"/>
      <c r="J72" s="12" t="s">
        <v>150</v>
      </c>
      <c r="K72" s="13">
        <v>10</v>
      </c>
      <c r="L72" s="13">
        <v>16</v>
      </c>
      <c r="P72">
        <v>7.7</v>
      </c>
      <c r="Z72" t="s">
        <v>154</v>
      </c>
      <c r="AB72" t="s">
        <v>148</v>
      </c>
      <c r="AC72" t="s">
        <v>24</v>
      </c>
      <c r="AD72">
        <v>0</v>
      </c>
      <c r="AE72">
        <v>0</v>
      </c>
      <c r="AF72">
        <v>0</v>
      </c>
      <c r="AG72">
        <v>0</v>
      </c>
      <c r="AH72" t="s">
        <v>8</v>
      </c>
      <c r="AI72" t="s">
        <v>9</v>
      </c>
      <c r="AJ72" t="s">
        <v>9</v>
      </c>
      <c r="AK72" t="s">
        <v>8</v>
      </c>
      <c r="AL72">
        <v>0</v>
      </c>
      <c r="AM72">
        <v>1</v>
      </c>
      <c r="AN72">
        <v>1</v>
      </c>
      <c r="AO72">
        <v>0</v>
      </c>
      <c r="AP72">
        <v>0</v>
      </c>
      <c r="AQ72">
        <v>0</v>
      </c>
      <c r="AR72">
        <v>0</v>
      </c>
      <c r="AS72">
        <v>0</v>
      </c>
    </row>
    <row r="73" spans="1:46" x14ac:dyDescent="0.55000000000000004">
      <c r="A73" s="4" t="s">
        <v>100</v>
      </c>
      <c r="B73" s="4">
        <v>211</v>
      </c>
      <c r="C73" s="4" t="s">
        <v>124</v>
      </c>
      <c r="D73" s="4">
        <v>2016</v>
      </c>
      <c r="E73" s="4" t="s">
        <v>98</v>
      </c>
      <c r="F73" s="4" t="s">
        <v>2</v>
      </c>
      <c r="G73" s="13" t="s">
        <v>211</v>
      </c>
      <c r="H73" s="13">
        <v>0.52</v>
      </c>
      <c r="I73" s="13">
        <v>0.2</v>
      </c>
      <c r="J73" s="12" t="s">
        <v>85</v>
      </c>
      <c r="K73" s="13">
        <v>10</v>
      </c>
      <c r="L73" s="13">
        <v>16</v>
      </c>
      <c r="M73">
        <f>0.52*2/3</f>
        <v>0.34666666666666668</v>
      </c>
      <c r="N73">
        <v>118</v>
      </c>
      <c r="O73">
        <v>10.3</v>
      </c>
      <c r="P73">
        <v>20.7</v>
      </c>
      <c r="Z73" t="s">
        <v>126</v>
      </c>
      <c r="AB73" t="s">
        <v>108</v>
      </c>
      <c r="AC73" t="s">
        <v>29</v>
      </c>
      <c r="AD73">
        <v>0</v>
      </c>
      <c r="AE73">
        <v>0</v>
      </c>
      <c r="AF73">
        <v>0</v>
      </c>
      <c r="AG73">
        <v>0</v>
      </c>
      <c r="AH73" t="s">
        <v>8</v>
      </c>
      <c r="AI73" t="s">
        <v>9</v>
      </c>
      <c r="AJ73" t="s">
        <v>121</v>
      </c>
      <c r="AK73" t="s">
        <v>121</v>
      </c>
      <c r="AL73">
        <v>0</v>
      </c>
      <c r="AM73">
        <v>1</v>
      </c>
      <c r="AN73">
        <v>1</v>
      </c>
      <c r="AO73">
        <v>1</v>
      </c>
      <c r="AP73">
        <v>0</v>
      </c>
      <c r="AQ73">
        <v>0</v>
      </c>
      <c r="AR73">
        <v>0</v>
      </c>
      <c r="AS73">
        <v>0</v>
      </c>
    </row>
    <row r="74" spans="1:46" x14ac:dyDescent="0.55000000000000004">
      <c r="A74" s="4" t="s">
        <v>100</v>
      </c>
      <c r="B74" s="4">
        <v>211</v>
      </c>
      <c r="C74" s="4" t="s">
        <v>124</v>
      </c>
      <c r="D74" s="4">
        <v>2016</v>
      </c>
      <c r="E74" s="4" t="s">
        <v>98</v>
      </c>
      <c r="F74" s="4" t="s">
        <v>1</v>
      </c>
      <c r="G74" s="13" t="s">
        <v>211</v>
      </c>
      <c r="H74" s="14">
        <v>1.1299999999999999</v>
      </c>
      <c r="I74" s="13">
        <v>0.39</v>
      </c>
      <c r="J74" s="12" t="s">
        <v>85</v>
      </c>
      <c r="K74" s="13">
        <v>10</v>
      </c>
      <c r="L74" s="13">
        <v>16</v>
      </c>
      <c r="M74">
        <f>1.13*2/3</f>
        <v>0.7533333333333333</v>
      </c>
      <c r="N74">
        <v>26.7</v>
      </c>
      <c r="O74">
        <v>2</v>
      </c>
      <c r="P74">
        <v>8.9</v>
      </c>
      <c r="Z74" t="s">
        <v>126</v>
      </c>
      <c r="AB74" t="s">
        <v>108</v>
      </c>
      <c r="AC74" t="s">
        <v>29</v>
      </c>
      <c r="AD74">
        <v>0</v>
      </c>
      <c r="AE74">
        <v>0</v>
      </c>
      <c r="AF74">
        <v>0</v>
      </c>
      <c r="AG74">
        <v>0</v>
      </c>
      <c r="AH74" t="s">
        <v>8</v>
      </c>
      <c r="AI74" t="s">
        <v>9</v>
      </c>
      <c r="AJ74" t="s">
        <v>121</v>
      </c>
      <c r="AK74" t="s">
        <v>121</v>
      </c>
      <c r="AL74">
        <v>0</v>
      </c>
      <c r="AM74">
        <v>1</v>
      </c>
      <c r="AN74">
        <v>1</v>
      </c>
      <c r="AO74">
        <v>1</v>
      </c>
      <c r="AP74">
        <v>0</v>
      </c>
      <c r="AQ74">
        <v>0</v>
      </c>
      <c r="AR74">
        <v>0</v>
      </c>
      <c r="AS74">
        <v>0</v>
      </c>
      <c r="AT74" t="s">
        <v>127</v>
      </c>
    </row>
    <row r="75" spans="1:46" x14ac:dyDescent="0.55000000000000004">
      <c r="A75" s="4" t="s">
        <v>100</v>
      </c>
      <c r="B75" s="4">
        <v>143</v>
      </c>
      <c r="C75" s="4" t="s">
        <v>143</v>
      </c>
      <c r="D75" s="4">
        <v>2013</v>
      </c>
      <c r="E75" s="4" t="s">
        <v>142</v>
      </c>
      <c r="F75" s="4" t="s">
        <v>1</v>
      </c>
      <c r="G75" s="13" t="s">
        <v>219</v>
      </c>
      <c r="H75" s="13">
        <v>5</v>
      </c>
      <c r="I75" s="13"/>
      <c r="J75" s="12" t="s">
        <v>85</v>
      </c>
      <c r="K75" s="13">
        <v>10</v>
      </c>
      <c r="L75" s="13">
        <v>13</v>
      </c>
      <c r="M75">
        <f>5*2/3</f>
        <v>3.3333333333333335</v>
      </c>
      <c r="N75">
        <v>58.4</v>
      </c>
      <c r="R75">
        <v>11.4</v>
      </c>
      <c r="S75">
        <v>3.2</v>
      </c>
      <c r="Z75" t="s">
        <v>141</v>
      </c>
      <c r="AA75" t="s">
        <v>140</v>
      </c>
      <c r="AB75" t="s">
        <v>82</v>
      </c>
      <c r="AC75" t="s">
        <v>114</v>
      </c>
      <c r="AD75">
        <v>0</v>
      </c>
      <c r="AE75">
        <v>0</v>
      </c>
      <c r="AF75">
        <v>0</v>
      </c>
      <c r="AG75">
        <v>0</v>
      </c>
      <c r="AH75" t="s">
        <v>8</v>
      </c>
      <c r="AI75" t="s">
        <v>9</v>
      </c>
      <c r="AJ75" t="s">
        <v>9</v>
      </c>
      <c r="AK75" t="s">
        <v>8</v>
      </c>
      <c r="AL75">
        <v>1</v>
      </c>
      <c r="AM75">
        <v>1</v>
      </c>
      <c r="AN75">
        <v>1</v>
      </c>
      <c r="AO75">
        <v>0</v>
      </c>
      <c r="AP75">
        <v>0</v>
      </c>
      <c r="AQ75">
        <v>0</v>
      </c>
      <c r="AR75">
        <v>0</v>
      </c>
      <c r="AS75">
        <v>0</v>
      </c>
    </row>
    <row r="76" spans="1:46" x14ac:dyDescent="0.55000000000000004">
      <c r="A76" s="4" t="s">
        <v>100</v>
      </c>
      <c r="B76" s="4">
        <v>143</v>
      </c>
      <c r="C76" s="4" t="s">
        <v>143</v>
      </c>
      <c r="D76" s="4">
        <v>2013</v>
      </c>
      <c r="E76" s="4" t="s">
        <v>142</v>
      </c>
      <c r="F76" s="4" t="s">
        <v>2</v>
      </c>
      <c r="G76" s="13" t="s">
        <v>219</v>
      </c>
      <c r="H76" s="13">
        <v>7</v>
      </c>
      <c r="I76" s="13"/>
      <c r="J76" s="12" t="s">
        <v>85</v>
      </c>
      <c r="K76" s="13">
        <v>10</v>
      </c>
      <c r="L76" s="13">
        <v>13</v>
      </c>
      <c r="M76">
        <f>7*2/3</f>
        <v>4.666666666666667</v>
      </c>
      <c r="N76">
        <v>280</v>
      </c>
      <c r="R76">
        <v>15.8</v>
      </c>
      <c r="S76">
        <v>4.5999999999999996</v>
      </c>
      <c r="Z76" t="s">
        <v>141</v>
      </c>
      <c r="AA76" t="s">
        <v>140</v>
      </c>
      <c r="AB76" t="s">
        <v>82</v>
      </c>
      <c r="AC76" t="s">
        <v>114</v>
      </c>
      <c r="AD76">
        <v>0</v>
      </c>
      <c r="AE76">
        <v>0</v>
      </c>
      <c r="AF76">
        <v>0</v>
      </c>
      <c r="AG76">
        <v>0</v>
      </c>
      <c r="AH76" t="s">
        <v>8</v>
      </c>
      <c r="AI76" t="s">
        <v>9</v>
      </c>
      <c r="AJ76" t="s">
        <v>9</v>
      </c>
      <c r="AK76" t="s">
        <v>8</v>
      </c>
      <c r="AL76">
        <v>1</v>
      </c>
      <c r="AM76">
        <v>1</v>
      </c>
      <c r="AN76">
        <v>1</v>
      </c>
      <c r="AO76">
        <v>0</v>
      </c>
      <c r="AP76">
        <v>0</v>
      </c>
      <c r="AQ76">
        <v>0</v>
      </c>
      <c r="AR76">
        <v>0</v>
      </c>
      <c r="AS76">
        <v>0</v>
      </c>
    </row>
    <row r="77" spans="1:46" ht="19.2" hidden="1" customHeight="1" x14ac:dyDescent="0.55000000000000004">
      <c r="A77" s="4" t="s">
        <v>16</v>
      </c>
      <c r="B77" s="4"/>
      <c r="C77" s="4" t="s">
        <v>75</v>
      </c>
      <c r="D77" s="4">
        <v>2015</v>
      </c>
      <c r="E77" s="4" t="s">
        <v>74</v>
      </c>
      <c r="F77" s="4" t="s">
        <v>1</v>
      </c>
      <c r="G77" s="13" t="s">
        <v>213</v>
      </c>
      <c r="H77" s="15">
        <v>1</v>
      </c>
      <c r="I77" s="15"/>
      <c r="J77" s="12" t="s">
        <v>13</v>
      </c>
      <c r="K77" s="13">
        <v>10</v>
      </c>
      <c r="L77" s="15">
        <v>13</v>
      </c>
      <c r="M77" s="5">
        <f>2/3</f>
        <v>0.66666666666666663</v>
      </c>
      <c r="N77" s="5">
        <v>47</v>
      </c>
      <c r="O77" s="5">
        <v>14</v>
      </c>
      <c r="P77" s="5"/>
      <c r="Q77" s="5"/>
      <c r="R77" s="5"/>
      <c r="S77" s="5"/>
      <c r="T77" s="5"/>
      <c r="U77" s="5"/>
      <c r="V77" s="5"/>
      <c r="W77" s="5"/>
      <c r="X77" s="5"/>
      <c r="Y77" s="5"/>
      <c r="Z77" s="7" t="s">
        <v>73</v>
      </c>
      <c r="AA77" s="7" t="s">
        <v>72</v>
      </c>
      <c r="AB77" s="7" t="s">
        <v>71</v>
      </c>
      <c r="AC77" s="7" t="s">
        <v>70</v>
      </c>
      <c r="AD77" s="7">
        <v>0</v>
      </c>
      <c r="AE77" s="7">
        <v>0</v>
      </c>
      <c r="AF77" s="7">
        <v>0</v>
      </c>
      <c r="AG77" s="7">
        <v>0</v>
      </c>
      <c r="AH77" s="7" t="s">
        <v>69</v>
      </c>
      <c r="AI77" s="7">
        <v>0</v>
      </c>
      <c r="AJ77" s="7">
        <v>1</v>
      </c>
      <c r="AK77" s="7">
        <v>0</v>
      </c>
      <c r="AL77" s="7">
        <v>1</v>
      </c>
      <c r="AM77" s="7">
        <v>0</v>
      </c>
      <c r="AN77" s="7">
        <v>1</v>
      </c>
      <c r="AO77" s="7">
        <v>1</v>
      </c>
      <c r="AP77" s="7">
        <v>0</v>
      </c>
      <c r="AQ77" s="7">
        <v>1</v>
      </c>
      <c r="AR77" s="7">
        <v>0</v>
      </c>
      <c r="AS77" s="7">
        <v>1</v>
      </c>
      <c r="AT77" s="6"/>
    </row>
    <row r="78" spans="1:46" x14ac:dyDescent="0.55000000000000004">
      <c r="A78" s="4" t="s">
        <v>16</v>
      </c>
      <c r="B78" s="4"/>
      <c r="C78" s="4" t="s">
        <v>68</v>
      </c>
      <c r="D78" s="4">
        <v>2016</v>
      </c>
      <c r="E78" s="4" t="s">
        <v>67</v>
      </c>
      <c r="F78" s="4" t="s">
        <v>1</v>
      </c>
      <c r="G78" s="13" t="s">
        <v>221</v>
      </c>
      <c r="H78" s="13"/>
      <c r="I78" s="13"/>
      <c r="J78" s="12" t="s">
        <v>13</v>
      </c>
      <c r="K78" s="13">
        <v>10</v>
      </c>
      <c r="L78" s="13">
        <v>13</v>
      </c>
      <c r="P78">
        <v>10.3</v>
      </c>
      <c r="Z78" t="s">
        <v>66</v>
      </c>
      <c r="AB78" t="s">
        <v>65</v>
      </c>
      <c r="AC78" t="s">
        <v>64</v>
      </c>
      <c r="AD78">
        <v>0</v>
      </c>
      <c r="AE78">
        <v>0</v>
      </c>
      <c r="AF78">
        <v>0</v>
      </c>
      <c r="AG78">
        <v>0</v>
      </c>
      <c r="AH78" t="s">
        <v>63</v>
      </c>
      <c r="AI78" t="s">
        <v>8</v>
      </c>
      <c r="AJ78" t="s">
        <v>8</v>
      </c>
      <c r="AK78" t="s">
        <v>8</v>
      </c>
      <c r="AL78">
        <v>0</v>
      </c>
      <c r="AM78">
        <v>1</v>
      </c>
      <c r="AN78">
        <v>1</v>
      </c>
      <c r="AO78">
        <v>0</v>
      </c>
      <c r="AP78">
        <v>0</v>
      </c>
      <c r="AQ78">
        <v>0</v>
      </c>
      <c r="AR78">
        <v>0</v>
      </c>
      <c r="AS78">
        <v>1</v>
      </c>
      <c r="AT78" t="s">
        <v>62</v>
      </c>
    </row>
    <row r="79" spans="1:46" hidden="1" x14ac:dyDescent="0.55000000000000004">
      <c r="A79" s="4" t="s">
        <v>163</v>
      </c>
      <c r="B79" s="4">
        <v>495</v>
      </c>
      <c r="C79" s="4" t="s">
        <v>156</v>
      </c>
      <c r="D79" s="4">
        <v>2012</v>
      </c>
      <c r="E79" s="4" t="s">
        <v>168</v>
      </c>
      <c r="F79" s="4" t="s">
        <v>2</v>
      </c>
      <c r="G79" s="13" t="s">
        <v>216</v>
      </c>
      <c r="H79" s="13"/>
      <c r="I79" s="13"/>
      <c r="J79" s="12" t="s">
        <v>150</v>
      </c>
      <c r="K79" s="13">
        <v>10</v>
      </c>
      <c r="L79" s="13">
        <v>12</v>
      </c>
      <c r="M79">
        <v>12</v>
      </c>
      <c r="N79">
        <v>89</v>
      </c>
      <c r="O79">
        <v>55</v>
      </c>
      <c r="P79">
        <v>56</v>
      </c>
      <c r="Z79" t="s">
        <v>135</v>
      </c>
      <c r="AB79" t="s">
        <v>134</v>
      </c>
      <c r="AC79" t="s">
        <v>101</v>
      </c>
      <c r="AD79">
        <v>0</v>
      </c>
      <c r="AE79">
        <v>0</v>
      </c>
      <c r="AF79">
        <v>0</v>
      </c>
      <c r="AG79">
        <v>0</v>
      </c>
      <c r="AH79" t="s">
        <v>8</v>
      </c>
      <c r="AI79" t="s">
        <v>9</v>
      </c>
      <c r="AJ79" t="s">
        <v>9</v>
      </c>
      <c r="AK79" t="s">
        <v>8</v>
      </c>
      <c r="AL79">
        <v>0</v>
      </c>
      <c r="AM79">
        <v>1</v>
      </c>
      <c r="AN79">
        <v>1</v>
      </c>
      <c r="AO79">
        <v>0</v>
      </c>
      <c r="AP79">
        <v>0</v>
      </c>
      <c r="AQ79">
        <v>0</v>
      </c>
      <c r="AR79">
        <v>0</v>
      </c>
      <c r="AS79">
        <v>0</v>
      </c>
      <c r="AT79" t="s">
        <v>155</v>
      </c>
    </row>
    <row r="80" spans="1:46" hidden="1" x14ac:dyDescent="0.55000000000000004">
      <c r="A80" s="4" t="s">
        <v>163</v>
      </c>
      <c r="B80" s="4">
        <v>495</v>
      </c>
      <c r="C80" s="4" t="s">
        <v>156</v>
      </c>
      <c r="D80" s="4">
        <v>2012</v>
      </c>
      <c r="E80" s="4" t="s">
        <v>168</v>
      </c>
      <c r="F80" s="4" t="s">
        <v>1</v>
      </c>
      <c r="G80" s="13" t="s">
        <v>216</v>
      </c>
      <c r="H80" s="13"/>
      <c r="I80" s="13">
        <v>1.9</v>
      </c>
      <c r="J80" s="12" t="s">
        <v>150</v>
      </c>
      <c r="K80" s="13">
        <v>10</v>
      </c>
      <c r="L80" s="13">
        <v>12</v>
      </c>
      <c r="M80">
        <f>2/3*1.9</f>
        <v>1.2666666666666666</v>
      </c>
      <c r="N80">
        <v>200</v>
      </c>
      <c r="O80">
        <v>18</v>
      </c>
      <c r="P80">
        <v>58</v>
      </c>
      <c r="Z80" t="s">
        <v>135</v>
      </c>
      <c r="AB80" t="s">
        <v>134</v>
      </c>
      <c r="AC80" t="s">
        <v>101</v>
      </c>
      <c r="AD80">
        <v>0</v>
      </c>
      <c r="AE80">
        <v>0</v>
      </c>
      <c r="AF80">
        <v>0</v>
      </c>
      <c r="AG80">
        <v>0</v>
      </c>
      <c r="AH80" t="s">
        <v>8</v>
      </c>
      <c r="AI80" t="s">
        <v>9</v>
      </c>
      <c r="AJ80" t="s">
        <v>9</v>
      </c>
      <c r="AK80" t="s">
        <v>8</v>
      </c>
      <c r="AL80">
        <v>0</v>
      </c>
      <c r="AM80">
        <v>1</v>
      </c>
      <c r="AN80">
        <v>1</v>
      </c>
      <c r="AO80">
        <v>0</v>
      </c>
      <c r="AP80">
        <v>0</v>
      </c>
      <c r="AQ80">
        <v>0</v>
      </c>
      <c r="AR80">
        <v>0</v>
      </c>
      <c r="AS80">
        <v>0</v>
      </c>
      <c r="AT80" t="s">
        <v>155</v>
      </c>
    </row>
    <row r="81" spans="1:46" hidden="1" x14ac:dyDescent="0.55000000000000004">
      <c r="A81" s="4" t="s">
        <v>153</v>
      </c>
      <c r="B81" s="4">
        <v>534</v>
      </c>
      <c r="C81" s="4" t="s">
        <v>152</v>
      </c>
      <c r="D81" s="4">
        <v>2012</v>
      </c>
      <c r="E81" s="4" t="s">
        <v>151</v>
      </c>
      <c r="F81" s="4" t="s">
        <v>2</v>
      </c>
      <c r="G81" s="13" t="s">
        <v>216</v>
      </c>
      <c r="H81" s="13">
        <v>0.46</v>
      </c>
      <c r="I81" s="13"/>
      <c r="J81" s="12" t="s">
        <v>150</v>
      </c>
      <c r="K81" s="13">
        <v>10</v>
      </c>
      <c r="L81" s="13">
        <v>12</v>
      </c>
      <c r="P81">
        <v>1.7</v>
      </c>
      <c r="Z81" t="s">
        <v>149</v>
      </c>
      <c r="AB81" t="s">
        <v>148</v>
      </c>
      <c r="AC81" t="s">
        <v>24</v>
      </c>
      <c r="AD81">
        <v>0</v>
      </c>
      <c r="AE81">
        <v>0</v>
      </c>
      <c r="AF81">
        <v>0</v>
      </c>
      <c r="AG81">
        <v>0</v>
      </c>
      <c r="AH81" t="s">
        <v>8</v>
      </c>
      <c r="AI81" t="s">
        <v>8</v>
      </c>
      <c r="AJ81" t="s">
        <v>8</v>
      </c>
      <c r="AK81" t="s">
        <v>9</v>
      </c>
      <c r="AL81">
        <v>0</v>
      </c>
      <c r="AM81">
        <v>1</v>
      </c>
      <c r="AN81">
        <v>1</v>
      </c>
      <c r="AO81">
        <v>0</v>
      </c>
      <c r="AP81">
        <v>0</v>
      </c>
      <c r="AQ81">
        <v>0</v>
      </c>
      <c r="AR81">
        <v>0</v>
      </c>
      <c r="AS81">
        <v>0</v>
      </c>
    </row>
    <row r="82" spans="1:46" hidden="1" x14ac:dyDescent="0.55000000000000004">
      <c r="A82" s="4" t="s">
        <v>153</v>
      </c>
      <c r="B82" s="4">
        <v>534</v>
      </c>
      <c r="C82" s="4" t="s">
        <v>152</v>
      </c>
      <c r="D82" s="4">
        <v>2012</v>
      </c>
      <c r="E82" s="4" t="s">
        <v>151</v>
      </c>
      <c r="F82" s="4" t="s">
        <v>1</v>
      </c>
      <c r="G82" s="13" t="s">
        <v>216</v>
      </c>
      <c r="H82" s="13">
        <v>1.52</v>
      </c>
      <c r="I82" s="13"/>
      <c r="J82" s="12" t="s">
        <v>150</v>
      </c>
      <c r="K82" s="13">
        <v>10</v>
      </c>
      <c r="L82" s="13">
        <v>12</v>
      </c>
      <c r="P82">
        <v>1.7</v>
      </c>
      <c r="Z82" t="s">
        <v>149</v>
      </c>
      <c r="AB82" t="s">
        <v>148</v>
      </c>
      <c r="AC82" t="s">
        <v>24</v>
      </c>
      <c r="AD82">
        <v>0</v>
      </c>
      <c r="AE82">
        <v>0</v>
      </c>
      <c r="AF82">
        <v>0</v>
      </c>
      <c r="AG82">
        <v>0</v>
      </c>
      <c r="AH82" t="s">
        <v>8</v>
      </c>
      <c r="AI82" t="s">
        <v>8</v>
      </c>
      <c r="AJ82" t="s">
        <v>8</v>
      </c>
      <c r="AK82" t="s">
        <v>9</v>
      </c>
      <c r="AL82">
        <v>0</v>
      </c>
      <c r="AM82">
        <v>1</v>
      </c>
      <c r="AN82">
        <v>1</v>
      </c>
      <c r="AO82">
        <v>0</v>
      </c>
      <c r="AP82">
        <v>0</v>
      </c>
      <c r="AQ82">
        <v>0</v>
      </c>
      <c r="AR82">
        <v>0</v>
      </c>
      <c r="AS82">
        <v>0</v>
      </c>
    </row>
    <row r="83" spans="1:46" hidden="1" x14ac:dyDescent="0.55000000000000004">
      <c r="A83" s="4" t="s">
        <v>16</v>
      </c>
      <c r="B83" s="4"/>
      <c r="C83" s="4" t="s">
        <v>79</v>
      </c>
      <c r="D83" s="4">
        <v>2017</v>
      </c>
      <c r="E83" s="4" t="s">
        <v>14</v>
      </c>
      <c r="F83" s="4" t="s">
        <v>1</v>
      </c>
      <c r="G83" s="13" t="s">
        <v>216</v>
      </c>
      <c r="H83" s="13">
        <v>4</v>
      </c>
      <c r="I83" s="13"/>
      <c r="J83" s="12" t="s">
        <v>13</v>
      </c>
      <c r="K83" s="13">
        <v>8</v>
      </c>
      <c r="L83" s="13">
        <v>11</v>
      </c>
      <c r="M83">
        <v>2.6666666666666599</v>
      </c>
      <c r="N83">
        <v>13</v>
      </c>
      <c r="O83">
        <v>3.3330000000000002</v>
      </c>
      <c r="P83">
        <v>5.0640000000000001</v>
      </c>
      <c r="Q83">
        <v>3.024</v>
      </c>
      <c r="Z83" t="s">
        <v>78</v>
      </c>
      <c r="AB83" t="s">
        <v>42</v>
      </c>
      <c r="AC83" t="s">
        <v>29</v>
      </c>
      <c r="AD83">
        <v>0</v>
      </c>
      <c r="AE83">
        <v>0</v>
      </c>
      <c r="AF83">
        <v>0</v>
      </c>
      <c r="AG83">
        <v>0</v>
      </c>
      <c r="AI83" t="s">
        <v>8</v>
      </c>
      <c r="AJ83" t="s">
        <v>8</v>
      </c>
      <c r="AK83" t="s">
        <v>8</v>
      </c>
      <c r="AL83">
        <v>1</v>
      </c>
      <c r="AM83">
        <v>0</v>
      </c>
      <c r="AN83">
        <v>1</v>
      </c>
      <c r="AO83">
        <v>1</v>
      </c>
      <c r="AP83">
        <v>0</v>
      </c>
      <c r="AQ83">
        <v>1</v>
      </c>
      <c r="AR83">
        <v>0</v>
      </c>
      <c r="AS83">
        <v>1</v>
      </c>
      <c r="AT83" t="s">
        <v>80</v>
      </c>
    </row>
    <row r="84" spans="1:46" hidden="1" x14ac:dyDescent="0.55000000000000004">
      <c r="A84" s="4" t="s">
        <v>16</v>
      </c>
      <c r="B84" s="4"/>
      <c r="C84" s="4" t="s">
        <v>79</v>
      </c>
      <c r="D84" s="4">
        <v>2017</v>
      </c>
      <c r="E84" s="4" t="s">
        <v>14</v>
      </c>
      <c r="F84" s="4" t="s">
        <v>2</v>
      </c>
      <c r="G84" s="13" t="s">
        <v>216</v>
      </c>
      <c r="H84" s="13">
        <v>4</v>
      </c>
      <c r="I84" s="13"/>
      <c r="J84" s="12" t="s">
        <v>13</v>
      </c>
      <c r="K84" s="13">
        <v>8</v>
      </c>
      <c r="L84" s="13">
        <v>11</v>
      </c>
      <c r="M84">
        <v>2.6666666666666599</v>
      </c>
      <c r="N84">
        <v>6</v>
      </c>
      <c r="O84">
        <v>2.6680000000000001</v>
      </c>
      <c r="P84">
        <v>3.218</v>
      </c>
      <c r="Q84">
        <v>1.0369999999999999</v>
      </c>
      <c r="Z84" t="s">
        <v>78</v>
      </c>
      <c r="AB84" t="s">
        <v>42</v>
      </c>
      <c r="AC84" t="s">
        <v>29</v>
      </c>
      <c r="AD84">
        <v>0</v>
      </c>
      <c r="AE84">
        <v>0</v>
      </c>
      <c r="AF84">
        <v>0</v>
      </c>
      <c r="AG84">
        <v>0</v>
      </c>
      <c r="AI84" t="s">
        <v>8</v>
      </c>
      <c r="AJ84" t="s">
        <v>8</v>
      </c>
      <c r="AK84" t="s">
        <v>8</v>
      </c>
      <c r="AL84">
        <v>1</v>
      </c>
      <c r="AM84">
        <v>0</v>
      </c>
      <c r="AN84">
        <v>1</v>
      </c>
      <c r="AO84">
        <v>1</v>
      </c>
      <c r="AP84">
        <v>0</v>
      </c>
      <c r="AQ84">
        <v>1</v>
      </c>
      <c r="AR84">
        <v>0</v>
      </c>
      <c r="AS84">
        <v>1</v>
      </c>
    </row>
    <row r="85" spans="1:46" hidden="1" x14ac:dyDescent="0.55000000000000004">
      <c r="A85" s="4" t="s">
        <v>153</v>
      </c>
      <c r="B85" s="4">
        <v>495</v>
      </c>
      <c r="C85" s="4" t="s">
        <v>156</v>
      </c>
      <c r="D85" s="4">
        <v>2012</v>
      </c>
      <c r="E85" s="4" t="s">
        <v>151</v>
      </c>
      <c r="F85" s="4" t="s">
        <v>2</v>
      </c>
      <c r="G85" s="13" t="s">
        <v>216</v>
      </c>
      <c r="H85" s="13">
        <v>1</v>
      </c>
      <c r="I85" s="13"/>
      <c r="J85" s="12" t="s">
        <v>150</v>
      </c>
      <c r="K85" s="13">
        <v>7</v>
      </c>
      <c r="L85" s="13">
        <v>10</v>
      </c>
      <c r="M85">
        <f>2/3*1</f>
        <v>0.66666666666666663</v>
      </c>
      <c r="N85">
        <v>6.1</v>
      </c>
      <c r="O85">
        <v>1.5</v>
      </c>
      <c r="P85">
        <v>2.2999999999999998</v>
      </c>
      <c r="Z85" t="s">
        <v>135</v>
      </c>
      <c r="AB85" t="s">
        <v>134</v>
      </c>
      <c r="AC85" t="s">
        <v>114</v>
      </c>
      <c r="AD85">
        <v>0</v>
      </c>
      <c r="AE85">
        <v>0</v>
      </c>
      <c r="AF85">
        <v>0</v>
      </c>
      <c r="AG85">
        <v>0</v>
      </c>
      <c r="AH85" t="s">
        <v>8</v>
      </c>
      <c r="AI85" t="s">
        <v>9</v>
      </c>
      <c r="AJ85" t="s">
        <v>9</v>
      </c>
      <c r="AK85" t="s">
        <v>8</v>
      </c>
      <c r="AL85">
        <v>0</v>
      </c>
      <c r="AM85">
        <v>1</v>
      </c>
      <c r="AN85">
        <v>1</v>
      </c>
      <c r="AO85">
        <v>0</v>
      </c>
      <c r="AP85">
        <v>0</v>
      </c>
      <c r="AQ85">
        <v>0</v>
      </c>
      <c r="AR85">
        <v>0</v>
      </c>
      <c r="AS85">
        <v>0</v>
      </c>
      <c r="AT85" t="s">
        <v>155</v>
      </c>
    </row>
    <row r="86" spans="1:46" ht="15.75" hidden="1" customHeight="1" x14ac:dyDescent="0.55000000000000004">
      <c r="A86" s="4" t="s">
        <v>153</v>
      </c>
      <c r="B86" s="4">
        <v>495</v>
      </c>
      <c r="C86" s="4" t="s">
        <v>156</v>
      </c>
      <c r="D86" s="4">
        <v>2012</v>
      </c>
      <c r="E86" s="4" t="s">
        <v>151</v>
      </c>
      <c r="F86" s="4" t="s">
        <v>1</v>
      </c>
      <c r="G86" s="13" t="s">
        <v>216</v>
      </c>
      <c r="H86" s="13">
        <v>1.9</v>
      </c>
      <c r="I86" s="13"/>
      <c r="J86" s="12" t="s">
        <v>150</v>
      </c>
      <c r="K86" s="13">
        <v>7</v>
      </c>
      <c r="L86" s="13">
        <v>10</v>
      </c>
      <c r="M86">
        <f>2/3*1.9</f>
        <v>1.2666666666666666</v>
      </c>
      <c r="N86">
        <v>20</v>
      </c>
      <c r="O86">
        <v>1.1000000000000001</v>
      </c>
      <c r="P86">
        <v>3.5</v>
      </c>
      <c r="Z86" t="s">
        <v>135</v>
      </c>
      <c r="AB86" t="s">
        <v>134</v>
      </c>
      <c r="AC86" t="s">
        <v>114</v>
      </c>
      <c r="AD86">
        <v>0</v>
      </c>
      <c r="AE86">
        <v>0</v>
      </c>
      <c r="AF86">
        <v>0</v>
      </c>
      <c r="AG86">
        <v>0</v>
      </c>
      <c r="AH86" t="s">
        <v>8</v>
      </c>
      <c r="AI86" t="s">
        <v>9</v>
      </c>
      <c r="AJ86" t="s">
        <v>9</v>
      </c>
      <c r="AK86" t="s">
        <v>8</v>
      </c>
      <c r="AL86">
        <v>0</v>
      </c>
      <c r="AM86">
        <v>1</v>
      </c>
      <c r="AN86">
        <v>1</v>
      </c>
      <c r="AO86">
        <v>0</v>
      </c>
      <c r="AP86">
        <v>0</v>
      </c>
      <c r="AQ86">
        <v>0</v>
      </c>
      <c r="AR86">
        <v>0</v>
      </c>
      <c r="AS86">
        <v>0</v>
      </c>
      <c r="AT86" t="s">
        <v>155</v>
      </c>
    </row>
    <row r="87" spans="1:46" ht="13.5" customHeight="1" x14ac:dyDescent="0.55000000000000004">
      <c r="A87" s="4" t="s">
        <v>100</v>
      </c>
      <c r="B87" s="4">
        <v>169</v>
      </c>
      <c r="C87" s="4" t="s">
        <v>129</v>
      </c>
      <c r="D87" s="4">
        <v>2011</v>
      </c>
      <c r="E87" s="4" t="s">
        <v>98</v>
      </c>
      <c r="F87" s="4" t="s">
        <v>2</v>
      </c>
      <c r="G87" s="13" t="s">
        <v>213</v>
      </c>
      <c r="H87" s="13"/>
      <c r="I87" s="13"/>
      <c r="J87" s="12" t="s">
        <v>85</v>
      </c>
      <c r="K87" s="13">
        <v>7</v>
      </c>
      <c r="L87" s="13">
        <v>10</v>
      </c>
      <c r="M87">
        <v>110</v>
      </c>
      <c r="N87">
        <v>930</v>
      </c>
      <c r="O87">
        <v>310</v>
      </c>
      <c r="P87">
        <v>420</v>
      </c>
      <c r="Z87" t="s">
        <v>131</v>
      </c>
      <c r="AA87" t="s">
        <v>130</v>
      </c>
      <c r="AB87" t="s">
        <v>82</v>
      </c>
      <c r="AC87" t="s">
        <v>128</v>
      </c>
      <c r="AD87">
        <v>0</v>
      </c>
      <c r="AE87">
        <v>0</v>
      </c>
      <c r="AF87">
        <v>0</v>
      </c>
      <c r="AG87">
        <v>0</v>
      </c>
      <c r="AH87" t="s">
        <v>8</v>
      </c>
      <c r="AI87" t="s">
        <v>9</v>
      </c>
      <c r="AJ87" t="s">
        <v>9</v>
      </c>
      <c r="AK87" t="s">
        <v>8</v>
      </c>
      <c r="AL87">
        <v>0</v>
      </c>
      <c r="AM87">
        <v>1</v>
      </c>
      <c r="AN87">
        <v>1</v>
      </c>
      <c r="AO87">
        <v>1</v>
      </c>
      <c r="AP87">
        <v>0</v>
      </c>
      <c r="AQ87">
        <v>0</v>
      </c>
      <c r="AR87">
        <v>0</v>
      </c>
      <c r="AS87">
        <v>0</v>
      </c>
    </row>
    <row r="88" spans="1:46" ht="12.75" customHeight="1" x14ac:dyDescent="0.55000000000000004">
      <c r="A88" s="4" t="s">
        <v>100</v>
      </c>
      <c r="B88" s="4">
        <v>169</v>
      </c>
      <c r="C88" s="4" t="s">
        <v>129</v>
      </c>
      <c r="D88" s="4">
        <v>2011</v>
      </c>
      <c r="E88" s="4" t="s">
        <v>98</v>
      </c>
      <c r="F88" s="4" t="s">
        <v>1</v>
      </c>
      <c r="G88" s="13" t="s">
        <v>213</v>
      </c>
      <c r="H88" s="13"/>
      <c r="I88" s="13"/>
      <c r="J88" s="12" t="s">
        <v>85</v>
      </c>
      <c r="K88" s="13">
        <v>7</v>
      </c>
      <c r="L88" s="13">
        <v>10</v>
      </c>
      <c r="M88">
        <v>19</v>
      </c>
      <c r="N88">
        <v>730</v>
      </c>
      <c r="O88">
        <v>300</v>
      </c>
      <c r="P88">
        <v>290</v>
      </c>
      <c r="Z88" t="s">
        <v>132</v>
      </c>
      <c r="AB88" t="s">
        <v>53</v>
      </c>
      <c r="AC88" t="s">
        <v>128</v>
      </c>
      <c r="AD88">
        <v>0</v>
      </c>
      <c r="AE88">
        <v>0</v>
      </c>
      <c r="AF88">
        <v>0</v>
      </c>
      <c r="AG88">
        <v>0</v>
      </c>
      <c r="AH88" t="s">
        <v>8</v>
      </c>
      <c r="AI88" t="s">
        <v>9</v>
      </c>
      <c r="AJ88" t="s">
        <v>9</v>
      </c>
      <c r="AK88" t="s">
        <v>8</v>
      </c>
      <c r="AL88">
        <v>0</v>
      </c>
      <c r="AM88">
        <v>1</v>
      </c>
      <c r="AN88">
        <v>1</v>
      </c>
      <c r="AO88">
        <v>1</v>
      </c>
      <c r="AP88">
        <v>0</v>
      </c>
      <c r="AQ88">
        <v>0</v>
      </c>
      <c r="AR88">
        <v>0</v>
      </c>
      <c r="AS88">
        <v>0</v>
      </c>
    </row>
    <row r="89" spans="1:46" x14ac:dyDescent="0.55000000000000004">
      <c r="A89" s="4" t="s">
        <v>100</v>
      </c>
      <c r="B89" s="4">
        <v>169</v>
      </c>
      <c r="C89" s="4" t="s">
        <v>129</v>
      </c>
      <c r="D89" s="4">
        <v>2011</v>
      </c>
      <c r="E89" s="4" t="s">
        <v>98</v>
      </c>
      <c r="F89" s="4" t="s">
        <v>1</v>
      </c>
      <c r="G89" s="13" t="s">
        <v>213</v>
      </c>
      <c r="H89" s="13"/>
      <c r="I89" s="13"/>
      <c r="J89" s="12" t="s">
        <v>85</v>
      </c>
      <c r="K89" s="13">
        <v>6</v>
      </c>
      <c r="L89" s="13">
        <v>10</v>
      </c>
      <c r="M89">
        <v>27</v>
      </c>
      <c r="N89">
        <v>1800</v>
      </c>
      <c r="O89">
        <v>240</v>
      </c>
      <c r="P89">
        <v>370</v>
      </c>
      <c r="Z89" t="s">
        <v>131</v>
      </c>
      <c r="AA89" t="s">
        <v>130</v>
      </c>
      <c r="AB89" t="s">
        <v>82</v>
      </c>
      <c r="AC89" t="s">
        <v>128</v>
      </c>
      <c r="AD89">
        <v>0</v>
      </c>
      <c r="AE89">
        <v>0</v>
      </c>
      <c r="AF89">
        <v>0</v>
      </c>
      <c r="AG89">
        <v>0</v>
      </c>
      <c r="AH89" t="s">
        <v>8</v>
      </c>
      <c r="AI89" t="s">
        <v>9</v>
      </c>
      <c r="AJ89" t="s">
        <v>9</v>
      </c>
      <c r="AK89" t="s">
        <v>8</v>
      </c>
      <c r="AL89">
        <v>0</v>
      </c>
      <c r="AM89">
        <v>1</v>
      </c>
      <c r="AN89">
        <v>1</v>
      </c>
      <c r="AO89">
        <v>1</v>
      </c>
      <c r="AP89">
        <v>0</v>
      </c>
      <c r="AQ89">
        <v>0</v>
      </c>
      <c r="AR89">
        <v>0</v>
      </c>
      <c r="AS89">
        <v>0</v>
      </c>
    </row>
    <row r="90" spans="1:46" x14ac:dyDescent="0.55000000000000004">
      <c r="A90" s="4" t="s">
        <v>100</v>
      </c>
      <c r="B90" s="4">
        <v>169</v>
      </c>
      <c r="C90" s="4" t="s">
        <v>129</v>
      </c>
      <c r="D90" s="4">
        <v>2011</v>
      </c>
      <c r="E90" s="4" t="s">
        <v>98</v>
      </c>
      <c r="F90" s="4" t="s">
        <v>2</v>
      </c>
      <c r="G90" s="13" t="s">
        <v>213</v>
      </c>
      <c r="H90" s="13"/>
      <c r="I90" s="13"/>
      <c r="J90" s="12" t="s">
        <v>85</v>
      </c>
      <c r="K90" s="13">
        <v>6</v>
      </c>
      <c r="L90" s="13">
        <v>10</v>
      </c>
      <c r="M90">
        <v>47</v>
      </c>
      <c r="N90">
        <v>1000</v>
      </c>
      <c r="O90">
        <v>170</v>
      </c>
      <c r="P90">
        <v>310</v>
      </c>
      <c r="Z90" t="s">
        <v>132</v>
      </c>
      <c r="AB90" t="s">
        <v>53</v>
      </c>
      <c r="AC90" t="s">
        <v>128</v>
      </c>
      <c r="AD90">
        <v>0</v>
      </c>
      <c r="AE90">
        <v>0</v>
      </c>
      <c r="AF90">
        <v>0</v>
      </c>
      <c r="AG90">
        <v>0</v>
      </c>
      <c r="AH90" t="s">
        <v>8</v>
      </c>
      <c r="AI90" t="s">
        <v>9</v>
      </c>
      <c r="AJ90" t="s">
        <v>9</v>
      </c>
      <c r="AK90" t="s">
        <v>8</v>
      </c>
      <c r="AL90">
        <v>0</v>
      </c>
      <c r="AM90">
        <v>1</v>
      </c>
      <c r="AN90">
        <v>1</v>
      </c>
      <c r="AO90">
        <v>1</v>
      </c>
      <c r="AP90">
        <v>0</v>
      </c>
      <c r="AQ90">
        <v>0</v>
      </c>
      <c r="AR90">
        <v>0</v>
      </c>
      <c r="AS90">
        <v>0</v>
      </c>
    </row>
    <row r="91" spans="1:46" x14ac:dyDescent="0.55000000000000004">
      <c r="A91" s="4" t="s">
        <v>100</v>
      </c>
      <c r="B91" s="4">
        <v>169</v>
      </c>
      <c r="C91" s="4" t="s">
        <v>129</v>
      </c>
      <c r="D91" s="4">
        <v>2011</v>
      </c>
      <c r="E91" s="4" t="s">
        <v>98</v>
      </c>
      <c r="F91" s="4" t="s">
        <v>2</v>
      </c>
      <c r="G91" s="13" t="s">
        <v>213</v>
      </c>
      <c r="H91" s="13"/>
      <c r="I91" s="13"/>
      <c r="J91" s="12" t="s">
        <v>85</v>
      </c>
      <c r="K91" s="13">
        <v>10</v>
      </c>
      <c r="L91" s="13">
        <v>10</v>
      </c>
      <c r="M91">
        <v>54</v>
      </c>
      <c r="N91">
        <v>1700</v>
      </c>
      <c r="O91">
        <v>160</v>
      </c>
      <c r="P91">
        <v>330</v>
      </c>
      <c r="Z91" t="s">
        <v>133</v>
      </c>
      <c r="AB91" t="s">
        <v>42</v>
      </c>
      <c r="AC91" t="s">
        <v>128</v>
      </c>
      <c r="AD91">
        <v>0</v>
      </c>
      <c r="AE91">
        <v>0</v>
      </c>
      <c r="AF91">
        <v>0</v>
      </c>
      <c r="AG91">
        <v>0</v>
      </c>
      <c r="AH91" t="s">
        <v>8</v>
      </c>
      <c r="AI91" t="s">
        <v>9</v>
      </c>
      <c r="AJ91" t="s">
        <v>9</v>
      </c>
      <c r="AK91" t="s">
        <v>8</v>
      </c>
      <c r="AL91">
        <v>0</v>
      </c>
      <c r="AM91">
        <v>1</v>
      </c>
      <c r="AN91">
        <v>1</v>
      </c>
      <c r="AO91">
        <v>1</v>
      </c>
      <c r="AP91">
        <v>0</v>
      </c>
      <c r="AQ91">
        <v>0</v>
      </c>
      <c r="AR91">
        <v>0</v>
      </c>
      <c r="AS91">
        <v>0</v>
      </c>
    </row>
    <row r="92" spans="1:46" x14ac:dyDescent="0.55000000000000004">
      <c r="A92" s="4" t="s">
        <v>100</v>
      </c>
      <c r="B92" s="4">
        <v>169</v>
      </c>
      <c r="C92" s="4" t="s">
        <v>129</v>
      </c>
      <c r="D92" s="4">
        <v>2011</v>
      </c>
      <c r="E92" s="4" t="s">
        <v>98</v>
      </c>
      <c r="F92" s="4" t="s">
        <v>1</v>
      </c>
      <c r="G92" s="13" t="s">
        <v>213</v>
      </c>
      <c r="H92" s="13"/>
      <c r="I92" s="13"/>
      <c r="J92" s="12" t="s">
        <v>85</v>
      </c>
      <c r="K92" s="13">
        <v>5</v>
      </c>
      <c r="L92" s="13">
        <v>10</v>
      </c>
      <c r="M92">
        <v>15</v>
      </c>
      <c r="N92">
        <v>220</v>
      </c>
      <c r="O92">
        <v>31</v>
      </c>
      <c r="P92">
        <v>52</v>
      </c>
      <c r="Z92" t="s">
        <v>133</v>
      </c>
      <c r="AB92" t="s">
        <v>42</v>
      </c>
      <c r="AC92" t="s">
        <v>128</v>
      </c>
      <c r="AD92">
        <v>0</v>
      </c>
      <c r="AE92">
        <v>0</v>
      </c>
      <c r="AF92">
        <v>0</v>
      </c>
      <c r="AG92">
        <v>0</v>
      </c>
      <c r="AH92" t="s">
        <v>8</v>
      </c>
      <c r="AI92" t="s">
        <v>9</v>
      </c>
      <c r="AJ92" t="s">
        <v>9</v>
      </c>
      <c r="AK92" t="s">
        <v>8</v>
      </c>
      <c r="AL92">
        <v>0</v>
      </c>
      <c r="AM92">
        <v>1</v>
      </c>
      <c r="AN92">
        <v>1</v>
      </c>
      <c r="AO92">
        <v>1</v>
      </c>
      <c r="AP92">
        <v>0</v>
      </c>
      <c r="AQ92">
        <v>0</v>
      </c>
      <c r="AR92">
        <v>0</v>
      </c>
      <c r="AS92">
        <v>0</v>
      </c>
    </row>
    <row r="93" spans="1:46" x14ac:dyDescent="0.55000000000000004">
      <c r="A93" s="4" t="s">
        <v>100</v>
      </c>
      <c r="B93" s="4">
        <v>634</v>
      </c>
      <c r="C93" s="4" t="s">
        <v>111</v>
      </c>
      <c r="D93" s="4">
        <v>2015</v>
      </c>
      <c r="E93" s="4" t="s">
        <v>98</v>
      </c>
      <c r="F93" s="4" t="s">
        <v>1</v>
      </c>
      <c r="G93" s="13" t="s">
        <v>222</v>
      </c>
      <c r="H93" s="13"/>
      <c r="I93" s="13">
        <v>7.01</v>
      </c>
      <c r="J93" s="12" t="s">
        <v>85</v>
      </c>
      <c r="K93" s="13">
        <v>5</v>
      </c>
      <c r="L93" s="13">
        <v>10</v>
      </c>
      <c r="M93">
        <f>2/3*7.01</f>
        <v>4.6733333333333329</v>
      </c>
      <c r="N93">
        <v>310</v>
      </c>
      <c r="O93">
        <v>21</v>
      </c>
      <c r="P93">
        <v>55.6</v>
      </c>
      <c r="Z93" t="s">
        <v>120</v>
      </c>
      <c r="AB93" t="s">
        <v>119</v>
      </c>
      <c r="AC93" t="s">
        <v>18</v>
      </c>
      <c r="AD93">
        <v>0</v>
      </c>
      <c r="AE93">
        <v>0</v>
      </c>
      <c r="AF93">
        <v>0</v>
      </c>
      <c r="AG93">
        <v>0</v>
      </c>
      <c r="AH93" t="s">
        <v>8</v>
      </c>
      <c r="AI93" t="s">
        <v>9</v>
      </c>
      <c r="AJ93" t="s">
        <v>9</v>
      </c>
      <c r="AK93" t="s">
        <v>8</v>
      </c>
      <c r="AL93">
        <v>0</v>
      </c>
      <c r="AM93">
        <v>1</v>
      </c>
      <c r="AN93">
        <v>1</v>
      </c>
      <c r="AO93">
        <v>0</v>
      </c>
      <c r="AP93">
        <v>0</v>
      </c>
      <c r="AQ93">
        <v>0</v>
      </c>
      <c r="AR93">
        <v>0</v>
      </c>
      <c r="AS93">
        <v>0</v>
      </c>
    </row>
    <row r="94" spans="1:46" x14ac:dyDescent="0.55000000000000004">
      <c r="A94" s="4" t="s">
        <v>100</v>
      </c>
      <c r="B94" s="4">
        <v>634</v>
      </c>
      <c r="C94" s="4" t="s">
        <v>111</v>
      </c>
      <c r="D94" s="4">
        <v>2015</v>
      </c>
      <c r="E94" s="4" t="s">
        <v>98</v>
      </c>
      <c r="F94" s="4" t="s">
        <v>1</v>
      </c>
      <c r="G94" s="13" t="s">
        <v>222</v>
      </c>
      <c r="H94" s="13"/>
      <c r="I94" s="13">
        <v>7.01</v>
      </c>
      <c r="J94" s="12" t="s">
        <v>85</v>
      </c>
      <c r="K94" s="15">
        <v>4</v>
      </c>
      <c r="L94" s="13">
        <v>10</v>
      </c>
      <c r="M94">
        <f>2/3*7.01</f>
        <v>4.6733333333333329</v>
      </c>
      <c r="N94">
        <v>192</v>
      </c>
      <c r="O94">
        <v>15.3</v>
      </c>
      <c r="P94">
        <v>31.8</v>
      </c>
      <c r="Z94" t="s">
        <v>118</v>
      </c>
      <c r="AB94" t="s">
        <v>117</v>
      </c>
      <c r="AC94" t="s">
        <v>18</v>
      </c>
      <c r="AD94">
        <v>0</v>
      </c>
      <c r="AE94">
        <v>0</v>
      </c>
      <c r="AF94">
        <v>0</v>
      </c>
      <c r="AG94">
        <v>0</v>
      </c>
      <c r="AH94" t="s">
        <v>8</v>
      </c>
      <c r="AI94" t="s">
        <v>9</v>
      </c>
      <c r="AJ94" t="s">
        <v>9</v>
      </c>
      <c r="AK94" t="s">
        <v>8</v>
      </c>
      <c r="AL94">
        <v>0</v>
      </c>
      <c r="AM94">
        <v>1</v>
      </c>
      <c r="AN94">
        <v>1</v>
      </c>
      <c r="AO94">
        <v>0</v>
      </c>
      <c r="AP94">
        <v>0</v>
      </c>
      <c r="AQ94">
        <v>0</v>
      </c>
      <c r="AR94">
        <v>0</v>
      </c>
      <c r="AS94">
        <v>0</v>
      </c>
    </row>
    <row r="95" spans="1:46" x14ac:dyDescent="0.55000000000000004">
      <c r="A95" s="4" t="s">
        <v>100</v>
      </c>
      <c r="B95" s="4">
        <v>634</v>
      </c>
      <c r="C95" s="4" t="s">
        <v>111</v>
      </c>
      <c r="D95" s="4">
        <v>2015</v>
      </c>
      <c r="E95" s="4" t="s">
        <v>98</v>
      </c>
      <c r="F95" s="4" t="s">
        <v>1</v>
      </c>
      <c r="G95" s="13" t="s">
        <v>222</v>
      </c>
      <c r="H95" s="13"/>
      <c r="I95" s="13">
        <v>7.01</v>
      </c>
      <c r="J95" s="12" t="s">
        <v>85</v>
      </c>
      <c r="K95" s="13">
        <v>10</v>
      </c>
      <c r="L95" s="13">
        <v>10</v>
      </c>
      <c r="M95">
        <f>2/3*7.01</f>
        <v>4.6733333333333329</v>
      </c>
      <c r="N95">
        <v>49.5</v>
      </c>
      <c r="O95">
        <v>14.4</v>
      </c>
      <c r="P95">
        <v>17.5</v>
      </c>
      <c r="Z95" t="s">
        <v>113</v>
      </c>
      <c r="AB95" t="s">
        <v>112</v>
      </c>
      <c r="AC95" t="s">
        <v>18</v>
      </c>
      <c r="AD95">
        <v>0</v>
      </c>
      <c r="AE95">
        <v>0</v>
      </c>
      <c r="AF95">
        <v>0</v>
      </c>
      <c r="AG95">
        <v>0</v>
      </c>
      <c r="AH95" t="s">
        <v>8</v>
      </c>
      <c r="AI95" t="s">
        <v>9</v>
      </c>
      <c r="AJ95" t="s">
        <v>9</v>
      </c>
      <c r="AK95" t="s">
        <v>8</v>
      </c>
      <c r="AL95">
        <v>0</v>
      </c>
      <c r="AM95">
        <v>1</v>
      </c>
      <c r="AN95">
        <v>1</v>
      </c>
      <c r="AO95">
        <v>0</v>
      </c>
      <c r="AP95">
        <v>0</v>
      </c>
      <c r="AQ95">
        <v>0</v>
      </c>
      <c r="AR95">
        <v>0</v>
      </c>
      <c r="AS95">
        <v>0</v>
      </c>
    </row>
    <row r="96" spans="1:46" x14ac:dyDescent="0.55000000000000004">
      <c r="A96" s="4" t="s">
        <v>100</v>
      </c>
      <c r="B96" s="4">
        <v>634</v>
      </c>
      <c r="C96" s="4" t="s">
        <v>111</v>
      </c>
      <c r="D96" s="4">
        <v>2015</v>
      </c>
      <c r="E96" s="4" t="s">
        <v>98</v>
      </c>
      <c r="F96" s="4" t="s">
        <v>1</v>
      </c>
      <c r="G96" s="13" t="s">
        <v>222</v>
      </c>
      <c r="H96" s="13"/>
      <c r="I96" s="13">
        <v>7.01</v>
      </c>
      <c r="J96" s="12" t="s">
        <v>85</v>
      </c>
      <c r="K96" s="13">
        <v>10</v>
      </c>
      <c r="L96" s="13">
        <v>10</v>
      </c>
      <c r="M96">
        <f>2/3*7.01</f>
        <v>4.6733333333333329</v>
      </c>
      <c r="N96">
        <v>39.700000000000003</v>
      </c>
      <c r="O96">
        <v>8.81</v>
      </c>
      <c r="P96">
        <v>13.9</v>
      </c>
      <c r="Z96" t="s">
        <v>115</v>
      </c>
      <c r="AB96" t="s">
        <v>37</v>
      </c>
      <c r="AC96" t="s">
        <v>114</v>
      </c>
      <c r="AD96">
        <v>0</v>
      </c>
      <c r="AE96">
        <v>0</v>
      </c>
      <c r="AF96">
        <v>0</v>
      </c>
      <c r="AG96">
        <v>0</v>
      </c>
      <c r="AH96" t="s">
        <v>8</v>
      </c>
      <c r="AI96" t="s">
        <v>9</v>
      </c>
      <c r="AJ96" t="s">
        <v>9</v>
      </c>
      <c r="AK96" t="s">
        <v>8</v>
      </c>
      <c r="AL96">
        <v>0</v>
      </c>
      <c r="AM96">
        <v>1</v>
      </c>
      <c r="AN96">
        <v>1</v>
      </c>
      <c r="AO96">
        <v>0</v>
      </c>
      <c r="AP96">
        <v>0</v>
      </c>
      <c r="AQ96">
        <v>0</v>
      </c>
      <c r="AR96">
        <v>0</v>
      </c>
      <c r="AS96">
        <v>0</v>
      </c>
    </row>
    <row r="97" spans="1:46" x14ac:dyDescent="0.55000000000000004">
      <c r="A97" s="4" t="s">
        <v>100</v>
      </c>
      <c r="B97" s="4">
        <v>634</v>
      </c>
      <c r="C97" s="4" t="s">
        <v>111</v>
      </c>
      <c r="D97" s="4">
        <v>2015</v>
      </c>
      <c r="E97" s="4" t="s">
        <v>98</v>
      </c>
      <c r="F97" s="4" t="s">
        <v>2</v>
      </c>
      <c r="G97" s="13" t="s">
        <v>222</v>
      </c>
      <c r="H97" s="13"/>
      <c r="I97" s="13">
        <v>0.2</v>
      </c>
      <c r="J97" s="12" t="s">
        <v>85</v>
      </c>
      <c r="K97" s="13">
        <v>10</v>
      </c>
      <c r="L97" s="13">
        <v>10</v>
      </c>
      <c r="M97">
        <v>1.69</v>
      </c>
      <c r="N97">
        <v>699</v>
      </c>
      <c r="O97">
        <v>7.29</v>
      </c>
      <c r="P97">
        <v>87.3</v>
      </c>
      <c r="Z97" t="s">
        <v>120</v>
      </c>
      <c r="AB97" t="s">
        <v>119</v>
      </c>
      <c r="AC97" t="s">
        <v>18</v>
      </c>
      <c r="AD97">
        <v>0</v>
      </c>
      <c r="AE97">
        <v>0</v>
      </c>
      <c r="AF97">
        <v>0</v>
      </c>
      <c r="AG97">
        <v>0</v>
      </c>
      <c r="AH97" t="s">
        <v>8</v>
      </c>
      <c r="AI97" t="s">
        <v>9</v>
      </c>
      <c r="AJ97" t="s">
        <v>9</v>
      </c>
      <c r="AK97" t="s">
        <v>8</v>
      </c>
      <c r="AL97">
        <v>0</v>
      </c>
      <c r="AM97">
        <v>1</v>
      </c>
      <c r="AN97">
        <v>1</v>
      </c>
      <c r="AO97">
        <v>0</v>
      </c>
      <c r="AP97">
        <v>0</v>
      </c>
      <c r="AQ97">
        <v>0</v>
      </c>
      <c r="AR97">
        <v>0</v>
      </c>
      <c r="AS97">
        <v>0</v>
      </c>
    </row>
    <row r="98" spans="1:46" x14ac:dyDescent="0.55000000000000004">
      <c r="A98" s="4" t="s">
        <v>100</v>
      </c>
      <c r="B98" s="4">
        <v>634</v>
      </c>
      <c r="C98" s="4" t="s">
        <v>111</v>
      </c>
      <c r="D98" s="4">
        <v>2015</v>
      </c>
      <c r="E98" s="4" t="s">
        <v>98</v>
      </c>
      <c r="F98" s="4" t="s">
        <v>2</v>
      </c>
      <c r="G98" s="13" t="s">
        <v>222</v>
      </c>
      <c r="H98" s="13"/>
      <c r="I98" s="13">
        <v>0.2</v>
      </c>
      <c r="J98" s="12" t="s">
        <v>85</v>
      </c>
      <c r="K98" s="13">
        <v>10</v>
      </c>
      <c r="L98" s="13">
        <v>10</v>
      </c>
      <c r="M98">
        <v>2.57</v>
      </c>
      <c r="N98">
        <v>149</v>
      </c>
      <c r="O98">
        <v>5.75</v>
      </c>
      <c r="P98">
        <v>20.100000000000001</v>
      </c>
      <c r="Z98" t="s">
        <v>118</v>
      </c>
      <c r="AB98" t="s">
        <v>117</v>
      </c>
      <c r="AC98" t="s">
        <v>18</v>
      </c>
      <c r="AD98">
        <v>0</v>
      </c>
      <c r="AE98">
        <v>0</v>
      </c>
      <c r="AF98">
        <v>0</v>
      </c>
      <c r="AG98">
        <v>0</v>
      </c>
      <c r="AH98" t="s">
        <v>8</v>
      </c>
      <c r="AI98" t="s">
        <v>9</v>
      </c>
      <c r="AJ98" t="s">
        <v>9</v>
      </c>
      <c r="AK98" t="s">
        <v>8</v>
      </c>
      <c r="AL98">
        <v>0</v>
      </c>
      <c r="AM98">
        <v>1</v>
      </c>
      <c r="AN98">
        <v>1</v>
      </c>
      <c r="AO98">
        <v>0</v>
      </c>
      <c r="AP98">
        <v>0</v>
      </c>
      <c r="AQ98">
        <v>0</v>
      </c>
      <c r="AR98">
        <v>0</v>
      </c>
      <c r="AS98">
        <v>0</v>
      </c>
    </row>
    <row r="99" spans="1:46" x14ac:dyDescent="0.55000000000000004">
      <c r="A99" s="4" t="s">
        <v>100</v>
      </c>
      <c r="B99" s="4">
        <v>634</v>
      </c>
      <c r="C99" s="4" t="s">
        <v>111</v>
      </c>
      <c r="D99" s="4">
        <v>2015</v>
      </c>
      <c r="E99" s="4" t="s">
        <v>98</v>
      </c>
      <c r="F99" s="4" t="s">
        <v>2</v>
      </c>
      <c r="G99" s="13" t="s">
        <v>222</v>
      </c>
      <c r="H99" s="13"/>
      <c r="I99" s="13">
        <v>0.2</v>
      </c>
      <c r="J99" s="12" t="s">
        <v>85</v>
      </c>
      <c r="K99" s="13">
        <v>10</v>
      </c>
      <c r="L99" s="13">
        <v>10</v>
      </c>
      <c r="M99">
        <v>2.12</v>
      </c>
      <c r="N99">
        <v>7.16</v>
      </c>
      <c r="O99">
        <v>5.29</v>
      </c>
      <c r="P99">
        <v>4.93</v>
      </c>
      <c r="Z99" t="s">
        <v>115</v>
      </c>
      <c r="AB99" t="s">
        <v>37</v>
      </c>
      <c r="AC99" t="s">
        <v>114</v>
      </c>
      <c r="AD99">
        <v>0</v>
      </c>
      <c r="AE99">
        <v>0</v>
      </c>
      <c r="AF99">
        <v>0</v>
      </c>
      <c r="AG99">
        <v>0</v>
      </c>
      <c r="AH99" t="s">
        <v>8</v>
      </c>
      <c r="AI99" t="s">
        <v>9</v>
      </c>
      <c r="AJ99" t="s">
        <v>9</v>
      </c>
      <c r="AK99" t="s">
        <v>8</v>
      </c>
      <c r="AL99">
        <v>0</v>
      </c>
      <c r="AM99">
        <v>1</v>
      </c>
      <c r="AN99">
        <v>1</v>
      </c>
      <c r="AO99">
        <v>0</v>
      </c>
      <c r="AP99">
        <v>0</v>
      </c>
      <c r="AQ99">
        <v>0</v>
      </c>
      <c r="AR99">
        <v>0</v>
      </c>
      <c r="AS99">
        <v>0</v>
      </c>
    </row>
    <row r="100" spans="1:46" x14ac:dyDescent="0.55000000000000004">
      <c r="A100" s="4" t="s">
        <v>100</v>
      </c>
      <c r="B100" s="4">
        <v>634</v>
      </c>
      <c r="C100" s="4" t="s">
        <v>111</v>
      </c>
      <c r="D100" s="4">
        <v>2015</v>
      </c>
      <c r="E100" s="4" t="s">
        <v>98</v>
      </c>
      <c r="F100" s="4" t="s">
        <v>2</v>
      </c>
      <c r="G100" s="13" t="s">
        <v>222</v>
      </c>
      <c r="H100" s="13"/>
      <c r="I100" s="13">
        <v>0.68</v>
      </c>
      <c r="J100" s="12" t="s">
        <v>85</v>
      </c>
      <c r="K100" s="12"/>
      <c r="L100" s="13">
        <v>10</v>
      </c>
      <c r="M100">
        <f>2/3*0.68</f>
        <v>0.45333333333333337</v>
      </c>
      <c r="N100">
        <v>9.67</v>
      </c>
      <c r="O100">
        <v>2.77</v>
      </c>
      <c r="P100">
        <v>3.8</v>
      </c>
      <c r="Z100" t="s">
        <v>113</v>
      </c>
      <c r="AB100" t="s">
        <v>112</v>
      </c>
      <c r="AC100" t="s">
        <v>18</v>
      </c>
      <c r="AD100">
        <v>0</v>
      </c>
      <c r="AE100">
        <v>0</v>
      </c>
      <c r="AF100">
        <v>0</v>
      </c>
      <c r="AG100">
        <v>0</v>
      </c>
      <c r="AH100" t="s">
        <v>8</v>
      </c>
      <c r="AI100" t="s">
        <v>9</v>
      </c>
      <c r="AJ100" t="s">
        <v>9</v>
      </c>
      <c r="AK100" t="s">
        <v>8</v>
      </c>
      <c r="AL100">
        <v>0</v>
      </c>
      <c r="AM100">
        <v>1</v>
      </c>
      <c r="AN100">
        <v>1</v>
      </c>
      <c r="AO100">
        <v>0</v>
      </c>
      <c r="AP100">
        <v>0</v>
      </c>
      <c r="AQ100">
        <v>0</v>
      </c>
      <c r="AR100">
        <v>0</v>
      </c>
      <c r="AS100">
        <v>0</v>
      </c>
    </row>
    <row r="101" spans="1:46" hidden="1" x14ac:dyDescent="0.55000000000000004">
      <c r="A101" s="4" t="s">
        <v>209</v>
      </c>
      <c r="B101" s="4">
        <v>550</v>
      </c>
      <c r="C101" s="4" t="s">
        <v>92</v>
      </c>
      <c r="D101" s="4">
        <v>2016</v>
      </c>
      <c r="E101" s="4" t="s">
        <v>87</v>
      </c>
      <c r="F101" s="4" t="s">
        <v>2</v>
      </c>
      <c r="G101" s="13" t="s">
        <v>211</v>
      </c>
      <c r="H101" s="13"/>
      <c r="I101" s="13"/>
      <c r="J101" s="12" t="s">
        <v>91</v>
      </c>
      <c r="K101" s="12"/>
      <c r="L101" s="13">
        <v>10</v>
      </c>
      <c r="M101">
        <v>7.06</v>
      </c>
      <c r="N101">
        <v>3130.08</v>
      </c>
      <c r="O101">
        <v>83.65</v>
      </c>
      <c r="P101">
        <v>862.84222222222195</v>
      </c>
      <c r="Q101">
        <v>1160.95742106222</v>
      </c>
      <c r="Z101" t="s">
        <v>93</v>
      </c>
      <c r="AB101" t="s">
        <v>90</v>
      </c>
      <c r="AC101" t="s">
        <v>89</v>
      </c>
      <c r="AD101">
        <v>0</v>
      </c>
      <c r="AE101">
        <v>0</v>
      </c>
      <c r="AF101">
        <v>0</v>
      </c>
      <c r="AG101">
        <v>0</v>
      </c>
      <c r="AH101" t="s">
        <v>8</v>
      </c>
      <c r="AI101" t="s">
        <v>8</v>
      </c>
      <c r="AJ101" t="s">
        <v>8</v>
      </c>
      <c r="AK101" t="s">
        <v>9</v>
      </c>
      <c r="AL101">
        <v>0</v>
      </c>
      <c r="AM101">
        <v>1</v>
      </c>
      <c r="AN101">
        <v>0</v>
      </c>
      <c r="AO101">
        <v>1</v>
      </c>
      <c r="AP101">
        <v>0</v>
      </c>
      <c r="AQ101">
        <v>0</v>
      </c>
      <c r="AR101">
        <v>0</v>
      </c>
      <c r="AS101">
        <v>0</v>
      </c>
    </row>
    <row r="102" spans="1:46" hidden="1" x14ac:dyDescent="0.55000000000000004">
      <c r="A102" s="4" t="s">
        <v>209</v>
      </c>
      <c r="B102" s="4">
        <v>550</v>
      </c>
      <c r="C102" s="4" t="s">
        <v>92</v>
      </c>
      <c r="D102" s="4">
        <v>2016</v>
      </c>
      <c r="E102" s="4" t="s">
        <v>87</v>
      </c>
      <c r="F102" s="4" t="s">
        <v>1</v>
      </c>
      <c r="G102" s="13" t="s">
        <v>211</v>
      </c>
      <c r="H102" s="13"/>
      <c r="I102" s="13"/>
      <c r="J102" s="12" t="s">
        <v>91</v>
      </c>
      <c r="K102" s="12"/>
      <c r="L102" s="13">
        <v>10</v>
      </c>
      <c r="M102">
        <v>15.17</v>
      </c>
      <c r="N102">
        <v>2674.04</v>
      </c>
      <c r="O102">
        <v>131.27000000000001</v>
      </c>
      <c r="P102">
        <v>551.37</v>
      </c>
      <c r="Q102">
        <v>834.71994308137698</v>
      </c>
      <c r="Z102" t="s">
        <v>93</v>
      </c>
      <c r="AB102" t="s">
        <v>90</v>
      </c>
      <c r="AC102" t="s">
        <v>89</v>
      </c>
      <c r="AD102">
        <v>0</v>
      </c>
      <c r="AE102">
        <v>0</v>
      </c>
      <c r="AF102">
        <v>0</v>
      </c>
      <c r="AG102">
        <v>0</v>
      </c>
      <c r="AH102" t="s">
        <v>8</v>
      </c>
      <c r="AI102" t="s">
        <v>8</v>
      </c>
      <c r="AJ102" t="s">
        <v>8</v>
      </c>
      <c r="AK102" t="s">
        <v>9</v>
      </c>
      <c r="AL102">
        <v>0</v>
      </c>
      <c r="AM102">
        <v>1</v>
      </c>
      <c r="AN102">
        <v>0</v>
      </c>
      <c r="AO102">
        <v>1</v>
      </c>
      <c r="AP102">
        <v>0</v>
      </c>
      <c r="AQ102">
        <v>0</v>
      </c>
      <c r="AR102">
        <v>0</v>
      </c>
      <c r="AS102">
        <v>0</v>
      </c>
    </row>
    <row r="103" spans="1:46" x14ac:dyDescent="0.55000000000000004">
      <c r="A103" s="4" t="s">
        <v>16</v>
      </c>
      <c r="B103" s="4"/>
      <c r="C103" s="4" t="s">
        <v>40</v>
      </c>
      <c r="D103" s="4">
        <v>2015</v>
      </c>
      <c r="E103" s="4" t="s">
        <v>39</v>
      </c>
      <c r="F103" s="4" t="s">
        <v>1</v>
      </c>
      <c r="G103" s="13" t="s">
        <v>220</v>
      </c>
      <c r="H103" s="13">
        <v>2.7</v>
      </c>
      <c r="I103" s="13">
        <v>0.89</v>
      </c>
      <c r="J103" s="12" t="s">
        <v>13</v>
      </c>
      <c r="K103" s="12"/>
      <c r="L103" s="13">
        <v>10</v>
      </c>
      <c r="M103">
        <f>0.89*2/3</f>
        <v>0.59333333333333338</v>
      </c>
      <c r="N103">
        <v>11</v>
      </c>
      <c r="O103">
        <f>0.89*2/3</f>
        <v>0.59333333333333338</v>
      </c>
      <c r="P103">
        <v>9.5</v>
      </c>
      <c r="Z103" t="s">
        <v>38</v>
      </c>
      <c r="AB103" t="s">
        <v>37</v>
      </c>
      <c r="AC103" t="s">
        <v>41</v>
      </c>
      <c r="AD103">
        <v>0</v>
      </c>
      <c r="AE103">
        <v>0</v>
      </c>
      <c r="AF103">
        <v>0</v>
      </c>
      <c r="AG103">
        <v>0</v>
      </c>
      <c r="AI103" t="s">
        <v>8</v>
      </c>
      <c r="AJ103" t="s">
        <v>9</v>
      </c>
      <c r="AK103" t="s">
        <v>8</v>
      </c>
      <c r="AL103">
        <v>1</v>
      </c>
      <c r="AM103">
        <v>1</v>
      </c>
      <c r="AN103">
        <v>1</v>
      </c>
      <c r="AO103">
        <v>1</v>
      </c>
      <c r="AP103">
        <v>0</v>
      </c>
      <c r="AQ103">
        <v>0</v>
      </c>
      <c r="AR103">
        <v>0</v>
      </c>
      <c r="AS103">
        <v>0</v>
      </c>
    </row>
    <row r="104" spans="1:46" x14ac:dyDescent="0.55000000000000004">
      <c r="A104" s="4" t="s">
        <v>16</v>
      </c>
      <c r="B104" s="4"/>
      <c r="C104" s="4" t="s">
        <v>40</v>
      </c>
      <c r="D104" s="4">
        <v>2015</v>
      </c>
      <c r="E104" s="4" t="s">
        <v>39</v>
      </c>
      <c r="F104" s="4" t="s">
        <v>2</v>
      </c>
      <c r="G104" s="13" t="s">
        <v>220</v>
      </c>
      <c r="H104" s="13">
        <v>1.2</v>
      </c>
      <c r="I104" s="13">
        <v>0.41</v>
      </c>
      <c r="J104" s="12" t="s">
        <v>13</v>
      </c>
      <c r="K104" s="12"/>
      <c r="L104" s="13">
        <v>10</v>
      </c>
      <c r="M104">
        <f>0.41*2/3</f>
        <v>0.27333333333333332</v>
      </c>
      <c r="N104">
        <f>0.41*2/3</f>
        <v>0.27333333333333332</v>
      </c>
      <c r="O104">
        <f>0.41*2/3</f>
        <v>0.27333333333333332</v>
      </c>
      <c r="P104">
        <f>0.41*2/3</f>
        <v>0.27333333333333332</v>
      </c>
      <c r="Z104" t="s">
        <v>38</v>
      </c>
      <c r="AB104" t="s">
        <v>37</v>
      </c>
      <c r="AD104">
        <v>0</v>
      </c>
      <c r="AE104">
        <v>0</v>
      </c>
      <c r="AF104">
        <v>0</v>
      </c>
      <c r="AG104">
        <v>0</v>
      </c>
      <c r="AI104" t="s">
        <v>8</v>
      </c>
      <c r="AJ104" t="s">
        <v>9</v>
      </c>
      <c r="AK104" t="s">
        <v>8</v>
      </c>
      <c r="AL104">
        <v>1</v>
      </c>
      <c r="AM104">
        <v>1</v>
      </c>
      <c r="AN104">
        <v>1</v>
      </c>
      <c r="AO104">
        <v>1</v>
      </c>
      <c r="AP104">
        <v>0</v>
      </c>
      <c r="AQ104">
        <v>0</v>
      </c>
      <c r="AR104">
        <v>0</v>
      </c>
      <c r="AS104">
        <v>0</v>
      </c>
    </row>
    <row r="105" spans="1:46" x14ac:dyDescent="0.55000000000000004">
      <c r="A105" s="4" t="s">
        <v>16</v>
      </c>
      <c r="B105" s="4"/>
      <c r="C105" s="4" t="s">
        <v>40</v>
      </c>
      <c r="D105" s="4">
        <v>2015</v>
      </c>
      <c r="E105" s="4" t="s">
        <v>49</v>
      </c>
      <c r="F105" s="4" t="s">
        <v>1</v>
      </c>
      <c r="G105" s="13" t="s">
        <v>220</v>
      </c>
      <c r="H105" s="13">
        <v>2.7</v>
      </c>
      <c r="I105" s="13">
        <v>0.89</v>
      </c>
      <c r="J105" s="12" t="s">
        <v>13</v>
      </c>
      <c r="K105" s="12"/>
      <c r="L105" s="13">
        <v>8</v>
      </c>
      <c r="M105">
        <f>0.89*2/3</f>
        <v>0.59333333333333338</v>
      </c>
      <c r="N105">
        <v>18</v>
      </c>
      <c r="O105">
        <f>0.89*2/3</f>
        <v>0.59333333333333338</v>
      </c>
      <c r="P105">
        <v>13</v>
      </c>
      <c r="Z105" t="s">
        <v>43</v>
      </c>
      <c r="AB105" t="s">
        <v>42</v>
      </c>
      <c r="AC105" t="s">
        <v>41</v>
      </c>
      <c r="AD105">
        <v>0</v>
      </c>
      <c r="AE105">
        <v>0</v>
      </c>
      <c r="AF105">
        <v>0</v>
      </c>
      <c r="AG105">
        <v>0</v>
      </c>
      <c r="AI105" t="s">
        <v>8</v>
      </c>
      <c r="AJ105" t="s">
        <v>9</v>
      </c>
      <c r="AK105" t="s">
        <v>8</v>
      </c>
      <c r="AL105">
        <v>1</v>
      </c>
      <c r="AM105">
        <v>1</v>
      </c>
      <c r="AN105">
        <v>1</v>
      </c>
      <c r="AO105">
        <v>1</v>
      </c>
      <c r="AP105">
        <v>0</v>
      </c>
      <c r="AQ105">
        <v>0</v>
      </c>
      <c r="AR105">
        <v>0</v>
      </c>
      <c r="AS105">
        <v>0</v>
      </c>
    </row>
    <row r="106" spans="1:46" x14ac:dyDescent="0.55000000000000004">
      <c r="A106" s="4" t="s">
        <v>16</v>
      </c>
      <c r="B106" s="4"/>
      <c r="C106" s="4" t="s">
        <v>40</v>
      </c>
      <c r="D106" s="4">
        <v>2015</v>
      </c>
      <c r="E106" s="4" t="s">
        <v>48</v>
      </c>
      <c r="F106" s="4" t="s">
        <v>2</v>
      </c>
      <c r="G106" s="13" t="s">
        <v>220</v>
      </c>
      <c r="H106" s="13">
        <v>1.2</v>
      </c>
      <c r="I106" s="13">
        <v>0.41</v>
      </c>
      <c r="J106" s="12" t="s">
        <v>13</v>
      </c>
      <c r="K106" s="12"/>
      <c r="L106" s="13">
        <v>8</v>
      </c>
      <c r="M106">
        <f>0.41*2/3</f>
        <v>0.27333333333333332</v>
      </c>
      <c r="O106">
        <f>0.41*2/3</f>
        <v>0.27333333333333332</v>
      </c>
      <c r="P106">
        <v>20.61</v>
      </c>
      <c r="Z106" t="s">
        <v>43</v>
      </c>
      <c r="AB106" t="s">
        <v>42</v>
      </c>
      <c r="AC106" t="s">
        <v>41</v>
      </c>
      <c r="AD106">
        <v>0</v>
      </c>
      <c r="AE106">
        <v>0</v>
      </c>
      <c r="AF106">
        <v>0</v>
      </c>
      <c r="AG106">
        <v>0</v>
      </c>
      <c r="AI106" t="s">
        <v>8</v>
      </c>
      <c r="AJ106" t="s">
        <v>9</v>
      </c>
      <c r="AK106" t="s">
        <v>8</v>
      </c>
      <c r="AL106">
        <v>1</v>
      </c>
      <c r="AM106">
        <v>1</v>
      </c>
      <c r="AN106">
        <v>1</v>
      </c>
      <c r="AO106">
        <v>1</v>
      </c>
      <c r="AP106">
        <v>0</v>
      </c>
      <c r="AQ106">
        <v>0</v>
      </c>
      <c r="AR106">
        <v>0</v>
      </c>
      <c r="AS106">
        <v>0</v>
      </c>
      <c r="AT106" t="s">
        <v>47</v>
      </c>
    </row>
    <row r="107" spans="1:46" x14ac:dyDescent="0.55000000000000004">
      <c r="A107" s="4" t="s">
        <v>100</v>
      </c>
      <c r="B107" s="4">
        <v>634</v>
      </c>
      <c r="C107" s="4" t="s">
        <v>111</v>
      </c>
      <c r="D107" s="4">
        <v>2015</v>
      </c>
      <c r="E107" s="4" t="s">
        <v>98</v>
      </c>
      <c r="F107" s="4" t="s">
        <v>1</v>
      </c>
      <c r="G107" s="13" t="s">
        <v>222</v>
      </c>
      <c r="H107" s="13"/>
      <c r="I107" s="13">
        <v>7.01</v>
      </c>
      <c r="J107" s="12" t="s">
        <v>85</v>
      </c>
      <c r="K107" s="12"/>
      <c r="L107" s="13">
        <v>7</v>
      </c>
      <c r="M107">
        <f>2/3*7.01</f>
        <v>4.6733333333333329</v>
      </c>
      <c r="N107">
        <v>129</v>
      </c>
      <c r="O107">
        <v>12.8</v>
      </c>
      <c r="P107">
        <v>26.7</v>
      </c>
      <c r="Z107" t="s">
        <v>116</v>
      </c>
      <c r="AB107" t="s">
        <v>22</v>
      </c>
      <c r="AC107" t="s">
        <v>18</v>
      </c>
      <c r="AD107">
        <v>0</v>
      </c>
      <c r="AE107">
        <v>0</v>
      </c>
      <c r="AF107">
        <v>0</v>
      </c>
      <c r="AG107">
        <v>0</v>
      </c>
      <c r="AH107" t="s">
        <v>8</v>
      </c>
      <c r="AI107" t="s">
        <v>9</v>
      </c>
      <c r="AJ107" t="s">
        <v>9</v>
      </c>
      <c r="AK107" t="s">
        <v>8</v>
      </c>
      <c r="AL107">
        <v>0</v>
      </c>
      <c r="AM107">
        <v>1</v>
      </c>
      <c r="AN107">
        <v>1</v>
      </c>
      <c r="AO107">
        <v>0</v>
      </c>
      <c r="AP107">
        <v>0</v>
      </c>
      <c r="AQ107">
        <v>0</v>
      </c>
      <c r="AR107">
        <v>0</v>
      </c>
      <c r="AS107">
        <v>0</v>
      </c>
    </row>
    <row r="108" spans="1:46" x14ac:dyDescent="0.55000000000000004">
      <c r="A108" s="4" t="s">
        <v>100</v>
      </c>
      <c r="B108" s="4">
        <v>634</v>
      </c>
      <c r="C108" s="4" t="s">
        <v>111</v>
      </c>
      <c r="D108" s="4">
        <v>2015</v>
      </c>
      <c r="E108" s="4" t="s">
        <v>98</v>
      </c>
      <c r="F108" s="4" t="s">
        <v>2</v>
      </c>
      <c r="G108" s="13" t="s">
        <v>222</v>
      </c>
      <c r="H108" s="13"/>
      <c r="I108" s="13">
        <v>0.2</v>
      </c>
      <c r="J108" s="12" t="s">
        <v>85</v>
      </c>
      <c r="K108" s="12"/>
      <c r="L108" s="13">
        <v>7</v>
      </c>
      <c r="M108">
        <v>2.77</v>
      </c>
      <c r="N108">
        <v>81</v>
      </c>
      <c r="O108">
        <v>7.2050000000000001</v>
      </c>
      <c r="P108">
        <v>27.3</v>
      </c>
      <c r="Z108" t="s">
        <v>116</v>
      </c>
      <c r="AB108" t="s">
        <v>22</v>
      </c>
      <c r="AC108" t="s">
        <v>18</v>
      </c>
      <c r="AD108">
        <v>0</v>
      </c>
      <c r="AE108">
        <v>0</v>
      </c>
      <c r="AF108">
        <v>0</v>
      </c>
      <c r="AG108">
        <v>0</v>
      </c>
      <c r="AH108" t="s">
        <v>8</v>
      </c>
      <c r="AI108" t="s">
        <v>9</v>
      </c>
      <c r="AJ108" t="s">
        <v>9</v>
      </c>
      <c r="AK108" t="s">
        <v>8</v>
      </c>
      <c r="AL108">
        <v>0</v>
      </c>
      <c r="AM108">
        <v>1</v>
      </c>
      <c r="AN108">
        <v>1</v>
      </c>
      <c r="AO108">
        <v>0</v>
      </c>
      <c r="AP108">
        <v>0</v>
      </c>
      <c r="AQ108">
        <v>0</v>
      </c>
      <c r="AR108">
        <v>0</v>
      </c>
      <c r="AS108">
        <v>0</v>
      </c>
    </row>
    <row r="109" spans="1:46" x14ac:dyDescent="0.55000000000000004">
      <c r="A109" s="4" t="s">
        <v>16</v>
      </c>
      <c r="B109" s="4"/>
      <c r="C109" s="4" t="s">
        <v>27</v>
      </c>
      <c r="D109" s="4">
        <v>2011</v>
      </c>
      <c r="E109" s="4" t="s">
        <v>26</v>
      </c>
      <c r="F109" s="4" t="s">
        <v>1</v>
      </c>
      <c r="G109" s="13" t="s">
        <v>224</v>
      </c>
      <c r="H109" s="13">
        <v>0.3</v>
      </c>
      <c r="I109" s="13">
        <v>9.0999999999999998E-2</v>
      </c>
      <c r="J109" s="12" t="s">
        <v>13</v>
      </c>
      <c r="K109" s="12"/>
      <c r="L109" s="13">
        <v>7</v>
      </c>
      <c r="M109">
        <v>0.30199999999999899</v>
      </c>
      <c r="N109">
        <v>8.56</v>
      </c>
      <c r="O109">
        <v>4.92</v>
      </c>
      <c r="P109">
        <v>4.3600000000000003</v>
      </c>
      <c r="Q109">
        <v>2.794</v>
      </c>
      <c r="AB109" t="s">
        <v>25</v>
      </c>
      <c r="AC109" t="s">
        <v>24</v>
      </c>
      <c r="AD109">
        <v>0</v>
      </c>
      <c r="AE109">
        <v>0</v>
      </c>
      <c r="AF109">
        <v>0</v>
      </c>
      <c r="AG109">
        <v>0</v>
      </c>
      <c r="AI109" t="s">
        <v>8</v>
      </c>
      <c r="AJ109" t="s">
        <v>9</v>
      </c>
      <c r="AK109" t="s">
        <v>8</v>
      </c>
      <c r="AL109">
        <v>0</v>
      </c>
      <c r="AM109">
        <v>1</v>
      </c>
      <c r="AN109">
        <v>1</v>
      </c>
      <c r="AO109">
        <v>1</v>
      </c>
      <c r="AP109">
        <v>0</v>
      </c>
      <c r="AQ109">
        <v>0</v>
      </c>
      <c r="AR109">
        <v>0</v>
      </c>
      <c r="AS109">
        <v>0</v>
      </c>
    </row>
    <row r="110" spans="1:46" x14ac:dyDescent="0.55000000000000004">
      <c r="A110" s="4" t="s">
        <v>16</v>
      </c>
      <c r="B110" s="4"/>
      <c r="C110" s="4" t="s">
        <v>27</v>
      </c>
      <c r="D110" s="4">
        <v>2011</v>
      </c>
      <c r="E110" s="4" t="s">
        <v>26</v>
      </c>
      <c r="F110" s="4" t="s">
        <v>2</v>
      </c>
      <c r="G110" s="13" t="s">
        <v>224</v>
      </c>
      <c r="H110" s="13">
        <v>0.08</v>
      </c>
      <c r="I110" s="13">
        <v>2.4E-2</v>
      </c>
      <c r="J110" s="12" t="s">
        <v>13</v>
      </c>
      <c r="K110" s="12"/>
      <c r="L110" s="13">
        <v>7</v>
      </c>
      <c r="M110">
        <v>0.39700000000000002</v>
      </c>
      <c r="N110">
        <v>8.81</v>
      </c>
      <c r="O110">
        <v>0.86099999999999899</v>
      </c>
      <c r="P110">
        <v>3.0169999999999901</v>
      </c>
      <c r="Q110">
        <v>3.4420000000000002</v>
      </c>
      <c r="AB110" t="s">
        <v>25</v>
      </c>
      <c r="AC110" t="s">
        <v>24</v>
      </c>
      <c r="AD110">
        <v>0</v>
      </c>
      <c r="AE110">
        <v>0</v>
      </c>
      <c r="AF110">
        <v>0</v>
      </c>
      <c r="AG110">
        <v>0</v>
      </c>
      <c r="AI110" t="s">
        <v>8</v>
      </c>
      <c r="AJ110" t="s">
        <v>9</v>
      </c>
      <c r="AK110" t="s">
        <v>8</v>
      </c>
      <c r="AL110">
        <v>0</v>
      </c>
      <c r="AM110">
        <v>1</v>
      </c>
      <c r="AN110">
        <v>1</v>
      </c>
      <c r="AO110">
        <v>1</v>
      </c>
      <c r="AP110">
        <v>0</v>
      </c>
      <c r="AQ110">
        <v>0</v>
      </c>
      <c r="AR110">
        <v>0</v>
      </c>
      <c r="AS110">
        <v>0</v>
      </c>
    </row>
    <row r="111" spans="1:46" hidden="1" x14ac:dyDescent="0.55000000000000004">
      <c r="A111" s="4" t="s">
        <v>153</v>
      </c>
      <c r="B111" s="4">
        <v>627</v>
      </c>
      <c r="C111" s="4" t="s">
        <v>147</v>
      </c>
      <c r="D111" s="4">
        <v>2011</v>
      </c>
      <c r="E111" s="4" t="s">
        <v>151</v>
      </c>
      <c r="F111" s="4" t="s">
        <v>1</v>
      </c>
      <c r="G111" s="13" t="s">
        <v>213</v>
      </c>
      <c r="H111" s="13"/>
      <c r="I111" s="13">
        <v>0.47</v>
      </c>
      <c r="J111" s="12" t="s">
        <v>150</v>
      </c>
      <c r="K111" s="12"/>
      <c r="L111" s="13">
        <v>6</v>
      </c>
      <c r="M111">
        <f>0.47*2/3</f>
        <v>0.3133333333333333</v>
      </c>
      <c r="N111">
        <v>9.1999999999999993</v>
      </c>
      <c r="P111">
        <v>2.5</v>
      </c>
      <c r="Z111" t="s">
        <v>158</v>
      </c>
      <c r="AB111" t="s">
        <v>119</v>
      </c>
      <c r="AC111" t="s">
        <v>157</v>
      </c>
      <c r="AD111">
        <v>0</v>
      </c>
      <c r="AE111">
        <v>0</v>
      </c>
      <c r="AF111">
        <v>0</v>
      </c>
      <c r="AG111">
        <v>0</v>
      </c>
      <c r="AH111" t="s">
        <v>8</v>
      </c>
      <c r="AI111" t="s">
        <v>9</v>
      </c>
      <c r="AJ111" t="s">
        <v>9</v>
      </c>
      <c r="AK111" t="s">
        <v>8</v>
      </c>
      <c r="AL111">
        <v>1</v>
      </c>
      <c r="AM111">
        <v>1</v>
      </c>
      <c r="AN111">
        <v>1</v>
      </c>
      <c r="AO111">
        <v>0</v>
      </c>
      <c r="AP111">
        <v>0</v>
      </c>
      <c r="AQ111">
        <v>0</v>
      </c>
      <c r="AR111">
        <v>0</v>
      </c>
      <c r="AS111">
        <v>0</v>
      </c>
    </row>
    <row r="112" spans="1:46" hidden="1" x14ac:dyDescent="0.55000000000000004">
      <c r="A112" s="4" t="s">
        <v>153</v>
      </c>
      <c r="B112" s="4">
        <v>627</v>
      </c>
      <c r="C112" s="4" t="s">
        <v>147</v>
      </c>
      <c r="D112" s="4">
        <v>2011</v>
      </c>
      <c r="E112" s="4" t="s">
        <v>151</v>
      </c>
      <c r="F112" s="4" t="s">
        <v>2</v>
      </c>
      <c r="G112" s="13" t="s">
        <v>213</v>
      </c>
      <c r="H112" s="13"/>
      <c r="I112" s="13">
        <v>0.02</v>
      </c>
      <c r="J112" s="12" t="s">
        <v>150</v>
      </c>
      <c r="K112" s="12"/>
      <c r="L112" s="13">
        <v>6</v>
      </c>
      <c r="M112">
        <v>1.3333333333333299E-2</v>
      </c>
      <c r="N112">
        <v>1.3333333333333299E-2</v>
      </c>
      <c r="O112">
        <v>1.3333333333333299E-2</v>
      </c>
      <c r="P112">
        <v>1.3333333333333299E-2</v>
      </c>
      <c r="Z112" t="s">
        <v>158</v>
      </c>
      <c r="AB112" t="s">
        <v>119</v>
      </c>
      <c r="AC112" t="s">
        <v>157</v>
      </c>
      <c r="AD112">
        <v>0</v>
      </c>
      <c r="AE112">
        <v>0</v>
      </c>
      <c r="AF112">
        <v>0</v>
      </c>
      <c r="AG112">
        <v>0</v>
      </c>
      <c r="AH112" t="s">
        <v>8</v>
      </c>
      <c r="AI112" t="s">
        <v>9</v>
      </c>
      <c r="AJ112" t="s">
        <v>9</v>
      </c>
      <c r="AK112" t="s">
        <v>8</v>
      </c>
      <c r="AL112">
        <v>1</v>
      </c>
      <c r="AM112">
        <v>1</v>
      </c>
      <c r="AN112">
        <v>1</v>
      </c>
      <c r="AO112">
        <v>0</v>
      </c>
      <c r="AP112">
        <v>0</v>
      </c>
      <c r="AQ112">
        <v>0</v>
      </c>
      <c r="AR112">
        <v>0</v>
      </c>
      <c r="AS112">
        <v>0</v>
      </c>
    </row>
    <row r="113" spans="1:46" hidden="1" x14ac:dyDescent="0.55000000000000004">
      <c r="A113" s="4" t="s">
        <v>16</v>
      </c>
      <c r="B113" s="4"/>
      <c r="C113" s="4" t="s">
        <v>79</v>
      </c>
      <c r="D113" s="4">
        <v>2017</v>
      </c>
      <c r="E113" s="4" t="s">
        <v>58</v>
      </c>
      <c r="F113" s="4" t="s">
        <v>1</v>
      </c>
      <c r="G113" s="13" t="s">
        <v>216</v>
      </c>
      <c r="H113" s="13">
        <v>4</v>
      </c>
      <c r="I113" s="13"/>
      <c r="J113" s="12" t="s">
        <v>13</v>
      </c>
      <c r="K113" s="12"/>
      <c r="L113" s="13">
        <v>6</v>
      </c>
      <c r="M113">
        <v>2.6666666666666599</v>
      </c>
      <c r="N113">
        <v>9</v>
      </c>
      <c r="O113">
        <v>3.5</v>
      </c>
      <c r="P113">
        <v>4.0999999999999899</v>
      </c>
      <c r="Q113">
        <v>1.861</v>
      </c>
      <c r="Z113" t="s">
        <v>78</v>
      </c>
      <c r="AB113" t="s">
        <v>42</v>
      </c>
      <c r="AC113" t="s">
        <v>29</v>
      </c>
      <c r="AD113">
        <v>0</v>
      </c>
      <c r="AE113">
        <v>0</v>
      </c>
      <c r="AF113">
        <v>0</v>
      </c>
      <c r="AG113">
        <v>0</v>
      </c>
      <c r="AI113" t="s">
        <v>8</v>
      </c>
      <c r="AJ113" t="s">
        <v>8</v>
      </c>
      <c r="AK113" t="s">
        <v>8</v>
      </c>
      <c r="AL113">
        <v>1</v>
      </c>
      <c r="AM113">
        <v>0</v>
      </c>
      <c r="AN113">
        <v>1</v>
      </c>
      <c r="AO113">
        <v>1</v>
      </c>
      <c r="AP113">
        <v>0</v>
      </c>
      <c r="AQ113">
        <v>1</v>
      </c>
      <c r="AR113">
        <v>0</v>
      </c>
      <c r="AS113">
        <v>1</v>
      </c>
    </row>
    <row r="114" spans="1:46" hidden="1" x14ac:dyDescent="0.55000000000000004">
      <c r="A114" s="4" t="s">
        <v>16</v>
      </c>
      <c r="B114" s="4"/>
      <c r="C114" s="4" t="s">
        <v>79</v>
      </c>
      <c r="D114" s="4">
        <v>2017</v>
      </c>
      <c r="E114" s="4" t="s">
        <v>58</v>
      </c>
      <c r="F114" s="4" t="s">
        <v>2</v>
      </c>
      <c r="G114" s="13" t="s">
        <v>216</v>
      </c>
      <c r="H114" s="13">
        <v>4</v>
      </c>
      <c r="I114" s="13"/>
      <c r="J114" s="12" t="s">
        <v>13</v>
      </c>
      <c r="K114" s="12"/>
      <c r="L114" s="13">
        <v>6</v>
      </c>
      <c r="M114">
        <v>2.6666666666666599</v>
      </c>
      <c r="N114">
        <v>6</v>
      </c>
      <c r="O114">
        <v>2.6680000000000001</v>
      </c>
      <c r="P114">
        <v>2.9</v>
      </c>
      <c r="Q114">
        <v>0.78800000000000003</v>
      </c>
      <c r="Z114" t="s">
        <v>78</v>
      </c>
      <c r="AB114" t="s">
        <v>42</v>
      </c>
      <c r="AC114" t="s">
        <v>29</v>
      </c>
      <c r="AD114">
        <v>0</v>
      </c>
      <c r="AE114">
        <v>0</v>
      </c>
      <c r="AF114">
        <v>0</v>
      </c>
      <c r="AG114">
        <v>0</v>
      </c>
      <c r="AI114" t="s">
        <v>8</v>
      </c>
      <c r="AJ114" t="s">
        <v>8</v>
      </c>
      <c r="AK114" t="s">
        <v>8</v>
      </c>
      <c r="AL114">
        <v>1</v>
      </c>
      <c r="AM114">
        <v>0</v>
      </c>
      <c r="AN114">
        <v>1</v>
      </c>
      <c r="AO114">
        <v>1</v>
      </c>
      <c r="AP114">
        <v>0</v>
      </c>
      <c r="AQ114">
        <v>1</v>
      </c>
      <c r="AR114">
        <v>0</v>
      </c>
      <c r="AS114">
        <v>1</v>
      </c>
    </row>
    <row r="115" spans="1:46" x14ac:dyDescent="0.55000000000000004">
      <c r="A115" s="4" t="s">
        <v>16</v>
      </c>
      <c r="B115" s="4" t="s">
        <v>229</v>
      </c>
      <c r="C115" s="4" t="s">
        <v>36</v>
      </c>
      <c r="D115" s="4">
        <v>2016</v>
      </c>
      <c r="E115" s="4" t="s">
        <v>14</v>
      </c>
      <c r="F115" s="4" t="s">
        <v>1</v>
      </c>
      <c r="G115" s="13" t="s">
        <v>223</v>
      </c>
      <c r="H115" s="13"/>
      <c r="I115" s="13"/>
      <c r="J115" s="12" t="s">
        <v>13</v>
      </c>
      <c r="K115" s="12"/>
      <c r="L115" s="13">
        <v>10</v>
      </c>
      <c r="M115" s="13">
        <v>0.2</v>
      </c>
      <c r="N115" s="13">
        <v>105.12</v>
      </c>
      <c r="P115">
        <v>26.53</v>
      </c>
      <c r="Z115" t="s">
        <v>231</v>
      </c>
      <c r="AB115" t="s">
        <v>53</v>
      </c>
      <c r="AC115" t="s">
        <v>35</v>
      </c>
      <c r="AD115">
        <v>0</v>
      </c>
      <c r="AE115">
        <v>0</v>
      </c>
      <c r="AF115">
        <v>0</v>
      </c>
      <c r="AG115">
        <v>0</v>
      </c>
      <c r="AH115" t="s">
        <v>230</v>
      </c>
      <c r="AI115" t="s">
        <v>8</v>
      </c>
      <c r="AJ115" t="s">
        <v>9</v>
      </c>
      <c r="AK115" t="s">
        <v>8</v>
      </c>
      <c r="AL115">
        <v>1</v>
      </c>
      <c r="AM115">
        <v>1</v>
      </c>
      <c r="AN115">
        <v>1</v>
      </c>
      <c r="AO115">
        <v>0</v>
      </c>
      <c r="AP115">
        <v>0</v>
      </c>
      <c r="AQ115">
        <v>1</v>
      </c>
      <c r="AR115">
        <v>0</v>
      </c>
      <c r="AS115">
        <v>0</v>
      </c>
      <c r="AT115" t="s">
        <v>226</v>
      </c>
    </row>
    <row r="116" spans="1:46" x14ac:dyDescent="0.55000000000000004">
      <c r="A116" s="4" t="s">
        <v>16</v>
      </c>
      <c r="B116" s="4"/>
      <c r="C116" s="4" t="s">
        <v>51</v>
      </c>
      <c r="D116" s="4">
        <v>2012</v>
      </c>
      <c r="E116" s="4" t="s">
        <v>236</v>
      </c>
      <c r="F116" s="4" t="s">
        <v>1</v>
      </c>
      <c r="G116" s="13" t="s">
        <v>215</v>
      </c>
      <c r="H116" s="13">
        <v>0.16</v>
      </c>
      <c r="I116" s="13"/>
      <c r="J116" s="12" t="s">
        <v>13</v>
      </c>
      <c r="K116" s="12"/>
      <c r="L116" s="13">
        <v>5</v>
      </c>
      <c r="M116">
        <f>2/3*0.16</f>
        <v>0.10666666666666666</v>
      </c>
      <c r="N116">
        <v>1.9</v>
      </c>
      <c r="O116">
        <v>1.3</v>
      </c>
      <c r="P116">
        <v>1.3</v>
      </c>
      <c r="Q116">
        <v>0.9</v>
      </c>
      <c r="AB116" t="s">
        <v>53</v>
      </c>
      <c r="AC116" t="s">
        <v>50</v>
      </c>
      <c r="AD116">
        <v>0</v>
      </c>
      <c r="AE116">
        <v>0</v>
      </c>
      <c r="AF116">
        <v>0</v>
      </c>
      <c r="AG116">
        <v>0</v>
      </c>
      <c r="AI116" t="s">
        <v>8</v>
      </c>
      <c r="AJ116" t="s">
        <v>9</v>
      </c>
      <c r="AK116" t="s">
        <v>8</v>
      </c>
      <c r="AL116">
        <v>1</v>
      </c>
      <c r="AM116">
        <v>1</v>
      </c>
      <c r="AN116">
        <v>1</v>
      </c>
      <c r="AO116">
        <v>1</v>
      </c>
      <c r="AP116">
        <v>0</v>
      </c>
      <c r="AQ116">
        <v>1</v>
      </c>
      <c r="AR116">
        <v>0</v>
      </c>
      <c r="AS116">
        <v>0</v>
      </c>
    </row>
    <row r="117" spans="1:46" x14ac:dyDescent="0.55000000000000004">
      <c r="A117" s="4" t="s">
        <v>16</v>
      </c>
      <c r="B117" s="4"/>
      <c r="C117" s="4" t="s">
        <v>51</v>
      </c>
      <c r="D117" s="4">
        <v>2012</v>
      </c>
      <c r="E117" s="4" t="s">
        <v>236</v>
      </c>
      <c r="F117" s="4" t="s">
        <v>2</v>
      </c>
      <c r="G117" s="13" t="s">
        <v>215</v>
      </c>
      <c r="H117" s="13">
        <v>0.04</v>
      </c>
      <c r="I117" s="13"/>
      <c r="J117" s="12" t="s">
        <v>13</v>
      </c>
      <c r="K117" s="12"/>
      <c r="L117" s="13">
        <v>5</v>
      </c>
      <c r="M117">
        <f>2/3*0.04</f>
        <v>2.6666666666666665E-2</v>
      </c>
      <c r="N117">
        <v>0.4</v>
      </c>
      <c r="P117">
        <v>0.4</v>
      </c>
      <c r="AB117" t="s">
        <v>53</v>
      </c>
      <c r="AC117" t="s">
        <v>50</v>
      </c>
      <c r="AD117">
        <v>0</v>
      </c>
      <c r="AE117">
        <v>0</v>
      </c>
      <c r="AF117">
        <v>0</v>
      </c>
      <c r="AG117">
        <v>0</v>
      </c>
      <c r="AI117" t="s">
        <v>8</v>
      </c>
      <c r="AJ117" t="s">
        <v>9</v>
      </c>
      <c r="AK117" t="s">
        <v>8</v>
      </c>
      <c r="AL117">
        <v>1</v>
      </c>
      <c r="AM117">
        <v>1</v>
      </c>
      <c r="AN117">
        <v>1</v>
      </c>
      <c r="AO117">
        <v>1</v>
      </c>
      <c r="AP117">
        <v>0</v>
      </c>
      <c r="AQ117">
        <v>1</v>
      </c>
      <c r="AR117">
        <v>0</v>
      </c>
      <c r="AS117">
        <v>0</v>
      </c>
    </row>
    <row r="118" spans="1:46" ht="19.8" hidden="1" customHeight="1" x14ac:dyDescent="0.55000000000000004">
      <c r="A118" s="4" t="s">
        <v>16</v>
      </c>
      <c r="B118" s="4"/>
      <c r="C118" s="4" t="s">
        <v>75</v>
      </c>
      <c r="D118" s="4">
        <v>2015</v>
      </c>
      <c r="E118" s="4" t="s">
        <v>74</v>
      </c>
      <c r="F118" s="4" t="s">
        <v>1</v>
      </c>
      <c r="G118" s="13" t="s">
        <v>213</v>
      </c>
      <c r="H118" s="15">
        <v>1</v>
      </c>
      <c r="I118" s="15"/>
      <c r="J118" s="12" t="s">
        <v>13</v>
      </c>
      <c r="K118" s="12"/>
      <c r="L118" s="15">
        <v>4</v>
      </c>
      <c r="M118" s="5">
        <f>2/3</f>
        <v>0.66666666666666663</v>
      </c>
      <c r="N118" s="5">
        <f>2/3</f>
        <v>0.66666666666666663</v>
      </c>
      <c r="O118" s="5">
        <f>2/3</f>
        <v>0.66666666666666663</v>
      </c>
      <c r="P118" s="5"/>
      <c r="Q118" s="5"/>
      <c r="R118" s="5"/>
      <c r="S118" s="5"/>
      <c r="T118" s="5"/>
      <c r="U118" s="5"/>
      <c r="V118" s="5"/>
      <c r="W118" s="5"/>
      <c r="X118" s="5"/>
      <c r="Y118" s="5"/>
      <c r="Z118" s="7" t="s">
        <v>73</v>
      </c>
      <c r="AA118" s="7" t="s">
        <v>72</v>
      </c>
      <c r="AB118" s="7" t="s">
        <v>71</v>
      </c>
      <c r="AC118" s="7" t="s">
        <v>70</v>
      </c>
      <c r="AD118" s="7">
        <v>0</v>
      </c>
      <c r="AE118" s="7">
        <v>0</v>
      </c>
      <c r="AF118" s="7">
        <v>0</v>
      </c>
      <c r="AG118" s="7">
        <v>0</v>
      </c>
      <c r="AH118" s="7" t="s">
        <v>69</v>
      </c>
      <c r="AI118" s="7">
        <v>0</v>
      </c>
      <c r="AJ118" s="7">
        <v>1</v>
      </c>
      <c r="AK118" s="7">
        <v>0</v>
      </c>
      <c r="AL118" s="7">
        <v>1</v>
      </c>
      <c r="AM118" s="7">
        <v>0</v>
      </c>
      <c r="AN118" s="7">
        <v>1</v>
      </c>
      <c r="AO118" s="7">
        <v>1</v>
      </c>
      <c r="AP118" s="7">
        <v>0</v>
      </c>
      <c r="AQ118" s="7">
        <v>1</v>
      </c>
      <c r="AR118" s="7">
        <v>0</v>
      </c>
      <c r="AS118" s="7">
        <v>1</v>
      </c>
      <c r="AT118" s="6"/>
    </row>
    <row r="119" spans="1:46" x14ac:dyDescent="0.55000000000000004">
      <c r="A119" s="4" t="s">
        <v>16</v>
      </c>
      <c r="B119" s="4" t="s">
        <v>229</v>
      </c>
      <c r="C119" s="4" t="s">
        <v>36</v>
      </c>
      <c r="D119" s="4">
        <v>2016</v>
      </c>
      <c r="E119" s="4" t="s">
        <v>14</v>
      </c>
      <c r="F119" s="4" t="s">
        <v>1</v>
      </c>
      <c r="G119" s="13" t="s">
        <v>223</v>
      </c>
      <c r="H119" s="13"/>
      <c r="I119" s="13"/>
      <c r="J119" s="12" t="s">
        <v>13</v>
      </c>
      <c r="K119" s="12"/>
      <c r="L119" s="13">
        <v>10</v>
      </c>
      <c r="M119" s="13">
        <v>0.42</v>
      </c>
      <c r="N119" s="13">
        <v>47.7</v>
      </c>
      <c r="P119">
        <v>15.34</v>
      </c>
      <c r="Z119" t="s">
        <v>231</v>
      </c>
      <c r="AB119" t="s">
        <v>53</v>
      </c>
      <c r="AC119" t="s">
        <v>35</v>
      </c>
      <c r="AD119">
        <v>0</v>
      </c>
      <c r="AE119">
        <v>0</v>
      </c>
      <c r="AF119">
        <v>0</v>
      </c>
      <c r="AG119">
        <v>0</v>
      </c>
      <c r="AH119" t="s">
        <v>230</v>
      </c>
      <c r="AI119" t="s">
        <v>8</v>
      </c>
      <c r="AJ119" t="s">
        <v>9</v>
      </c>
      <c r="AK119" t="s">
        <v>8</v>
      </c>
      <c r="AL119">
        <v>1</v>
      </c>
      <c r="AM119">
        <v>1</v>
      </c>
      <c r="AN119">
        <v>1</v>
      </c>
      <c r="AO119">
        <v>0</v>
      </c>
      <c r="AP119">
        <v>0</v>
      </c>
      <c r="AQ119">
        <v>1</v>
      </c>
      <c r="AR119">
        <v>0</v>
      </c>
      <c r="AS119">
        <v>0</v>
      </c>
      <c r="AT119" t="s">
        <v>228</v>
      </c>
    </row>
    <row r="120" spans="1:46" hidden="1" x14ac:dyDescent="0.55000000000000004">
      <c r="A120" s="4" t="s">
        <v>16</v>
      </c>
      <c r="B120" s="4" t="s">
        <v>229</v>
      </c>
      <c r="C120" s="4" t="s">
        <v>36</v>
      </c>
      <c r="D120" s="4">
        <v>2016</v>
      </c>
      <c r="E120" s="4" t="s">
        <v>14</v>
      </c>
      <c r="F120" s="4" t="s">
        <v>1</v>
      </c>
      <c r="G120" s="13" t="s">
        <v>223</v>
      </c>
      <c r="H120" s="13"/>
      <c r="I120" s="13"/>
      <c r="J120" s="12" t="s">
        <v>13</v>
      </c>
      <c r="K120" s="12"/>
      <c r="L120" s="13">
        <v>10</v>
      </c>
      <c r="M120" s="13">
        <v>2.92</v>
      </c>
      <c r="N120" s="13">
        <v>60.35</v>
      </c>
      <c r="P120">
        <v>22.23</v>
      </c>
      <c r="Z120" t="s">
        <v>231</v>
      </c>
      <c r="AB120" t="s">
        <v>53</v>
      </c>
      <c r="AC120" t="s">
        <v>35</v>
      </c>
      <c r="AD120">
        <v>0</v>
      </c>
      <c r="AE120">
        <v>0</v>
      </c>
      <c r="AF120">
        <v>0</v>
      </c>
      <c r="AG120">
        <v>0</v>
      </c>
      <c r="AH120" t="s">
        <v>230</v>
      </c>
      <c r="AI120" t="s">
        <v>8</v>
      </c>
      <c r="AJ120" t="s">
        <v>9</v>
      </c>
      <c r="AK120" t="s">
        <v>8</v>
      </c>
      <c r="AL120">
        <v>1</v>
      </c>
      <c r="AM120">
        <v>0</v>
      </c>
      <c r="AN120">
        <v>1</v>
      </c>
      <c r="AO120">
        <v>0</v>
      </c>
      <c r="AP120">
        <v>0</v>
      </c>
      <c r="AQ120">
        <v>1</v>
      </c>
      <c r="AR120">
        <v>0</v>
      </c>
      <c r="AS120">
        <v>0</v>
      </c>
      <c r="AT120" t="s">
        <v>232</v>
      </c>
    </row>
    <row r="121" spans="1:46" x14ac:dyDescent="0.55000000000000004">
      <c r="A121" s="4" t="s">
        <v>16</v>
      </c>
      <c r="B121" s="4" t="s">
        <v>229</v>
      </c>
      <c r="C121" s="4" t="s">
        <v>36</v>
      </c>
      <c r="D121" s="4">
        <v>2016</v>
      </c>
      <c r="E121" s="4" t="s">
        <v>14</v>
      </c>
      <c r="F121" s="4" t="s">
        <v>2</v>
      </c>
      <c r="G121" s="13" t="s">
        <v>223</v>
      </c>
      <c r="H121" s="13"/>
      <c r="I121" s="13"/>
      <c r="J121" s="12" t="s">
        <v>13</v>
      </c>
      <c r="K121" s="12"/>
      <c r="L121" s="13">
        <v>10</v>
      </c>
      <c r="M121" s="13">
        <v>0.94</v>
      </c>
      <c r="N121" s="13">
        <v>1.72</v>
      </c>
      <c r="P121">
        <v>1.34</v>
      </c>
      <c r="Z121" t="s">
        <v>231</v>
      </c>
      <c r="AB121" t="s">
        <v>53</v>
      </c>
      <c r="AC121" t="s">
        <v>35</v>
      </c>
      <c r="AD121">
        <v>0</v>
      </c>
      <c r="AE121">
        <v>0</v>
      </c>
      <c r="AF121">
        <v>0</v>
      </c>
      <c r="AG121">
        <v>0</v>
      </c>
      <c r="AH121" t="s">
        <v>230</v>
      </c>
      <c r="AI121" t="s">
        <v>8</v>
      </c>
      <c r="AJ121" t="s">
        <v>9</v>
      </c>
      <c r="AK121" t="s">
        <v>8</v>
      </c>
      <c r="AL121">
        <v>1</v>
      </c>
      <c r="AM121">
        <v>1</v>
      </c>
      <c r="AN121">
        <v>1</v>
      </c>
      <c r="AO121">
        <v>0</v>
      </c>
      <c r="AP121">
        <v>0</v>
      </c>
      <c r="AQ121">
        <v>1</v>
      </c>
      <c r="AR121">
        <v>0</v>
      </c>
      <c r="AS121">
        <v>0</v>
      </c>
      <c r="AT121" t="s">
        <v>226</v>
      </c>
    </row>
    <row r="122" spans="1:46" x14ac:dyDescent="0.55000000000000004">
      <c r="A122" s="4" t="s">
        <v>16</v>
      </c>
      <c r="B122" s="4" t="s">
        <v>229</v>
      </c>
      <c r="C122" s="4" t="s">
        <v>36</v>
      </c>
      <c r="D122" s="4">
        <v>2016</v>
      </c>
      <c r="E122" s="4" t="s">
        <v>14</v>
      </c>
      <c r="F122" s="4" t="s">
        <v>2</v>
      </c>
      <c r="G122" s="13" t="s">
        <v>223</v>
      </c>
      <c r="H122" s="13"/>
      <c r="I122" s="13"/>
      <c r="J122" s="12" t="s">
        <v>13</v>
      </c>
      <c r="K122" s="12"/>
      <c r="L122" s="13">
        <v>10</v>
      </c>
      <c r="M122" s="13">
        <v>0.62</v>
      </c>
      <c r="N122" s="13">
        <v>11.03</v>
      </c>
      <c r="P122">
        <v>3</v>
      </c>
      <c r="Z122" t="s">
        <v>231</v>
      </c>
      <c r="AB122" t="s">
        <v>53</v>
      </c>
      <c r="AC122" t="s">
        <v>35</v>
      </c>
      <c r="AD122">
        <v>0</v>
      </c>
      <c r="AE122">
        <v>0</v>
      </c>
      <c r="AF122">
        <v>0</v>
      </c>
      <c r="AG122">
        <v>0</v>
      </c>
      <c r="AH122" t="s">
        <v>230</v>
      </c>
      <c r="AI122" t="s">
        <v>8</v>
      </c>
      <c r="AJ122" t="s">
        <v>9</v>
      </c>
      <c r="AK122" t="s">
        <v>8</v>
      </c>
      <c r="AL122">
        <v>1</v>
      </c>
      <c r="AM122">
        <v>1</v>
      </c>
      <c r="AN122">
        <v>1</v>
      </c>
      <c r="AO122">
        <v>0</v>
      </c>
      <c r="AP122">
        <v>0</v>
      </c>
      <c r="AQ122">
        <v>1</v>
      </c>
      <c r="AR122">
        <v>0</v>
      </c>
      <c r="AS122">
        <v>0</v>
      </c>
      <c r="AT122" t="s">
        <v>228</v>
      </c>
    </row>
    <row r="123" spans="1:46" hidden="1" x14ac:dyDescent="0.55000000000000004">
      <c r="A123" s="4" t="s">
        <v>16</v>
      </c>
      <c r="B123" s="4" t="s">
        <v>229</v>
      </c>
      <c r="C123" s="4" t="s">
        <v>36</v>
      </c>
      <c r="D123" s="4">
        <v>2016</v>
      </c>
      <c r="E123" s="4" t="s">
        <v>14</v>
      </c>
      <c r="F123" s="4" t="s">
        <v>2</v>
      </c>
      <c r="G123" s="13" t="s">
        <v>223</v>
      </c>
      <c r="H123" s="13"/>
      <c r="I123" s="13"/>
      <c r="J123" s="12" t="s">
        <v>13</v>
      </c>
      <c r="K123" s="12"/>
      <c r="L123" s="13">
        <v>10</v>
      </c>
      <c r="M123" s="13">
        <v>4.21</v>
      </c>
      <c r="N123" s="13">
        <v>6.01</v>
      </c>
      <c r="P123">
        <v>4.99</v>
      </c>
      <c r="Z123" t="s">
        <v>231</v>
      </c>
      <c r="AB123" t="s">
        <v>53</v>
      </c>
      <c r="AC123" t="s">
        <v>35</v>
      </c>
      <c r="AD123">
        <v>0</v>
      </c>
      <c r="AE123">
        <v>0</v>
      </c>
      <c r="AF123">
        <v>0</v>
      </c>
      <c r="AG123">
        <v>0</v>
      </c>
      <c r="AH123" t="s">
        <v>230</v>
      </c>
      <c r="AI123" t="s">
        <v>8</v>
      </c>
      <c r="AJ123" t="s">
        <v>9</v>
      </c>
      <c r="AK123" t="s">
        <v>8</v>
      </c>
      <c r="AL123">
        <v>1</v>
      </c>
      <c r="AM123">
        <v>0</v>
      </c>
      <c r="AN123">
        <v>1</v>
      </c>
      <c r="AO123">
        <v>0</v>
      </c>
      <c r="AP123">
        <v>0</v>
      </c>
      <c r="AQ123">
        <v>1</v>
      </c>
      <c r="AR123">
        <v>0</v>
      </c>
      <c r="AS123">
        <v>0</v>
      </c>
      <c r="AT123" t="s">
        <v>232</v>
      </c>
    </row>
  </sheetData>
  <autoFilter ref="A1:AT123" xr:uid="{E8EB0F62-6D5F-41DD-B50F-C508D98E73A9}">
    <filterColumn colId="0">
      <filters>
        <filter val="Dust"/>
        <filter val="Water"/>
      </filters>
    </filterColumn>
    <filterColumn colId="38">
      <filters>
        <filter val="1"/>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cords_x0020_Date xmlns="e6ae508a-59c9-42bb-b4fe-819888132927" xsi:nil="true"/>
    <Records_x0020_Status xmlns="e6ae508a-59c9-42bb-b4fe-819888132927">Pending</Records_x0020_Statu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75F8EE2D16CCF4E9795DBA2E0366580" ma:contentTypeVersion="11" ma:contentTypeDescription="Create a new document." ma:contentTypeScope="" ma:versionID="a0e36aa337ceae7f1d93f3efc48c3ea9">
  <xsd:schema xmlns:xsd="http://www.w3.org/2001/XMLSchema" xmlns:xs="http://www.w3.org/2001/XMLSchema" xmlns:p="http://schemas.microsoft.com/office/2006/metadata/properties" xmlns:ns3="e6ae508a-59c9-42bb-b4fe-819888132927" xmlns:ns4="7d98c609-804a-400c-9f9b-45f6e3b4e0b0" targetNamespace="http://schemas.microsoft.com/office/2006/metadata/properties" ma:root="true" ma:fieldsID="376aea29d8ef60d7b2126687d24b7c91" ns3:_="" ns4:_="">
    <xsd:import namespace="e6ae508a-59c9-42bb-b4fe-819888132927"/>
    <xsd:import namespace="7d98c609-804a-400c-9f9b-45f6e3b4e0b0"/>
    <xsd:element name="properties">
      <xsd:complexType>
        <xsd:sequence>
          <xsd:element name="documentManagement">
            <xsd:complexType>
              <xsd:all>
                <xsd:element ref="ns3:Records_x0020_Status" minOccurs="0"/>
                <xsd:element ref="ns3:Records_x0020_Date" minOccurs="0"/>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ae508a-59c9-42bb-b4fe-819888132927" elementFormDefault="qualified">
    <xsd:import namespace="http://schemas.microsoft.com/office/2006/documentManagement/types"/>
    <xsd:import namespace="http://schemas.microsoft.com/office/infopath/2007/PartnerControls"/>
    <xsd:element name="Records_x0020_Status" ma:index="8" nillable="true" ma:displayName="Records Status" ma:default="Pending" ma:internalName="Records_x0020_Status">
      <xsd:simpleType>
        <xsd:restriction base="dms:Text"/>
      </xsd:simpleType>
    </xsd:element>
    <xsd:element name="Records_x0020_Date" ma:index="9" nillable="true" ma:displayName="Records Date" ma:hidden="true" ma:internalName="Records_x0020_Date">
      <xsd:simpleType>
        <xsd:restriction base="dms:DateTime"/>
      </xsd:simpleType>
    </xsd:element>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98c609-804a-400c-9f9b-45f6e3b4e0b0"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A602FC1-DACC-4B1D-A27E-1705833C36F6}">
  <ds:schemaRefs>
    <ds:schemaRef ds:uri="http://schemas.microsoft.com/sharepoint/v3/contenttype/forms"/>
  </ds:schemaRefs>
</ds:datastoreItem>
</file>

<file path=customXml/itemProps2.xml><?xml version="1.0" encoding="utf-8"?>
<ds:datastoreItem xmlns:ds="http://schemas.openxmlformats.org/officeDocument/2006/customXml" ds:itemID="{619936EC-EF42-4CC2-B464-377D7CE891A9}">
  <ds:schemaRefs>
    <ds:schemaRef ds:uri="http://schemas.microsoft.com/office/infopath/2007/PartnerControls"/>
    <ds:schemaRef ds:uri="http://purl.org/dc/elements/1.1/"/>
    <ds:schemaRef ds:uri="http://schemas.microsoft.com/office/2006/metadata/properties"/>
    <ds:schemaRef ds:uri="e6ae508a-59c9-42bb-b4fe-819888132927"/>
    <ds:schemaRef ds:uri="http://schemas.microsoft.com/office/2006/documentManagement/types"/>
    <ds:schemaRef ds:uri="http://schemas.openxmlformats.org/package/2006/metadata/core-properties"/>
    <ds:schemaRef ds:uri="http://purl.org/dc/dcmitype/"/>
    <ds:schemaRef ds:uri="7d98c609-804a-400c-9f9b-45f6e3b4e0b0"/>
    <ds:schemaRef ds:uri="http://www.w3.org/XML/1998/namespace"/>
    <ds:schemaRef ds:uri="http://purl.org/dc/terms/"/>
  </ds:schemaRefs>
</ds:datastoreItem>
</file>

<file path=customXml/itemProps3.xml><?xml version="1.0" encoding="utf-8"?>
<ds:datastoreItem xmlns:ds="http://schemas.openxmlformats.org/officeDocument/2006/customXml" ds:itemID="{6ECAB6FE-ED10-48D6-B2FD-BD00187933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ae508a-59c9-42bb-b4fe-819888132927"/>
    <ds:schemaRef ds:uri="7d98c609-804a-400c-9f9b-45f6e3b4e0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Data</vt:lpstr>
      <vt:lpstr>Factors</vt:lpstr>
      <vt:lpstr>All Media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Hunter</dc:creator>
  <cp:lastModifiedBy>Alex East</cp:lastModifiedBy>
  <dcterms:created xsi:type="dcterms:W3CDTF">2020-07-09T19:28:55Z</dcterms:created>
  <dcterms:modified xsi:type="dcterms:W3CDTF">2022-01-03T22:27:10Z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0x010100175F8EE2D16CCF4E9795DBA2E0366580</vt:lpwstr>
  </property>
</Properties>
</file>